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shall\Dropbox\Next 10 Social Programs in Electric Rates\OriginalData\ferc_form_1\"/>
    </mc:Choice>
  </mc:AlternateContent>
  <xr:revisionPtr revIDLastSave="0" documentId="13_ncr:1_{B836A995-B33E-4817-91F9-0455C0DFDF16}" xr6:coauthVersionLast="45" xr6:coauthVersionMax="45" xr10:uidLastSave="{00000000-0000-0000-0000-000000000000}"/>
  <bookViews>
    <workbookView xWindow="6300" yWindow="5136" windowWidth="14400" windowHeight="7476" firstSheet="1" activeTab="2" xr2:uid="{7F544F52-134A-4562-919A-80F8EFFEC06C}"/>
  </bookViews>
  <sheets>
    <sheet name="__snloffice" sheetId="3" state="veryHidden" r:id="rId1"/>
    <sheet name="Sheet1" sheetId="1" r:id="rId2"/>
    <sheet name="cleaned" sheetId="2" r:id="rId3"/>
  </sheets>
  <externalReferences>
    <externalReference r:id="rId4"/>
  </externalReferences>
  <definedNames>
    <definedName name="_xlnm._FilterDatabase" localSheetId="2" hidden="1">cleaned!$A$1:$KD$189</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 l="1"/>
  <c r="BL2" i="1"/>
  <c r="DX2" i="1"/>
  <c r="GJ2" i="1"/>
  <c r="IV2" i="1"/>
  <c r="BI2" i="1"/>
  <c r="DU2" i="1"/>
  <c r="GG2" i="1"/>
  <c r="J2" i="1"/>
  <c r="EH2" i="1"/>
  <c r="F2" i="1"/>
  <c r="O2" i="1"/>
  <c r="C2" i="1"/>
  <c r="EA2" i="1"/>
  <c r="IU2" i="1"/>
  <c r="HV2" i="1"/>
  <c r="HW2" i="1"/>
  <c r="ED2" i="1"/>
  <c r="CN2" i="1"/>
  <c r="I2" i="1"/>
  <c r="GC2" i="1"/>
  <c r="IT2" i="1"/>
  <c r="CM2" i="1"/>
  <c r="EE2" i="1"/>
  <c r="AZ2" i="1"/>
  <c r="DL2" i="1"/>
  <c r="FX2" i="1"/>
  <c r="IJ2" i="1"/>
  <c r="AW2" i="1"/>
  <c r="DI2" i="1"/>
  <c r="FU2" i="1"/>
  <c r="IG2" i="1"/>
  <c r="DJ2" i="1"/>
  <c r="IH2" i="1"/>
  <c r="ID2" i="1"/>
  <c r="HO2" i="1"/>
  <c r="EI2" i="1"/>
  <c r="GH2" i="1"/>
  <c r="IB2" i="1"/>
  <c r="FM2" i="1"/>
  <c r="HR2" i="1"/>
  <c r="EY2" i="1"/>
  <c r="H2" i="1"/>
  <c r="BT2" i="1"/>
  <c r="EF2" i="1"/>
  <c r="GR2" i="1"/>
  <c r="E2" i="1"/>
  <c r="BQ2" i="1"/>
  <c r="EC2" i="1"/>
  <c r="GO2" i="1"/>
  <c r="Z2" i="1"/>
  <c r="EX2" i="1"/>
  <c r="AD2" i="1"/>
  <c r="BK2" i="1"/>
  <c r="S2" i="1"/>
  <c r="EQ2" i="1"/>
  <c r="AT2" i="1"/>
  <c r="G2" i="1"/>
  <c r="IX2" i="1"/>
  <c r="BH2" i="1"/>
  <c r="FP2" i="1"/>
  <c r="DA2" i="1"/>
  <c r="CT2" i="1"/>
  <c r="GI2" i="1"/>
  <c r="BJ2" i="1"/>
  <c r="CB2" i="1"/>
  <c r="M2" i="1"/>
  <c r="EK2" i="1"/>
  <c r="AP2" i="1"/>
  <c r="BB2" i="1"/>
  <c r="AI2" i="1"/>
  <c r="BR2" i="1"/>
  <c r="DC2" i="1"/>
  <c r="EZ2" i="1"/>
  <c r="HY2" i="1"/>
  <c r="GE2" i="1"/>
  <c r="BP2" i="1"/>
  <c r="GN2" i="1"/>
  <c r="BM2" i="1"/>
  <c r="GK2" i="1"/>
  <c r="EP2" i="1"/>
  <c r="V2" i="1"/>
  <c r="K2" i="1"/>
  <c r="AM2" i="1"/>
  <c r="HI2" i="1"/>
  <c r="IP2" i="1"/>
  <c r="CJ2" i="1"/>
  <c r="HH2" i="1"/>
  <c r="ES2" i="1"/>
  <c r="BF2" i="1"/>
  <c r="DF2" i="1"/>
  <c r="AY2" i="1"/>
  <c r="CP2" i="1"/>
  <c r="L2" i="1"/>
  <c r="GV2" i="1"/>
  <c r="GL2" i="1"/>
  <c r="HN2" i="1"/>
  <c r="FD2" i="1"/>
  <c r="AC2" i="1"/>
  <c r="FA2" i="1"/>
  <c r="BV2" i="1"/>
  <c r="EL2" i="1"/>
  <c r="BO2" i="1"/>
  <c r="DN2" i="1"/>
  <c r="CI2" i="1"/>
  <c r="CY2" i="1"/>
  <c r="CK2" i="1"/>
  <c r="EM2" i="1"/>
  <c r="T2" i="1"/>
  <c r="ER2" i="1"/>
  <c r="Q2" i="1"/>
  <c r="EO2" i="1"/>
  <c r="AX2" i="1"/>
  <c r="CH2" i="1"/>
  <c r="AQ2" i="1"/>
  <c r="BU2" i="1"/>
  <c r="CA2" i="1"/>
  <c r="AN2" i="1"/>
  <c r="FL2" i="1"/>
  <c r="AK2" i="1"/>
  <c r="FI2" i="1"/>
  <c r="CL2" i="1"/>
  <c r="FZ2" i="1"/>
  <c r="CE2" i="1"/>
  <c r="ET2" i="1"/>
  <c r="AB2" i="1"/>
  <c r="IR2" i="1"/>
  <c r="P2" i="1"/>
  <c r="AF2" i="1"/>
  <c r="AV2" i="1"/>
  <c r="DH2" i="1"/>
  <c r="FT2" i="1"/>
  <c r="IF2" i="1"/>
  <c r="AS2" i="1"/>
  <c r="DE2" i="1"/>
  <c r="FQ2" i="1"/>
  <c r="IC2" i="1"/>
  <c r="DB2" i="1"/>
  <c r="HZ2" i="1"/>
  <c r="HF2" i="1"/>
  <c r="GQ2" i="1"/>
  <c r="CU2" i="1"/>
  <c r="HS2" i="1"/>
  <c r="FR2" i="1"/>
  <c r="FC2" i="1"/>
  <c r="N2" i="1"/>
  <c r="IM2" i="1"/>
  <c r="HL2" i="1"/>
  <c r="EG2" i="1"/>
  <c r="FF2" i="1"/>
  <c r="IS2" i="1"/>
  <c r="W2" i="1"/>
  <c r="AJ2" i="1"/>
  <c r="CV2" i="1"/>
  <c r="FH2" i="1"/>
  <c r="HT2" i="1"/>
  <c r="AG2" i="1"/>
  <c r="CS2" i="1"/>
  <c r="FE2" i="1"/>
  <c r="HQ2" i="1"/>
  <c r="CD2" i="1"/>
  <c r="HB2" i="1"/>
  <c r="FJ2" i="1"/>
  <c r="FK2" i="1"/>
  <c r="BW2" i="1"/>
  <c r="BZ2" i="1"/>
  <c r="DD2" i="1"/>
  <c r="DQ2" i="1"/>
  <c r="DZ2" i="1"/>
  <c r="AA2" i="1"/>
  <c r="BS2" i="1"/>
  <c r="BD2" i="1"/>
  <c r="DP2" i="1"/>
  <c r="GB2" i="1"/>
  <c r="IN2" i="1"/>
  <c r="BA2" i="1"/>
  <c r="DM2" i="1"/>
  <c r="FY2" i="1"/>
  <c r="IK2" i="1"/>
  <c r="DR2" i="1"/>
  <c r="IO2" i="1"/>
  <c r="IQ2" i="1"/>
  <c r="IE2" i="1"/>
  <c r="DK2" i="1"/>
  <c r="II2" i="1"/>
  <c r="GX2" i="1"/>
  <c r="GY2" i="1"/>
  <c r="AR2" i="1"/>
  <c r="EJ2" i="1"/>
  <c r="AO2" i="1"/>
  <c r="B2" i="1"/>
  <c r="IW2" i="1"/>
  <c r="HK2" i="1"/>
  <c r="EN2" i="1"/>
  <c r="GZ2" i="1"/>
  <c r="BY2" i="1"/>
  <c r="GW2" i="1"/>
  <c r="FN2" i="1"/>
  <c r="CQ2" i="1"/>
  <c r="FG2" i="1"/>
  <c r="AE2" i="1"/>
  <c r="IL2" i="1"/>
  <c r="BE2" i="1"/>
  <c r="GP2" i="1"/>
  <c r="D2" i="1"/>
  <c r="EB2" i="1"/>
  <c r="A2" i="1"/>
  <c r="DY2" i="1"/>
  <c r="R2" i="1"/>
  <c r="AU2" i="1"/>
  <c r="FO2" i="1"/>
  <c r="Y2" i="1"/>
  <c r="DV2" i="1"/>
  <c r="X2" i="1"/>
  <c r="EV2" i="1"/>
  <c r="U2" i="1"/>
  <c r="CG2" i="1"/>
  <c r="HE2" i="1"/>
  <c r="GD2" i="1"/>
  <c r="DW2" i="1"/>
  <c r="FW2" i="1"/>
  <c r="BC2" i="1"/>
  <c r="BX2" i="1"/>
  <c r="EW2" i="1"/>
  <c r="BG2" i="1"/>
  <c r="CR2" i="1"/>
  <c r="HP2" i="1"/>
  <c r="CO2" i="1"/>
  <c r="HM2" i="1"/>
  <c r="GT2" i="1"/>
  <c r="EU2" i="1"/>
  <c r="GM2" i="1"/>
  <c r="GU2" i="1"/>
  <c r="GF2" i="1"/>
  <c r="BN2" i="1"/>
  <c r="CX2" i="1"/>
  <c r="CF2" i="1"/>
  <c r="HD2" i="1"/>
  <c r="CC2" i="1"/>
  <c r="HA2" i="1"/>
  <c r="FV2" i="1"/>
  <c r="DG2" i="1"/>
  <c r="IA2" i="1"/>
  <c r="FS2" i="1"/>
  <c r="AH2" i="1"/>
  <c r="FB2" i="1"/>
  <c r="CZ2" i="1"/>
  <c r="HX2" i="1"/>
  <c r="CW2" i="1"/>
  <c r="HU2" i="1"/>
  <c r="HJ2" i="1"/>
  <c r="GA2" i="1"/>
  <c r="HC2" i="1"/>
  <c r="DO2" i="1"/>
  <c r="DT2" i="1"/>
  <c r="GS2" i="1"/>
  <c r="AL2" i="1"/>
  <c r="DS2" i="1"/>
  <c r="HG2" i="1"/>
</calcChain>
</file>

<file path=xl/sharedStrings.xml><?xml version="1.0" encoding="utf-8"?>
<sst xmlns="http://schemas.openxmlformats.org/spreadsheetml/2006/main" count="48207" uniqueCount="512">
  <si>
    <t>AEP Texas Central Company</t>
  </si>
  <si>
    <t>AEP Texas Inc.</t>
  </si>
  <si>
    <t>AEP Texas North Company</t>
  </si>
  <si>
    <t>Alabama Power Company</t>
  </si>
  <si>
    <t>Alaska Electric Light and Power Company</t>
  </si>
  <si>
    <t>Ameren Illinois Company</t>
  </si>
  <si>
    <t>Appalachian Power Company</t>
  </si>
  <si>
    <t>Aquila Networks - L&amp;P</t>
  </si>
  <si>
    <t>Aquila, Inc. - Utility Divisions</t>
  </si>
  <si>
    <t>Arizona Public Service Company</t>
  </si>
  <si>
    <t>Atlantic City Electric Company</t>
  </si>
  <si>
    <t>Avista Corporation</t>
  </si>
  <si>
    <t>Baltimore Gas and Electric Company</t>
  </si>
  <si>
    <t>Black Hills Colorado Electric, Inc.</t>
  </si>
  <si>
    <t>Black Hills Power, Inc.</t>
  </si>
  <si>
    <t>Blackstone Valley Electric</t>
  </si>
  <si>
    <t>California Power Exchange Corporation</t>
  </si>
  <si>
    <t>Cambridge Electric Light Company</t>
  </si>
  <si>
    <t>Centel Corporation</t>
  </si>
  <si>
    <t>CenterPoint Energy Houston Electric, LLC</t>
  </si>
  <si>
    <t>Central Hudson Gas &amp; Electric Corporation</t>
  </si>
  <si>
    <t>Central Illinois Light Company</t>
  </si>
  <si>
    <t>Central Illinois Public Service Company</t>
  </si>
  <si>
    <t>Central Maine Power Company</t>
  </si>
  <si>
    <t>Central Vermont Public Service Corporation</t>
  </si>
  <si>
    <t>Chesapeake Utilities Corporation</t>
  </si>
  <si>
    <t>Cheyenne Light, Fuel and Power Company</t>
  </si>
  <si>
    <t>Citizens' Electric Company</t>
  </si>
  <si>
    <t>Cleco Power LLC</t>
  </si>
  <si>
    <t>Cleveland Electric Illuminating Company</t>
  </si>
  <si>
    <t>Columbus Southern Power Company</t>
  </si>
  <si>
    <t>Commonwealth Edison Company</t>
  </si>
  <si>
    <t>Commonwealth Electric Company</t>
  </si>
  <si>
    <t>Connecticut Light and Power Company</t>
  </si>
  <si>
    <t>Connecticut Valley Electric Co Inc.</t>
  </si>
  <si>
    <t>Consolidated Edison Company of New York, Inc.</t>
  </si>
  <si>
    <t>Consolidated Water Power Company</t>
  </si>
  <si>
    <t>Consumers Energy Company</t>
  </si>
  <si>
    <t>Dayton Power and Light Company</t>
  </si>
  <si>
    <t>Delmarva Power &amp; Light Company</t>
  </si>
  <si>
    <t>Dominion Energy South Carolina, Inc.</t>
  </si>
  <si>
    <t>DTE Electric Company</t>
  </si>
  <si>
    <t>Duke Energy Carolinas, LLC</t>
  </si>
  <si>
    <t>Duke Energy Florida, LLC</t>
  </si>
  <si>
    <t>Duke Energy Indiana, LLC</t>
  </si>
  <si>
    <t>Duke Energy Kentucky, Inc.</t>
  </si>
  <si>
    <t>Duke Energy Ohio, Inc.</t>
  </si>
  <si>
    <t>Duke Energy Progress, LLC</t>
  </si>
  <si>
    <t>Duquesne Light Company</t>
  </si>
  <si>
    <t>Eastern Edison Company</t>
  </si>
  <si>
    <t>Edison Sault Electric Company</t>
  </si>
  <si>
    <t>EL Investment Company, LLC</t>
  </si>
  <si>
    <t>El Paso Electric Company</t>
  </si>
  <si>
    <t>Empire District Electric Company</t>
  </si>
  <si>
    <t>Energy Future Competitive Holdings Company LLC</t>
  </si>
  <si>
    <t>Entergy Arkansas, LLC</t>
  </si>
  <si>
    <t>Entergy Gulf States Louisiana, L.L.C.</t>
  </si>
  <si>
    <t>Entergy Louisiana Holdings, Inc.</t>
  </si>
  <si>
    <t>Entergy Louisiana, LLC</t>
  </si>
  <si>
    <t>Entergy Mississippi, LLC</t>
  </si>
  <si>
    <t>Entergy New Orleans, LLC</t>
  </si>
  <si>
    <t>Entergy Texas, Inc.</t>
  </si>
  <si>
    <t>Evergy Kansas South, Inc.</t>
  </si>
  <si>
    <t>Evergy Metro, Inc.</t>
  </si>
  <si>
    <t>Evergy Missouri West, Inc.</t>
  </si>
  <si>
    <t>Exeter &amp; Hampton Electric Company</t>
  </si>
  <si>
    <t>Fitchburg Gas and Electric Light Company</t>
  </si>
  <si>
    <t>Florida Power &amp; Light Company</t>
  </si>
  <si>
    <t>Florida Public Utilities Company</t>
  </si>
  <si>
    <t>Frontier Communications Corporation</t>
  </si>
  <si>
    <t>Georgia Power Company</t>
  </si>
  <si>
    <t>Golden State Water Company</t>
  </si>
  <si>
    <t>Green Mountain Power Corporation</t>
  </si>
  <si>
    <t>GridLiance High Plains LLC</t>
  </si>
  <si>
    <t>Gulf Power Company</t>
  </si>
  <si>
    <t>Hawaii Electric Light Company, Inc.</t>
  </si>
  <si>
    <t>Hawaiian Electric Company, Inc.</t>
  </si>
  <si>
    <t>Idaho Power Company</t>
  </si>
  <si>
    <t>Illinois Power Company</t>
  </si>
  <si>
    <t>Indiana Michigan Power Company</t>
  </si>
  <si>
    <t>Indianapolis Power &amp; Light Company</t>
  </si>
  <si>
    <t>Interstate Power and Light Company</t>
  </si>
  <si>
    <t>Interstate Power Company</t>
  </si>
  <si>
    <t>Iowa Electric Light &amp; Power</t>
  </si>
  <si>
    <t>Iowa Power</t>
  </si>
  <si>
    <t>Iowa Public Service</t>
  </si>
  <si>
    <t>Iowa Southern Utilities</t>
  </si>
  <si>
    <t>Iowa-Illinois Gas and Electric Co.</t>
  </si>
  <si>
    <t>ITC Interconnection LLC</t>
  </si>
  <si>
    <t>Jersey Central Power &amp; Light Company</t>
  </si>
  <si>
    <t>Kansas Power &amp; Light Co.</t>
  </si>
  <si>
    <t>Kentucky Power Company</t>
  </si>
  <si>
    <t>Kentucky Utilities Company</t>
  </si>
  <si>
    <t>Kingsport Power Company</t>
  </si>
  <si>
    <t>Liberty Utilities (CalPeco Electric) LLC</t>
  </si>
  <si>
    <t>Liberty Utilities (Granite State Electric) Corp.</t>
  </si>
  <si>
    <t>Lockhart Power Company</t>
  </si>
  <si>
    <t>Long Island Lighting Company</t>
  </si>
  <si>
    <t>Louisville Gas and Electric Company</t>
  </si>
  <si>
    <t>Madison Gas and Electric Company</t>
  </si>
  <si>
    <t>Maine Public Service Company</t>
  </si>
  <si>
    <t>Massachusetts Electric Company</t>
  </si>
  <si>
    <t>Maui Electric Company, Limited</t>
  </si>
  <si>
    <t>MDU Resources Group Inc.</t>
  </si>
  <si>
    <t>Metropolitan Edison Company</t>
  </si>
  <si>
    <t>MidAmerican Energy Company</t>
  </si>
  <si>
    <t>Midwest Power Systems Inc.</t>
  </si>
  <si>
    <t>Minnesota Power Enterprises, Inc.</t>
  </si>
  <si>
    <t>Mississippi Power Company</t>
  </si>
  <si>
    <t>Monongahela Power Company</t>
  </si>
  <si>
    <t>Montaup Electric</t>
  </si>
  <si>
    <t>Mt. Carmel Public Utility Company</t>
  </si>
  <si>
    <t>Nantahala Power &amp; Light Company</t>
  </si>
  <si>
    <t>Nantucket Electric Co.</t>
  </si>
  <si>
    <t>Narragansett Electric Company</t>
  </si>
  <si>
    <t>Nevada Power Company</t>
  </si>
  <si>
    <t>New York State Electric &amp; Gas Corporation</t>
  </si>
  <si>
    <t>New York Transco LLC</t>
  </si>
  <si>
    <t>Newport Electric</t>
  </si>
  <si>
    <t>Niagara Mohawk Power Corporation</t>
  </si>
  <si>
    <t>North Central Power Co., Inc.</t>
  </si>
  <si>
    <t>Northern Indiana Public Service Company</t>
  </si>
  <si>
    <t>Northern States Power Company - MN</t>
  </si>
  <si>
    <t>Northern States Power Company - WI</t>
  </si>
  <si>
    <t>NorthWestern Corporation</t>
  </si>
  <si>
    <t>Northwestern Wisconsin Electric Company</t>
  </si>
  <si>
    <t>NSTAR Electric Company</t>
  </si>
  <si>
    <t>Ohio Edison Company</t>
  </si>
  <si>
    <t>Ohio Power Company</t>
  </si>
  <si>
    <t>Oklahoma Gas and Electric Company</t>
  </si>
  <si>
    <t>Oncor Electric Delivery Company LLC</t>
  </si>
  <si>
    <t>Orange and Rockland Utilities, Inc.</t>
  </si>
  <si>
    <t>Otter Tail Power Company</t>
  </si>
  <si>
    <t>Pacific Gas and Electric Company</t>
  </si>
  <si>
    <t>PacifiCorp</t>
  </si>
  <si>
    <t>PECO Energy Co.</t>
  </si>
  <si>
    <t>Pennsylvania Electric Company</t>
  </si>
  <si>
    <t>Pennsylvania Power Company</t>
  </si>
  <si>
    <t>Pike County Light and Power Company</t>
  </si>
  <si>
    <t>Pioneer Power and Light Company</t>
  </si>
  <si>
    <t>Portland General Electric Company</t>
  </si>
  <si>
    <t>Potomac Edison Company</t>
  </si>
  <si>
    <t>Potomac Electric Power Company</t>
  </si>
  <si>
    <t>PPL Electric Utilities Corporation</t>
  </si>
  <si>
    <t>Public Service Company of Colorado</t>
  </si>
  <si>
    <t>Public Service Company of New Hampshire</t>
  </si>
  <si>
    <t>Public Service Company of New Mexico</t>
  </si>
  <si>
    <t>Public Service Company of Oklahoma</t>
  </si>
  <si>
    <t>Public Service Electric and Gas Company</t>
  </si>
  <si>
    <t>Puget Sound Energy, Inc.</t>
  </si>
  <si>
    <t>Reliant Energy HL&amp;P</t>
  </si>
  <si>
    <t>Rochester Gas and Electric Corporation</t>
  </si>
  <si>
    <t>Rockland Electric Company</t>
  </si>
  <si>
    <t>San Diego Gas &amp; Electric Company</t>
  </si>
  <si>
    <t>Savannah Electric and Power Company</t>
  </si>
  <si>
    <t>Sharyland Utilities, L.L.C.</t>
  </si>
  <si>
    <t>Sierra Pacific Power Company</t>
  </si>
  <si>
    <t>Silver Run Electric, LLC</t>
  </si>
  <si>
    <t>South Beloit Water, Gas &amp; Electric</t>
  </si>
  <si>
    <t>Southern California Edison Company</t>
  </si>
  <si>
    <t>Southern Indiana Gas and Electric Company</t>
  </si>
  <si>
    <t>Southwestern Electric Power Company</t>
  </si>
  <si>
    <t>Southwestern Public Service Company</t>
  </si>
  <si>
    <t>Superior Water, Light and Power Company</t>
  </si>
  <si>
    <t>Tampa Electric Company</t>
  </si>
  <si>
    <t>Texas-New Mexico Power Company</t>
  </si>
  <si>
    <t>Toledo Edison Company</t>
  </si>
  <si>
    <t>Touch America Holdings Inc.</t>
  </si>
  <si>
    <t>Transource Maryland, LLC</t>
  </si>
  <si>
    <t>Transource Pennsylvania, LLC</t>
  </si>
  <si>
    <t>Tucson Electric Power Company</t>
  </si>
  <si>
    <t>TXU SESCO Company LLC</t>
  </si>
  <si>
    <t>UGI Utilities, Inc.</t>
  </si>
  <si>
    <t>Union Electric Company</t>
  </si>
  <si>
    <t>United Illuminating Company</t>
  </si>
  <si>
    <t>Unitil Energy Systems, Inc.</t>
  </si>
  <si>
    <t>UNS Electric, Inc.</t>
  </si>
  <si>
    <t>Upper Michigan Energy Resources Corporation</t>
  </si>
  <si>
    <t>Upper Peninsula Power Company</t>
  </si>
  <si>
    <t>Versant Power</t>
  </si>
  <si>
    <t>Virginia Electric and Power Company</t>
  </si>
  <si>
    <t>West Penn Power Company</t>
  </si>
  <si>
    <t>Westar Energy (KPL)</t>
  </si>
  <si>
    <t>Western Massachusetts Electric Company</t>
  </si>
  <si>
    <t>Wheeling Power Company</t>
  </si>
  <si>
    <t>Wisconsin Electric Power Company</t>
  </si>
  <si>
    <t>Wisconsin Power and Light Company</t>
  </si>
  <si>
    <t>Wisconsin Public Service Corporation</t>
  </si>
  <si>
    <t>2019Y</t>
  </si>
  <si>
    <t>2018Y</t>
  </si>
  <si>
    <t>2017Y</t>
  </si>
  <si>
    <t>2016Y</t>
  </si>
  <si>
    <t>2015Y</t>
  </si>
  <si>
    <t>2014Y</t>
  </si>
  <si>
    <t>2013Y</t>
  </si>
  <si>
    <t>2012Y</t>
  </si>
  <si>
    <t>2011Y</t>
  </si>
  <si>
    <t>2010Y</t>
  </si>
  <si>
    <t>2009Y</t>
  </si>
  <si>
    <t>2008Y</t>
  </si>
  <si>
    <t>2007Y</t>
  </si>
  <si>
    <t>2006Y</t>
  </si>
  <si>
    <t>2005Y</t>
  </si>
  <si>
    <t>2004Y</t>
  </si>
  <si>
    <t>2003Y</t>
  </si>
  <si>
    <t>2002Y</t>
  </si>
  <si>
    <t>2001Y</t>
  </si>
  <si>
    <t>2000Y</t>
  </si>
  <si>
    <t>1999Y</t>
  </si>
  <si>
    <t>1998Y</t>
  </si>
  <si>
    <t>1997Y</t>
  </si>
  <si>
    <t>1996Y</t>
  </si>
  <si>
    <t>1995Y</t>
  </si>
  <si>
    <t>1994Y</t>
  </si>
  <si>
    <t>1993Y</t>
  </si>
  <si>
    <t>1992Y</t>
  </si>
  <si>
    <t>1991Y</t>
  </si>
  <si>
    <t>1990Y</t>
  </si>
  <si>
    <t>1989Y</t>
  </si>
  <si>
    <t>1988Y</t>
  </si>
  <si>
    <t>NA</t>
  </si>
  <si>
    <t xml:space="preserve">Company Name </t>
  </si>
  <si>
    <t xml:space="preserve">SNL Institution Key </t>
  </si>
  <si>
    <t>Residential Electric Volume, Total (MWh) 2019</t>
  </si>
  <si>
    <t>Residential Electric Volume, Total (MWh) 2018</t>
  </si>
  <si>
    <t>Residential Electric Volume, Total (MWh) 2017</t>
  </si>
  <si>
    <t>Residential Electric Volume, Total (MWh) 2016</t>
  </si>
  <si>
    <t>Residential Electric Volume, Total (MWh) 2015</t>
  </si>
  <si>
    <t>Residential Electric Volume, Total (MWh) 2014</t>
  </si>
  <si>
    <t>Residential Electric Volume, Total (MWh) 2013</t>
  </si>
  <si>
    <t>Residential Electric Volume, Total (MWh) 2012</t>
  </si>
  <si>
    <t>Residential Electric Volume, Total (MWh) 2011</t>
  </si>
  <si>
    <t>Residential Electric Volume, Total (MWh) 2010</t>
  </si>
  <si>
    <t>Residential Electric Volume, Total (MWh) 2009</t>
  </si>
  <si>
    <t>Residential Electric Volume, Total (MWh) 2008</t>
  </si>
  <si>
    <t>Residential Electric Volume, Total (MWh) 2007</t>
  </si>
  <si>
    <t>Residential Electric Volume, Total (MWh) 2006</t>
  </si>
  <si>
    <t>Residential Electric Volume, Total (MWh) 2005</t>
  </si>
  <si>
    <t>Residential Electric Volume, Total (MWh) 2004</t>
  </si>
  <si>
    <t>Residential Electric Volume, Total (MWh) 2003</t>
  </si>
  <si>
    <t>Residential Electric Volume, Total (MWh) 2002</t>
  </si>
  <si>
    <t>Residential Electric Volume, Total (MWh) 2001</t>
  </si>
  <si>
    <t>Residential Electric Volume, Total (MWh) 2000</t>
  </si>
  <si>
    <t>Residential Electric Volume, Total (MWh) 1999</t>
  </si>
  <si>
    <t>Residential Electric Volume, Total (MWh) 1998</t>
  </si>
  <si>
    <t>Residential Electric Volume, Total (MWh) 1997</t>
  </si>
  <si>
    <t>Residential Electric Volume, Total (MWh) 1996</t>
  </si>
  <si>
    <t>Residential Electric Volume, Total (MWh) 1995</t>
  </si>
  <si>
    <t>Residential Electric Volume, Total (MWh) 1994</t>
  </si>
  <si>
    <t>Residential Electric Volume, Total (MWh) 1993</t>
  </si>
  <si>
    <t>Residential Electric Volume, Total (MWh) 1992</t>
  </si>
  <si>
    <t>Residential Electric Volume, Total (MWh) 1991</t>
  </si>
  <si>
    <t>Residential Electric Volume, Total (MWh) 1990</t>
  </si>
  <si>
    <t>Residential Electric Volume, Total (MWh) 1989</t>
  </si>
  <si>
    <t>Residential Electric Volume, Total (MWh) 1988</t>
  </si>
  <si>
    <t>Total Sales of Electricity Volume (MWh) 2019</t>
  </si>
  <si>
    <t>Total Sales of Electricity Volume (MWh) 2018</t>
  </si>
  <si>
    <t>Total Sales of Electricity Volume (MWh) 2017</t>
  </si>
  <si>
    <t>Total Sales of Electricity Volume (MWh) 2016</t>
  </si>
  <si>
    <t>Total Sales of Electricity Volume (MWh) 2015</t>
  </si>
  <si>
    <t>Total Sales of Electricity Volume (MWh) 2014</t>
  </si>
  <si>
    <t>Total Sales of Electricity Volume (MWh) 2013</t>
  </si>
  <si>
    <t>Total Sales of Electricity Volume (MWh) 2012</t>
  </si>
  <si>
    <t>Total Sales of Electricity Volume (MWh) 2011</t>
  </si>
  <si>
    <t>Total Sales of Electricity Volume (MWh) 2010</t>
  </si>
  <si>
    <t>Total Sales of Electricity Volume (MWh) 2009</t>
  </si>
  <si>
    <t>Total Sales of Electricity Volume (MWh) 2008</t>
  </si>
  <si>
    <t>Total Sales of Electricity Volume (MWh) 2007</t>
  </si>
  <si>
    <t>Total Sales of Electricity Volume (MWh) 2006</t>
  </si>
  <si>
    <t>Total Sales of Electricity Volume (MWh) 2005</t>
  </si>
  <si>
    <t>Total Sales of Electricity Volume (MWh) 2004</t>
  </si>
  <si>
    <t>Total Sales of Electricity Volume (MWh) 2003</t>
  </si>
  <si>
    <t>Total Sales of Electricity Volume (MWh) 2002</t>
  </si>
  <si>
    <t>Total Sales of Electricity Volume (MWh) 2001</t>
  </si>
  <si>
    <t>Total Sales of Electricity Volume (MWh) 2000</t>
  </si>
  <si>
    <t>Total Sales of Electricity Volume (MWh) 1999</t>
  </si>
  <si>
    <t>Total Sales of Electricity Volume (MWh) 1998</t>
  </si>
  <si>
    <t>Total Sales of Electricity Volume (MWh) 1997</t>
  </si>
  <si>
    <t>Total Sales of Electricity Volume (MWh) 1996</t>
  </si>
  <si>
    <t>Total Sales of Electricity Volume (MWh) 1995</t>
  </si>
  <si>
    <t>Total Sales of Electricity Volume (MWh) 1994</t>
  </si>
  <si>
    <t>Total Sales of Electricity Volume (MWh) 1993</t>
  </si>
  <si>
    <t>Total Sales of Electricity Volume (MWh) 1992</t>
  </si>
  <si>
    <t>Total Sales of Electricity Volume (MWh) 1991</t>
  </si>
  <si>
    <t>Total Sales of Electricity Volume (MWh) 1990</t>
  </si>
  <si>
    <t>Total Sales of Electricity Volume (MWh) 1989</t>
  </si>
  <si>
    <t>Total Sales of Electricity Volume (MWh) 1988</t>
  </si>
  <si>
    <t>Residential Electric Price, Bundled (¢/kWh) 2019</t>
  </si>
  <si>
    <t>Residential Electric Price, Bundled (¢/kWh) 2018</t>
  </si>
  <si>
    <t>Residential Electric Price, Bundled (¢/kWh) 2017</t>
  </si>
  <si>
    <t>Residential Electric Price, Bundled (¢/kWh) 2016</t>
  </si>
  <si>
    <t>Residential Electric Price, Bundled (¢/kWh) 2015</t>
  </si>
  <si>
    <t>Residential Electric Price, Bundled (¢/kWh) 2014</t>
  </si>
  <si>
    <t>Residential Electric Price, Bundled (¢/kWh) 2013</t>
  </si>
  <si>
    <t>Residential Electric Price, Bundled (¢/kWh) 2012</t>
  </si>
  <si>
    <t>Residential Electric Price, Bundled (¢/kWh) 2011</t>
  </si>
  <si>
    <t>Residential Electric Price, Bundled (¢/kWh) 2010</t>
  </si>
  <si>
    <t>Residential Electric Price, Bundled (¢/kWh) 2009</t>
  </si>
  <si>
    <t>Residential Electric Price, Bundled (¢/kWh) 2008</t>
  </si>
  <si>
    <t>Residential Electric Price, Bundled (¢/kWh) 2007</t>
  </si>
  <si>
    <t>Residential Electric Price, Bundled (¢/kWh) 2006</t>
  </si>
  <si>
    <t>Residential Electric Price, Bundled (¢/kWh) 2005</t>
  </si>
  <si>
    <t>Residential Electric Price, Bundled (¢/kWh) 2004</t>
  </si>
  <si>
    <t>Residential Electric Price, Bundled (¢/kWh) 2003</t>
  </si>
  <si>
    <t>Residential Electric Price, Bundled (¢/kWh) 2002</t>
  </si>
  <si>
    <t>Residential Electric Price, Bundled (¢/kWh) 2001</t>
  </si>
  <si>
    <t>Residential Electric Price, Bundled (¢/kWh) 2000</t>
  </si>
  <si>
    <t>Residential Electric Price, Bundled (¢/kWh) 1999</t>
  </si>
  <si>
    <t>Residential Electric Price, Bundled (¢/kWh) 1998</t>
  </si>
  <si>
    <t>Residential Electric Price, Bundled (¢/kWh) 1997</t>
  </si>
  <si>
    <t>Residential Electric Price, Bundled (¢/kWh) 1996</t>
  </si>
  <si>
    <t>Residential Electric Price, Bundled (¢/kWh) 1995</t>
  </si>
  <si>
    <t>Residential Electric Price, Bundled (¢/kWh) 1994</t>
  </si>
  <si>
    <t>Residential Electric Price, Bundled (¢/kWh) 1993</t>
  </si>
  <si>
    <t>Residential Electric Price, Bundled (¢/kWh) 1992</t>
  </si>
  <si>
    <t>Residential Electric Price, Bundled (¢/kWh) 1991</t>
  </si>
  <si>
    <t>Residential Electric Price, Bundled (¢/kWh) 1990</t>
  </si>
  <si>
    <t>Residential Electric Price, Bundled (¢/kWh) 1989</t>
  </si>
  <si>
    <t>Residential Electric Price, Bundled (¢/kWh) 1988</t>
  </si>
  <si>
    <t>Total Retail Electric Price, Bundled (¢/kWh) 2019</t>
  </si>
  <si>
    <t>Total Retail Electric Price, Bundled (¢/kWh) 2018</t>
  </si>
  <si>
    <t>Total Retail Electric Price, Bundled (¢/kWh) 2017</t>
  </si>
  <si>
    <t>Total Retail Electric Price, Bundled (¢/kWh) 2016</t>
  </si>
  <si>
    <t>Total Retail Electric Price, Bundled (¢/kWh) 2015</t>
  </si>
  <si>
    <t>Total Retail Electric Price, Bundled (¢/kWh) 2014</t>
  </si>
  <si>
    <t>Total Retail Electric Price, Bundled (¢/kWh) 2013</t>
  </si>
  <si>
    <t>Total Retail Electric Price, Bundled (¢/kWh) 2012</t>
  </si>
  <si>
    <t>Total Retail Electric Price, Bundled (¢/kWh) 2011</t>
  </si>
  <si>
    <t>Total Retail Electric Price, Bundled (¢/kWh) 2010</t>
  </si>
  <si>
    <t>Total Retail Electric Price, Bundled (¢/kWh) 2009</t>
  </si>
  <si>
    <t>Total Retail Electric Price, Bundled (¢/kWh) 2008</t>
  </si>
  <si>
    <t>Total Retail Electric Price, Bundled (¢/kWh) 2007</t>
  </si>
  <si>
    <t>Total Retail Electric Price, Bundled (¢/kWh) 2006</t>
  </si>
  <si>
    <t>Total Retail Electric Price, Bundled (¢/kWh) 2005</t>
  </si>
  <si>
    <t>Total Retail Electric Price, Bundled (¢/kWh) 2004</t>
  </si>
  <si>
    <t>Total Retail Electric Price, Bundled (¢/kWh) 2003</t>
  </si>
  <si>
    <t>Total Retail Electric Price, Bundled (¢/kWh) 2002</t>
  </si>
  <si>
    <t>Total Retail Electric Price, Bundled (¢/kWh) 2001</t>
  </si>
  <si>
    <t>Total Retail Electric Price, Bundled (¢/kWh) 2000</t>
  </si>
  <si>
    <t>Total Retail Electric Price, Bundled (¢/kWh) 1999</t>
  </si>
  <si>
    <t>Total Retail Electric Price, Bundled (¢/kWh) 1998</t>
  </si>
  <si>
    <t>Total Retail Electric Price, Bundled (¢/kWh) 1997</t>
  </si>
  <si>
    <t>Total Retail Electric Price, Bundled (¢/kWh) 1996</t>
  </si>
  <si>
    <t>Total Retail Electric Price, Bundled (¢/kWh) 1995</t>
  </si>
  <si>
    <t>Total Retail Electric Price, Bundled (¢/kWh) 1994</t>
  </si>
  <si>
    <t>Total Retail Electric Price, Bundled (¢/kWh) 1993</t>
  </si>
  <si>
    <t>Total Retail Electric Price, Bundled (¢/kWh) 1992</t>
  </si>
  <si>
    <t>Total Retail Electric Price, Bundled (¢/kWh) 1991</t>
  </si>
  <si>
    <t>Total Retail Electric Price, Bundled (¢/kWh) 1990</t>
  </si>
  <si>
    <t>Total Retail Electric Price, Bundled (¢/kWh) 1989</t>
  </si>
  <si>
    <t>Total Retail Electric Price, Bundled (¢/kWh) 1988</t>
  </si>
  <si>
    <t>Residential Electric Price, Total (¢/kWh) 2019</t>
  </si>
  <si>
    <t>Residential Electric Price, Total (¢/kWh) 2018</t>
  </si>
  <si>
    <t>Residential Electric Price, Total (¢/kWh) 2017</t>
  </si>
  <si>
    <t>Residential Electric Price, Total (¢/kWh) 2016</t>
  </si>
  <si>
    <t>Residential Electric Price, Total (¢/kWh) 2015</t>
  </si>
  <si>
    <t>Residential Electric Price, Total (¢/kWh) 2014</t>
  </si>
  <si>
    <t>Residential Electric Price, Total (¢/kWh) 2013</t>
  </si>
  <si>
    <t>Residential Electric Price, Total (¢/kWh) 2012</t>
  </si>
  <si>
    <t>Residential Electric Price, Total (¢/kWh) 2011</t>
  </si>
  <si>
    <t>Residential Electric Price, Total (¢/kWh) 2010</t>
  </si>
  <si>
    <t>Residential Electric Price, Total (¢/kWh) 2009</t>
  </si>
  <si>
    <t>Residential Electric Price, Total (¢/kWh) 2008</t>
  </si>
  <si>
    <t>Residential Electric Price, Total (¢/kWh) 2007</t>
  </si>
  <si>
    <t>Residential Electric Price, Total (¢/kWh) 2006</t>
  </si>
  <si>
    <t>Residential Electric Price, Total (¢/kWh) 2005</t>
  </si>
  <si>
    <t>Residential Electric Price, Total (¢/kWh) 2004</t>
  </si>
  <si>
    <t>Residential Electric Price, Total (¢/kWh) 2003</t>
  </si>
  <si>
    <t>Residential Electric Price, Total (¢/kWh) 2002</t>
  </si>
  <si>
    <t>Residential Electric Price, Total (¢/kWh) 2001</t>
  </si>
  <si>
    <t>Residential Electric Price, Total (¢/kWh) 2000</t>
  </si>
  <si>
    <t>Residential Electric Price, Total (¢/kWh) 1999</t>
  </si>
  <si>
    <t>Residential Electric Price, Total (¢/kWh) 1998</t>
  </si>
  <si>
    <t>Residential Electric Price, Total (¢/kWh) 1997</t>
  </si>
  <si>
    <t>Residential Electric Price, Total (¢/kWh) 1996</t>
  </si>
  <si>
    <t>Residential Electric Price, Total (¢/kWh) 1995</t>
  </si>
  <si>
    <t>Residential Electric Price, Total (¢/kWh) 1994</t>
  </si>
  <si>
    <t>Residential Electric Price, Total (¢/kWh) 1993</t>
  </si>
  <si>
    <t>Residential Electric Price, Total (¢/kWh) 1992</t>
  </si>
  <si>
    <t>Residential Electric Price, Total (¢/kWh) 1991</t>
  </si>
  <si>
    <t>Residential Electric Price, Total (¢/kWh) 1990</t>
  </si>
  <si>
    <t>Residential Electric Price, Total (¢/kWh) 1989</t>
  </si>
  <si>
    <t>Residential Electric Price, Total (¢/kWh) 1988</t>
  </si>
  <si>
    <t>Total Retail Electric Price, Total (¢/kWh) 2019</t>
  </si>
  <si>
    <t>Total Retail Electric Price, Total (¢/kWh) 2018</t>
  </si>
  <si>
    <t>Total Retail Electric Price, Total (¢/kWh) 2017</t>
  </si>
  <si>
    <t>Total Retail Electric Price, Total (¢/kWh) 2016</t>
  </si>
  <si>
    <t>Total Retail Electric Price, Total (¢/kWh) 2015</t>
  </si>
  <si>
    <t>Total Retail Electric Price, Total (¢/kWh) 2014</t>
  </si>
  <si>
    <t>Total Retail Electric Price, Total (¢/kWh) 2013</t>
  </si>
  <si>
    <t>Total Retail Electric Price, Total (¢/kWh) 2012</t>
  </si>
  <si>
    <t>Total Retail Electric Price, Total (¢/kWh) 2011</t>
  </si>
  <si>
    <t>Total Retail Electric Price, Total (¢/kWh) 2010</t>
  </si>
  <si>
    <t>Total Retail Electric Price, Total (¢/kWh) 2009</t>
  </si>
  <si>
    <t>Total Retail Electric Price, Total (¢/kWh) 2008</t>
  </si>
  <si>
    <t>Total Retail Electric Price, Total (¢/kWh) 2007</t>
  </si>
  <si>
    <t>Total Retail Electric Price, Total (¢/kWh) 2006</t>
  </si>
  <si>
    <t>Total Retail Electric Price, Total (¢/kWh) 2005</t>
  </si>
  <si>
    <t>Total Retail Electric Price, Total (¢/kWh) 2004</t>
  </si>
  <si>
    <t>Total Retail Electric Price, Total (¢/kWh) 2003</t>
  </si>
  <si>
    <t>Total Retail Electric Price, Total (¢/kWh) 2002</t>
  </si>
  <si>
    <t>Total Retail Electric Price, Total (¢/kWh) 2001</t>
  </si>
  <si>
    <t>Total Retail Electric Price, Total (¢/kWh) 2000</t>
  </si>
  <si>
    <t>Total Retail Electric Price, Total (¢/kWh) 1999</t>
  </si>
  <si>
    <t>Total Retail Electric Price, Total (¢/kWh) 1998</t>
  </si>
  <si>
    <t>Total Retail Electric Price, Total (¢/kWh) 1997</t>
  </si>
  <si>
    <t>Total Retail Electric Price, Total (¢/kWh) 1996</t>
  </si>
  <si>
    <t>Total Retail Electric Price, Total (¢/kWh) 1995</t>
  </si>
  <si>
    <t>Total Retail Electric Price, Total (¢/kWh) 1994</t>
  </si>
  <si>
    <t>Total Retail Electric Price, Total (¢/kWh) 1993</t>
  </si>
  <si>
    <t>Total Retail Electric Price, Total (¢/kWh) 1992</t>
  </si>
  <si>
    <t>Total Retail Electric Price, Total (¢/kWh) 1991</t>
  </si>
  <si>
    <t>Total Retail Electric Price, Total (¢/kWh) 1990</t>
  </si>
  <si>
    <t>Total Retail Electric Price, Total (¢/kWh) 1989</t>
  </si>
  <si>
    <t>Total Retail Electric Price, Total (¢/kWh) 1988</t>
  </si>
  <si>
    <t>Residential Electric Customers, Total (actual) 2019</t>
  </si>
  <si>
    <t>Residential Electric Customers, Total (actual) 2018</t>
  </si>
  <si>
    <t>Residential Electric Customers, Total (actual) 2017</t>
  </si>
  <si>
    <t>Residential Electric Customers, Total (actual) 2016</t>
  </si>
  <si>
    <t>Residential Electric Customers, Total (actual) 2015</t>
  </si>
  <si>
    <t>Residential Electric Customers, Total (actual) 2014</t>
  </si>
  <si>
    <t>Residential Electric Customers, Total (actual) 2013</t>
  </si>
  <si>
    <t>Residential Electric Customers, Total (actual) 2012</t>
  </si>
  <si>
    <t>Residential Electric Customers, Total (actual) 2011</t>
  </si>
  <si>
    <t>Residential Electric Customers, Total (actual) 2010</t>
  </si>
  <si>
    <t>Residential Electric Customers, Total (actual) 2009</t>
  </si>
  <si>
    <t>Residential Electric Customers, Total (actual) 2008</t>
  </si>
  <si>
    <t>Residential Electric Customers, Total (actual) 2007</t>
  </si>
  <si>
    <t>Residential Electric Customers, Total (actual) 2006</t>
  </si>
  <si>
    <t>Residential Electric Customers, Total (actual) 2005</t>
  </si>
  <si>
    <t>Residential Electric Customers, Total (actual) 2004</t>
  </si>
  <si>
    <t>Residential Electric Customers, Total (actual) 2003</t>
  </si>
  <si>
    <t>Residential Electric Customers, Total (actual) 2002</t>
  </si>
  <si>
    <t>Residential Electric Customers, Total (actual) 2001</t>
  </si>
  <si>
    <t>Residential Electric Customers, Total (actual) 2000</t>
  </si>
  <si>
    <t>Residential Electric Customers, Total (actual) 1999</t>
  </si>
  <si>
    <t>Residential Electric Customers, Total (actual) 1998</t>
  </si>
  <si>
    <t>Residential Electric Customers, Total (actual) 1997</t>
  </si>
  <si>
    <t>Residential Electric Customers, Total (actual) 1996</t>
  </si>
  <si>
    <t>Residential Electric Customers, Total (actual) 1995</t>
  </si>
  <si>
    <t>Residential Electric Customers, Total (actual) 1994</t>
  </si>
  <si>
    <t>Residential Electric Customers, Total (actual) 1993</t>
  </si>
  <si>
    <t>Residential Electric Customers, Total (actual) 1992</t>
  </si>
  <si>
    <t>Residential Electric Customers, Total (actual) 1991</t>
  </si>
  <si>
    <t>Residential Electric Customers, Total (actual) 1990</t>
  </si>
  <si>
    <t>Residential Electric Customers, Total (actual) 1989</t>
  </si>
  <si>
    <t>Residential Electric Customers, Total (actual) 1988</t>
  </si>
  <si>
    <t>Total Retail Electric Customers, Total (actual) 2019</t>
  </si>
  <si>
    <t>Total Retail Electric Customers, Total (actual) 2018</t>
  </si>
  <si>
    <t>Total Retail Electric Customers, Total (actual) 2017</t>
  </si>
  <si>
    <t>Total Retail Electric Customers, Total (actual) 2016</t>
  </si>
  <si>
    <t>Total Retail Electric Customers, Total (actual) 2015</t>
  </si>
  <si>
    <t>Total Retail Electric Customers, Total (actual) 2014</t>
  </si>
  <si>
    <t>Total Retail Electric Customers, Total (actual) 2013</t>
  </si>
  <si>
    <t>Total Retail Electric Customers, Total (actual) 2012</t>
  </si>
  <si>
    <t>Total Retail Electric Customers, Total (actual) 2011</t>
  </si>
  <si>
    <t>Total Retail Electric Customers, Total (actual) 2010</t>
  </si>
  <si>
    <t>Total Retail Electric Customers, Total (actual) 2009</t>
  </si>
  <si>
    <t>Total Retail Electric Customers, Total (actual) 2008</t>
  </si>
  <si>
    <t>Total Retail Electric Customers, Total (actual) 2007</t>
  </si>
  <si>
    <t>Total Retail Electric Customers, Total (actual) 2006</t>
  </si>
  <si>
    <t>Total Retail Electric Customers, Total (actual) 2005</t>
  </si>
  <si>
    <t>Total Retail Electric Customers, Total (actual) 2004</t>
  </si>
  <si>
    <t>Total Retail Electric Customers, Total (actual) 2003</t>
  </si>
  <si>
    <t>Total Retail Electric Customers, Total (actual) 2002</t>
  </si>
  <si>
    <t>Total Retail Electric Customers, Total (actual) 2001</t>
  </si>
  <si>
    <t>Total Retail Electric Customers, Total (actual) 2000</t>
  </si>
  <si>
    <t>Total Retail Electric Customers, Total (actual) 1999</t>
  </si>
  <si>
    <t>Total Retail Electric Customers, Total (actual) 1998</t>
  </si>
  <si>
    <t>Total Retail Electric Customers, Total (actual) 1997</t>
  </si>
  <si>
    <t>Total Retail Electric Customers, Total (actual) 1996</t>
  </si>
  <si>
    <t>Total Retail Electric Customers, Total (actual) 1995</t>
  </si>
  <si>
    <t>Total Retail Electric Customers, Total (actual) 1994</t>
  </si>
  <si>
    <t>Total Retail Electric Customers, Total (actual) 1993</t>
  </si>
  <si>
    <t>Total Retail Electric Customers, Total (actual) 1992</t>
  </si>
  <si>
    <t>Total Retail Electric Customers, Total (actual) 1991</t>
  </si>
  <si>
    <t>Total Retail Electric Customers, Total (actual) 1990</t>
  </si>
  <si>
    <t>Total Retail Electric Customers, Total (actual) 1989</t>
  </si>
  <si>
    <t>Total Retail Electric Customers, Total (actual) 1988</t>
  </si>
  <si>
    <t>允䅁䍁䅳䅁䍁䅁䅁䅁䉁䅁䅁䅄䅁䑁䅅兏㑁䑁䅧兗䅁䉁䄰䅁䵁䅁䅁免㕁䑁䅧兏婂䅁䅁䅋䅁䅁䅷䅁硁䑁䅫兏睁䙁䅫䅁湁䅁䅁䅄䅁䑁䅅兏㕁䑁䅅兗䅁䉁䅅䅁䵁䅁䅁免㕁䑁䅫杍婂䅁䅁杇䅁䅁䅷䅁硁䑁䅫兏穁䙁䅫䅁流䅁䅁䅄䅁䑁䅅兏㕁䑁䅑兗䅁䅁䅁䅁䵁䅁䅁免㕁䑁䅫兎婂䅁䅁䅈䅁䅁䅷䅁硁䑁䅫兏㉁䙁䅫䅁佁䅁䅁䅄䅁䑁䅅兏㕁䑁䅣兗䅁䅁䅫䅁䵁䅁䅁免㕁䑁䅫䅏婂䅁䅁兊䅁䅁䅷䅁硁䑁䅫兏㕁䙁䅫䅁歁䅁䅁䅄䅁䑁䅉䅍睁䑁䅁兗䅁䉁䄴䅁䵁䅁䅁杍睁䑁䅁免婂䅁䅁睉䅁䅁䅷䅁祁䑁䅁䅍祁䙁䅫䅁杁䅁䅁䅄䅁䑁䅉䅍睁䑁䅍兗䅁䅁䅷䅁䵁䅁䅁杍睁䑁䅁䅎婂䅁䅁杉䅁䅁䅷䅁祁䑁䅁䅍ㅁ䙁䅫䅁桁䅁䅁䅄䅁䑁䅉䅍睁䑁䅙兗䅁䅁䅳䅁䵁䅁䅁杍睁䑁䅁睎婂䅁䅁䅅䅁䅁䅷䅁祁䑁䅁䅍㑁䙁䅫䅁扁䅁䅁䅄䅁䑁䅉䅍睁䑁䅫兗䅁䉁䅑䅁䵁䅁䅁杍睁䑁䅅䅍婂䅁䅁䅇䅁䅁䅷䅁祁䑁䅁免硁䙁䅫䅁䙁䅁䅁䅄䅁䑁䅉䅍硁䑁䅉兗䅁䉁䅣䅁䵁䅁䅁杍睁䑁䅅睍婂䅁䅁睁䅁䅁䅷䅁祁䑁䅁免ぁ䙁䅫䅁坁䅁䅁䅄䅁䑁䅉䅍硁䑁䅕兗䅁䉁䅕䅁䵁䅁䅁杍睁䑁䅅李婂䅁䅁睂䅁䅁䅷䅁祁䑁䅁免㍁䙁䅫䅁呁䅁䅁䅄䅁䑁䅉䅍硁䑁䅧兗䅁䉁䅉䅁䵁䅁䅁杍睁䑁䅅兏婂䅁䅁权䅁䉁䅷䅁䑂䝁䄸兢睂䝁䅅杢㕂䍁䅁杔桂䝁䄰党杁䅁䅁克䅁䙁䄴䅁卂䝁䅕督灂䝁䅑党畂䡁䅑兡桂䝁䅷䅉䙂䝁䅷党橂䡁䅑杣灂䝁䅍䅉䑂䡁䅕督あ䝁䄸兢求䡁䅉督獁䍁䅁䅖療䡁䅑兙獂䍁䅁䅋桂䝁䅍䅤ㅂ䝁䅅䅢灁䅁䅁兇䅁䙁䅧䅁卂䝁䅕督灂䝁䅑党畂䡁䅑兡桂䝁䅷䅉䙂䝁䅷党橂䡁䅑杣灂䝁䅍䅉兂䡁䅉兡橂䝁䅕䅌杁䕁䅉兤畂䝁䅑䅢求䝁䅑䅉潁䭁䅉睌牂䙁䅣䅡灁䅁䅁兄䅁䙁䅑䅁卂䝁䅕督灂䝁䅑党畂䡁䅑兡桂䝁䅷䅉䙂䝁䅷党橂䡁䅑杣灂䝁䅍䅉兂䡁䅉兡橂䝁䅕䅌杁䙁䅑睢あ䝁䅅䅢杁䍁䅧杯癁䝁䅳睖潂䍁䅫䅁晁䅁䅁杕䅁䙁䅉党穂䝁䅫䅚求䝁䄴䅤灂䝁䅅䅢杁䕁䅕䅢求䝁䅍䅤祂䝁䅫睙杁䙁䅙睢獂䡁䅕兢求䍁䅷䅉啂䝁䄸䅤桂䝁䅷䅉潁䕁䄰睖潂䍁䅫䅁䍁䅁䅁杋䅁䙁䅍杔䵂䍁䅁兓畂䡁䅍䅤灂䡁䅑兤あ䝁䅫睢畂䍁䅁睓求䡁䅫䅉䅁䍁䅯䅁杂䅁䅁䅖療䡁䅑兙獂䍁䅁杕求䡁䅑兙灂䝁䅷䅉䙂䝁䅷党橂䡁䅑杣灂䝁䅍䅉䑂䡁䅕督あ䝁䄸兢求䡁䅉督獁䍁䅁䅖療䡁䅑兙獂䍁䅁䅋桂䝁䅍䅤ㅂ䝁䅅䅢灁䅁䅁睄䅁䙁䅯䅁啂䝁䄸䅤桂䝁䅷䅉卂䝁䅕䅤桂䝁䅫䅢杁䕁䅕䅢求䝁䅍䅤祂䝁䅫睙杁䙁䅁杣灂䝁䅍党獁䍁䅁村ㅂ䝁䄴䅚獂䝁䅕䅚杁䍁䅧杯癁䝁䅳睖潂䍁䅫䅁䕁䅁䅁杖䅁䙁䅑睢あ䝁䅅䅢杁䙁䅉党あ䝁䅅兡獂䍁䅁兒獂䝁䅕睙あ䡁䅉兡橂䍁䅁䅕祂䝁䅫睙求䍁䅷䅉啂䝁䄸䅤桂䝁䅷䅉潁䭁䅉睌牂䙁䅣䅡灁䅁䅁䅃䅁䙁䅁䅁啂䝁䄸䅤桂䝁䅷䅉呂䝁䅅䅢求䡁䅍䅉療䝁䅙䅉䙂䝁䅷党橂䡁䅑杣灂䝁䅍兡あ䡁䅫䅉坂䝁䄸䅢ㅂ䝁䄰党杁䍁䅧兔塂䝁䅧克䅁䅁䅙䅁䍁允䅁䍄䉁䅁䅁兂䅁䅁䅍睁䅁䅁䅕䅁䅁䅁䅁歊䙁䅁䅁䅁杂睯䉨权䅁䅁䅁权䉁䅁䅁允䅁䅁䅅䅁䭁䅁䅉䅁䵁䅉䅅䅁䙁䅁䅁睁䑁䅁䅁兂䅁䅁䅁䅁流䅑䅕䅁䅁䝁橃䕃䭅䅁䅕䅁䭁䅁䅅䅁䉁䅁䅁允䅁䅁䅯杁䅁䅁杷允䅁䅁䅕䅁䑁䅁䅍䅁䙁䅁䅁䅁䅁䍁䅚兂䅁䅁䅁䰶䤸兑䅯元䅁䅁䅯允䅁䅁䅅䅁䉁䅁䅁权乁䅁䅁䍄䉁䅁䅁兂䅁䅁䅍睁䅁䅁䅕䅁䅁䅁䅁歊䙁䅁䅁䅁杂睯䉨权摁䅁䅁权䉁䅁䅁允䅁䅁䅅䅁䭁䅁䅉䅁䵁䅉䅅䅁䙁䅁䅁睁䑁䅁䅁兂䅁䅁䅁䅁流䅑䅕䅁䅁䕁䍩歄䭅䉁䅷䅁䭁䅁䅅䅁䉁䅁䅁允䅁䅁䅯兇䅁䅁杷允䅁䅁䅕䅁䑁䅁䅍䅁䙁䅁䅁䅁䅁䍁䅚兂䅁䅁䅁䭙䥍兑䅯权䅁䅁䅯允䅁䅁䅅䅁䉁䅁䅁权䍁䅁䅁䍄䉁䅁䅁兂䅁䅁䅍睁䅁䅁䅕䅁䅁䅁䅁歊䙁䅁䅁䅁䥂杧䈵权䭁䅁䅁权䉁䅁䅁允䅁䅁䅅䅁䭁䉁䅫䅁䵁䅉䅅䅁䙁䅁䅁睁䑁䅁䅁兂䅁䅁䅁䅁流䅑䅕䅁䅁䡁䍩歄䭅䍁䅁䅁䭁䅁䅅䅁䉁䅁䅁允䅁䅁䅯睄䅁䅁杷允䅁䅁䅕䅁䑁䅁䅍䅁䙁䅁䅁䅁䅁䍁䅚兂䅁䅁䅁䵅䥁兑䅯睁䅁䅁䅯允䅁䅁䅅䅁䉁䅁䅁权䕁䅁䅁䍄䉁䅁䅁兂䅁䅁䅍睁䅁䅁䅕䅁䅁䅁䅁歊䙁䅁䅁䅁㑃杧䈵权慁䅁䅁权䉁䅁䅁允䅁䅁䅅䅁䭁䅁䅧䅁䵁䅉䅅䅁䙁䅁䅁睁䑁䅁䅁兂䅁䅁䅁䅁流䅑䅕䅁䅁䭁橩䕃䭅䅁䅕䅁䭁䅁䅅䅁䉁䅁䅁允䅁䅁䅯杂䅁䅁杷允䅁䅁䅕䅁䑁䅁䅍䅁䙁䅁䅁䅁䅁䍁䅚兂䅁䅁䅁䥧佉兑䅯睃䅁䅁䅯允䅁䅁䅅䅁䉁䅁䅁权晁䅁䅁䍄䉁䅁䅁兂䅁䅁䅍睁䅁䅁䅕䅁䅁䅁䅁歊䙁䅁䅁䅁潃睯䉨权䅁䅁䅁权䉁䅁䅁允䅁䅁䅅䅁䭁䅁䅙䅁䵁䅉䅅䅁䙁䅁䅁睁䑁䅁䅁兂䅁䅁䅁䅁流䅑䅕䅁䅁䭁橩䕃䭅䉁䅅䅁䭁䅁䅅䅁䉁䅁䅁允䅁䅁䅯杂䅁䅁杷允䅁䅁䅕䅁䑁䅁䅍䅁䙁䅁䅁䅁䅁䍁䅚兂䅁䅁䅁䥵佉兑䅯睂䅁䅁䅯允䅁䅁䅅䅁䉁䅁䅁权䥁䅁䅁䍄䉁䅁䅁兂䅁䅁䅍睁䅁䅁䅕䅁䅁䅁䅁歊䙁䅁䅁䅁杂睯䉨权䩁䅁䅁权䉁䅁䅁允䅁䅁䅅䅁䭁䅁䅉䅁䵁䅉䅅䅁䙁䅁䅁睁䑁䅁䅁兂䅁䅁䅁䅁流䅑䅕䅁䅁䝁橃䕃䭅䍁䅁䅁䭁䅁䅅䅁䉁䅁䅁允䅁䅁䅯杁䅁䅁杷允䅁䅁䅕䅁䑁䅁䅍䅁䙁䅁䅁䅁䅁䍁䅚兂䅁䅁䅁䭱䥍兑䅯睃䅁䅁䅯允䅁䅁䅅䅁䉁䅁䅁权䝁䅁䅁䍄䉁䅁䅁兂䅁䅁䅍睁䅁䅁䅕䅁䅁䅁䅁歊䙁䅁䅁䅁杂睯䉨权䡁䅁䅁权䉁䅁䅁允䅁䅁䅅䅁䭁䅁䅉䅁䵁䅉䅅䅁䙁䅁䅁睁䑁䅁䅁兂䅁䅁䅁䅁流䅑䅕䅁䅁䝁橃䕃䭅䍁䅅䅁䭁䅁䅅䅁䉁䅁䅁允䅁䅁䅯杁䅁䅁杷允䅁䅁䅕䅁䑁䅁䅍䅁䙁䅁䅁䅁䅁䍁䅚兂䅁䅁䅁䰶䤸兑䅯䅄䅁䅁䅯允䅁䅁䅅䅁䉁䅁䅁权乁䅁䅁䍄䉁䅁䅁兂䅁䅁䅍睁䅁䅁䅕䅁䅁䅁䅁歊䙁䅁䅁䅁䅃杧䈵权䩁䅁䅁权䉁䅁䅁允䅁䅁䅅䅁䭁䉁䄸䅁䵁䅉䅅䅁䙁䅁䅁睁䑁䅁䅁兂䅁䅁䅁䅁流䅑䅕䅁䅁䡁䍩歄䭅䅁䄴䅁䭁䅁䅅䅁䉁䅁䅁允䅁䅁䅯睄䅁䅁杷允䅁䅁䅕䅁䑁䅁䅍䅁䙁䅁䅁䅁䅁䍁䅚兂䅁䅁䅁䭱䥍兑䅯䅅䅁䅁䅯允䅁䅁䅅䅁䉁䅁䅁权䝁䅁䅁䍄䉁䅁䅁兂䅁䅁䅍睁䅁䅁䅕䅁䅁䅁䅁歊䙁䅁䅁䅁杂睯䉨权剁䅁䅁权䉁䅁䅁允䅁䅁䅅䅁䭁䅁䅉䅁䵁䅉䅅䅁䙁䅁䅁睁䑁䅁䅁兂䅁䅁䅁䅁流䅑䅕䅁䅁䝁橃䕃䭅䉁䅧䅁䭁䅁䅅䅁䉁䅁䅁允䅁䅁䅯杁䅁䅁杷允䅁䅁䅕䅁䑁䅁䅍䅁䙁䅁䅁䅁䅁䍁䅚兂䅁䅁䅁䭙䥍兑䅯杅䅁䅁䅯允䅁䅁䅅䅁䉁䅁䅁权䍁䅁䅁䍄䉁䅁䅁兂䅁䅁䅍睁䅁䅁䅕䅁䅁䅁䅁歊䙁䅁䅁䅁䅃杧䈵权䙁䅁䅁权䉁䅁䅁允䅁䅁䅅䅁䭁䉁䄸䅁䵁䅉䅅䅁䙁䅁䅁睁䑁䅁䅁兂䅁䅁䅁䅁流䅑䅕䅁䅁䝁橃䕃䭅䉁䅍䅁䭁䅁䅅䅁䉁䅁䅁允䅁䅁䅯杁䅁䅁杷允䅁䅁䅕䅁䑁䅁䅍䅁䙁䅁䅁䅁䅁䍁䅚兂䅁䅁䅁䭱䥍兑䅯杅䅁䅁䅯允䅁䅁䅅䅁䉁䅁䅁权䝁䅁䅁䍄䉁䅁䅁兂䅁䅁䅍睁䅁䅁䅕䅁䅁䅁䅁歊䙁䅁䅁䅁杂睯䉨权啁䅁䅁权䉁䅁䅁允䅁䅁䅅䅁䭁䅁䅉䅁䵁䅉䅅䅁䙁䅁䅁睁䑁䅁䅁兂䅁䅁䅁䅁流䅑䅕䅁䅁佁⽩䕃䭅䍁䅑䅁䭁䅁䅅䅁䉁䅁䅁允䅁䅁䅯兄䅁䅁杷允䅁䅁䅕䅁䑁䅁䅍䅁䙁䅁䅁䅁䅁䍁䅚兂䅁䅁䅁䭙䥍兑䅯兆䅁䅁䅯允䅁䅁䅅䅁䉁䅁䅁权䍁䅁䅁䍄䉁䅁䅁兂䅁䅁䅍睁䅁䅁䅕䅁䅁䅁䅁歊䙁䅁䅁䅁杂睯䉨权䵁䅁䅁权䉁䅁䅁允䅁䅁䅅䅁䭁䅁䅉䅁䵁䅉䅅䅁䙁䅁䅁睁䑁䅁䅁兂䅁䅁䅁䅁流䅑䅕䅁䅁䭁橩䕃䭅䅁䅍䅁䭁䅁䅅䅁䉁䅁䅁允䅁䅁䅯杂䅁䅁杷允䅁䅁䅕䅁䑁䅁䅍䅁䙁䅁䅁䅁䅁䍁䅚兂䅁䅁䅁䰶䤸兑䅯先䅁䅁䅯允䅁䅁䅅䅁䉁䅁䅁权乁䅁䅁䍄䉁䅁䅁兂䅁䅁䅍睁䅁䅁䅕䅁䅁䅁䅁歊䙁䅁䅁䅁潃睯䉨权啁䅁䅁权䉁䅁䅁允䅁䅁䅅䅁䭁䅁䅙䅁䵁䅉䅅䅁䙁䅁䅁睁䑁䅁䅁兂䅁䅁䅁䅁流䅑䅕䅁䅁䝁橃䕃䭅䅁䅍䅁䭁䅁䅅䅁䉁䅁䅁允䅁䅁䅯杁䅁䅁杷允䅁䅁䅕䅁䑁䅁䅍䅁䙁䅁䅁䅁䅁䍁䅚兂䅁䅁䅁䵅䥁兑䅯䅇䅁䅁䅯允䅁䅁䅅䅁䉁䅁䅁权䕁䅁䅁䍄䉁䅁䅁兂䅁䅁䅍睁䅁䅁䅕䅁䅁䅁䅁歊䙁䅁䅁䅁杂睯䉨权坁䅁䅁权䉁䅁䅁允䅁䅁䅅䅁䭁䅁䅉䅁䵁䅉䅅䅁䙁䅁䅁睁䑁䅁䅁兂䅁䅁䅁䅁流䅑䅕䅁䅁䝁橃䕃䭅䉁䅣䅁䭁䅁䅅䅁䉁䅁䅁允䅁䅁䅯杁䅁䅁杷允䅁䅁䅕䅁䑁䅁䅍䅁䙁䅁䅁䅁䅁䍁䅚兂䅁䅁䅁䥧佉兑䅯䅅䅁䅁䅯允䅁䅁䅅䅁䉁䅁䅁权晁䅁䅁䍄䉁䅁䅁兂䅁䅁䅍睁䅁䅁䅕䅁䅁䅁䅁歊䙁䅁䅁䅁杂睯䉨权佁䅁䅁权䉁䅁䅁允䅁䅁䅅䅁䭁䅁䅉䅁䵁䅉䅅䅁䙁䅁䅁睁䑁䅁䅁兂䅁䅁䅁䅁流䅑䅕䅁䅁䕁䍩歄䭅䉁䅉䅁䭁䅁䅅䅁䉁䅁䅁允䅁䅁䅯兇䅁䅁杷允䅁䅁䅕䅁䑁䅁䅍䅁䙁䅁䅁䅁䅁䍁䅚兂䅁䅁䅁䥵佉兑䅯先䅁䅁䅯允䅁䅁䅅䅁䉁䅁䅁权䥁䅁䅁䍄䉁䅁䅁兂䅁䅁䅍睁䅁䅁䅕䅁䅁䅁䅁歊䙁䅁䅁䅁潃睯䉨权慁䅁䅁权䉁䅁䅁允䅁䅁䅅䅁䭁䅁䅙䅁䵁䅉䅅䅁䙁䅁䅁睁䑁䅁䅁兂䅁䅁䅁䅁流䅑䅕䅁䅁䡁䍩歄䭅䅁䅫䅁䭁䅁䅅䅁䉁䅁䅁允䅁䅁䅯睄䅁䅁杷允䅁䅁䅕䅁䑁䅁䅍䅁䙁䅁䅁䅁䅁䍁䅚兂䅁䅁䅁䥥佉兑䅯䅇䅁䅁䅯允䅁䅁䅅䅁䉁䅁䅁权偁䅁䅁䍄䉁䅁䅁兂䅁䅁䅍睁䅁䅁䅕䅁䅁䅁䅁歊䙁䅁䅁䅁杂睯䉨权扁䅁䅁权䉁䅁䅁允䅁䅁䅅䅁䭁䅁䅉䅁䵁䅉䅅䅁䙁䅁䅁睁䑁䅁䅁兂䅁䅁䅁䅁流䅑䅕䅁䅁䭁橩䕃䭅䉁䅕䅁䭁䅁䅅䅁䉁䅁䅁允䅁䅁䅯杂䅁䅁杷允䅁䅁䅕䅁䑁䅁䅍䅁䙁䅁䅁䅁䅁䍁䅚兂䅁䅁䅁䭱䥍兑䅯䅈䅁䅁䅯允䅁䅁䅅䅁䉁䅁䅁权䝁䅁䅁䍄䉁䅁䅁兂䅁䅁䅍睁䅁䅁䅕䅁䅁䅁䅁歊䙁䅁䅁䅁杂睯䉨权敁䅁䅁权䉁䅁䅁允䅁䅁䅅䅁䭁䅁䅉䅁䵁䅉䅅䅁䙁䅁䅁睁䑁䅁䅁兂䅁䅁䅁䅁流䅑䅕䅁䅁䭁橩䕃䭅䅁䅫䅁䭁䅁䅅䅁䉁䅁䅁允䅁䅁䅯杂䅁䅁杷允䅁䅁䅕䅁䑁䅁䅍䅁䙁䅁䅁䅁䅁䍁䅚兂䅁䅁䅁䭙䥍兑䅯䅈䅁䅁䅯允䅁䅁䅅䅁䉁䅁䅁权䍁䅁䅁䍄䉁䅁䅁兂䅁䅁䅍睁䅁䅁䅕䅁䅁䅁䅁歊䙁䅁䅁䅁㑂杧䈵权捁䅁䅁权䉁䅁䅁允䅁䅁䅅䅁䭁䅁䄸䅁䵁䅉䅅䅁䙁䅁䅁睁䑁䅁䅁兂䅁䅁䅁䅁流䅑䅕䅁䅁䝁橃䕃䭅䉁䅁䅁䭁䅁䅅䅁䉁䅁䅁允䅁䅁䅯杁䅁䅁杷允䅁䅁䅕䅁䑁䅁䅍䅁䙁䅁䅁䅁䅁䍁䅚兂䅁䅁䅁䰶䤸兑䅯睃䅁䅁䅯允䅁䅁䅅䅁䉁䅁䅁权乁䅁䅁䍄䉁䅁䅁兂䅁䅁䅍睁䅁䅁䅕䅁䅁䅁䅁歊䙁䅁䅁䅁㑂杧䈵权流䅁䅁权䉁䅁䅁允䅁䅁䅅䅁䭁䅁䄸䅁䵁䅉䅅䅁䙁䅁䅁睁䑁䅁䅁兂䅁䅁䅁䅁流䅑䅕䅁䅁䝁橃䕃䭅䅁䅳䅁䭁䅁䅅䅁䉁䅁䅁允䅁䅁䅯杁䅁䅁杷允䅁䅁䅕䅁䑁䅁䅍䅁䙁䅁䅁䅁䅁䍁䅚兂䅁䅁䅁䵅䥁兑䅯兆䅁䅁䅯允䅁䅁䅅䅁䉁䅁䅁权䕁䅁䅁䍄䉁䅁䅁兂䅁䅁䅍睁䅁䅁䅕䅁䅁䅁䅁歊䙁䅁䅁䅁潃睯䉨权呁䅁䅁权䉁䅁䅁允䅁䅁䅅䅁䭁䅁䅙䅁䵁䅉䅅䅁䙁䅁䅁睁䑁䅁䅁兂䅁䅁䅁䅁流䅑䅕䅁䅁佁⽩䕃䭅䉁䅁䅁䭁䅁䅅䅁䉁䅁䅁允䅁䅁䅯兄䅁䅁杷允䅁䅁䅕䅁䑁䅁䅍䅁䙁䅁䅁䅁䅁䍁䅚兂䅁䅁䅁䥵佉兑䅯䅅䅁䅁䅯允䅁䅁䅅䅁䉁䅁䅁权䥁䅁䅁䍄䉁䅁䅁兂䅁䅁䅍睁䅁䅁䅕䅁䅁䅁䅁歊䙁䅁䅁䅁䅃杧䈵权敁䅁䅁权䉁䅁䅁允䅁䅁䅅䅁䭁䉁䄸䅁䵁䅉䅅䅁䙁䅁䅁睁䑁䅁䅁兂䅁䅁䅁䅁流䅑䅕䅁䅁䭁橩䕃䭅䍁䅅䅁䭁䅁䅅䅁䉁䅁䅁允䅁䅁䅯杂䅁䅁杷允䅁䅁䅕䅁䑁䅁䅍䅁䙁䅁䅁䅁䅁䍁䅚兂䅁䅁䅁䭱䥍兑䅯睊䅁䅁䅯允䅁䅁䅅䅁䉁䅁䅁权䝁䅁䅁䍄䉁䅁䅁兂䅁䅁䅍睁䅁䅁䅕䅁䅁䅁䅁歊䙁䅁䅁䅁允䅷䉨权剁䅁䅁权䉁䅁䅁允䅁䅁䅅䅁䭁䅁䅑䅁䵁䅉䅅䅁䙁䅁䅁睁䑁䅁䅁兂䅁䅁䅁䅁流䅑䅕䅁䅁佁⽩䕃䭅䅁䅯䅁䭁䅁䅅䅁䉁䅁䅁允䅁䅁䅯兄䅁䅁杷允䅁䅁䅕䅁䑁䅁䅍䅁䙁䅁䅁䅁䅁䍁䅚兂䅁䅁䅁䭙䥍兑䅯杉䅁䅁䅯允䅁䅁䅅䅁䉁䅁䅁权䍁䅁䅁䍄䉁䅁䅁兂䅁䅁䅍睁䅁䅁䅕䅁䅁䅁䅁歊䙁䅁䅁䅁允䅷䉨权潁䅁䅁权䉁䅁䅁允䅁䅁䅅䅁䭁䅁䅑䅁䵁䅉䅅䅁䙁䅁䅁睁䑁䅁䅁兂䅁䅁䅁䅁流䅑䅕䅁䅁䥁䍃歄䭅䍁䅍䅁䭁䅁䅅䅁䉁䅁䅁允䅁䅁䅯睈䅁䅁杷允䅁䅁䅕䅁䑁䅁䅍䅁䙁䅁䅁䅁䅁䍁䅚兂䅁䅁䅁䭙䥍兑䅯睉䅁䅁䅯允䅁䅁䅅䅁䉁䅁䅁权䍁䅁䅁䍄䉁䅁䅁兂䅁䅁䅍睁䅁䅁䅕䅁䅁䅁䅁歊䙁䅁䅁䅁杂睯䉨权歁䅁䅁权䉁䅁䅁允䅁䅁䅅䅁䭁䅁䅉䅁䵁䅉䅅䅁䙁䅁䅁睁䑁䅁䅁兂䅁䅁䅁䅁流䅑䅕䅁䅁䉁䅄䕃䭅䍁䅅䅁䭁䅁䅅䅁䉁䅁䅁允䅁䅁䅯䅂䅁䅁杷允䅁䅁䅕䅁䑁䅁䅍䅁䙁䅁䅁䅁䅁䍁䅚兂䅁䅁䅁䭙䥍兑䅯兊䅁䅁䅯允䅁䅁䅅䅁䉁䅁䅁权䍁䅁䅁䍄䉁䅁䅁兂䅁䅁䅍睁䅁䅁䅕䅁䅁䅁䅁歊䙁䅁䅁䅁杂睯䉨权湁䅁䅁权䉁䅁䅁允䅁䅁䅅䅁䭁䅁䅉䅁䵁䅉䅅䅁䙁䅁䅁睁䑁䅁䅁兂䅁䅁䅁䅁流䅑䅕䅁䅁䝁橃䕃䭅䍁䅙䅁䭁䅁䅅䅁䉁䅁䅁允䅁䅁䅯杁䅁䅁杷允䅁䅁䅕䅁䑁䅁䅍䅁䙁䅁䅁䅁䅁䍁䅚兂䅁䅁䅁䥥佉兑䅯睇䅁䅁䅯允䅁䅁䅅䅁䉁䅁䅁权偁䅁䅁䍄䉁䅁䅁兂䅁䅁䅍睁䅁䅁䅕䅁䅁䅁䅁歊䙁䅁䅁䅁杂睯䉨权慁䅁䅁权䉁䅁䅁允䅁䅁䅅䅁䭁䅁䅉䅁䵁䅉䅅䅁䙁䅁䅁睁䑁䅁䅁兂䅁䅁䅁䅁流䅑䅕䅁䅁佁⽩䕃䭅䉁䅣䅁䭁䅁䅅䅁䉁䅁䅁允䅁䅁䅯兄䅁䅁杷允䅁䅁䅕䅁䑁䅁䅍䅁䙁䅁䅁䅁䅁䍁䅚兂䅁䅁䅁䥥佉兑䅯充䅁䅁䅯允䅁䅁䅅䅁䉁䅁䅁权偁䅁䅁䍄䉁䅁䅁兂䅁䅁䅍睁䅁䅁䅕䅁䅁䅁䅁歊䙁䅁䅁䅁杂睯䉨权潁䅁䅁权䉁䅁䅁允䅁䅁䅅䅁䭁䅁䅉䅁䵁䅉䅅䅁䙁䅁䅁睁䑁䅁䅁兂䅁䅁䅁䅁流䅑䅕䅁䅁䭁橩䕃䭅䉁䅧䅁䭁䅁䅅䅁䉁䅁䅁允䅁䅁䅯杂䅁䅁杷允䅁䅁䅕䅁䑁䅁䅍䅁䙁䅁䅁䅁䅁䍁䅚兂䅁䅁䅁䭱䥍兑䅯睂䅁䅁䅯允䅁䅁䅅䅁䉁䅁䅁权䝁䅁䅁䍄䉁䅁䅁兂䅁䅁䅍睁䅁䅁䅕䅁䅁䅁䅁歊䙁䅁䅁䅁㑃杧䈵权橁䅁䅁权䉁䅁䅁允䅁䅁䅅䅁䭁䅁䅧䅁䵁䅉䅅䅁䙁䅁䅁睁䑁䅁䅁兂䅁䅁䅁䅁流䅑䅕䅁䅁䭁橩䕃䭅䅁䅯䅁䭁䅁䅅䅁䉁䅁䅁允䅁䅁䅯杂䅁䅁杷允䅁䅁䅕䅁䑁䅁䅍䅁䙁䅁䅁䅁䅁䍁䅚兂䅁䅁䅁䭱䥍兑䅯杄䅁䅁䅯允䅁䅁䅅䅁䉁䅁䅁权䝁䅁䅁䍄䉁䅁䅁兂䅁䅁䅍睁䅁䅁䅕䅁䅁䅁䅁歊䙁䅁䅁䅁㑃杧䈵权䑁䅁䅁权䉁䅁䅁允䅁䅁䅅䅁䭁䅁䅧䅁䵁䅉䅅䅁䙁䅁䅁睁䑁䅁䅁兂䅁䅁䅁䅁流䅑䅕䅁䅁䭁橩䕃䭅䍁䅍䅁䭁䅁䅅䅁䉁䅁䅁允䅁䅁䅯杂䅁䅁杷允䅁䅁䅕䅁䑁䅁䅍䅁䙁䅁䅁䅁䅁䍁䅚兂䅁䅁䅁䭱䥍兑䅯杆䅁䅁䅯允䅁䅁䅅䅁䉁䅁䅁权䝁䅁䅁䍄䉁䅁䅁兂䅁䅁䅍睁䅁䅁䅕䅁䅁䅁䅁歊䙁䅁䅁䅁潃睯䉨权塁䅁䅁权䉁䅁䅁允䅁䅁䅅䅁䭁䅁䅙䅁䵁䅉䅅䅁䙁䅁䅁睁䑁䅁䅁兂䅁䅁䅁䅁流䅑䅕䅁䅁䉁䅄䕃䭅䍁䅑䅁䭁䅁䅅䅁䉁䅁䅁允䅁䅁䅯䅂䅁䅁杷允䅁䅁䅕䅁䑁䅁䅍䅁䙁䅁䅁䅁䅁䍁䅚兂䅁䅁䅁䥧佉兑䅯䅁䅁䅁䅯允䅁䅁䅅䅁䉁䅁䅁权晁䅁䅁䍄䉁䅁䅁兂䅁䅁䅍睁䅁䅁䅕䅁䅁䅁䅁歊䙁䅁䅁䅁潃睯䉨权扁䅁䅁权䉁䅁䅁允䅁䅁䅅䅁䭁䅁䅙䅁䵁䅉䅅䅁䙁䅁䅁睁䑁䅁䅁兂䅁䅁䅁䅁流䅑䅕䅁䅁䭁橩䕃䭅䍁䅙䅁䭁䅁䅅䅁䉁䅁䅁允䅁䅁䅯杂䅁䅁杷允䅁䅁䅕䅁䑁䅁䅍䅁䙁䅁䅁䅁䅁䍁䅚兂䅁䅁䅁䥓佉兑䅯䅉䅁䅁䅯允䅁䅁䅅䅁䉁䅁䅁权婁䅁䅁䍄䉁䅁䅁兂䅁䅁䅍睁䅁䅁䅕䅁䅁䅁䅁歊䙁䅁䅁䅁潃睯䉨权楁䅁䅁权䉁䅁䅁允䅁䅁䅅䅁䭁䅁䅙䅁䵁䅉䅅䅁䙁䅁䅁睁䑁䅁䅁兂䅁䅁䅁䅁流䅑䅕䅁䅁䉁䅄䕃䭅䉁䅑䅁䭁䅁䅅䅁䉁䅁䅁允䅁䅁䅯䅂䅁䅁杷允䅁䅁䅕䅁䑁䅁䅍䅁䙁䅁䅁䅁䅁䍁䅚兂䅁䅁䅁䵅䥁兑䅯兊䅁䅁䅯允䅁䅁䅅䅁䉁䅁䅁权䕁䅁䅁䍄䉁䅁䅁兂䅁䅁䅍睁䅁䅁䅕䅁䅁䅁䅁歊䙁䅁䅁䅁潃睯䉨权䵁䅁䅁权䉁䅁䅁允䅁䅁䅅䅁䭁䅁䅙䅁䵁䅉䅅䅁䙁䅁䅁睁䑁䅁䅁兂䅁䅁䅁䅁流䅑䅕䅁䅁䭁橩䕃䭅䉁䄴䅁䭁䅁䅅䅁䉁䅁䅁允䅁䅁䅯杂䅁䅁杷允䅁䅁䅕䅁䑁䅁䅍䅁䙁䅁䅁䅁䅁䍁䅚兂䅁䅁䅁䰶䤸兑䅯䅁䅁䅁䅯允䅁䅁䅅䅁䉁䅁䅁权乁䅁䅁䍄䉁䅁䅁兂䅁䅁䅍睁䅁䅁䅕䅁䅁䅁䅁歊䙁䅁䅁䅁允䅷䉨权摁䅁䅁权䉁䅁䅁允䅁䅁䅅䅁䭁䅁䅑䅁䵁䅉䅅䅁䙁䅁䅁睁䑁䅁䅁兂䅁䅁䅁䅁流䅑䅕䅁䅁䭁橩䕃䭅䍁䅁䅁䭁䅁䅅䅁䉁䅁䅁允䅁䅁䅯杂䅁䅁杷允䅁䅁䅕䅁䑁䅁䅍䅁䙁䅁䅁䅁䅁䍁䅚兂䅁䅁䅁䰶䤸兑䅯䅈䅁䅁䅯允䅁䅁䅅䅁䉁䅁䅁权乁䅁䅁䍄䉁䅁䅁兂䅁䅁䅍睁䅁䅁䅕䅁䅁䅁䅁歊䙁䅁䅁䅁䥂杧䈵权允䅁䅁权䉁䅁䅁允䅁䅁䅅䅁䭁䉁䅫䅁䵁䅉䅅䅁䙁䅁䅁睁䑁䅁䅁兂䅁䅁䅁䅁流䅑䅕䅁䅁䭁橩䕃䭅䍁䅑䅁䭁䅁䅅䅁䉁䅁䅁允䅁䅁䅯杂䅁䅁杷允䅁䅁䅕䅁䑁䅁䅍䅁䙁䅁䅁䅁䅁䍁䅚兂䅁䅁䅁䥓佉兑䅯睂䅁䅁䅯允䅁䅁䅅䅁䉁䅁䅁权婁䅁䅁䍄䉁䅁䅁兂䅁䅁䅍睁䅁䅁䅕䅁䅁䅁䅁歊䙁䅁䅁䅁潃睯䉨权汁䅁䅁权䉁䅁䅁允䅁䅁䅅䅁䭁䅁䅙䅁䵁䅉䅅䅁䙁䅁䅁睁䑁䅁䅁兂䅁䅁䅁䅁流䅑䅕䅁䅁䉁䅄䕃䭅䍁䅍䅁䭁䅁䅅䅁䉁䅁䅁允䅁䅁䅯䅂䅁䅁杷允䅁䅁䅕䅁䑁䅁䅍䅁䙁䅁䅁䅁䅁䍁䅚兂䅁䅁䅁䥵佉兑䅯充䅁䅁䅯允䅁䅁䅅䅁䉁䅁䅁权䥁䅁䅁䍄䉁䅁䅁兂䅁䅁䅍睁䅁䅁䅕䅁䅁䅁䅁歊䙁䅁䅁䅁潃睯䉨权潁䅁䅁权䉁䅁䅁允䅁䅁䅅䅁䭁䅁䅙䅁䵁䅉䅅䅁䙁䅁䅁睁䑁䅁䅁兂䅁䅁䅁䅁流䅑䅕䅁䅁䉁䅄䕃䭅䍁䅉䅁䭁䅁䅅䅁䉁䅁䅁允䅁䅁䅯䅂䅁䅁杷允䅁䅁䅕䅁䑁䅁䅍䅁䙁䅁䅁䅁䅁䍁䅚兂䅁䅁䅁䭱䥍兑䅯先䅁䅁䅯允䅁䅁䅅䅁䉁䅁䅁权䝁䅁䅁䍄䉁䅁䅁兂䅁䅁䅍睁䅁䅁䅕䅁䅁䅁䅁歊䙁䅁䅁䅁允䅷䉨权流䅁䅁权䉁䅁䅁允䅁䅁䅅䅁䭁䅁䅑䅁䵁䅉䅅䅁䙁䅁䅁睁䑁䅁䅁兂䅁䅁䅁䅁流䅑䅕䅁䅁佁⽩䕃䭅䉁䅉䅁䭁䅁䅅䅁䉁䅁䅁允䅁䅁䅯兄䅁䅁杷允䅁䅁䅕䅁䑁䅁䅍䅁䙁䅁䅁䅁䅁䍁䅚兂䅁䅁䅁䥥佉兑䅯䅊䅁䅁䅯允䅁䅁䅅䅁䉁䅁䅁权偁䅁䅁䍄䉁䅁䅁兂䅁䅁䅍睁䅁䅁䅕䅁䅁䅁䅁歊䙁䅁䅁䅁潄睶䉨权呁䅁䅁权䉁䅁䅁允䅁䅁䅅䅁䭁䅁䄰䅁䵁䅉䅅䅁䙁䅁䅁睁䑁䅁䅁兂䅁䅁䅁䅁流䅑䅕䅁䅁佁⽩䕃䭅䅁䅣䅁䭁䅁䅅䅁䉁䅁䅁允䅁䅁䅯兄䅁䅁杷允䅁䅁䅕䅁䑁䅁䅍䅁䙁䅁䅁䅁䅁䍁䅚兂䅁䅁䅁䥓䤰兑䅯允䅁䅁䅯允䅁䅁䅅䅁䉁䅁䅁权灁䅁䅁䍄䉁䅁䅁兂䅁䅁䅍睁䅁䅁䅕䅁䅁䅁䅁歊䙁䅁䅁䅁潄睶䉨权噁䅁䅁权䉁䅁䅁允䅁䅁䅅䅁䭁䅁䄰䅁䵁䅉䅅䅁䙁䅁䅁睁䑁䅁䅁兂䅁䅁䅁䅁流䅑䅕䅁䅁䥁䍃歄䭅䅁䅷䅁䭁䅁䅅䅁䉁䅁䅁允䅁䅁䅯睈䅁䅁杷允䅁䅁䅕䅁䑁䅁䅍䅁䙁䅁䅁䅁䅁䍁䅚兂䅁䅁䅁䥵佉兑䅯睃䅁䅁䅯允䅁䅁䅅䅁䉁䅁䅁权䥁䅁䅁䍄䉁䅁䅁兂䅁䅁䅍睁䅁䅁䅕䅁䅁䅁䅁歊䙁䅁䅁䅁潄睶䉨权坁䅁䅁权䉁䅁䅁允䅁䅁䅅䅁䭁䅁䄰䅁䵁䅉䅅䅁䙁䅁䅁睁䑁䅁䅁兂䅁䅁䅁䅁流䅑䅕䅁䅁佁⽩䕃䭅䅁䅍䅁䭁䅁䅅䅁䉁䅁䅁允䅁䅁䅯兄䅁䅁杷允䅁䅁䅕䅁䑁䅁䅍䅁䙁䅁䅁䅁䅁䍁䅚兂䅁䅁䅁䵅䥁兑䅯杅䅁䅁䅯允䅁䅁䅅䅁䉁䅁䅁权䕁䅁䅁䍄䉁䅁䅁兂䅁䅁䅍睁䅁䅁䅕䅁䅁䅁䅁歊䙁䅁䅁䅁潄睶䉨权桁䅁䅁权䉁䅁䅁允䅁䅁䅅䅁䭁䅁䄰䅁䵁䅉䅅䅁䙁䅁䅁睁䑁䅁䅁兂䅁䅁䅁䅁流䅑䅕䅁䅁佁⽩䕃䭅䅁䅕䅁䭁䅁䅅䅁䉁䅁䅁允䅁䅁䅯兄䅁䅁杷允䅁䅁䅕䅁䑁䅁䅍䅁䙁䅁䅁䅁䅁䍁䅚兂䅁䅁䅁䰶䤸兑䅯䅇䅁䅁䅯允䅁䅁䅅䅁䉁䅁䅁权乁䅁䅁䍄䉁䅁䅁兂䅁䅁䅍睁䅁䅁䅕䅁䅁䅁䅁歊䙁䅁䅁䅁潄睶䉨权啁䅁䅁权䉁䅁䅁允䅁䅁䅅䅁䭁䅁䄰䅁䵁䅉䅅䅁䙁䅁䅁睁䑁䅁䅁兂䅁䅁䅁䅁流䅑䅕䅁䅁佁⽩䕃䭅䉁䅳䅁䭁䅁䅅䅁䉁䅁䅁允䅁䅁䅯兄䅁䅁杷允䅁䅁䅕䅁䑁䅁䅍䅁䙁䅁䅁䅁䅁䍁䅚兂䅁䅁䅁䵅䥁兑䅯䅄䅁䅁䅯允䅁䅁䅅䅁䉁䅁䅁权䕁䅁䅁䍄䉁䅁䅁兂䅁䅁䅍睁䅁䅁䅕䅁䅁䅁䅁歊䙁䅁䅁䅁㑂杧䈵权楁䅁䅁权䉁䅁䅁允䅁䅁䅅䅁䭁䅁䄸䅁䵁䅉䅅䅁䙁䅁䅁睁䑁䅁䅁兂䅁䅁䅁䅁流䅑䅕䅁䅁佁⽩䕃䭅䍁䅉䅁䭁䅁䅅䅁䉁䅁䅁允䅁䅁䅯兄䅁䅁杷允䅁䅁䅕䅁䑁䅁䅍䅁䙁䅁䅁䅁䅁䍁䅚兂䅁䅁䅁䰶䤸兑䅯䅉䅁䅁䅯允䅁䅁䅅䅁䉁䅁䅁权乁䅁䅁䍄䉁䅁䅁兂䅁䅁䅍睁䅁䅁䅕䅁䅁䅁䅁歊䙁䅁䅁䅁潄睶䉨权橁䅁䅁权䉁䅁䅁允䅁䅁䅅䅁䭁䅁䄰䅁䵁䅉䅅䅁䙁䅁䅁睁䑁䅁䅁兂䅁䅁䅁䅁流䅑䅕䅁䅁佁⽩䕃䭅䉁䄴䅁䭁䅁䅅䅁䉁䅁䅁允䅁䅁䅯兄䅁䅁杷允䅁䅁䅕䅁䑁䅁䅍䅁䙁䅁䅁䅁䅁䍁䅚兂䅁䅁䅁䵅䥁兑䅯睃䅁䅁䅯允䅁䅁䅅䅁䉁䅁䅁权䕁䅁䅁䍄䉁䅁䅁兂䅁䅁䅍睁䅁䅁䅕䅁䅁䅁䅁歊䙁䅁䅁䅁潄睶䉨权汁䅁䅁权䉁䅁䅁允䅁䅁䅅䅁䭁䅁䄰䅁䵁䅉䅅䅁䙁䅁䅁睁䑁䅁䅁兂䅁䅁䅁䅁流䅑䅕䅁䅁䉁䅄䕃䭅䉁䄴䅁䭁䅁䅅䅁䉁䅁䅁允䅁䅁䅯䅂䅁䅁杷允䅁䅁䅕䅁䑁䅁䅍䅁䙁䅁䅁䅁䅁䍁䅚兂䅁䅁䅁䰶䤸兑䅯杄䅁䅁䅯允䅁䅁䅅䅁䉁䅁䅁权乁䅁䅁䍄䉁䅁䅁兂䅁䅁䅍睁䅁䅁䅕䅁䅁䅁䅁歊䙁䅁䅁䅁潄睶䉨权流䅁䅁权䉁䅁䅁允䅁䅁䅅䅁䭁䅁䄰䅁䵁䅉䅅䅁䙁䅁䅁睁䑁䅁䅁兂䅁䅁䅁䅁流䅑䅕䅁䅁佁⽩䕃䭅䉁䅯䅁䭁䅁䅅䅁䉁䅁䅁允䅁䅁䅯兄䅁䅁杷允䅁䅁䅕䅁䑁䅁䅍䅁䙁䅁䅁䅁䅁䍁䅚兂䅁䅁䅁䰶䤸兑䅯充䅁䅁䅯允䅁䅁䅅䅁䉁䅁䅁权乁䅁䅁䍄䉁䅁䅁兂䅁䅁䅍睁䅁䅁䅕䅁䅁䅁䅁歊䙁䅁䅁䅁潄睶䉨权湁䅁䅁权䉁䅁䅁允䅁䅁䅅䅁䭁䅁䄰䅁䵁䅉䅅䅁䙁䅁䅁睁䑁䅁䅁兂䅁䅁䅁䅁流䅑䅕䅁䅁佁⽩䕃䭅䍁䅧䅁䭁䅁䅅䅁䉁䅁䅁允䅁䅁䅯兄䅁䅁杷允䅁䅁䅕䅁䑁䅁䅍䅁䙁䅁䅁䅁䅁䍁䅚兂䅁䅁䅁䥓佉兑䅯䅁䅁䅁䅯允䅁䅁䅅䅁䉁䅁䅁权婁䅁䅁䍄䉁䅁䅁兂䅁䅁䅍睁䅁䅁䅕䅁䅁䅁䅁歊䙁䅁䅁䅁䅃杧䈵权桁䅁䅁权䉁䅁䅁允䅁䅁䅅䅁䭁䉁䄸䅁䵁䅉䅅䅁䙁䅁䅁睁䑁䅁䅁兂䅁䅁䅁䅁流䅑䅕䅁䅁䉁䅄䕃䭅䅁䅯䅁䭁䅁䅅䅁䉁䅁䅁允䅁䅁䅯䅂䅁䅁杷允䅁䅁䅕䅁䑁䅁䅍䅁䙁䅁䅁䅁䅁䍁䅚兂䅁䅁䅁䥵佉兑䅯䅆䅁䅁䅯允䅁䅁䅅䅁䉁䅁䅁权䥁䅁䅁䍄䉁䅁䅁兂䅁䅁䅍睁䅁䅁䅕䅁䅁䅁䅁歊䙁䅁䅁䅁允䅷䉨权呁䅁䅁权䉁䅁䅁允䅁䅁䅅䅁䭁䅁䅑䅁䵁䅉䅅䅁䙁䅁䅁睁䑁䅁䅁兂䅁䅁䅁䅁流䅑䅕䅁䅁䥁䍃歄䭅䅁䅍䅁䭁䅁䅅䅁䉁䅁䅁允䅁䅁䅯睈䅁䅁杷允䅁䅁䅕䅁䑁䅁䅍䅁䙁䅁䅁䅁䅁䍁䅚兂䅁䅁䅁䵅䥁兑䅯睂䅁䅁䅯允䅁䅁䅅䅁䉁䅁䅁权䕁䅁䅁䍄䉁䅁䅁兂䅁䅁䅍睁䅁䅁䅕䅁䅁䅁䅁歊䙁䅁䅁䅁允䅷䉨权坁䅁䅁权䉁䅁䅁允䅁䅁䅅䅁䭁䅁䅑䅁䵁䅉䅅䅁䙁䅁䅁睁䑁䅁䅁兂䅁䅁䅁䅁流䅑䅕䅁䅁䉁䅄䕃䭅䉁䅣䅁䭁䅁䅅䅁䉁䅁䅁允䅁䅁䅯䅂䅁䅁杷允䅁䅁䅕䅁䑁䅁䅍䅁䙁䅁䅁䅁䅁䍁䅚兂䅁䅁䅁䵅䥁兑䅯兂䅁䅁䅯允䅁䅁䅅䅁䉁䅁䅁权䕁䅁䅁䍄䉁䅁䅁兂䅁䅁䅍睁䅁䅁䅕䅁䅁䅁䅁歊䙁䅁䅁䅁㑃杧䈵权汁䅁䅁权䉁䅁䅁允䅁䅁䅅䅁䭁䅁䅧䅁䵁䅉䅅䅁䙁䅁䅁睁䑁䅁䅁兂䅁䅁䅁䅁流䅑䅕䅁䅁䡁䍩歄䭅䅁䅳䅁䭁䅁䅅䅁䉁䅁䅁允䅁䅁䅯睄䅁䅁杷允䅁䅁䅕䅁䑁䅁䅍䅁䙁䅁䅁䅁䅁䍁䅚兂䅁䅁䅁䥵佉兑䅯杅䅁䅁䅯允䅁䅁䅅䅁䉁䅁䅁权䥁䅁䅁䍄䉁䅁䅁兂䅁䅁䅍睁䅁䅁䅕䅁䅁䅁䅁歊䙁䅁䅁䅁允䅷䉨权扁䅁䅁权䉁䅁䅁允䅁䅁䅅䅁䭁䅁䅑䅁䵁䅉䅅䅁䙁䅁䅁睁䑁䅁䅁兂䅁䅁䅁䅁流䅑䅕䅁䅁䉁䅄䕃䭅䉁䅁䅁䭁䅁䅅䅁䉁䅁䅁允䅁䅁䅯䅂䅁䅁杷允䅁䅁䅕䅁䑁䅁䅍䅁䙁䅁䅁䅁䅁䍁䅚兂䅁䅁䅁䥵佉兑䅯杉䅁䅁䅯允䅁䅁䅅䅁䉁䅁䅁权䥁䅁䅁䍄䉁䅁䅁兂䅁䅁䅍睁䅁䅁䅕䅁䅁䅁䅁歊䙁䅁䅁䅁允䅷䉨权杁䅁䅁权䉁䅁䅁允䅁䅁䅅䅁䭁䅁䅑䅁䵁䅉䅅䅁䙁䅁䅁睁䑁䅁䅁兂䅁䅁䅁䅁流䅑䅕䅁䅁䉁䅄䕃䭅䅁䅫䅁䭁䅁䅅䅁䉁䅁䅁允䅁䅁䅯䅂䅁䅁杷允䅁䅁䅕䅁䑁䅁䅍䅁䙁䅁䅁䅁䅁䍁䅚兂䅁䅁䅁䵅䥁兑䅯杄䅁䅁䅯允䅁䅁䅅䅁䉁䅁䅁权䕁䅁䅁䍄䉁䅁䅁兂䅁䅁䅍睁䅁䅁䅕䅁䅁䅁䅁歊䙁䅁䅁䅁㑂杧䈵权坁䅁䅁权䉁䅁䅁允䅁䅁䅅䅁䭁䅁䄸䅁䵁䅉䅅䅁䙁䅁䅁睁䑁䅁䅁兂䅁䅁䅁䅁流䅑䅕䅁䅁䥁䍃歄䭅䉁䅑䅁䭁䅁䅅䅁䉁䅁䅁允䅁䅁䅯睈䅁䅁杷允䅁䅁䅕䅁䑁䅁䅍䅁䙁䅁䅁䅁䅁䍁䅚兂䅁䅁䅁䥵佉兑䅯杈䅁䅁䅯允䅁䅁䅅䅁䉁䅁䅁权䥁䅁䅁䍄䉁䅁䅁兂䅁䅁䅍睁䅁䅁䅕䅁䅁䅁䅁歊䙁䅁䅁䅁允䅷䉨权捁䅁䅁权䉁䅁䅁允䅁䅁䅅䅁䭁䅁䅑䅁䵁䅉䅅䅁䙁䅁䅁睁䑁䅁䅁兂䅁䅁䅁䅁流䅑䅕䅁䅁䕁䍩歄䭅䉁䅍䅁䭁䅁䅅䅁䉁䅁䅁允䅁䅁䅯兇䅁䅁杷允䅁䅁䅕䅁䑁䅁䅍䅁䙁䅁䅁䅁䅁䍁䅚兂䅁䅁䅁䵅䥁兑䅯䅁䅁䅁䅯允䅁䅁䅅䅁䉁䅁䅁权䕁䅁䅁䍄䉁䅁䅁兂䅁䅁䅍睁䅁䅁䅕䅁䅁䅁䅁歊䙁䅁䅁䅁䅃杧䈵权呁䅁䅁权䉁䅁䅁允䅁䅁䅅䅁䭁䉁䄸䅁䵁䅉䅅䅁䙁䅁䅁睁䑁䅁䅁兂䅁䅁䅁䅁流䅑䅕䅁䅁䉁䅄䕃䭅䉁䅯䅁䭁䅁䅅䅁䉁䅁䅁允䅁䅁䅯䅂䅁䅁杷允䅁䅁䅕䅁䑁䅁䅍䅁䙁䅁䅁䅁䅁䍁䅚兂䅁䅁䅁䵅䥁兑䅯睊䅁䅁䅯允䅁䅁䅅䅁䉁䅁䅁权䕁䅁䅁䍄䉁䅁䅁兂䅁䅁䅍睁䅁䅁䅕䅁䅁䅁䅁歊䙁䅁䅁䅁䅃杧䈵权奁䅁䅁权䉁䅁䅁允䅁䅁䅅䅁䭁䉁䄸䅁䵁䅉䅅䅁䙁䅁䅁睁䑁䅁䅁兂䅁䅁䅁䅁流䅑䅕䅁䅁䥁䍃歄䭅䅁䅯䅁䭁䅁䅅䅁䉁䅁䅁允䅁䅁䅯睈䅁䅁杷允䅁䅁䅕䅁䑁䅁䅍䅁䙁䅁䅁䅁䅁䍁䅚兂䅁䅁䅁䥥佉兑䅯兊䅁䅁䅯允䅁䅁䅅䅁䉁䅁䅁权偁䅁䅁䍄䉁䅁䅁兂䅁䅁䅍睁䅁䅁䅕䅁䅁䅁䅁歊䙁䅁䅁䅁䅃杧䈵权十䅁䅁权䉁䅁䅁允䅁䅁䅅䅁䭁䉁䄸䅁䵁䅉䅅䅁䙁䅁䅁睁䑁䅁䅁兂䅁䅁䅁䅁流䅑䅕䅁䅁䥁䍃歄䭅䅁䅣䅁䭁䅁䅅䅁䉁䅁䅁允䅁䅁䅯睈䅁䅁杷允䅁䅁䅕䅁䑁䅁䅍䅁䙁䅁䅁䅁䅁䍁䅚兂䅁䅁䅁䥧佉兑䅯兆䅁䅁䅯允䅁䅁䅅䅁䉁䅁䅁权晁䅁䅁䍄䉁䅁䅁兂䅁䅁䅍睁䅁䅁䅕䅁䅁䅁䅁歊䙁䅁䅁䅁䅃杧䈵权坁䅁䅁权䉁䅁䅁允䅁䅁䅅䅁䭁䉁䄸䅁䵁䅉䅅䅁䙁䅁䅁睁䑁䅁䅁兂䅁䅁䅁䅁流䅑䅕䅁䅁䥁䍃歄䭅䉁䅣䅁䭁䅁䅅䅁䉁䅁䅁允䅁䅁䅯睈䅁䅁杷允䅁䅁䅕䅁䑁䅁䅍䅁䙁䅁䅁䅁䅁䍁䅚兂䅁䅁䅁䥧佉兑䅯睇䅁䅁䅯允䅁䅁䅅䅁䉁䅁䅁权晁䅁䅁䍄䉁䅁䅁兂䅁䅁䅍睁䅁䅁䅕䅁䅁䅁䅁歊䙁䅁䅁䅁䅃杧䈵权楁䅁䅁权䉁䅁䅁允䅁䅁䅅䅁䭁䉁䄸䅁䵁䅉䅅䅁䙁䅁䅁睁䑁䅁䅁兂䅁䅁䅁䅁流䅑䅕䅁䅁䥁䍃歄䭅䍁䅁䅁䭁䅁䅅䅁䉁䅁䅁允䅁䅁䅯睈䅁䅁杷允䅁䅁䅕䅁䑁䅁䅍䅁䙁䅁䅁䅁䅁䍁䅚兂䅁䅁䅁䥓佉兑䅯杉䅁䅁䅯允䅁䅁䅅䅁䉁䅁䅁权婁䅁䅁䍄䉁䅁䅁兂䅁䅁䅍睁䅁䅁䅕䅁䅁䅁䅁歊䙁䅁䅁䅁䅃杧䈵权歁䅁䅁权䉁䅁䅁允䅁䅁䅅䅁䭁䉁䄸䅁䵁䅉䅅䅁䙁䅁䅁睁䑁䅁䅁兂䅁䅁䅁䅁流䅑䅕䅁䅁䥁䍃歄䭅䍁䅕䅁䭁䅁䅅䅁䉁䅁䅁允䅁䅁䅯睈䅁䅁杷允䅁䅁䅕䅁䑁䅁䅍䅁䙁䅁䅁䅁䅁䍁䅚兂䅁䅁䅁䥧佉兑䅯杄䅁䅁䅯允䅁䅁䅅䅁䉁䅁䅁权晁䅁䅁䍄䉁䅁䅁兂䅁䅁䅍睁䅁䅁䅕䅁䅁䅁䅁歊䙁䅁䅁䅁䅃杧䈵权捁䅁䅁权䉁䅁䅁允䅁䅁䅅䅁䭁䉁䄸䅁䵁䅉䅅䅁䙁䅁䅁睁䑁䅁䅁兂䅁䅁䅁䅁流䅑䅕䅁䅁䕁䍩歄䭅䉁䄰䅁䭁䅁䅅䅁䉁䅁䅁允䅁䅁䅯兇䅁䅁杷允䅁䅁䅕䅁䑁䅁䅍䅁䙁䅁䅁䅁䅁䍁䅚兂䅁䅁䅁䥧佉兑䅯杊䅁䅁䅯允䅁䅁䅅䅁䉁䅁䅁权晁䅁䅁䍄䉁䅁䅁兂䅁䅁䅍睁䅁䅁䅕䅁䅁䅁䅁歊䙁䅁䅁䅁䅃杧䈵权慁䅁䅁权䉁䅁䅁允䅁䅁䅅䅁䭁䉁䄸䅁䵁䅉䅅䅁䙁䅁䅁睁䑁䅁䅁兂䅁䅁䅁䅁流䅑䅕䅁䅁䥁䍃歄䭅䉁䅅䅁䭁䅁䅅䅁䉁䅁䅁允䅁䅁䅯睈䅁䅁杷允䅁䅁䅕䅁䑁䅁䅍䅁䙁䅁䅁䅁䅁䍁䅚兂䅁䅁䅁䥧佉兑䅯䅋䅁䅁䅯允䅁䅁䅅䅁䉁䅁䅁权晁䅁䅁䍄䉁䅁䅁兂䅁䅁䅍睁䅁䅁䅕䅁䅁䅁䅁歊䙁䅁䅁䅁䅃杧䈵权湁䅁䅁权䉁䅁䅁允䅁䅁䅅䅁䭁䉁䄸䅁䵁䅉䅅䅁䙁䅁䅁睁䑁䅁䅁兂䅁䅁䅁䅁流䅑䅕䅁䅁䥁䍃歄䭅䉁䄰䅁䭁䅁䅅䅁䉁䅁䅁允䅁䅁䅯睈䅁䅁杷允䅁䅁䅕䅁䑁䅁䅍䅁䙁䅁䅁䅁䅁䍁䅚兂䅁䅁䅁䥵佉兑䅯权䅁䅁䅯允䅁䅁䅅䅁䉁䅁䅁权䥁䅁䅁䍄䉁䅁䅁兂䅁䅁䅍睁䅁䅁䅕䅁䅁䅁䅁歊䙁䅁䅁䅁㑃杧䈵权呁䅁䅁权䉁䅁䅁允䅁䅁䅅䅁䭁䅁䅧䅁䵁䅉䅅䅁䙁䅁䅁睁䑁䅁䅁兂䅁䅁䅁䅁流䅑䅕䅁䅁䱁䍩歄䭅䉁䅕䅁䭁䅁䅅䅁䉁䅁䅁允䅁䅁䅯䅃䅁䅁杷允䅁䅁䅕䅁䑁䅁䅍䅁䙁䅁䅁䅁䅁䍁䅚兂䅁䅁䅁䥓佉兑䅯睉䅁䅁䅯允䅁䅁䅅䅁䉁䅁䅁权婁䅁䅁䍄䉁䅁䅁兂䅁䅁䅍睁䅁䅁䅕䅁䅁䅁䅁歊䙁䅁䅁䅁䥂杧䈵权䙁䅁䅁权䉁䅁䅁允䅁䅁䅅䅁䭁䉁䅫䅁䵁䅉䅅䅁䙁䅁䅁睁䑁䅁䅁兂䅁䅁䅁䅁流䅑䅕䅁䅁䕁䍩歄䭅䍁䅙䅁䭁䅁䅅䅁䉁䅁䅁允䅁䅁䅯兇䅁䅁杷允䅁䅁䅕䅁䑁䅁䅍䅁䙁䅁䅁䅁䅁䍁䅚兂䅁䅁䅁䥵佉兑䅯兂䅁䅁䅯允䅁䅁䅅䅁䉁䅁䅁权䥁䅁䅁䍄䉁䅁䅁兂䅁䅁䅍睁䅁䅁䅕䅁䅁䅁䅁歊䙁䅁䅁䅁㑃杧䈵权坁䅁䅁权䉁䅁䅁允䅁䅁䅅䅁䭁䅁䅧䅁䵁䅉䅅䅁䙁䅁䅁睁䑁䅁䅁兂䅁䅁䅁䅁流䅑䅕䅁䅁䱁䍩歄䭅䉁䅣䅁䭁䅁䅅䅁䉁䅁䅁允䅁䅁䅯䅃䅁䅁杷允䅁䅁䅕䅁䑁䅁䅍䅁䙁䅁䅁䅁䅁䍁䅚兂䅁䅁䅁䥵佉兑䅯䅇䅁䅁䅯允䅁䅁䅅䅁䉁䅁䅁权䥁䅁䅁䍄䉁䅁䅁兂䅁䅁䅍睁䅁䅁䅕䅁䅁䅁䅁歊䙁䅁䅁䅁䥂杧䈵权桁䅁䅁权䉁䅁䅁允䅁䅁䅅䅁䭁䉁䅫䅁䵁䅉䅅䅁䙁䅁䅁睁䑁䅁䅁兂䅁䅁䅁䅁流䅑䅕䅁䅁䕁䍩歄䭅䅁䅳䅁䭁䅁䅅䅁䉁䅁䅁允䅁䅁䅯兇䅁䅁杷允䅁䅁䅕䅁䑁䅁䅍䅁䙁䅁䅁䅁䅁䍁䅚兂䅁䅁䅁䥵佉兑䅯䅈䅁䅁䅯允䅁䅁䅅䅁䉁䅁䅁权䥁䅁䅁䍄䉁䅁䅁兂䅁䅁䅍睁䅁䅁䅕䅁䅁䅁䅁歊䙁䅁䅁䅁㑂杧䈵权噁䅁䅁权䉁䅁䅁允䅁䅁䅅䅁䭁䅁䄸䅁䵁䅉䅅䅁䙁䅁䅁睁䑁䅁䅁兂䅁䅁䅁䅁流䅑䅕䅁䅁䱁䍩歄䭅䉁䅳䅁䭁䅁䅅䅁䉁䅁䅁允䅁䅁䅯䅃䅁䅁杷允䅁䅁䅕䅁䑁䅁䅍䅁䙁䅁䅁䅁䅁䍁䅚兂䅁䅁䅁䥵佉兑䅯光䅁䅁䅯允䅁䅁䅅䅁䉁䅁䅁权䥁䅁䅁䍄䉁䅁䅁兂䅁䅁䅍睁䅁䅁䅕䅁䅁䅁䅁歊䙁䅁䅁䅁䥂杧䈵权潁䅁䅁权䉁䅁䅁允䅁䅁䅅䅁䭁䉁䅫䅁䵁䅉䅅䅁䙁䅁䅁睁䑁䅁䅁兂䅁䅁䅁䅁流䅑䅕䅁䅁䱁䍩歄䭅䅁䅷䅁䭁䅁䅅䅁䉁䅁䅁允䅁䅁䅯䅃䅁䅁杷允䅁䅁䅕䅁䑁䅁䅍䅁䙁䅁䅁䅁䅁䍁䅚兂䅁䅁䅁䥓佉兑䅯元䅁䅁䅯允䅁䅁䅅䅁䉁䅁䅁权婁䅁䅁䍄䉁䅁䅁兂䅁䅁䅍睁䅁䅁䅕䅁䅁䅁䅁歊䙁䅁䅁䅁㑃杧䈵权杁䅁䅁权䉁䅁䅁允䅁䅁䅅䅁䭁䅁䅧䅁䵁䅉䅅䅁䙁䅁䅁睁䑁䅁䅁兂䅁䅁䅁䅁流䅑䅕䅁䅁䱁䍩歄䭅䍁䅑䅁䭁䅁䅅䅁䉁䅁䅁允䅁䅁䅯䅃䅁䅁杷允䅁䅁䅕䅁䑁䅁䅍䅁䙁䅁䅁䅁䅁䍁䅚兂䅁䅁䅁䥵佉兑䅯元䅁䅁䅯允䅁䅁䅅䅁䉁䅁䅁权䥁䅁䅁䍄䉁䅁䅁兂䅁䅁䅍睁䅁䅁䅕䅁䅁䅁䅁歊䙁䅁䅁䅁㑃杧䈵权佁䅁䅁权䉁䅁䅁允䅁䅁䅅䅁䭁䅁䅧䅁䵁䅉䅅䅁䙁䅁䅁睁䑁䅁䅁兂䅁䅁䅁䅁流䅑䅕䅁䅁䱁䍩歄䭅䅁䅁䅁䭁䅁䅅䅁䉁䅁䅁允䅁䅁䅯䅃䅁䅁杷允䅁䅁䅕䅁䑁䅁䅍䅁䙁䅁䅁䅁䅁䍁䅚兂䅁䅁䅁䥥佉兑䅯睉䅁䅁䅯允䅁䅁䅅䅁䉁䅁䅁权偁䅁䅁䍄䉁䅁䅁兂䅁䅁䅍睁䅁䅁䅕䅁䅁䅁䅁歊䙁䅁䅁䅁㑃杧䈵权流䅁䅁权䉁䅁䅁允䅁䅁䅅䅁䭁䅁䅧䅁䵁䅉䅅䅁䙁䅁䅁睁䑁䅁䅁兂䅁䅁䅁䅁流䅑䅕䅁䅁䱁䍩歄䭅䍁䅣䅁䭁䅁䅅䅁䉁䅁䅁允䅁䅁䅯䅃䅁䅁杷允䅁䅁䅕䅁䑁䅁䅍䅁䙁䅁䅁䅁䅁䍁䅚兂䅁䅁䅁䥵佉兑䅯䅋䅁䅁䅯允䅁䅁䅅䅁䉁䅁䅁权䥁䅁䅁䍄䉁䅁䅁兂䅁䅁䅍睁䅁䅁䅕䅁䅁䅁䅁歊䙁䅁䅁䅁䥂杧䈵权噁䅁䅁权䉁䅁䅁允䅁䅁䅅䅁䭁䉁䅫䅁䵁䅉䅅䅁䙁䅁䅁睁䑁䅁䅁兂䅁䅁䅁䅁流䅑䅕䅁䅁䕁䍩歄䭅䉁䅙䅁䭁䅁䅅䅁䉁䅁䅁允䅁䅁䅯兇䅁䅁杷允䅁䅁䅕䅁䑁䅁䅍䅁䙁䅁䅁䅁䅁䍁䅚兂䅁䅁䅁䥓佉兑䅯睁䅁䅁䅯允䅁䅁䅅䅁䉁䅁䅁权婁䅁䅁䍄䉁䅁䅁兂䅁䅁䅍睁䅁䅁䅕䅁䅁䅁䅁歊䙁䅁䅁䅁䥂杧䈵权塁䅁䅁权䉁䅁䅁允䅁䅁䅅䅁䭁䉁䅫䅁䵁䅉䅅䅁䙁䅁䅁睁䑁䅁䅁兂䅁䅁䅁䅁流䅑䅕䅁䅁䕁䍩歄䭅䉁䅧䅁䭁䅁䅅䅁䉁䅁䅁允䅁䅁䅯兇䅁䅁杷允䅁䅁䅕䅁䑁䅁䅍䅁䙁䅁䅁䅁䅁䍁䅚兂䅁䅁䅁䥓佉兑䅯䅆䅁䅁䅯允䅁䅁䅅䅁䉁䅁䅁权婁䅁䅁䍄䉁䅁䅁兂䅁䅁䅍睁䅁䅁䅕䅁䅁䅁䅁歊䙁䅁䅁䅁䥂杧䈵权扁䅁䅁权䉁䅁䅁允䅁䅁䅅䅁䭁䉁䅫䅁䵁䅉䅅䅁䙁䅁䅁睁䑁䅁䅁兂䅁䅁䅁䅁流䅑䅕䅁䅁䕁䍩歄䭅䅁䅷䅁䭁䅁䅅䅁䉁䅁䅁允䅁䅁䅯兇䅁䅁杷允䅁䅁䅕䅁䑁䅁䅍䅁䙁䅁䅁䅁䅁䍁䅚兂䅁䅁䅁䥓佉兑䅯杈䅁䅁䅯允䅁䅁䅅䅁䉁䅁䅁权婁䅁䅁䍄䉁䅁䅁兂䅁䅁䅍睁䅁䅁䅕䅁䅁䅁䅁歊䙁䅁䅁䅁䥂杧䈵权歁䅁䅁权䉁䅁䅁允䅁䅁䅅䅁䭁䉁䅫䅁䵁䅉䅅䅁䙁䅁䅁睁䑁䅁䅁兂䅁䅁䅁䅁流䅑䅕䅁䅁䕁䍩歄䭅䍁䅕䅁䭁䅁䅅䅁䉁䅁䅁允䅁䅁䅯兇䅁䅁杷允䅁䅁䅕䅁䑁䅁䅍䅁䙁䅁䅁䅁䅁䍁䅚兂䅁䅁䅁䥓佉兑䅯杄䅁䅁䅯允䅁䅁䅅䅁䉁䅁䅁权婁䅁䅁䍄䉁䅁䅁兂䅁䅁䅍睁䅁䅁䅕䅁䅁䅁䅁歊䙁䅁䅁䅁䥂杧䈵权慁䅁䅁权䉁䅁䅁允䅁䅁䅅䅁䭁䉁䅫䅁䵁䅉䅅䅁䙁䅁䅁睁䑁䅁䅁兂䅁䅁䅁䅁流䅑䅕䅁䅁䕁䍩歄䭅䉁䅅䅁䭁䅁䅅䅁䉁䅁䅁允䅁䅁䅯兇䅁䅁杷允䅁䅁䅕䅁䑁䅁䅍䅁䙁䅁䅁䅁䅁䍁䅚兂䅁䅁䅁䥓佉兑䅯睊䅁䅁䅯允䅁䅁䅅䅁䉁䅁䅁权婁䅁䅁䍄䉁䅁䅁兂䅁䅁䅍睁䅁䅁䅕䅁䅁䅁䅁歊䙁䅁䅁䅁㑂杧䈵权䭁䅁䅁权䉁䅁䅁允䅁䅁䅅䅁䭁䅁䄸䅁䵁䅉䅅䅁䙁䅁䅁睁䑁䅁䅁兂䅁䅁䅁䅁流䅑䅕䅁䅁䡁䍩歄䭅䉁䅉䅁䭁䅁䅅䅁䉁䅁䅁允䅁䅁䅯睄䅁䅁杷允䅁䅁䅕䅁䑁䅁䅍䅁䙁䅁䅁䅁䅁䍁䅚兂䅁䅁䅁䥥佉兑䅯睅䅁䅁䅯允䅁䅁䅅䅁䉁䅁䅁权偁䅁䅁䍄䉁䅁䅁兂䅁䅁䅍睁䅁䅁䅕䅁䅁䅁䅁歊䙁䅁䅁䅁㑂杧䈵权䡁䅁䅁权䉁䅁䅁允䅁䅁䅅䅁䭁䅁䄸䅁䵁䅉䅅䅁䙁䅁䅁睁䑁䅁䅁兂䅁䅁䅁䅁流䅑䅕䅁䅁䡁䍩歄䭅䅁䅕䅁䭁䅁䅅䅁䉁䅁䅁允䅁䅁䅯睄䅁䅁杷允䅁䅁䅕䅁䑁䅁䅍䅁䙁䅁䅁䅁䅁䍁䅚兂䅁䅁䅁䥥佉兑䅯睁䅁䅁䅯允䅁䅁䅅䅁䉁䅁䅁权偁䅁䅁䍄䉁䅁䅁兂䅁䅁䅍睁䅁䅁䅕䅁䅁䅁䅁歊䙁䅁䅁䅁㑂杧䈵权塁䅁䅁权䉁䅁䅁允䅁䅁䅅䅁䭁䅁䄸䅁䵁䅉䅅䅁䙁䅁䅁睁䑁䅁䅁兂䅁䅁䅁䅁流䅑䅕䅁䅁䡁䍩歄䭅䉁䅑䅁䭁䅁䅅䅁䉁䅁䅁允䅁䅁䅯睄䅁䅁杷允䅁䅁䅕䅁䑁䅁䅍䅁䙁䅁䅁䅁䅁䍁䅚兂䅁䅁䅁䥥佉兑䅯䅅䅁䅁䅯允䅁䅁䅅䅁䉁䅁䅁权偁䅁䅁䍄䉁䅁䅁兂䅁䅁䅍睁䅁䅁䅕䅁䅁䅁䅁歊䙁䅁䅁䅁㑂杧䈵权桁䅁䅁权䉁䅁䅁允䅁䅁䅅䅁䭁䅁䄸䅁䵁䅉䅅䅁䙁䅁䅁睁䑁䅁䅁兂䅁䅁䅁䅁流䅑䅕䅁䅁䡁䍩歄䭅䅁䅷䅁䭁䅁䅅䅁䉁䅁䅁允䅁䅁䅯睄䅁䅁杷允䅁䅁䅕䅁䑁䅁䅍䅁䙁䅁䅁䅁䅁䍁䅚兂䅁䅁䅁䥥佉兑䅯杈䅁䅁䅯允䅁䅁䅅䅁䉁䅁䅁权偁䅁䅁䍄䉁䅁䅁兂䅁䅁䅍睁䅁䅁䅕䅁䅁䅁䅁歊䙁䅁䅁䅁㑂杧䈵权䅁䅁䅁权䉁䅁䅁允䅁䅁䅅䅁䭁䅁䄸䅁䵁䅉䅅䅁䙁䅁䅁睁䑁䅁䅁兂䅁䅁䅁䅁流䅑䅕䅁䅁䡁䍩歄䭅䉁䅯䅁䭁䅁䅅䅁䉁䅁䅁允䅁䅁䅯睄䅁䅁杷允䅁䅁䅕䅁䑁䅁䅍䅁䙁䅁䅁䅁䅁䍁䅚兂䅁䅁䅁䥥佉兑䅯睊䅁䅁䅯允䅁䅁䅅䅁䉁䅁䅁权偁䅁䅁䍄䉁䅁䅁兂䅁䅁䅍睁䅁䅁䅕䅁䅁䅁䅁歊䙁䅁䅁䅁㑂杧䈵权潁䅁䅁权䉁䅁䅁允䅁䅁䅅䅁䭁䅁䄸䅁䵁䅉䅅䅁䙁䅁䅁睁䑁䅁䅁兂䅁䅁䅁䅁流䅑䅕䅁䅁䡁䍩歄䭅䉁䄰䅁䭁䅁䅅䅁䉁䅁䅁允䅁䅁䅯睄䅁䅁杷允䅁䅁䅕䅁䑁䅁䅍䅁䙁䅁䅁䅁䅁䍁䅚兂䅁䅁䅁䥧䤰兑䅯允䅁䅁䅯允䅁䅁䅅䅁䉁䅁䅁权煁䅁䅁</t>
  </si>
  <si>
    <t>Total Retail Electric Volume, Total (MWh) 2019</t>
  </si>
  <si>
    <t>Total Retail Electric Volume, Total (MWh) 2018</t>
  </si>
  <si>
    <t>Total Retail Electric Volume, Total (MWh) 2017</t>
  </si>
  <si>
    <t>Total Retail Electric Volume, Total (MWh) 2016</t>
  </si>
  <si>
    <t>Total Retail Electric Volume, Total (MWh) 2015</t>
  </si>
  <si>
    <t>Total Retail Electric Volume, Total (MWh) 2014</t>
  </si>
  <si>
    <t>Total Retail Electric Volume, Total (MWh) 2013</t>
  </si>
  <si>
    <t>Total Retail Electric Volume, Total (MWh) 2012</t>
  </si>
  <si>
    <t>Total Retail Electric Volume, Total (MWh) 2011</t>
  </si>
  <si>
    <t>Total Retail Electric Volume, Total (MWh) 2010</t>
  </si>
  <si>
    <t>Total Retail Electric Volume, Total (MWh) 2009</t>
  </si>
  <si>
    <t>Total Retail Electric Volume, Total (MWh) 2008</t>
  </si>
  <si>
    <t>Total Retail Electric Volume, Total (MWh) 2007</t>
  </si>
  <si>
    <t>Total Retail Electric Volume, Total (MWh) 2006</t>
  </si>
  <si>
    <t>Total Retail Electric Volume, Total (MWh) 2005</t>
  </si>
  <si>
    <t>Total Retail Electric Volume, Total (MWh) 2004</t>
  </si>
  <si>
    <t>Total Retail Electric Volume, Total (MWh) 2003</t>
  </si>
  <si>
    <t>Total Retail Electric Volume, Total (MWh) 2002</t>
  </si>
  <si>
    <t>Total Retail Electric Volume, Total (MWh) 2001</t>
  </si>
  <si>
    <t>Total Retail Electric Volume, Total (MWh) 2000</t>
  </si>
  <si>
    <t>Total Retail Electric Volume, Total (MWh) 1999</t>
  </si>
  <si>
    <t>Total Retail Electric Volume, Total (MWh) 1998</t>
  </si>
  <si>
    <t>Total Retail Electric Volume, Total (MWh) 1997</t>
  </si>
  <si>
    <t>Total Retail Electric Volume, Total (MWh) 1996</t>
  </si>
  <si>
    <t>Total Retail Electric Volume, Total (MWh) 1995</t>
  </si>
  <si>
    <t>Total Retail Electric Volume, Total (MWh) 1994</t>
  </si>
  <si>
    <t>Total Retail Electric Volume, Total (MWh) 1993</t>
  </si>
  <si>
    <t>Total Retail Electric Volume, Total (MWh) 1992</t>
  </si>
  <si>
    <t>Total Retail Electric Volume, Total (MWh) 1991</t>
  </si>
  <si>
    <t>Total Retail Electric Volume, Total (MWh) 1990</t>
  </si>
  <si>
    <t>Total Retail Electric Volume, Total (MWh) 1989</t>
  </si>
  <si>
    <t>Total Retail Electric Volume, Total (MWh) 1988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</si>
</sst>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NumberFormat="1" applyAlignment="1">
      <alignment horizontal="left"/>
    </xf>
    <xf numFmtId="0" fontId="0" fillId="0" borderId="0" xfId="0" applyNumberFormat="1" applyAlignment="1">
      <alignment horizontal="right"/>
    </xf>
    <xf numFmtId="3" fontId="0" fillId="0" borderId="0" xfId="0" applyNumberFormat="1" applyAlignment="1">
      <alignment horizontal="right"/>
    </xf>
    <xf numFmtId="4"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SNL%20Financial/SNLxl/SNLXL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 name="SNLTabl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BC862-A1BE-4692-88F4-EE45BD6FFFEB}">
  <dimension ref="A1"/>
  <sheetViews>
    <sheetView workbookViewId="0"/>
  </sheetViews>
  <sheetFormatPr defaultRowHeight="14.4" x14ac:dyDescent="0.3"/>
  <sheetData>
    <row r="1" spans="1:1" x14ac:dyDescent="0.3">
      <c r="A1" t="s">
        <v>479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52BF-6780-4E69-A397-14D89C7E2D73}">
  <dimension ref="A1:IX193"/>
  <sheetViews>
    <sheetView topLeftCell="IB161" workbookViewId="0">
      <selection activeCell="A6" sqref="A6:IX193"/>
    </sheetView>
  </sheetViews>
  <sheetFormatPr defaultRowHeight="14.4" x14ac:dyDescent="0.3"/>
  <sheetData>
    <row r="1" spans="1:258" x14ac:dyDescent="0.3">
      <c r="A1" t="str">
        <f>[1]!SNLTable(11,$B$6:$B$193,$C$3:$IX$3)</f>
        <v>SNLTable</v>
      </c>
    </row>
    <row r="2" spans="1:258" x14ac:dyDescent="0.3">
      <c r="A2" s="3" t="str">
        <f>[1]!SNLLabel(11,201129,"","")</f>
        <v xml:space="preserve">Company Name </v>
      </c>
      <c r="B2" s="3" t="str">
        <f>[1]!SNLLabel(11,201136,"","")</f>
        <v xml:space="preserve">SNL Institution Key </v>
      </c>
      <c r="C2" s="3" t="str">
        <f>[1]!SNLLabel(11,201836,"2019Y","")</f>
        <v>Residential Electric Volume, Total (MWh)</v>
      </c>
      <c r="D2" s="3" t="str">
        <f>[1]!SNLLabel(11,201836,"2018Y","")</f>
        <v>Residential Electric Volume, Total (MWh)</v>
      </c>
      <c r="E2" s="3" t="str">
        <f>[1]!SNLLabel(11,201836,"2017Y","")</f>
        <v>Residential Electric Volume, Total (MWh)</v>
      </c>
      <c r="F2" s="3" t="str">
        <f>[1]!SNLLabel(11,201836,"2016Y","")</f>
        <v>Residential Electric Volume, Total (MWh)</v>
      </c>
      <c r="G2" s="3" t="str">
        <f>[1]!SNLLabel(11,201836,"2015Y","")</f>
        <v>Residential Electric Volume, Total (MWh)</v>
      </c>
      <c r="H2" s="3" t="str">
        <f>[1]!SNLLabel(11,201836,"2014Y","")</f>
        <v>Residential Electric Volume, Total (MWh)</v>
      </c>
      <c r="I2" s="3" t="str">
        <f>[1]!SNLLabel(11,201836,"2013Y","")</f>
        <v>Residential Electric Volume, Total (MWh)</v>
      </c>
      <c r="J2" s="3" t="str">
        <f>[1]!SNLLabel(11,201836,"2012Y","")</f>
        <v>Residential Electric Volume, Total (MWh)</v>
      </c>
      <c r="K2" s="3" t="str">
        <f>[1]!SNLLabel(11,201836,"2011Y","")</f>
        <v>Residential Electric Volume, Total (MWh)</v>
      </c>
      <c r="L2" s="3" t="str">
        <f>[1]!SNLLabel(11,201836,"2010Y","")</f>
        <v>Residential Electric Volume, Total (MWh)</v>
      </c>
      <c r="M2" s="3" t="str">
        <f>[1]!SNLLabel(11,201836,"2009Y","")</f>
        <v>Residential Electric Volume, Total (MWh)</v>
      </c>
      <c r="N2" s="3" t="str">
        <f>[1]!SNLLabel(11,201836,"2008Y","")</f>
        <v>Residential Electric Volume, Total (MWh)</v>
      </c>
      <c r="O2" s="3" t="str">
        <f>[1]!SNLLabel(11,201836,"2007Y","")</f>
        <v>Residential Electric Volume, Total (MWh)</v>
      </c>
      <c r="P2" s="3" t="str">
        <f>[1]!SNLLabel(11,201836,"2006Y","")</f>
        <v>Residential Electric Volume, Total (MWh)</v>
      </c>
      <c r="Q2" s="3" t="str">
        <f>[1]!SNLLabel(11,201836,"2005Y","")</f>
        <v>Residential Electric Volume, Total (MWh)</v>
      </c>
      <c r="R2" s="3" t="str">
        <f>[1]!SNLLabel(11,201836,"2004Y","")</f>
        <v>Residential Electric Volume, Total (MWh)</v>
      </c>
      <c r="S2" s="3" t="str">
        <f>[1]!SNLLabel(11,201836,"2003Y","")</f>
        <v>Residential Electric Volume, Total (MWh)</v>
      </c>
      <c r="T2" s="3" t="str">
        <f>[1]!SNLLabel(11,201836,"2002Y","")</f>
        <v>Residential Electric Volume, Total (MWh)</v>
      </c>
      <c r="U2" s="3" t="str">
        <f>[1]!SNLLabel(11,201836,"2001Y","")</f>
        <v>Residential Electric Volume, Total (MWh)</v>
      </c>
      <c r="V2" s="3" t="str">
        <f>[1]!SNLLabel(11,201836,"2000Y","")</f>
        <v>Residential Electric Volume, Total (MWh)</v>
      </c>
      <c r="W2" s="3" t="str">
        <f>[1]!SNLLabel(11,201836,"1999Y","")</f>
        <v>Residential Electric Volume, Total (MWh)</v>
      </c>
      <c r="X2" s="3" t="str">
        <f>[1]!SNLLabel(11,201836,"1998Y","")</f>
        <v>Residential Electric Volume, Total (MWh)</v>
      </c>
      <c r="Y2" s="3" t="str">
        <f>[1]!SNLLabel(11,201836,"1997Y","")</f>
        <v>Residential Electric Volume, Total (MWh)</v>
      </c>
      <c r="Z2" s="3" t="str">
        <f>[1]!SNLLabel(11,201836,"1996Y","")</f>
        <v>Residential Electric Volume, Total (MWh)</v>
      </c>
      <c r="AA2" s="3" t="str">
        <f>[1]!SNLLabel(11,201836,"1995Y","")</f>
        <v>Residential Electric Volume, Total (MWh)</v>
      </c>
      <c r="AB2" s="3" t="str">
        <f>[1]!SNLLabel(11,201836,"1994Y","")</f>
        <v>Residential Electric Volume, Total (MWh)</v>
      </c>
      <c r="AC2" s="3" t="str">
        <f>[1]!SNLLabel(11,201836,"1993Y","")</f>
        <v>Residential Electric Volume, Total (MWh)</v>
      </c>
      <c r="AD2" s="3" t="str">
        <f>[1]!SNLLabel(11,201836,"1992Y","")</f>
        <v>Residential Electric Volume, Total (MWh)</v>
      </c>
      <c r="AE2" s="3" t="str">
        <f>[1]!SNLLabel(11,201836,"1991Y","")</f>
        <v>Residential Electric Volume, Total (MWh)</v>
      </c>
      <c r="AF2" s="3" t="str">
        <f>[1]!SNLLabel(11,201836,"1990Y","")</f>
        <v>Residential Electric Volume, Total (MWh)</v>
      </c>
      <c r="AG2" s="3" t="str">
        <f>[1]!SNLLabel(11,201836,"1989Y","")</f>
        <v>Residential Electric Volume, Total (MWh)</v>
      </c>
      <c r="AH2" s="3" t="str">
        <f>[1]!SNLLabel(11,201836,"1988Y","")</f>
        <v>Residential Electric Volume, Total (MWh)</v>
      </c>
      <c r="AI2" s="3" t="str">
        <f>[1]!SNLLabel(11,201845,"2019Y","")</f>
        <v>Total Sales of Electricity Volume (MWh)</v>
      </c>
      <c r="AJ2" s="3" t="str">
        <f>[1]!SNLLabel(11,201845,"2018Y","")</f>
        <v>Total Sales of Electricity Volume (MWh)</v>
      </c>
      <c r="AK2" s="3" t="str">
        <f>[1]!SNLLabel(11,201845,"2017Y","")</f>
        <v>Total Sales of Electricity Volume (MWh)</v>
      </c>
      <c r="AL2" s="3" t="str">
        <f>[1]!SNLLabel(11,201845,"2016Y","")</f>
        <v>Total Sales of Electricity Volume (MWh)</v>
      </c>
      <c r="AM2" s="3" t="str">
        <f>[1]!SNLLabel(11,201845,"2015Y","")</f>
        <v>Total Sales of Electricity Volume (MWh)</v>
      </c>
      <c r="AN2" s="3" t="str">
        <f>[1]!SNLLabel(11,201845,"2014Y","")</f>
        <v>Total Sales of Electricity Volume (MWh)</v>
      </c>
      <c r="AO2" s="3" t="str">
        <f>[1]!SNLLabel(11,201845,"2013Y","")</f>
        <v>Total Sales of Electricity Volume (MWh)</v>
      </c>
      <c r="AP2" s="3" t="str">
        <f>[1]!SNLLabel(11,201845,"2012Y","")</f>
        <v>Total Sales of Electricity Volume (MWh)</v>
      </c>
      <c r="AQ2" s="3" t="str">
        <f>[1]!SNLLabel(11,201845,"2011Y","")</f>
        <v>Total Sales of Electricity Volume (MWh)</v>
      </c>
      <c r="AR2" s="3" t="str">
        <f>[1]!SNLLabel(11,201845,"2010Y","")</f>
        <v>Total Sales of Electricity Volume (MWh)</v>
      </c>
      <c r="AS2" s="3" t="str">
        <f>[1]!SNLLabel(11,201845,"2009Y","")</f>
        <v>Total Sales of Electricity Volume (MWh)</v>
      </c>
      <c r="AT2" s="3" t="str">
        <f>[1]!SNLLabel(11,201845,"2008Y","")</f>
        <v>Total Sales of Electricity Volume (MWh)</v>
      </c>
      <c r="AU2" s="3" t="str">
        <f>[1]!SNLLabel(11,201845,"2007Y","")</f>
        <v>Total Sales of Electricity Volume (MWh)</v>
      </c>
      <c r="AV2" s="3" t="str">
        <f>[1]!SNLLabel(11,201845,"2006Y","")</f>
        <v>Total Sales of Electricity Volume (MWh)</v>
      </c>
      <c r="AW2" s="3" t="str">
        <f>[1]!SNLLabel(11,201845,"2005Y","")</f>
        <v>Total Sales of Electricity Volume (MWh)</v>
      </c>
      <c r="AX2" s="3" t="str">
        <f>[1]!SNLLabel(11,201845,"2004Y","")</f>
        <v>Total Sales of Electricity Volume (MWh)</v>
      </c>
      <c r="AY2" s="3" t="str">
        <f>[1]!SNLLabel(11,201845,"2003Y","")</f>
        <v>Total Sales of Electricity Volume (MWh)</v>
      </c>
      <c r="AZ2" s="3" t="str">
        <f>[1]!SNLLabel(11,201845,"2002Y","")</f>
        <v>Total Sales of Electricity Volume (MWh)</v>
      </c>
      <c r="BA2" s="3" t="str">
        <f>[1]!SNLLabel(11,201845,"2001Y","")</f>
        <v>Total Sales of Electricity Volume (MWh)</v>
      </c>
      <c r="BB2" s="3" t="str">
        <f>[1]!SNLLabel(11,201845,"2000Y","")</f>
        <v>Total Sales of Electricity Volume (MWh)</v>
      </c>
      <c r="BC2" s="3" t="str">
        <f>[1]!SNLLabel(11,201845,"1999Y","")</f>
        <v>Total Sales of Electricity Volume (MWh)</v>
      </c>
      <c r="BD2" s="3" t="str">
        <f>[1]!SNLLabel(11,201845,"1998Y","")</f>
        <v>Total Sales of Electricity Volume (MWh)</v>
      </c>
      <c r="BE2" s="3" t="str">
        <f>[1]!SNLLabel(11,201845,"1997Y","")</f>
        <v>Total Sales of Electricity Volume (MWh)</v>
      </c>
      <c r="BF2" s="3" t="str">
        <f>[1]!SNLLabel(11,201845,"1996Y","")</f>
        <v>Total Sales of Electricity Volume (MWh)</v>
      </c>
      <c r="BG2" s="3" t="str">
        <f>[1]!SNLLabel(11,201845,"1995Y","")</f>
        <v>Total Sales of Electricity Volume (MWh)</v>
      </c>
      <c r="BH2" s="3" t="str">
        <f>[1]!SNLLabel(11,201845,"1994Y","")</f>
        <v>Total Sales of Electricity Volume (MWh)</v>
      </c>
      <c r="BI2" s="3" t="str">
        <f>[1]!SNLLabel(11,201845,"1993Y","")</f>
        <v>Total Sales of Electricity Volume (MWh)</v>
      </c>
      <c r="BJ2" s="3" t="str">
        <f>[1]!SNLLabel(11,201845,"1992Y","")</f>
        <v>Total Sales of Electricity Volume (MWh)</v>
      </c>
      <c r="BK2" s="3" t="str">
        <f>[1]!SNLLabel(11,201845,"1991Y","")</f>
        <v>Total Sales of Electricity Volume (MWh)</v>
      </c>
      <c r="BL2" s="3" t="str">
        <f>[1]!SNLLabel(11,201845,"1990Y","")</f>
        <v>Total Sales of Electricity Volume (MWh)</v>
      </c>
      <c r="BM2" s="3" t="str">
        <f>[1]!SNLLabel(11,201845,"1989Y","")</f>
        <v>Total Sales of Electricity Volume (MWh)</v>
      </c>
      <c r="BN2" s="3" t="str">
        <f>[1]!SNLLabel(11,201845,"1988Y","")</f>
        <v>Total Sales of Electricity Volume (MWh)</v>
      </c>
      <c r="BO2" s="3" t="str">
        <f>[1]!SNLLabel(11,202749,"2019Y","")</f>
        <v>Residential Electric Price, Bundled (¢/kWh)</v>
      </c>
      <c r="BP2" s="3" t="str">
        <f>[1]!SNLLabel(11,202749,"2018Y","")</f>
        <v>Residential Electric Price, Bundled (¢/kWh)</v>
      </c>
      <c r="BQ2" s="3" t="str">
        <f>[1]!SNLLabel(11,202749,"2017Y","")</f>
        <v>Residential Electric Price, Bundled (¢/kWh)</v>
      </c>
      <c r="BR2" s="3" t="str">
        <f>[1]!SNLLabel(11,202749,"2016Y","")</f>
        <v>Residential Electric Price, Bundled (¢/kWh)</v>
      </c>
      <c r="BS2" s="3" t="str">
        <f>[1]!SNLLabel(11,202749,"2015Y","")</f>
        <v>Residential Electric Price, Bundled (¢/kWh)</v>
      </c>
      <c r="BT2" s="3" t="str">
        <f>[1]!SNLLabel(11,202749,"2014Y","")</f>
        <v>Residential Electric Price, Bundled (¢/kWh)</v>
      </c>
      <c r="BU2" s="3" t="str">
        <f>[1]!SNLLabel(11,202749,"2013Y","")</f>
        <v>Residential Electric Price, Bundled (¢/kWh)</v>
      </c>
      <c r="BV2" s="3" t="str">
        <f>[1]!SNLLabel(11,202749,"2012Y","")</f>
        <v>Residential Electric Price, Bundled (¢/kWh)</v>
      </c>
      <c r="BW2" s="3" t="str">
        <f>[1]!SNLLabel(11,202749,"2011Y","")</f>
        <v>Residential Electric Price, Bundled (¢/kWh)</v>
      </c>
      <c r="BX2" s="3" t="str">
        <f>[1]!SNLLabel(11,202749,"2010Y","")</f>
        <v>Residential Electric Price, Bundled (¢/kWh)</v>
      </c>
      <c r="BY2" s="3" t="str">
        <f>[1]!SNLLabel(11,202749,"2009Y","")</f>
        <v>Residential Electric Price, Bundled (¢/kWh)</v>
      </c>
      <c r="BZ2" s="3" t="str">
        <f>[1]!SNLLabel(11,202749,"2008Y","")</f>
        <v>Residential Electric Price, Bundled (¢/kWh)</v>
      </c>
      <c r="CA2" s="3" t="str">
        <f>[1]!SNLLabel(11,202749,"2007Y","")</f>
        <v>Residential Electric Price, Bundled (¢/kWh)</v>
      </c>
      <c r="CB2" s="3" t="str">
        <f>[1]!SNLLabel(11,202749,"2006Y","")</f>
        <v>Residential Electric Price, Bundled (¢/kWh)</v>
      </c>
      <c r="CC2" s="3" t="str">
        <f>[1]!SNLLabel(11,202749,"2005Y","")</f>
        <v>Residential Electric Price, Bundled (¢/kWh)</v>
      </c>
      <c r="CD2" s="3" t="str">
        <f>[1]!SNLLabel(11,202749,"2004Y","")</f>
        <v>Residential Electric Price, Bundled (¢/kWh)</v>
      </c>
      <c r="CE2" s="3" t="str">
        <f>[1]!SNLLabel(11,202749,"2003Y","")</f>
        <v>Residential Electric Price, Bundled (¢/kWh)</v>
      </c>
      <c r="CF2" s="3" t="str">
        <f>[1]!SNLLabel(11,202749,"2002Y","")</f>
        <v>Residential Electric Price, Bundled (¢/kWh)</v>
      </c>
      <c r="CG2" s="3" t="str">
        <f>[1]!SNLLabel(11,202749,"2001Y","")</f>
        <v>Residential Electric Price, Bundled (¢/kWh)</v>
      </c>
      <c r="CH2" s="3" t="str">
        <f>[1]!SNLLabel(11,202749,"2000Y","")</f>
        <v>Residential Electric Price, Bundled (¢/kWh)</v>
      </c>
      <c r="CI2" s="3" t="str">
        <f>[1]!SNLLabel(11,202749,"1999Y","")</f>
        <v>Residential Electric Price, Bundled (¢/kWh)</v>
      </c>
      <c r="CJ2" s="3" t="str">
        <f>[1]!SNLLabel(11,202749,"1998Y","")</f>
        <v>Residential Electric Price, Bundled (¢/kWh)</v>
      </c>
      <c r="CK2" s="3" t="str">
        <f>[1]!SNLLabel(11,202749,"1997Y","")</f>
        <v>Residential Electric Price, Bundled (¢/kWh)</v>
      </c>
      <c r="CL2" s="3" t="str">
        <f>[1]!SNLLabel(11,202749,"1996Y","")</f>
        <v>Residential Electric Price, Bundled (¢/kWh)</v>
      </c>
      <c r="CM2" s="3" t="str">
        <f>[1]!SNLLabel(11,202749,"1995Y","")</f>
        <v>Residential Electric Price, Bundled (¢/kWh)</v>
      </c>
      <c r="CN2" s="3" t="str">
        <f>[1]!SNLLabel(11,202749,"1994Y","")</f>
        <v>Residential Electric Price, Bundled (¢/kWh)</v>
      </c>
      <c r="CO2" s="3" t="str">
        <f>[1]!SNLLabel(11,202749,"1993Y","")</f>
        <v>Residential Electric Price, Bundled (¢/kWh)</v>
      </c>
      <c r="CP2" s="3" t="str">
        <f>[1]!SNLLabel(11,202749,"1992Y","")</f>
        <v>Residential Electric Price, Bundled (¢/kWh)</v>
      </c>
      <c r="CQ2" s="3" t="str">
        <f>[1]!SNLLabel(11,202749,"1991Y","")</f>
        <v>Residential Electric Price, Bundled (¢/kWh)</v>
      </c>
      <c r="CR2" s="3" t="str">
        <f>[1]!SNLLabel(11,202749,"1990Y","")</f>
        <v>Residential Electric Price, Bundled (¢/kWh)</v>
      </c>
      <c r="CS2" s="3" t="str">
        <f>[1]!SNLLabel(11,202749,"1989Y","")</f>
        <v>Residential Electric Price, Bundled (¢/kWh)</v>
      </c>
      <c r="CT2" s="3" t="str">
        <f>[1]!SNLLabel(11,202749,"1988Y","")</f>
        <v>Residential Electric Price, Bundled (¢/kWh)</v>
      </c>
      <c r="CU2" s="3" t="str">
        <f>[1]!SNLLabel(11,202754,"2019Y","")</f>
        <v>Total Retail Electric Price, Bundled (¢/kWh)</v>
      </c>
      <c r="CV2" s="3" t="str">
        <f>[1]!SNLLabel(11,202754,"2018Y","")</f>
        <v>Total Retail Electric Price, Bundled (¢/kWh)</v>
      </c>
      <c r="CW2" s="3" t="str">
        <f>[1]!SNLLabel(11,202754,"2017Y","")</f>
        <v>Total Retail Electric Price, Bundled (¢/kWh)</v>
      </c>
      <c r="CX2" s="3" t="str">
        <f>[1]!SNLLabel(11,202754,"2016Y","")</f>
        <v>Total Retail Electric Price, Bundled (¢/kWh)</v>
      </c>
      <c r="CY2" s="3" t="str">
        <f>[1]!SNLLabel(11,202754,"2015Y","")</f>
        <v>Total Retail Electric Price, Bundled (¢/kWh)</v>
      </c>
      <c r="CZ2" s="3" t="str">
        <f>[1]!SNLLabel(11,202754,"2014Y","")</f>
        <v>Total Retail Electric Price, Bundled (¢/kWh)</v>
      </c>
      <c r="DA2" s="3" t="str">
        <f>[1]!SNLLabel(11,202754,"2013Y","")</f>
        <v>Total Retail Electric Price, Bundled (¢/kWh)</v>
      </c>
      <c r="DB2" s="3" t="str">
        <f>[1]!SNLLabel(11,202754,"2012Y","")</f>
        <v>Total Retail Electric Price, Bundled (¢/kWh)</v>
      </c>
      <c r="DC2" s="3" t="str">
        <f>[1]!SNLLabel(11,202754,"2011Y","")</f>
        <v>Total Retail Electric Price, Bundled (¢/kWh)</v>
      </c>
      <c r="DD2" s="3" t="str">
        <f>[1]!SNLLabel(11,202754,"2010Y","")</f>
        <v>Total Retail Electric Price, Bundled (¢/kWh)</v>
      </c>
      <c r="DE2" s="3" t="str">
        <f>[1]!SNLLabel(11,202754,"2009Y","")</f>
        <v>Total Retail Electric Price, Bundled (¢/kWh)</v>
      </c>
      <c r="DF2" s="3" t="str">
        <f>[1]!SNLLabel(11,202754,"2008Y","")</f>
        <v>Total Retail Electric Price, Bundled (¢/kWh)</v>
      </c>
      <c r="DG2" s="3" t="str">
        <f>[1]!SNLLabel(11,202754,"2007Y","")</f>
        <v>Total Retail Electric Price, Bundled (¢/kWh)</v>
      </c>
      <c r="DH2" s="3" t="str">
        <f>[1]!SNLLabel(11,202754,"2006Y","")</f>
        <v>Total Retail Electric Price, Bundled (¢/kWh)</v>
      </c>
      <c r="DI2" s="3" t="str">
        <f>[1]!SNLLabel(11,202754,"2005Y","")</f>
        <v>Total Retail Electric Price, Bundled (¢/kWh)</v>
      </c>
      <c r="DJ2" s="3" t="str">
        <f>[1]!SNLLabel(11,202754,"2004Y","")</f>
        <v>Total Retail Electric Price, Bundled (¢/kWh)</v>
      </c>
      <c r="DK2" s="3" t="str">
        <f>[1]!SNLLabel(11,202754,"2003Y","")</f>
        <v>Total Retail Electric Price, Bundled (¢/kWh)</v>
      </c>
      <c r="DL2" s="3" t="str">
        <f>[1]!SNLLabel(11,202754,"2002Y","")</f>
        <v>Total Retail Electric Price, Bundled (¢/kWh)</v>
      </c>
      <c r="DM2" s="3" t="str">
        <f>[1]!SNLLabel(11,202754,"2001Y","")</f>
        <v>Total Retail Electric Price, Bundled (¢/kWh)</v>
      </c>
      <c r="DN2" s="3" t="str">
        <f>[1]!SNLLabel(11,202754,"2000Y","")</f>
        <v>Total Retail Electric Price, Bundled (¢/kWh)</v>
      </c>
      <c r="DO2" s="3" t="str">
        <f>[1]!SNLLabel(11,202754,"1999Y","")</f>
        <v>Total Retail Electric Price, Bundled (¢/kWh)</v>
      </c>
      <c r="DP2" s="3" t="str">
        <f>[1]!SNLLabel(11,202754,"1998Y","")</f>
        <v>Total Retail Electric Price, Bundled (¢/kWh)</v>
      </c>
      <c r="DQ2" s="3" t="str">
        <f>[1]!SNLLabel(11,202754,"1997Y","")</f>
        <v>Total Retail Electric Price, Bundled (¢/kWh)</v>
      </c>
      <c r="DR2" s="3" t="str">
        <f>[1]!SNLLabel(11,202754,"1996Y","")</f>
        <v>Total Retail Electric Price, Bundled (¢/kWh)</v>
      </c>
      <c r="DS2" s="3" t="str">
        <f>[1]!SNLLabel(11,202754,"1995Y","")</f>
        <v>Total Retail Electric Price, Bundled (¢/kWh)</v>
      </c>
      <c r="DT2" s="3" t="str">
        <f>[1]!SNLLabel(11,202754,"1994Y","")</f>
        <v>Total Retail Electric Price, Bundled (¢/kWh)</v>
      </c>
      <c r="DU2" s="3" t="str">
        <f>[1]!SNLLabel(11,202754,"1993Y","")</f>
        <v>Total Retail Electric Price, Bundled (¢/kWh)</v>
      </c>
      <c r="DV2" s="3" t="str">
        <f>[1]!SNLLabel(11,202754,"1992Y","")</f>
        <v>Total Retail Electric Price, Bundled (¢/kWh)</v>
      </c>
      <c r="DW2" s="3" t="str">
        <f>[1]!SNLLabel(11,202754,"1991Y","")</f>
        <v>Total Retail Electric Price, Bundled (¢/kWh)</v>
      </c>
      <c r="DX2" s="3" t="str">
        <f>[1]!SNLLabel(11,202754,"1990Y","")</f>
        <v>Total Retail Electric Price, Bundled (¢/kWh)</v>
      </c>
      <c r="DY2" s="3" t="str">
        <f>[1]!SNLLabel(11,202754,"1989Y","")</f>
        <v>Total Retail Electric Price, Bundled (¢/kWh)</v>
      </c>
      <c r="DZ2" s="3" t="str">
        <f>[1]!SNLLabel(11,202754,"1988Y","")</f>
        <v>Total Retail Electric Price, Bundled (¢/kWh)</v>
      </c>
      <c r="EA2" s="3" t="str">
        <f>[1]!SNLLabel(11,249936,"2019Y","")</f>
        <v>Residential Electric Price, Total (¢/kWh)</v>
      </c>
      <c r="EB2" s="3" t="str">
        <f>[1]!SNLLabel(11,249936,"2018Y","")</f>
        <v>Residential Electric Price, Total (¢/kWh)</v>
      </c>
      <c r="EC2" s="3" t="str">
        <f>[1]!SNLLabel(11,249936,"2017Y","")</f>
        <v>Residential Electric Price, Total (¢/kWh)</v>
      </c>
      <c r="ED2" s="3" t="str">
        <f>[1]!SNLLabel(11,249936,"2016Y","")</f>
        <v>Residential Electric Price, Total (¢/kWh)</v>
      </c>
      <c r="EE2" s="3" t="str">
        <f>[1]!SNLLabel(11,249936,"2015Y","")</f>
        <v>Residential Electric Price, Total (¢/kWh)</v>
      </c>
      <c r="EF2" s="3" t="str">
        <f>[1]!SNLLabel(11,249936,"2014Y","")</f>
        <v>Residential Electric Price, Total (¢/kWh)</v>
      </c>
      <c r="EG2" s="3" t="str">
        <f>[1]!SNLLabel(11,249936,"2013Y","")</f>
        <v>Residential Electric Price, Total (¢/kWh)</v>
      </c>
      <c r="EH2" s="3" t="str">
        <f>[1]!SNLLabel(11,249936,"2012Y","")</f>
        <v>Residential Electric Price, Total (¢/kWh)</v>
      </c>
      <c r="EI2" s="3" t="str">
        <f>[1]!SNLLabel(11,249936,"2011Y","")</f>
        <v>Residential Electric Price, Total (¢/kWh)</v>
      </c>
      <c r="EJ2" s="3" t="str">
        <f>[1]!SNLLabel(11,249936,"2010Y","")</f>
        <v>Residential Electric Price, Total (¢/kWh)</v>
      </c>
      <c r="EK2" s="3" t="str">
        <f>[1]!SNLLabel(11,249936,"2009Y","")</f>
        <v>Residential Electric Price, Total (¢/kWh)</v>
      </c>
      <c r="EL2" s="3" t="str">
        <f>[1]!SNLLabel(11,249936,"2008Y","")</f>
        <v>Residential Electric Price, Total (¢/kWh)</v>
      </c>
      <c r="EM2" s="3" t="str">
        <f>[1]!SNLLabel(11,249936,"2007Y","")</f>
        <v>Residential Electric Price, Total (¢/kWh)</v>
      </c>
      <c r="EN2" s="3" t="str">
        <f>[1]!SNLLabel(11,249936,"2006Y","")</f>
        <v>Residential Electric Price, Total (¢/kWh)</v>
      </c>
      <c r="EO2" s="3" t="str">
        <f>[1]!SNLLabel(11,249936,"2005Y","")</f>
        <v>Residential Electric Price, Total (¢/kWh)</v>
      </c>
      <c r="EP2" s="3" t="str">
        <f>[1]!SNLLabel(11,249936,"2004Y","")</f>
        <v>Residential Electric Price, Total (¢/kWh)</v>
      </c>
      <c r="EQ2" s="3" t="str">
        <f>[1]!SNLLabel(11,249936,"2003Y","")</f>
        <v>Residential Electric Price, Total (¢/kWh)</v>
      </c>
      <c r="ER2" s="3" t="str">
        <f>[1]!SNLLabel(11,249936,"2002Y","")</f>
        <v>Residential Electric Price, Total (¢/kWh)</v>
      </c>
      <c r="ES2" s="3" t="str">
        <f>[1]!SNLLabel(11,249936,"2001Y","")</f>
        <v>Residential Electric Price, Total (¢/kWh)</v>
      </c>
      <c r="ET2" s="3" t="str">
        <f>[1]!SNLLabel(11,249936,"2000Y","")</f>
        <v>Residential Electric Price, Total (¢/kWh)</v>
      </c>
      <c r="EU2" s="3" t="str">
        <f>[1]!SNLLabel(11,249936,"1999Y","")</f>
        <v>Residential Electric Price, Total (¢/kWh)</v>
      </c>
      <c r="EV2" s="3" t="str">
        <f>[1]!SNLLabel(11,249936,"1998Y","")</f>
        <v>Residential Electric Price, Total (¢/kWh)</v>
      </c>
      <c r="EW2" s="3" t="str">
        <f>[1]!SNLLabel(11,249936,"1997Y","")</f>
        <v>Residential Electric Price, Total (¢/kWh)</v>
      </c>
      <c r="EX2" s="3" t="str">
        <f>[1]!SNLLabel(11,249936,"1996Y","")</f>
        <v>Residential Electric Price, Total (¢/kWh)</v>
      </c>
      <c r="EY2" s="3" t="str">
        <f>[1]!SNLLabel(11,249936,"1995Y","")</f>
        <v>Residential Electric Price, Total (¢/kWh)</v>
      </c>
      <c r="EZ2" s="3" t="str">
        <f>[1]!SNLLabel(11,249936,"1994Y","")</f>
        <v>Residential Electric Price, Total (¢/kWh)</v>
      </c>
      <c r="FA2" s="3" t="str">
        <f>[1]!SNLLabel(11,249936,"1993Y","")</f>
        <v>Residential Electric Price, Total (¢/kWh)</v>
      </c>
      <c r="FB2" s="3" t="str">
        <f>[1]!SNLLabel(11,249936,"1992Y","")</f>
        <v>Residential Electric Price, Total (¢/kWh)</v>
      </c>
      <c r="FC2" s="3" t="str">
        <f>[1]!SNLLabel(11,249936,"1991Y","")</f>
        <v>Residential Electric Price, Total (¢/kWh)</v>
      </c>
      <c r="FD2" s="3" t="str">
        <f>[1]!SNLLabel(11,249936,"1990Y","")</f>
        <v>Residential Electric Price, Total (¢/kWh)</v>
      </c>
      <c r="FE2" s="3" t="str">
        <f>[1]!SNLLabel(11,249936,"1989Y","")</f>
        <v>Residential Electric Price, Total (¢/kWh)</v>
      </c>
      <c r="FF2" s="3" t="str">
        <f>[1]!SNLLabel(11,249936,"1988Y","")</f>
        <v>Residential Electric Price, Total (¢/kWh)</v>
      </c>
      <c r="FG2" s="3" t="str">
        <f>[1]!SNLLabel(11,249943,"2019Y","")</f>
        <v>Total Retail Electric Price, Total (¢/kWh)</v>
      </c>
      <c r="FH2" s="3" t="str">
        <f>[1]!SNLLabel(11,249943,"2018Y","")</f>
        <v>Total Retail Electric Price, Total (¢/kWh)</v>
      </c>
      <c r="FI2" s="3" t="str">
        <f>[1]!SNLLabel(11,249943,"2017Y","")</f>
        <v>Total Retail Electric Price, Total (¢/kWh)</v>
      </c>
      <c r="FJ2" s="3" t="str">
        <f>[1]!SNLLabel(11,249943,"2016Y","")</f>
        <v>Total Retail Electric Price, Total (¢/kWh)</v>
      </c>
      <c r="FK2" s="3" t="str">
        <f>[1]!SNLLabel(11,249943,"2015Y","")</f>
        <v>Total Retail Electric Price, Total (¢/kWh)</v>
      </c>
      <c r="FL2" s="3" t="str">
        <f>[1]!SNLLabel(11,249943,"2014Y","")</f>
        <v>Total Retail Electric Price, Total (¢/kWh)</v>
      </c>
      <c r="FM2" s="3" t="str">
        <f>[1]!SNLLabel(11,249943,"2013Y","")</f>
        <v>Total Retail Electric Price, Total (¢/kWh)</v>
      </c>
      <c r="FN2" s="3" t="str">
        <f>[1]!SNLLabel(11,249943,"2012Y","")</f>
        <v>Total Retail Electric Price, Total (¢/kWh)</v>
      </c>
      <c r="FO2" s="3" t="str">
        <f>[1]!SNLLabel(11,249943,"2011Y","")</f>
        <v>Total Retail Electric Price, Total (¢/kWh)</v>
      </c>
      <c r="FP2" s="3" t="str">
        <f>[1]!SNLLabel(11,249943,"2010Y","")</f>
        <v>Total Retail Electric Price, Total (¢/kWh)</v>
      </c>
      <c r="FQ2" s="3" t="str">
        <f>[1]!SNLLabel(11,249943,"2009Y","")</f>
        <v>Total Retail Electric Price, Total (¢/kWh)</v>
      </c>
      <c r="FR2" s="3" t="str">
        <f>[1]!SNLLabel(11,249943,"2008Y","")</f>
        <v>Total Retail Electric Price, Total (¢/kWh)</v>
      </c>
      <c r="FS2" s="3" t="str">
        <f>[1]!SNLLabel(11,249943,"2007Y","")</f>
        <v>Total Retail Electric Price, Total (¢/kWh)</v>
      </c>
      <c r="FT2" s="3" t="str">
        <f>[1]!SNLLabel(11,249943,"2006Y","")</f>
        <v>Total Retail Electric Price, Total (¢/kWh)</v>
      </c>
      <c r="FU2" s="3" t="str">
        <f>[1]!SNLLabel(11,249943,"2005Y","")</f>
        <v>Total Retail Electric Price, Total (¢/kWh)</v>
      </c>
      <c r="FV2" s="3" t="str">
        <f>[1]!SNLLabel(11,249943,"2004Y","")</f>
        <v>Total Retail Electric Price, Total (¢/kWh)</v>
      </c>
      <c r="FW2" s="3" t="str">
        <f>[1]!SNLLabel(11,249943,"2003Y","")</f>
        <v>Total Retail Electric Price, Total (¢/kWh)</v>
      </c>
      <c r="FX2" s="3" t="str">
        <f>[1]!SNLLabel(11,249943,"2002Y","")</f>
        <v>Total Retail Electric Price, Total (¢/kWh)</v>
      </c>
      <c r="FY2" s="3" t="str">
        <f>[1]!SNLLabel(11,249943,"2001Y","")</f>
        <v>Total Retail Electric Price, Total (¢/kWh)</v>
      </c>
      <c r="FZ2" s="3" t="str">
        <f>[1]!SNLLabel(11,249943,"2000Y","")</f>
        <v>Total Retail Electric Price, Total (¢/kWh)</v>
      </c>
      <c r="GA2" s="3" t="str">
        <f>[1]!SNLLabel(11,249943,"1999Y","")</f>
        <v>Total Retail Electric Price, Total (¢/kWh)</v>
      </c>
      <c r="GB2" s="3" t="str">
        <f>[1]!SNLLabel(11,249943,"1998Y","")</f>
        <v>Total Retail Electric Price, Total (¢/kWh)</v>
      </c>
      <c r="GC2" s="3" t="str">
        <f>[1]!SNLLabel(11,249943,"1997Y","")</f>
        <v>Total Retail Electric Price, Total (¢/kWh)</v>
      </c>
      <c r="GD2" s="3" t="str">
        <f>[1]!SNLLabel(11,249943,"1996Y","")</f>
        <v>Total Retail Electric Price, Total (¢/kWh)</v>
      </c>
      <c r="GE2" s="3" t="str">
        <f>[1]!SNLLabel(11,249943,"1995Y","")</f>
        <v>Total Retail Electric Price, Total (¢/kWh)</v>
      </c>
      <c r="GF2" s="3" t="str">
        <f>[1]!SNLLabel(11,249943,"1994Y","")</f>
        <v>Total Retail Electric Price, Total (¢/kWh)</v>
      </c>
      <c r="GG2" s="3" t="str">
        <f>[1]!SNLLabel(11,249943,"1993Y","")</f>
        <v>Total Retail Electric Price, Total (¢/kWh)</v>
      </c>
      <c r="GH2" s="3" t="str">
        <f>[1]!SNLLabel(11,249943,"1992Y","")</f>
        <v>Total Retail Electric Price, Total (¢/kWh)</v>
      </c>
      <c r="GI2" s="3" t="str">
        <f>[1]!SNLLabel(11,249943,"1991Y","")</f>
        <v>Total Retail Electric Price, Total (¢/kWh)</v>
      </c>
      <c r="GJ2" s="3" t="str">
        <f>[1]!SNLLabel(11,249943,"1990Y","")</f>
        <v>Total Retail Electric Price, Total (¢/kWh)</v>
      </c>
      <c r="GK2" s="3" t="str">
        <f>[1]!SNLLabel(11,249943,"1989Y","")</f>
        <v>Total Retail Electric Price, Total (¢/kWh)</v>
      </c>
      <c r="GL2" s="3" t="str">
        <f>[1]!SNLLabel(11,249943,"1988Y","")</f>
        <v>Total Retail Electric Price, Total (¢/kWh)</v>
      </c>
      <c r="GM2" s="3" t="str">
        <f>[1]!SNLLabel(11,249929,"2019Y","")</f>
        <v>Residential Electric Customers, Total (actual)</v>
      </c>
      <c r="GN2" s="3" t="str">
        <f>[1]!SNLLabel(11,249929,"2018Y","")</f>
        <v>Residential Electric Customers, Total (actual)</v>
      </c>
      <c r="GO2" s="3" t="str">
        <f>[1]!SNLLabel(11,249929,"2017Y","")</f>
        <v>Residential Electric Customers, Total (actual)</v>
      </c>
      <c r="GP2" s="3" t="str">
        <f>[1]!SNLLabel(11,249929,"2016Y","")</f>
        <v>Residential Electric Customers, Total (actual)</v>
      </c>
      <c r="GQ2" s="3" t="str">
        <f>[1]!SNLLabel(11,249929,"2015Y","")</f>
        <v>Residential Electric Customers, Total (actual)</v>
      </c>
      <c r="GR2" s="3" t="str">
        <f>[1]!SNLLabel(11,249929,"2014Y","")</f>
        <v>Residential Electric Customers, Total (actual)</v>
      </c>
      <c r="GS2" s="3" t="str">
        <f>[1]!SNLLabel(11,249929,"2013Y","")</f>
        <v>Residential Electric Customers, Total (actual)</v>
      </c>
      <c r="GT2" s="3" t="str">
        <f>[1]!SNLLabel(11,249929,"2012Y","")</f>
        <v>Residential Electric Customers, Total (actual)</v>
      </c>
      <c r="GU2" s="3" t="str">
        <f>[1]!SNLLabel(11,249929,"2011Y","")</f>
        <v>Residential Electric Customers, Total (actual)</v>
      </c>
      <c r="GV2" s="3" t="str">
        <f>[1]!SNLLabel(11,249929,"2010Y","")</f>
        <v>Residential Electric Customers, Total (actual)</v>
      </c>
      <c r="GW2" s="3" t="str">
        <f>[1]!SNLLabel(11,249929,"2009Y","")</f>
        <v>Residential Electric Customers, Total (actual)</v>
      </c>
      <c r="GX2" s="3" t="str">
        <f>[1]!SNLLabel(11,249929,"2008Y","")</f>
        <v>Residential Electric Customers, Total (actual)</v>
      </c>
      <c r="GY2" s="3" t="str">
        <f>[1]!SNLLabel(11,249929,"2007Y","")</f>
        <v>Residential Electric Customers, Total (actual)</v>
      </c>
      <c r="GZ2" s="3" t="str">
        <f>[1]!SNLLabel(11,249929,"2006Y","")</f>
        <v>Residential Electric Customers, Total (actual)</v>
      </c>
      <c r="HA2" s="3" t="str">
        <f>[1]!SNLLabel(11,249929,"2005Y","")</f>
        <v>Residential Electric Customers, Total (actual)</v>
      </c>
      <c r="HB2" s="3" t="str">
        <f>[1]!SNLLabel(11,249929,"2004Y","")</f>
        <v>Residential Electric Customers, Total (actual)</v>
      </c>
      <c r="HC2" s="3" t="str">
        <f>[1]!SNLLabel(11,249929,"2003Y","")</f>
        <v>Residential Electric Customers, Total (actual)</v>
      </c>
      <c r="HD2" s="3" t="str">
        <f>[1]!SNLLabel(11,249929,"2002Y","")</f>
        <v>Residential Electric Customers, Total (actual)</v>
      </c>
      <c r="HE2" s="3" t="str">
        <f>[1]!SNLLabel(11,249929,"2001Y","")</f>
        <v>Residential Electric Customers, Total (actual)</v>
      </c>
      <c r="HF2" s="3" t="str">
        <f>[1]!SNLLabel(11,249929,"2000Y","")</f>
        <v>Residential Electric Customers, Total (actual)</v>
      </c>
      <c r="HG2" s="3" t="str">
        <f>[1]!SNLLabel(11,249929,"1999Y","")</f>
        <v>Residential Electric Customers, Total (actual)</v>
      </c>
      <c r="HH2" s="3" t="str">
        <f>[1]!SNLLabel(11,249929,"1998Y","")</f>
        <v>Residential Electric Customers, Total (actual)</v>
      </c>
      <c r="HI2" s="3" t="str">
        <f>[1]!SNLLabel(11,249929,"1997Y","")</f>
        <v>Residential Electric Customers, Total (actual)</v>
      </c>
      <c r="HJ2" s="3" t="str">
        <f>[1]!SNLLabel(11,249929,"1996Y","")</f>
        <v>Residential Electric Customers, Total (actual)</v>
      </c>
      <c r="HK2" s="3" t="str">
        <f>[1]!SNLLabel(11,249929,"1995Y","")</f>
        <v>Residential Electric Customers, Total (actual)</v>
      </c>
      <c r="HL2" s="3" t="str">
        <f>[1]!SNLLabel(11,249929,"1994Y","")</f>
        <v>Residential Electric Customers, Total (actual)</v>
      </c>
      <c r="HM2" s="3" t="str">
        <f>[1]!SNLLabel(11,249929,"1993Y","")</f>
        <v>Residential Electric Customers, Total (actual)</v>
      </c>
      <c r="HN2" s="3" t="str">
        <f>[1]!SNLLabel(11,249929,"1992Y","")</f>
        <v>Residential Electric Customers, Total (actual)</v>
      </c>
      <c r="HO2" s="3" t="str">
        <f>[1]!SNLLabel(11,249929,"1991Y","")</f>
        <v>Residential Electric Customers, Total (actual)</v>
      </c>
      <c r="HP2" s="3" t="str">
        <f>[1]!SNLLabel(11,249929,"1990Y","")</f>
        <v>Residential Electric Customers, Total (actual)</v>
      </c>
      <c r="HQ2" s="3" t="str">
        <f>[1]!SNLLabel(11,249929,"1989Y","")</f>
        <v>Residential Electric Customers, Total (actual)</v>
      </c>
      <c r="HR2" s="3" t="str">
        <f>[1]!SNLLabel(11,249929,"1988Y","")</f>
        <v>Residential Electric Customers, Total (actual)</v>
      </c>
      <c r="HS2" s="3" t="str">
        <f>[1]!SNLLabel(11,249935,"2019Y","")</f>
        <v>Total Retail Electric Customers, Total (actual)</v>
      </c>
      <c r="HT2" s="3" t="str">
        <f>[1]!SNLLabel(11,249935,"2018Y","")</f>
        <v>Total Retail Electric Customers, Total (actual)</v>
      </c>
      <c r="HU2" s="3" t="str">
        <f>[1]!SNLLabel(11,249935,"2017Y","")</f>
        <v>Total Retail Electric Customers, Total (actual)</v>
      </c>
      <c r="HV2" s="3" t="str">
        <f>[1]!SNLLabel(11,249935,"2016Y","")</f>
        <v>Total Retail Electric Customers, Total (actual)</v>
      </c>
      <c r="HW2" s="3" t="str">
        <f>[1]!SNLLabel(11,249935,"2015Y","")</f>
        <v>Total Retail Electric Customers, Total (actual)</v>
      </c>
      <c r="HX2" s="3" t="str">
        <f>[1]!SNLLabel(11,249935,"2014Y","")</f>
        <v>Total Retail Electric Customers, Total (actual)</v>
      </c>
      <c r="HY2" s="3" t="str">
        <f>[1]!SNLLabel(11,249935,"2013Y","")</f>
        <v>Total Retail Electric Customers, Total (actual)</v>
      </c>
      <c r="HZ2" s="3" t="str">
        <f>[1]!SNLLabel(11,249935,"2012Y","")</f>
        <v>Total Retail Electric Customers, Total (actual)</v>
      </c>
      <c r="IA2" s="3" t="str">
        <f>[1]!SNLLabel(11,249935,"2011Y","")</f>
        <v>Total Retail Electric Customers, Total (actual)</v>
      </c>
      <c r="IB2" s="3" t="str">
        <f>[1]!SNLLabel(11,249935,"2010Y","")</f>
        <v>Total Retail Electric Customers, Total (actual)</v>
      </c>
      <c r="IC2" s="3" t="str">
        <f>[1]!SNLLabel(11,249935,"2009Y","")</f>
        <v>Total Retail Electric Customers, Total (actual)</v>
      </c>
      <c r="ID2" s="3" t="str">
        <f>[1]!SNLLabel(11,249935,"2008Y","")</f>
        <v>Total Retail Electric Customers, Total (actual)</v>
      </c>
      <c r="IE2" s="3" t="str">
        <f>[1]!SNLLabel(11,249935,"2007Y","")</f>
        <v>Total Retail Electric Customers, Total (actual)</v>
      </c>
      <c r="IF2" s="3" t="str">
        <f>[1]!SNLLabel(11,249935,"2006Y","")</f>
        <v>Total Retail Electric Customers, Total (actual)</v>
      </c>
      <c r="IG2" s="3" t="str">
        <f>[1]!SNLLabel(11,249935,"2005Y","")</f>
        <v>Total Retail Electric Customers, Total (actual)</v>
      </c>
      <c r="IH2" s="3" t="str">
        <f>[1]!SNLLabel(11,249935,"2004Y","")</f>
        <v>Total Retail Electric Customers, Total (actual)</v>
      </c>
      <c r="II2" s="3" t="str">
        <f>[1]!SNLLabel(11,249935,"2003Y","")</f>
        <v>Total Retail Electric Customers, Total (actual)</v>
      </c>
      <c r="IJ2" s="3" t="str">
        <f>[1]!SNLLabel(11,249935,"2002Y","")</f>
        <v>Total Retail Electric Customers, Total (actual)</v>
      </c>
      <c r="IK2" s="3" t="str">
        <f>[1]!SNLLabel(11,249935,"2001Y","")</f>
        <v>Total Retail Electric Customers, Total (actual)</v>
      </c>
      <c r="IL2" s="3" t="str">
        <f>[1]!SNLLabel(11,249935,"2000Y","")</f>
        <v>Total Retail Electric Customers, Total (actual)</v>
      </c>
      <c r="IM2" s="3" t="str">
        <f>[1]!SNLLabel(11,249935,"1999Y","")</f>
        <v>Total Retail Electric Customers, Total (actual)</v>
      </c>
      <c r="IN2" s="3" t="str">
        <f>[1]!SNLLabel(11,249935,"1998Y","")</f>
        <v>Total Retail Electric Customers, Total (actual)</v>
      </c>
      <c r="IO2" s="3" t="str">
        <f>[1]!SNLLabel(11,249935,"1997Y","")</f>
        <v>Total Retail Electric Customers, Total (actual)</v>
      </c>
      <c r="IP2" s="3" t="str">
        <f>[1]!SNLLabel(11,249935,"1996Y","")</f>
        <v>Total Retail Electric Customers, Total (actual)</v>
      </c>
      <c r="IQ2" s="3" t="str">
        <f>[1]!SNLLabel(11,249935,"1995Y","")</f>
        <v>Total Retail Electric Customers, Total (actual)</v>
      </c>
      <c r="IR2" s="3" t="str">
        <f>[1]!SNLLabel(11,249935,"1994Y","")</f>
        <v>Total Retail Electric Customers, Total (actual)</v>
      </c>
      <c r="IS2" s="3" t="str">
        <f>[1]!SNLLabel(11,249935,"1993Y","")</f>
        <v>Total Retail Electric Customers, Total (actual)</v>
      </c>
      <c r="IT2" s="3" t="str">
        <f>[1]!SNLLabel(11,249935,"1992Y","")</f>
        <v>Total Retail Electric Customers, Total (actual)</v>
      </c>
      <c r="IU2" s="3" t="str">
        <f>[1]!SNLLabel(11,249935,"1991Y","")</f>
        <v>Total Retail Electric Customers, Total (actual)</v>
      </c>
      <c r="IV2" s="3" t="str">
        <f>[1]!SNLLabel(11,249935,"1990Y","")</f>
        <v>Total Retail Electric Customers, Total (actual)</v>
      </c>
      <c r="IW2" s="3" t="str">
        <f>[1]!SNLLabel(11,249935,"1989Y","")</f>
        <v>Total Retail Electric Customers, Total (actual)</v>
      </c>
      <c r="IX2" s="3" t="str">
        <f>[1]!SNLLabel(11,249935,"1988Y","")</f>
        <v>Total Retail Electric Customers, Total (actual)</v>
      </c>
    </row>
    <row r="3" spans="1:258" x14ac:dyDescent="0.3">
      <c r="A3" s="2">
        <v>201129</v>
      </c>
      <c r="B3" s="2">
        <v>201136</v>
      </c>
      <c r="C3" s="2">
        <v>201836</v>
      </c>
      <c r="D3" s="2">
        <v>201836</v>
      </c>
      <c r="E3" s="2">
        <v>201836</v>
      </c>
      <c r="F3" s="2">
        <v>201836</v>
      </c>
      <c r="G3" s="2">
        <v>201836</v>
      </c>
      <c r="H3" s="2">
        <v>201836</v>
      </c>
      <c r="I3" s="2">
        <v>201836</v>
      </c>
      <c r="J3" s="2">
        <v>201836</v>
      </c>
      <c r="K3" s="2">
        <v>201836</v>
      </c>
      <c r="L3" s="2">
        <v>201836</v>
      </c>
      <c r="M3" s="2">
        <v>201836</v>
      </c>
      <c r="N3" s="2">
        <v>201836</v>
      </c>
      <c r="O3" s="2">
        <v>201836</v>
      </c>
      <c r="P3" s="2">
        <v>201836</v>
      </c>
      <c r="Q3" s="2">
        <v>201836</v>
      </c>
      <c r="R3" s="2">
        <v>201836</v>
      </c>
      <c r="S3" s="2">
        <v>201836</v>
      </c>
      <c r="T3" s="2">
        <v>201836</v>
      </c>
      <c r="U3" s="2">
        <v>201836</v>
      </c>
      <c r="V3" s="2">
        <v>201836</v>
      </c>
      <c r="W3" s="2">
        <v>201836</v>
      </c>
      <c r="X3" s="2">
        <v>201836</v>
      </c>
      <c r="Y3" s="2">
        <v>201836</v>
      </c>
      <c r="Z3" s="2">
        <v>201836</v>
      </c>
      <c r="AA3" s="2">
        <v>201836</v>
      </c>
      <c r="AB3" s="2">
        <v>201836</v>
      </c>
      <c r="AC3" s="2">
        <v>201836</v>
      </c>
      <c r="AD3" s="2">
        <v>201836</v>
      </c>
      <c r="AE3" s="2">
        <v>201836</v>
      </c>
      <c r="AF3" s="2">
        <v>201836</v>
      </c>
      <c r="AG3" s="2">
        <v>201836</v>
      </c>
      <c r="AH3" s="2">
        <v>201836</v>
      </c>
      <c r="AI3" s="2">
        <v>201845</v>
      </c>
      <c r="AJ3" s="2">
        <v>201845</v>
      </c>
      <c r="AK3" s="2">
        <v>201845</v>
      </c>
      <c r="AL3" s="2">
        <v>201845</v>
      </c>
      <c r="AM3" s="2">
        <v>201845</v>
      </c>
      <c r="AN3" s="2">
        <v>201845</v>
      </c>
      <c r="AO3" s="2">
        <v>201845</v>
      </c>
      <c r="AP3" s="2">
        <v>201845</v>
      </c>
      <c r="AQ3" s="2">
        <v>201845</v>
      </c>
      <c r="AR3" s="2">
        <v>201845</v>
      </c>
      <c r="AS3" s="2">
        <v>201845</v>
      </c>
      <c r="AT3" s="2">
        <v>201845</v>
      </c>
      <c r="AU3" s="2">
        <v>201845</v>
      </c>
      <c r="AV3" s="2">
        <v>201845</v>
      </c>
      <c r="AW3" s="2">
        <v>201845</v>
      </c>
      <c r="AX3" s="2">
        <v>201845</v>
      </c>
      <c r="AY3" s="2">
        <v>201845</v>
      </c>
      <c r="AZ3" s="2">
        <v>201845</v>
      </c>
      <c r="BA3" s="2">
        <v>201845</v>
      </c>
      <c r="BB3" s="2">
        <v>201845</v>
      </c>
      <c r="BC3" s="2">
        <v>201845</v>
      </c>
      <c r="BD3" s="2">
        <v>201845</v>
      </c>
      <c r="BE3" s="2">
        <v>201845</v>
      </c>
      <c r="BF3" s="2">
        <v>201845</v>
      </c>
      <c r="BG3" s="2">
        <v>201845</v>
      </c>
      <c r="BH3" s="2">
        <v>201845</v>
      </c>
      <c r="BI3" s="2">
        <v>201845</v>
      </c>
      <c r="BJ3" s="2">
        <v>201845</v>
      </c>
      <c r="BK3" s="2">
        <v>201845</v>
      </c>
      <c r="BL3" s="2">
        <v>201845</v>
      </c>
      <c r="BM3" s="2">
        <v>201845</v>
      </c>
      <c r="BN3" s="2">
        <v>201845</v>
      </c>
      <c r="BO3" s="2">
        <v>202749</v>
      </c>
      <c r="BP3" s="2">
        <v>202749</v>
      </c>
      <c r="BQ3" s="2">
        <v>202749</v>
      </c>
      <c r="BR3" s="2">
        <v>202749</v>
      </c>
      <c r="BS3" s="2">
        <v>202749</v>
      </c>
      <c r="BT3" s="2">
        <v>202749</v>
      </c>
      <c r="BU3" s="2">
        <v>202749</v>
      </c>
      <c r="BV3" s="2">
        <v>202749</v>
      </c>
      <c r="BW3" s="2">
        <v>202749</v>
      </c>
      <c r="BX3" s="2">
        <v>202749</v>
      </c>
      <c r="BY3" s="2">
        <v>202749</v>
      </c>
      <c r="BZ3" s="2">
        <v>202749</v>
      </c>
      <c r="CA3" s="2">
        <v>202749</v>
      </c>
      <c r="CB3" s="2">
        <v>202749</v>
      </c>
      <c r="CC3" s="2">
        <v>202749</v>
      </c>
      <c r="CD3" s="2">
        <v>202749</v>
      </c>
      <c r="CE3" s="2">
        <v>202749</v>
      </c>
      <c r="CF3" s="2">
        <v>202749</v>
      </c>
      <c r="CG3" s="2">
        <v>202749</v>
      </c>
      <c r="CH3" s="2">
        <v>202749</v>
      </c>
      <c r="CI3" s="2">
        <v>202749</v>
      </c>
      <c r="CJ3" s="2">
        <v>202749</v>
      </c>
      <c r="CK3" s="2">
        <v>202749</v>
      </c>
      <c r="CL3" s="2">
        <v>202749</v>
      </c>
      <c r="CM3" s="2">
        <v>202749</v>
      </c>
      <c r="CN3" s="2">
        <v>202749</v>
      </c>
      <c r="CO3" s="2">
        <v>202749</v>
      </c>
      <c r="CP3" s="2">
        <v>202749</v>
      </c>
      <c r="CQ3" s="2">
        <v>202749</v>
      </c>
      <c r="CR3" s="2">
        <v>202749</v>
      </c>
      <c r="CS3" s="2">
        <v>202749</v>
      </c>
      <c r="CT3" s="2">
        <v>202749</v>
      </c>
      <c r="CU3" s="2">
        <v>202754</v>
      </c>
      <c r="CV3" s="2">
        <v>202754</v>
      </c>
      <c r="CW3" s="2">
        <v>202754</v>
      </c>
      <c r="CX3" s="2">
        <v>202754</v>
      </c>
      <c r="CY3" s="2">
        <v>202754</v>
      </c>
      <c r="CZ3" s="2">
        <v>202754</v>
      </c>
      <c r="DA3" s="2">
        <v>202754</v>
      </c>
      <c r="DB3" s="2">
        <v>202754</v>
      </c>
      <c r="DC3" s="2">
        <v>202754</v>
      </c>
      <c r="DD3" s="2">
        <v>202754</v>
      </c>
      <c r="DE3" s="2">
        <v>202754</v>
      </c>
      <c r="DF3" s="2">
        <v>202754</v>
      </c>
      <c r="DG3" s="2">
        <v>202754</v>
      </c>
      <c r="DH3" s="2">
        <v>202754</v>
      </c>
      <c r="DI3" s="2">
        <v>202754</v>
      </c>
      <c r="DJ3" s="2">
        <v>202754</v>
      </c>
      <c r="DK3" s="2">
        <v>202754</v>
      </c>
      <c r="DL3" s="2">
        <v>202754</v>
      </c>
      <c r="DM3" s="2">
        <v>202754</v>
      </c>
      <c r="DN3" s="2">
        <v>202754</v>
      </c>
      <c r="DO3" s="2">
        <v>202754</v>
      </c>
      <c r="DP3" s="2">
        <v>202754</v>
      </c>
      <c r="DQ3" s="2">
        <v>202754</v>
      </c>
      <c r="DR3" s="2">
        <v>202754</v>
      </c>
      <c r="DS3" s="2">
        <v>202754</v>
      </c>
      <c r="DT3" s="2">
        <v>202754</v>
      </c>
      <c r="DU3" s="2">
        <v>202754</v>
      </c>
      <c r="DV3" s="2">
        <v>202754</v>
      </c>
      <c r="DW3" s="2">
        <v>202754</v>
      </c>
      <c r="DX3" s="2">
        <v>202754</v>
      </c>
      <c r="DY3" s="2">
        <v>202754</v>
      </c>
      <c r="DZ3" s="2">
        <v>202754</v>
      </c>
      <c r="EA3" s="2">
        <v>249936</v>
      </c>
      <c r="EB3" s="2">
        <v>249936</v>
      </c>
      <c r="EC3" s="2">
        <v>249936</v>
      </c>
      <c r="ED3" s="2">
        <v>249936</v>
      </c>
      <c r="EE3" s="2">
        <v>249936</v>
      </c>
      <c r="EF3" s="2">
        <v>249936</v>
      </c>
      <c r="EG3" s="2">
        <v>249936</v>
      </c>
      <c r="EH3" s="2">
        <v>249936</v>
      </c>
      <c r="EI3" s="2">
        <v>249936</v>
      </c>
      <c r="EJ3" s="2">
        <v>249936</v>
      </c>
      <c r="EK3" s="2">
        <v>249936</v>
      </c>
      <c r="EL3" s="2">
        <v>249936</v>
      </c>
      <c r="EM3" s="2">
        <v>249936</v>
      </c>
      <c r="EN3" s="2">
        <v>249936</v>
      </c>
      <c r="EO3" s="2">
        <v>249936</v>
      </c>
      <c r="EP3" s="2">
        <v>249936</v>
      </c>
      <c r="EQ3" s="2">
        <v>249936</v>
      </c>
      <c r="ER3" s="2">
        <v>249936</v>
      </c>
      <c r="ES3" s="2">
        <v>249936</v>
      </c>
      <c r="ET3" s="2">
        <v>249936</v>
      </c>
      <c r="EU3" s="2">
        <v>249936</v>
      </c>
      <c r="EV3" s="2">
        <v>249936</v>
      </c>
      <c r="EW3" s="2">
        <v>249936</v>
      </c>
      <c r="EX3" s="2">
        <v>249936</v>
      </c>
      <c r="EY3" s="2">
        <v>249936</v>
      </c>
      <c r="EZ3" s="2">
        <v>249936</v>
      </c>
      <c r="FA3" s="2">
        <v>249936</v>
      </c>
      <c r="FB3" s="2">
        <v>249936</v>
      </c>
      <c r="FC3" s="2">
        <v>249936</v>
      </c>
      <c r="FD3" s="2">
        <v>249936</v>
      </c>
      <c r="FE3" s="2">
        <v>249936</v>
      </c>
      <c r="FF3" s="2">
        <v>249936</v>
      </c>
      <c r="FG3" s="2">
        <v>249943</v>
      </c>
      <c r="FH3" s="2">
        <v>249943</v>
      </c>
      <c r="FI3" s="2">
        <v>249943</v>
      </c>
      <c r="FJ3" s="2">
        <v>249943</v>
      </c>
      <c r="FK3" s="2">
        <v>249943</v>
      </c>
      <c r="FL3" s="2">
        <v>249943</v>
      </c>
      <c r="FM3" s="2">
        <v>249943</v>
      </c>
      <c r="FN3" s="2">
        <v>249943</v>
      </c>
      <c r="FO3" s="2">
        <v>249943</v>
      </c>
      <c r="FP3" s="2">
        <v>249943</v>
      </c>
      <c r="FQ3" s="2">
        <v>249943</v>
      </c>
      <c r="FR3" s="2">
        <v>249943</v>
      </c>
      <c r="FS3" s="2">
        <v>249943</v>
      </c>
      <c r="FT3" s="2">
        <v>249943</v>
      </c>
      <c r="FU3" s="2">
        <v>249943</v>
      </c>
      <c r="FV3" s="2">
        <v>249943</v>
      </c>
      <c r="FW3" s="2">
        <v>249943</v>
      </c>
      <c r="FX3" s="2">
        <v>249943</v>
      </c>
      <c r="FY3" s="2">
        <v>249943</v>
      </c>
      <c r="FZ3" s="2">
        <v>249943</v>
      </c>
      <c r="GA3" s="2">
        <v>249943</v>
      </c>
      <c r="GB3" s="2">
        <v>249943</v>
      </c>
      <c r="GC3" s="2">
        <v>249943</v>
      </c>
      <c r="GD3" s="2">
        <v>249943</v>
      </c>
      <c r="GE3" s="2">
        <v>249943</v>
      </c>
      <c r="GF3" s="2">
        <v>249943</v>
      </c>
      <c r="GG3" s="2">
        <v>249943</v>
      </c>
      <c r="GH3" s="2">
        <v>249943</v>
      </c>
      <c r="GI3" s="2">
        <v>249943</v>
      </c>
      <c r="GJ3" s="2">
        <v>249943</v>
      </c>
      <c r="GK3" s="2">
        <v>249943</v>
      </c>
      <c r="GL3" s="2">
        <v>249943</v>
      </c>
      <c r="GM3" s="2">
        <v>249929</v>
      </c>
      <c r="GN3" s="2">
        <v>249929</v>
      </c>
      <c r="GO3" s="2">
        <v>249929</v>
      </c>
      <c r="GP3" s="2">
        <v>249929</v>
      </c>
      <c r="GQ3" s="2">
        <v>249929</v>
      </c>
      <c r="GR3" s="2">
        <v>249929</v>
      </c>
      <c r="GS3" s="2">
        <v>249929</v>
      </c>
      <c r="GT3" s="2">
        <v>249929</v>
      </c>
      <c r="GU3" s="2">
        <v>249929</v>
      </c>
      <c r="GV3" s="2">
        <v>249929</v>
      </c>
      <c r="GW3" s="2">
        <v>249929</v>
      </c>
      <c r="GX3" s="2">
        <v>249929</v>
      </c>
      <c r="GY3" s="2">
        <v>249929</v>
      </c>
      <c r="GZ3" s="2">
        <v>249929</v>
      </c>
      <c r="HA3" s="2">
        <v>249929</v>
      </c>
      <c r="HB3" s="2">
        <v>249929</v>
      </c>
      <c r="HC3" s="2">
        <v>249929</v>
      </c>
      <c r="HD3" s="2">
        <v>249929</v>
      </c>
      <c r="HE3" s="2">
        <v>249929</v>
      </c>
      <c r="HF3" s="2">
        <v>249929</v>
      </c>
      <c r="HG3" s="2">
        <v>249929</v>
      </c>
      <c r="HH3" s="2">
        <v>249929</v>
      </c>
      <c r="HI3" s="2">
        <v>249929</v>
      </c>
      <c r="HJ3" s="2">
        <v>249929</v>
      </c>
      <c r="HK3" s="2">
        <v>249929</v>
      </c>
      <c r="HL3" s="2">
        <v>249929</v>
      </c>
      <c r="HM3" s="2">
        <v>249929</v>
      </c>
      <c r="HN3" s="2">
        <v>249929</v>
      </c>
      <c r="HO3" s="2">
        <v>249929</v>
      </c>
      <c r="HP3" s="2">
        <v>249929</v>
      </c>
      <c r="HQ3" s="2">
        <v>249929</v>
      </c>
      <c r="HR3" s="2">
        <v>249929</v>
      </c>
      <c r="HS3" s="2">
        <v>249935</v>
      </c>
      <c r="HT3" s="2">
        <v>249935</v>
      </c>
      <c r="HU3" s="2">
        <v>249935</v>
      </c>
      <c r="HV3" s="2">
        <v>249935</v>
      </c>
      <c r="HW3" s="2">
        <v>249935</v>
      </c>
      <c r="HX3" s="2">
        <v>249935</v>
      </c>
      <c r="HY3" s="2">
        <v>249935</v>
      </c>
      <c r="HZ3" s="2">
        <v>249935</v>
      </c>
      <c r="IA3" s="2">
        <v>249935</v>
      </c>
      <c r="IB3" s="2">
        <v>249935</v>
      </c>
      <c r="IC3" s="2">
        <v>249935</v>
      </c>
      <c r="ID3" s="2">
        <v>249935</v>
      </c>
      <c r="IE3" s="2">
        <v>249935</v>
      </c>
      <c r="IF3" s="2">
        <v>249935</v>
      </c>
      <c r="IG3" s="2">
        <v>249935</v>
      </c>
      <c r="IH3" s="2">
        <v>249935</v>
      </c>
      <c r="II3" s="2">
        <v>249935</v>
      </c>
      <c r="IJ3" s="2">
        <v>249935</v>
      </c>
      <c r="IK3" s="2">
        <v>249935</v>
      </c>
      <c r="IL3" s="2">
        <v>249935</v>
      </c>
      <c r="IM3" s="2">
        <v>249935</v>
      </c>
      <c r="IN3" s="2">
        <v>249935</v>
      </c>
      <c r="IO3" s="2">
        <v>249935</v>
      </c>
      <c r="IP3" s="2">
        <v>249935</v>
      </c>
      <c r="IQ3" s="2">
        <v>249935</v>
      </c>
      <c r="IR3" s="2">
        <v>249935</v>
      </c>
      <c r="IS3" s="2">
        <v>249935</v>
      </c>
      <c r="IT3" s="2">
        <v>249935</v>
      </c>
      <c r="IU3" s="2">
        <v>249935</v>
      </c>
      <c r="IV3" s="2">
        <v>249935</v>
      </c>
      <c r="IW3" s="2">
        <v>249935</v>
      </c>
      <c r="IX3" s="2">
        <v>249935</v>
      </c>
    </row>
    <row r="4" spans="1:258" x14ac:dyDescent="0.3">
      <c r="A4" s="4"/>
      <c r="B4" s="4"/>
      <c r="C4" s="2" t="s">
        <v>188</v>
      </c>
      <c r="D4" s="2" t="s">
        <v>189</v>
      </c>
      <c r="E4" s="2" t="s">
        <v>190</v>
      </c>
      <c r="F4" s="2" t="s">
        <v>191</v>
      </c>
      <c r="G4" s="2" t="s">
        <v>192</v>
      </c>
      <c r="H4" s="2" t="s">
        <v>193</v>
      </c>
      <c r="I4" s="2" t="s">
        <v>194</v>
      </c>
      <c r="J4" s="2" t="s">
        <v>195</v>
      </c>
      <c r="K4" s="2" t="s">
        <v>196</v>
      </c>
      <c r="L4" s="2" t="s">
        <v>197</v>
      </c>
      <c r="M4" s="2" t="s">
        <v>198</v>
      </c>
      <c r="N4" s="2" t="s">
        <v>199</v>
      </c>
      <c r="O4" s="2" t="s">
        <v>200</v>
      </c>
      <c r="P4" s="2" t="s">
        <v>201</v>
      </c>
      <c r="Q4" s="2" t="s">
        <v>202</v>
      </c>
      <c r="R4" s="2" t="s">
        <v>203</v>
      </c>
      <c r="S4" s="2" t="s">
        <v>204</v>
      </c>
      <c r="T4" s="2" t="s">
        <v>205</v>
      </c>
      <c r="U4" s="2" t="s">
        <v>206</v>
      </c>
      <c r="V4" s="2" t="s">
        <v>207</v>
      </c>
      <c r="W4" s="2" t="s">
        <v>208</v>
      </c>
      <c r="X4" s="2" t="s">
        <v>209</v>
      </c>
      <c r="Y4" s="2" t="s">
        <v>210</v>
      </c>
      <c r="Z4" s="2" t="s">
        <v>211</v>
      </c>
      <c r="AA4" s="2" t="s">
        <v>212</v>
      </c>
      <c r="AB4" s="2" t="s">
        <v>213</v>
      </c>
      <c r="AC4" s="2" t="s">
        <v>214</v>
      </c>
      <c r="AD4" s="2" t="s">
        <v>215</v>
      </c>
      <c r="AE4" s="2" t="s">
        <v>216</v>
      </c>
      <c r="AF4" s="2" t="s">
        <v>217</v>
      </c>
      <c r="AG4" s="2" t="s">
        <v>218</v>
      </c>
      <c r="AH4" s="2" t="s">
        <v>219</v>
      </c>
      <c r="AI4" s="2" t="s">
        <v>188</v>
      </c>
      <c r="AJ4" s="2" t="s">
        <v>189</v>
      </c>
      <c r="AK4" s="2" t="s">
        <v>190</v>
      </c>
      <c r="AL4" s="2" t="s">
        <v>191</v>
      </c>
      <c r="AM4" s="2" t="s">
        <v>192</v>
      </c>
      <c r="AN4" s="2" t="s">
        <v>193</v>
      </c>
      <c r="AO4" s="2" t="s">
        <v>194</v>
      </c>
      <c r="AP4" s="2" t="s">
        <v>195</v>
      </c>
      <c r="AQ4" s="2" t="s">
        <v>196</v>
      </c>
      <c r="AR4" s="2" t="s">
        <v>197</v>
      </c>
      <c r="AS4" s="2" t="s">
        <v>198</v>
      </c>
      <c r="AT4" s="2" t="s">
        <v>199</v>
      </c>
      <c r="AU4" s="2" t="s">
        <v>200</v>
      </c>
      <c r="AV4" s="2" t="s">
        <v>201</v>
      </c>
      <c r="AW4" s="2" t="s">
        <v>202</v>
      </c>
      <c r="AX4" s="2" t="s">
        <v>203</v>
      </c>
      <c r="AY4" s="2" t="s">
        <v>204</v>
      </c>
      <c r="AZ4" s="2" t="s">
        <v>205</v>
      </c>
      <c r="BA4" s="2" t="s">
        <v>206</v>
      </c>
      <c r="BB4" s="2" t="s">
        <v>207</v>
      </c>
      <c r="BC4" s="2" t="s">
        <v>208</v>
      </c>
      <c r="BD4" s="2" t="s">
        <v>209</v>
      </c>
      <c r="BE4" s="2" t="s">
        <v>210</v>
      </c>
      <c r="BF4" s="2" t="s">
        <v>211</v>
      </c>
      <c r="BG4" s="2" t="s">
        <v>212</v>
      </c>
      <c r="BH4" s="2" t="s">
        <v>213</v>
      </c>
      <c r="BI4" s="2" t="s">
        <v>214</v>
      </c>
      <c r="BJ4" s="2" t="s">
        <v>215</v>
      </c>
      <c r="BK4" s="2" t="s">
        <v>216</v>
      </c>
      <c r="BL4" s="2" t="s">
        <v>217</v>
      </c>
      <c r="BM4" s="2" t="s">
        <v>218</v>
      </c>
      <c r="BN4" s="2" t="s">
        <v>219</v>
      </c>
      <c r="BO4" s="2" t="s">
        <v>188</v>
      </c>
      <c r="BP4" s="2" t="s">
        <v>189</v>
      </c>
      <c r="BQ4" s="2" t="s">
        <v>190</v>
      </c>
      <c r="BR4" s="2" t="s">
        <v>191</v>
      </c>
      <c r="BS4" s="2" t="s">
        <v>192</v>
      </c>
      <c r="BT4" s="2" t="s">
        <v>193</v>
      </c>
      <c r="BU4" s="2" t="s">
        <v>194</v>
      </c>
      <c r="BV4" s="2" t="s">
        <v>195</v>
      </c>
      <c r="BW4" s="2" t="s">
        <v>196</v>
      </c>
      <c r="BX4" s="2" t="s">
        <v>197</v>
      </c>
      <c r="BY4" s="2" t="s">
        <v>198</v>
      </c>
      <c r="BZ4" s="2" t="s">
        <v>199</v>
      </c>
      <c r="CA4" s="2" t="s">
        <v>200</v>
      </c>
      <c r="CB4" s="2" t="s">
        <v>201</v>
      </c>
      <c r="CC4" s="2" t="s">
        <v>202</v>
      </c>
      <c r="CD4" s="2" t="s">
        <v>203</v>
      </c>
      <c r="CE4" s="2" t="s">
        <v>204</v>
      </c>
      <c r="CF4" s="2" t="s">
        <v>205</v>
      </c>
      <c r="CG4" s="2" t="s">
        <v>206</v>
      </c>
      <c r="CH4" s="2" t="s">
        <v>207</v>
      </c>
      <c r="CI4" s="2" t="s">
        <v>208</v>
      </c>
      <c r="CJ4" s="2" t="s">
        <v>209</v>
      </c>
      <c r="CK4" s="2" t="s">
        <v>210</v>
      </c>
      <c r="CL4" s="2" t="s">
        <v>211</v>
      </c>
      <c r="CM4" s="2" t="s">
        <v>212</v>
      </c>
      <c r="CN4" s="2" t="s">
        <v>213</v>
      </c>
      <c r="CO4" s="2" t="s">
        <v>214</v>
      </c>
      <c r="CP4" s="2" t="s">
        <v>215</v>
      </c>
      <c r="CQ4" s="2" t="s">
        <v>216</v>
      </c>
      <c r="CR4" s="2" t="s">
        <v>217</v>
      </c>
      <c r="CS4" s="2" t="s">
        <v>218</v>
      </c>
      <c r="CT4" s="2" t="s">
        <v>219</v>
      </c>
      <c r="CU4" s="2" t="s">
        <v>188</v>
      </c>
      <c r="CV4" s="2" t="s">
        <v>189</v>
      </c>
      <c r="CW4" s="2" t="s">
        <v>190</v>
      </c>
      <c r="CX4" s="2" t="s">
        <v>191</v>
      </c>
      <c r="CY4" s="2" t="s">
        <v>192</v>
      </c>
      <c r="CZ4" s="2" t="s">
        <v>193</v>
      </c>
      <c r="DA4" s="2" t="s">
        <v>194</v>
      </c>
      <c r="DB4" s="2" t="s">
        <v>195</v>
      </c>
      <c r="DC4" s="2" t="s">
        <v>196</v>
      </c>
      <c r="DD4" s="2" t="s">
        <v>197</v>
      </c>
      <c r="DE4" s="2" t="s">
        <v>198</v>
      </c>
      <c r="DF4" s="2" t="s">
        <v>199</v>
      </c>
      <c r="DG4" s="2" t="s">
        <v>200</v>
      </c>
      <c r="DH4" s="2" t="s">
        <v>201</v>
      </c>
      <c r="DI4" s="2" t="s">
        <v>202</v>
      </c>
      <c r="DJ4" s="2" t="s">
        <v>203</v>
      </c>
      <c r="DK4" s="2" t="s">
        <v>204</v>
      </c>
      <c r="DL4" s="2" t="s">
        <v>205</v>
      </c>
      <c r="DM4" s="2" t="s">
        <v>206</v>
      </c>
      <c r="DN4" s="2" t="s">
        <v>207</v>
      </c>
      <c r="DO4" s="2" t="s">
        <v>208</v>
      </c>
      <c r="DP4" s="2" t="s">
        <v>209</v>
      </c>
      <c r="DQ4" s="2" t="s">
        <v>210</v>
      </c>
      <c r="DR4" s="2" t="s">
        <v>211</v>
      </c>
      <c r="DS4" s="2" t="s">
        <v>212</v>
      </c>
      <c r="DT4" s="2" t="s">
        <v>213</v>
      </c>
      <c r="DU4" s="2" t="s">
        <v>214</v>
      </c>
      <c r="DV4" s="2" t="s">
        <v>215</v>
      </c>
      <c r="DW4" s="2" t="s">
        <v>216</v>
      </c>
      <c r="DX4" s="2" t="s">
        <v>217</v>
      </c>
      <c r="DY4" s="2" t="s">
        <v>218</v>
      </c>
      <c r="DZ4" s="2" t="s">
        <v>219</v>
      </c>
      <c r="EA4" s="2" t="s">
        <v>188</v>
      </c>
      <c r="EB4" s="2" t="s">
        <v>189</v>
      </c>
      <c r="EC4" s="2" t="s">
        <v>190</v>
      </c>
      <c r="ED4" s="2" t="s">
        <v>191</v>
      </c>
      <c r="EE4" s="2" t="s">
        <v>192</v>
      </c>
      <c r="EF4" s="2" t="s">
        <v>193</v>
      </c>
      <c r="EG4" s="2" t="s">
        <v>194</v>
      </c>
      <c r="EH4" s="2" t="s">
        <v>195</v>
      </c>
      <c r="EI4" s="2" t="s">
        <v>196</v>
      </c>
      <c r="EJ4" s="2" t="s">
        <v>197</v>
      </c>
      <c r="EK4" s="2" t="s">
        <v>198</v>
      </c>
      <c r="EL4" s="2" t="s">
        <v>199</v>
      </c>
      <c r="EM4" s="2" t="s">
        <v>200</v>
      </c>
      <c r="EN4" s="2" t="s">
        <v>201</v>
      </c>
      <c r="EO4" s="2" t="s">
        <v>202</v>
      </c>
      <c r="EP4" s="2" t="s">
        <v>203</v>
      </c>
      <c r="EQ4" s="2" t="s">
        <v>204</v>
      </c>
      <c r="ER4" s="2" t="s">
        <v>205</v>
      </c>
      <c r="ES4" s="2" t="s">
        <v>206</v>
      </c>
      <c r="ET4" s="2" t="s">
        <v>207</v>
      </c>
      <c r="EU4" s="2" t="s">
        <v>208</v>
      </c>
      <c r="EV4" s="2" t="s">
        <v>209</v>
      </c>
      <c r="EW4" s="2" t="s">
        <v>210</v>
      </c>
      <c r="EX4" s="2" t="s">
        <v>211</v>
      </c>
      <c r="EY4" s="2" t="s">
        <v>212</v>
      </c>
      <c r="EZ4" s="2" t="s">
        <v>213</v>
      </c>
      <c r="FA4" s="2" t="s">
        <v>214</v>
      </c>
      <c r="FB4" s="2" t="s">
        <v>215</v>
      </c>
      <c r="FC4" s="2" t="s">
        <v>216</v>
      </c>
      <c r="FD4" s="2" t="s">
        <v>217</v>
      </c>
      <c r="FE4" s="2" t="s">
        <v>218</v>
      </c>
      <c r="FF4" s="2" t="s">
        <v>219</v>
      </c>
      <c r="FG4" s="2" t="s">
        <v>188</v>
      </c>
      <c r="FH4" s="2" t="s">
        <v>189</v>
      </c>
      <c r="FI4" s="2" t="s">
        <v>190</v>
      </c>
      <c r="FJ4" s="2" t="s">
        <v>191</v>
      </c>
      <c r="FK4" s="2" t="s">
        <v>192</v>
      </c>
      <c r="FL4" s="2" t="s">
        <v>193</v>
      </c>
      <c r="FM4" s="2" t="s">
        <v>194</v>
      </c>
      <c r="FN4" s="2" t="s">
        <v>195</v>
      </c>
      <c r="FO4" s="2" t="s">
        <v>196</v>
      </c>
      <c r="FP4" s="2" t="s">
        <v>197</v>
      </c>
      <c r="FQ4" s="2" t="s">
        <v>198</v>
      </c>
      <c r="FR4" s="2" t="s">
        <v>199</v>
      </c>
      <c r="FS4" s="2" t="s">
        <v>200</v>
      </c>
      <c r="FT4" s="2" t="s">
        <v>201</v>
      </c>
      <c r="FU4" s="2" t="s">
        <v>202</v>
      </c>
      <c r="FV4" s="2" t="s">
        <v>203</v>
      </c>
      <c r="FW4" s="2" t="s">
        <v>204</v>
      </c>
      <c r="FX4" s="2" t="s">
        <v>205</v>
      </c>
      <c r="FY4" s="2" t="s">
        <v>206</v>
      </c>
      <c r="FZ4" s="2" t="s">
        <v>207</v>
      </c>
      <c r="GA4" s="2" t="s">
        <v>208</v>
      </c>
      <c r="GB4" s="2" t="s">
        <v>209</v>
      </c>
      <c r="GC4" s="2" t="s">
        <v>210</v>
      </c>
      <c r="GD4" s="2" t="s">
        <v>211</v>
      </c>
      <c r="GE4" s="2" t="s">
        <v>212</v>
      </c>
      <c r="GF4" s="2" t="s">
        <v>213</v>
      </c>
      <c r="GG4" s="2" t="s">
        <v>214</v>
      </c>
      <c r="GH4" s="2" t="s">
        <v>215</v>
      </c>
      <c r="GI4" s="2" t="s">
        <v>216</v>
      </c>
      <c r="GJ4" s="2" t="s">
        <v>217</v>
      </c>
      <c r="GK4" s="2" t="s">
        <v>218</v>
      </c>
      <c r="GL4" s="2" t="s">
        <v>219</v>
      </c>
      <c r="GM4" s="2" t="s">
        <v>188</v>
      </c>
      <c r="GN4" s="2" t="s">
        <v>189</v>
      </c>
      <c r="GO4" s="2" t="s">
        <v>190</v>
      </c>
      <c r="GP4" s="2" t="s">
        <v>191</v>
      </c>
      <c r="GQ4" s="2" t="s">
        <v>192</v>
      </c>
      <c r="GR4" s="2" t="s">
        <v>193</v>
      </c>
      <c r="GS4" s="2" t="s">
        <v>194</v>
      </c>
      <c r="GT4" s="2" t="s">
        <v>195</v>
      </c>
      <c r="GU4" s="2" t="s">
        <v>196</v>
      </c>
      <c r="GV4" s="2" t="s">
        <v>197</v>
      </c>
      <c r="GW4" s="2" t="s">
        <v>198</v>
      </c>
      <c r="GX4" s="2" t="s">
        <v>199</v>
      </c>
      <c r="GY4" s="2" t="s">
        <v>200</v>
      </c>
      <c r="GZ4" s="2" t="s">
        <v>201</v>
      </c>
      <c r="HA4" s="2" t="s">
        <v>202</v>
      </c>
      <c r="HB4" s="2" t="s">
        <v>203</v>
      </c>
      <c r="HC4" s="2" t="s">
        <v>204</v>
      </c>
      <c r="HD4" s="2" t="s">
        <v>205</v>
      </c>
      <c r="HE4" s="2" t="s">
        <v>206</v>
      </c>
      <c r="HF4" s="2" t="s">
        <v>207</v>
      </c>
      <c r="HG4" s="2" t="s">
        <v>208</v>
      </c>
      <c r="HH4" s="2" t="s">
        <v>209</v>
      </c>
      <c r="HI4" s="2" t="s">
        <v>210</v>
      </c>
      <c r="HJ4" s="2" t="s">
        <v>211</v>
      </c>
      <c r="HK4" s="2" t="s">
        <v>212</v>
      </c>
      <c r="HL4" s="2" t="s">
        <v>213</v>
      </c>
      <c r="HM4" s="2" t="s">
        <v>214</v>
      </c>
      <c r="HN4" s="2" t="s">
        <v>215</v>
      </c>
      <c r="HO4" s="2" t="s">
        <v>216</v>
      </c>
      <c r="HP4" s="2" t="s">
        <v>217</v>
      </c>
      <c r="HQ4" s="2" t="s">
        <v>218</v>
      </c>
      <c r="HR4" s="2" t="s">
        <v>219</v>
      </c>
      <c r="HS4" s="2" t="s">
        <v>188</v>
      </c>
      <c r="HT4" s="2" t="s">
        <v>189</v>
      </c>
      <c r="HU4" s="2" t="s">
        <v>190</v>
      </c>
      <c r="HV4" s="2" t="s">
        <v>191</v>
      </c>
      <c r="HW4" s="2" t="s">
        <v>192</v>
      </c>
      <c r="HX4" s="2" t="s">
        <v>193</v>
      </c>
      <c r="HY4" s="2" t="s">
        <v>194</v>
      </c>
      <c r="HZ4" s="2" t="s">
        <v>195</v>
      </c>
      <c r="IA4" s="2" t="s">
        <v>196</v>
      </c>
      <c r="IB4" s="2" t="s">
        <v>197</v>
      </c>
      <c r="IC4" s="2" t="s">
        <v>198</v>
      </c>
      <c r="ID4" s="2" t="s">
        <v>199</v>
      </c>
      <c r="IE4" s="2" t="s">
        <v>200</v>
      </c>
      <c r="IF4" s="2" t="s">
        <v>201</v>
      </c>
      <c r="IG4" s="2" t="s">
        <v>202</v>
      </c>
      <c r="IH4" s="2" t="s">
        <v>203</v>
      </c>
      <c r="II4" s="2" t="s">
        <v>204</v>
      </c>
      <c r="IJ4" s="2" t="s">
        <v>205</v>
      </c>
      <c r="IK4" s="2" t="s">
        <v>206</v>
      </c>
      <c r="IL4" s="2" t="s">
        <v>207</v>
      </c>
      <c r="IM4" s="2" t="s">
        <v>208</v>
      </c>
      <c r="IN4" s="2" t="s">
        <v>209</v>
      </c>
      <c r="IO4" s="2" t="s">
        <v>210</v>
      </c>
      <c r="IP4" s="2" t="s">
        <v>211</v>
      </c>
      <c r="IQ4" s="2" t="s">
        <v>212</v>
      </c>
      <c r="IR4" s="2" t="s">
        <v>213</v>
      </c>
      <c r="IS4" s="2" t="s">
        <v>214</v>
      </c>
      <c r="IT4" s="2" t="s">
        <v>215</v>
      </c>
      <c r="IU4" s="2" t="s">
        <v>216</v>
      </c>
      <c r="IV4" s="2" t="s">
        <v>217</v>
      </c>
      <c r="IW4" s="2" t="s">
        <v>218</v>
      </c>
      <c r="IX4" s="2" t="s">
        <v>219</v>
      </c>
    </row>
    <row r="5" spans="1:258"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row>
    <row r="6" spans="1:258" x14ac:dyDescent="0.3">
      <c r="A6" s="1" t="s">
        <v>0</v>
      </c>
      <c r="B6" s="2">
        <v>4056979</v>
      </c>
      <c r="C6" s="5" t="s">
        <v>220</v>
      </c>
      <c r="D6" s="5" t="s">
        <v>220</v>
      </c>
      <c r="E6" s="5" t="s">
        <v>220</v>
      </c>
      <c r="F6" s="5" t="s">
        <v>220</v>
      </c>
      <c r="G6" s="5" t="s">
        <v>220</v>
      </c>
      <c r="H6" s="5" t="s">
        <v>220</v>
      </c>
      <c r="I6" s="5" t="s">
        <v>220</v>
      </c>
      <c r="J6" s="5">
        <v>0</v>
      </c>
      <c r="K6" s="5">
        <v>0</v>
      </c>
      <c r="L6" s="5">
        <v>0</v>
      </c>
      <c r="M6" s="5">
        <v>0</v>
      </c>
      <c r="N6" s="5">
        <v>0</v>
      </c>
      <c r="O6" s="5">
        <v>0</v>
      </c>
      <c r="P6" s="5">
        <v>0</v>
      </c>
      <c r="Q6" s="5">
        <v>0</v>
      </c>
      <c r="R6" s="5">
        <v>0</v>
      </c>
      <c r="S6" s="5">
        <v>0</v>
      </c>
      <c r="T6" s="5">
        <v>671330</v>
      </c>
      <c r="U6" s="5">
        <v>7885963</v>
      </c>
      <c r="V6" s="5">
        <v>7815238</v>
      </c>
      <c r="W6" s="5">
        <v>7247622</v>
      </c>
      <c r="X6" s="5">
        <v>7167465</v>
      </c>
      <c r="Y6" s="5">
        <v>6770544</v>
      </c>
      <c r="Z6" s="5">
        <v>6679540</v>
      </c>
      <c r="AA6" s="5">
        <v>6223169</v>
      </c>
      <c r="AB6" s="5">
        <v>5954380</v>
      </c>
      <c r="AC6" s="5">
        <v>5612230</v>
      </c>
      <c r="AD6" s="5">
        <v>5407570</v>
      </c>
      <c r="AE6" s="5">
        <v>5476497</v>
      </c>
      <c r="AF6" s="5">
        <v>5368128</v>
      </c>
      <c r="AG6" s="5">
        <v>5277961</v>
      </c>
      <c r="AH6" s="5">
        <v>4945741</v>
      </c>
      <c r="AI6" s="5" t="s">
        <v>220</v>
      </c>
      <c r="AJ6" s="5" t="s">
        <v>220</v>
      </c>
      <c r="AK6" s="5" t="s">
        <v>220</v>
      </c>
      <c r="AL6" s="5" t="s">
        <v>220</v>
      </c>
      <c r="AM6" s="5" t="s">
        <v>220</v>
      </c>
      <c r="AN6" s="5" t="s">
        <v>220</v>
      </c>
      <c r="AO6" s="5" t="s">
        <v>220</v>
      </c>
      <c r="AP6" s="5">
        <v>0</v>
      </c>
      <c r="AQ6" s="5">
        <v>0</v>
      </c>
      <c r="AR6" s="5">
        <v>0</v>
      </c>
      <c r="AS6" s="5">
        <v>0</v>
      </c>
      <c r="AT6" s="5">
        <v>14931</v>
      </c>
      <c r="AU6" s="5">
        <v>121302</v>
      </c>
      <c r="AV6" s="5">
        <v>376338</v>
      </c>
      <c r="AW6" s="5">
        <v>2493628</v>
      </c>
      <c r="AX6" s="5">
        <v>14334690</v>
      </c>
      <c r="AY6" s="5">
        <v>22344947</v>
      </c>
      <c r="AZ6" s="5">
        <v>21810586</v>
      </c>
      <c r="BA6" s="5">
        <v>24098774</v>
      </c>
      <c r="BB6" s="5">
        <v>23451318</v>
      </c>
      <c r="BC6" s="5">
        <v>23116250</v>
      </c>
      <c r="BD6" s="5">
        <v>23059230</v>
      </c>
      <c r="BE6" s="5">
        <v>21839224</v>
      </c>
      <c r="BF6" s="5">
        <v>21590888</v>
      </c>
      <c r="BG6" s="5">
        <v>20273951</v>
      </c>
      <c r="BH6" s="5">
        <v>19130309</v>
      </c>
      <c r="BI6" s="5">
        <v>17644111</v>
      </c>
      <c r="BJ6" s="5">
        <v>17173252</v>
      </c>
      <c r="BK6" s="5">
        <v>16925627</v>
      </c>
      <c r="BL6" s="5">
        <v>15722323</v>
      </c>
      <c r="BM6" s="5">
        <v>15306773</v>
      </c>
      <c r="BN6" s="5">
        <v>14617583</v>
      </c>
      <c r="BO6" s="6" t="s">
        <v>220</v>
      </c>
      <c r="BP6" s="6" t="s">
        <v>220</v>
      </c>
      <c r="BQ6" s="6" t="s">
        <v>220</v>
      </c>
      <c r="BR6" s="6" t="s">
        <v>220</v>
      </c>
      <c r="BS6" s="6" t="s">
        <v>220</v>
      </c>
      <c r="BT6" s="6" t="s">
        <v>220</v>
      </c>
      <c r="BU6" s="6" t="s">
        <v>220</v>
      </c>
      <c r="BV6" s="6" t="s">
        <v>220</v>
      </c>
      <c r="BW6" s="6" t="s">
        <v>220</v>
      </c>
      <c r="BX6" s="6" t="s">
        <v>220</v>
      </c>
      <c r="BY6" s="6" t="s">
        <v>220</v>
      </c>
      <c r="BZ6" s="6" t="s">
        <v>220</v>
      </c>
      <c r="CA6" s="6" t="s">
        <v>220</v>
      </c>
      <c r="CB6" s="6" t="s">
        <v>220</v>
      </c>
      <c r="CC6" s="6" t="s">
        <v>220</v>
      </c>
      <c r="CD6" s="6" t="s">
        <v>220</v>
      </c>
      <c r="CE6" s="6" t="s">
        <v>220</v>
      </c>
      <c r="CF6" s="6">
        <v>7.3548803127656699</v>
      </c>
      <c r="CG6" s="6">
        <v>8.3790907971543795</v>
      </c>
      <c r="CH6" s="6">
        <v>8.3165605449251796</v>
      </c>
      <c r="CI6" s="6" t="s">
        <v>220</v>
      </c>
      <c r="CJ6" s="6" t="s">
        <v>220</v>
      </c>
      <c r="CK6" s="6" t="s">
        <v>220</v>
      </c>
      <c r="CL6" s="6" t="s">
        <v>220</v>
      </c>
      <c r="CM6" s="6" t="s">
        <v>220</v>
      </c>
      <c r="CN6" s="6" t="s">
        <v>220</v>
      </c>
      <c r="CO6" s="6" t="s">
        <v>220</v>
      </c>
      <c r="CP6" s="6" t="s">
        <v>220</v>
      </c>
      <c r="CQ6" s="6" t="s">
        <v>220</v>
      </c>
      <c r="CR6" s="6" t="s">
        <v>220</v>
      </c>
      <c r="CS6" s="6" t="s">
        <v>220</v>
      </c>
      <c r="CT6" s="6" t="s">
        <v>220</v>
      </c>
      <c r="CU6" s="6" t="s">
        <v>220</v>
      </c>
      <c r="CV6" s="6" t="s">
        <v>220</v>
      </c>
      <c r="CW6" s="6" t="s">
        <v>220</v>
      </c>
      <c r="CX6" s="6" t="s">
        <v>220</v>
      </c>
      <c r="CY6" s="6" t="s">
        <v>220</v>
      </c>
      <c r="CZ6" s="6" t="s">
        <v>220</v>
      </c>
      <c r="DA6" s="6" t="s">
        <v>220</v>
      </c>
      <c r="DB6" s="6" t="s">
        <v>220</v>
      </c>
      <c r="DC6" s="6" t="s">
        <v>220</v>
      </c>
      <c r="DD6" s="6" t="s">
        <v>220</v>
      </c>
      <c r="DE6" s="6" t="s">
        <v>220</v>
      </c>
      <c r="DF6" s="6" t="s">
        <v>220</v>
      </c>
      <c r="DG6" s="6" t="s">
        <v>220</v>
      </c>
      <c r="DH6" s="6" t="s">
        <v>220</v>
      </c>
      <c r="DI6" s="6" t="s">
        <v>220</v>
      </c>
      <c r="DJ6" s="6" t="s">
        <v>220</v>
      </c>
      <c r="DK6" s="6" t="s">
        <v>220</v>
      </c>
      <c r="DL6" s="6">
        <v>6.8662606193733602</v>
      </c>
      <c r="DM6" s="6">
        <v>7.5749949313164802</v>
      </c>
      <c r="DN6" s="6">
        <v>7.2476578662864597</v>
      </c>
      <c r="DO6" s="6" t="s">
        <v>220</v>
      </c>
      <c r="DP6" s="6" t="s">
        <v>220</v>
      </c>
      <c r="DQ6" s="6" t="s">
        <v>220</v>
      </c>
      <c r="DR6" s="6" t="s">
        <v>220</v>
      </c>
      <c r="DS6" s="6" t="s">
        <v>220</v>
      </c>
      <c r="DT6" s="6" t="s">
        <v>220</v>
      </c>
      <c r="DU6" s="6" t="s">
        <v>220</v>
      </c>
      <c r="DV6" s="6" t="s">
        <v>220</v>
      </c>
      <c r="DW6" s="6" t="s">
        <v>220</v>
      </c>
      <c r="DX6" s="6" t="s">
        <v>220</v>
      </c>
      <c r="DY6" s="6" t="s">
        <v>220</v>
      </c>
      <c r="DZ6" s="6" t="s">
        <v>220</v>
      </c>
      <c r="EA6" s="6" t="s">
        <v>220</v>
      </c>
      <c r="EB6" s="6" t="s">
        <v>220</v>
      </c>
      <c r="EC6" s="6" t="s">
        <v>220</v>
      </c>
      <c r="ED6" s="6" t="s">
        <v>220</v>
      </c>
      <c r="EE6" s="6" t="s">
        <v>220</v>
      </c>
      <c r="EF6" s="6" t="s">
        <v>220</v>
      </c>
      <c r="EG6" s="6" t="s">
        <v>220</v>
      </c>
      <c r="EH6" s="6" t="s">
        <v>220</v>
      </c>
      <c r="EI6" s="6" t="s">
        <v>220</v>
      </c>
      <c r="EJ6" s="6" t="s">
        <v>220</v>
      </c>
      <c r="EK6" s="6" t="s">
        <v>220</v>
      </c>
      <c r="EL6" s="6" t="s">
        <v>220</v>
      </c>
      <c r="EM6" s="6" t="s">
        <v>220</v>
      </c>
      <c r="EN6" s="6" t="s">
        <v>220</v>
      </c>
      <c r="EO6" s="6" t="s">
        <v>220</v>
      </c>
      <c r="EP6" s="6" t="s">
        <v>220</v>
      </c>
      <c r="EQ6" s="6" t="s">
        <v>220</v>
      </c>
      <c r="ER6" s="6">
        <v>7.3548803127656743</v>
      </c>
      <c r="ES6" s="6">
        <v>8.3750978955932407</v>
      </c>
      <c r="ET6" s="6">
        <v>8.3165605449251832</v>
      </c>
      <c r="EU6" s="6" t="s">
        <v>220</v>
      </c>
      <c r="EV6" s="6" t="s">
        <v>220</v>
      </c>
      <c r="EW6" s="6" t="s">
        <v>220</v>
      </c>
      <c r="EX6" s="6" t="s">
        <v>220</v>
      </c>
      <c r="EY6" s="6" t="s">
        <v>220</v>
      </c>
      <c r="EZ6" s="6" t="s">
        <v>220</v>
      </c>
      <c r="FA6" s="6" t="s">
        <v>220</v>
      </c>
      <c r="FB6" s="6" t="s">
        <v>220</v>
      </c>
      <c r="FC6" s="6" t="s">
        <v>220</v>
      </c>
      <c r="FD6" s="6" t="s">
        <v>220</v>
      </c>
      <c r="FE6" s="6" t="s">
        <v>220</v>
      </c>
      <c r="FF6" s="6" t="s">
        <v>220</v>
      </c>
      <c r="FG6" s="6" t="s">
        <v>220</v>
      </c>
      <c r="FH6" s="6" t="s">
        <v>220</v>
      </c>
      <c r="FI6" s="6" t="s">
        <v>220</v>
      </c>
      <c r="FJ6" s="6" t="s">
        <v>220</v>
      </c>
      <c r="FK6" s="6" t="s">
        <v>220</v>
      </c>
      <c r="FL6" s="6" t="s">
        <v>220</v>
      </c>
      <c r="FM6" s="6" t="s">
        <v>220</v>
      </c>
      <c r="FN6" s="6" t="s">
        <v>220</v>
      </c>
      <c r="FO6" s="6" t="s">
        <v>220</v>
      </c>
      <c r="FP6" s="6" t="s">
        <v>220</v>
      </c>
      <c r="FQ6" s="6" t="s">
        <v>220</v>
      </c>
      <c r="FR6" s="6" t="s">
        <v>220</v>
      </c>
      <c r="FS6" s="6" t="s">
        <v>220</v>
      </c>
      <c r="FT6" s="6" t="s">
        <v>220</v>
      </c>
      <c r="FU6" s="6" t="s">
        <v>220</v>
      </c>
      <c r="FV6" s="6" t="s">
        <v>220</v>
      </c>
      <c r="FW6" s="6" t="s">
        <v>220</v>
      </c>
      <c r="FX6" s="6">
        <v>6.8662606193733673</v>
      </c>
      <c r="FY6" s="6">
        <v>7.5181214984915297</v>
      </c>
      <c r="FZ6" s="6">
        <v>7.2476578662864695</v>
      </c>
      <c r="GA6" s="6" t="s">
        <v>220</v>
      </c>
      <c r="GB6" s="6" t="s">
        <v>220</v>
      </c>
      <c r="GC6" s="6" t="s">
        <v>220</v>
      </c>
      <c r="GD6" s="6" t="s">
        <v>220</v>
      </c>
      <c r="GE6" s="6" t="s">
        <v>220</v>
      </c>
      <c r="GF6" s="6" t="s">
        <v>220</v>
      </c>
      <c r="GG6" s="6" t="s">
        <v>220</v>
      </c>
      <c r="GH6" s="6" t="s">
        <v>220</v>
      </c>
      <c r="GI6" s="6" t="s">
        <v>220</v>
      </c>
      <c r="GJ6" s="6" t="s">
        <v>220</v>
      </c>
      <c r="GK6" s="6" t="s">
        <v>220</v>
      </c>
      <c r="GL6" s="6" t="s">
        <v>220</v>
      </c>
      <c r="GM6" s="5" t="s">
        <v>220</v>
      </c>
      <c r="GN6" s="5" t="s">
        <v>220</v>
      </c>
      <c r="GO6" s="5" t="s">
        <v>220</v>
      </c>
      <c r="GP6" s="5" t="s">
        <v>220</v>
      </c>
      <c r="GQ6" s="5" t="s">
        <v>220</v>
      </c>
      <c r="GR6" s="5" t="s">
        <v>220</v>
      </c>
      <c r="GS6" s="5" t="s">
        <v>220</v>
      </c>
      <c r="GT6" s="5" t="s">
        <v>220</v>
      </c>
      <c r="GU6" s="5" t="s">
        <v>220</v>
      </c>
      <c r="GV6" s="5" t="s">
        <v>220</v>
      </c>
      <c r="GW6" s="5" t="s">
        <v>220</v>
      </c>
      <c r="GX6" s="5" t="s">
        <v>220</v>
      </c>
      <c r="GY6" s="5" t="s">
        <v>220</v>
      </c>
      <c r="GZ6" s="5" t="s">
        <v>220</v>
      </c>
      <c r="HA6" s="5" t="s">
        <v>220</v>
      </c>
      <c r="HB6" s="5">
        <v>0</v>
      </c>
      <c r="HC6" s="5">
        <v>0</v>
      </c>
      <c r="HD6" s="5">
        <v>52647</v>
      </c>
      <c r="HE6" s="5">
        <v>580973</v>
      </c>
      <c r="HF6" s="5">
        <v>573119</v>
      </c>
      <c r="HG6" s="5" t="s">
        <v>220</v>
      </c>
      <c r="HH6" s="5" t="s">
        <v>220</v>
      </c>
      <c r="HI6" s="5" t="s">
        <v>220</v>
      </c>
      <c r="HJ6" s="5" t="s">
        <v>220</v>
      </c>
      <c r="HK6" s="5" t="s">
        <v>220</v>
      </c>
      <c r="HL6" s="5" t="s">
        <v>220</v>
      </c>
      <c r="HM6" s="5" t="s">
        <v>220</v>
      </c>
      <c r="HN6" s="5" t="s">
        <v>220</v>
      </c>
      <c r="HO6" s="5" t="s">
        <v>220</v>
      </c>
      <c r="HP6" s="5" t="s">
        <v>220</v>
      </c>
      <c r="HQ6" s="5" t="s">
        <v>220</v>
      </c>
      <c r="HR6" s="5" t="s">
        <v>220</v>
      </c>
      <c r="HS6" s="5" t="s">
        <v>220</v>
      </c>
      <c r="HT6" s="5" t="s">
        <v>220</v>
      </c>
      <c r="HU6" s="5" t="s">
        <v>220</v>
      </c>
      <c r="HV6" s="5" t="s">
        <v>220</v>
      </c>
      <c r="HW6" s="5" t="s">
        <v>220</v>
      </c>
      <c r="HX6" s="5" t="s">
        <v>220</v>
      </c>
      <c r="HY6" s="5" t="s">
        <v>220</v>
      </c>
      <c r="HZ6" s="5" t="s">
        <v>220</v>
      </c>
      <c r="IA6" s="5" t="s">
        <v>220</v>
      </c>
      <c r="IB6" s="5" t="s">
        <v>220</v>
      </c>
      <c r="IC6" s="5" t="s">
        <v>220</v>
      </c>
      <c r="ID6" s="5" t="s">
        <v>220</v>
      </c>
      <c r="IE6" s="5" t="s">
        <v>220</v>
      </c>
      <c r="IF6" s="5" t="s">
        <v>220</v>
      </c>
      <c r="IG6" s="5" t="s">
        <v>220</v>
      </c>
      <c r="IH6" s="5">
        <v>0</v>
      </c>
      <c r="II6" s="5">
        <v>0</v>
      </c>
      <c r="IJ6" s="5">
        <v>61889</v>
      </c>
      <c r="IK6" s="5">
        <v>682662</v>
      </c>
      <c r="IL6" s="5">
        <v>672742</v>
      </c>
      <c r="IM6" s="5" t="s">
        <v>220</v>
      </c>
      <c r="IN6" s="5" t="s">
        <v>220</v>
      </c>
      <c r="IO6" s="5" t="s">
        <v>220</v>
      </c>
      <c r="IP6" s="5" t="s">
        <v>220</v>
      </c>
      <c r="IQ6" s="5" t="s">
        <v>220</v>
      </c>
      <c r="IR6" s="5" t="s">
        <v>220</v>
      </c>
      <c r="IS6" s="5" t="s">
        <v>220</v>
      </c>
      <c r="IT6" s="5" t="s">
        <v>220</v>
      </c>
      <c r="IU6" s="5" t="s">
        <v>220</v>
      </c>
      <c r="IV6" s="5" t="s">
        <v>220</v>
      </c>
      <c r="IW6" s="5" t="s">
        <v>220</v>
      </c>
      <c r="IX6" s="5" t="s">
        <v>220</v>
      </c>
    </row>
    <row r="7" spans="1:258" x14ac:dyDescent="0.3">
      <c r="A7" s="1" t="s">
        <v>1</v>
      </c>
      <c r="B7" s="2">
        <v>4056935</v>
      </c>
      <c r="C7" s="5">
        <v>0</v>
      </c>
      <c r="D7" s="5">
        <v>0</v>
      </c>
      <c r="E7" s="5">
        <v>0</v>
      </c>
      <c r="F7" s="5" t="s">
        <v>220</v>
      </c>
      <c r="G7" s="5" t="s">
        <v>220</v>
      </c>
      <c r="H7" s="5" t="s">
        <v>220</v>
      </c>
      <c r="I7" s="5" t="s">
        <v>220</v>
      </c>
      <c r="J7" s="5" t="s">
        <v>220</v>
      </c>
      <c r="K7" s="5" t="s">
        <v>220</v>
      </c>
      <c r="L7" s="5" t="s">
        <v>220</v>
      </c>
      <c r="M7" s="5" t="s">
        <v>220</v>
      </c>
      <c r="N7" s="5" t="s">
        <v>220</v>
      </c>
      <c r="O7" s="5" t="s">
        <v>220</v>
      </c>
      <c r="P7" s="5" t="s">
        <v>220</v>
      </c>
      <c r="Q7" s="5" t="s">
        <v>220</v>
      </c>
      <c r="R7" s="5" t="s">
        <v>220</v>
      </c>
      <c r="S7" s="5" t="s">
        <v>220</v>
      </c>
      <c r="T7" s="5" t="s">
        <v>220</v>
      </c>
      <c r="U7" s="5" t="s">
        <v>220</v>
      </c>
      <c r="V7" s="5" t="s">
        <v>220</v>
      </c>
      <c r="W7" s="5" t="s">
        <v>220</v>
      </c>
      <c r="X7" s="5" t="s">
        <v>220</v>
      </c>
      <c r="Y7" s="5" t="s">
        <v>220</v>
      </c>
      <c r="Z7" s="5" t="s">
        <v>220</v>
      </c>
      <c r="AA7" s="5" t="s">
        <v>220</v>
      </c>
      <c r="AB7" s="5" t="s">
        <v>220</v>
      </c>
      <c r="AC7" s="5" t="s">
        <v>220</v>
      </c>
      <c r="AD7" s="5" t="s">
        <v>220</v>
      </c>
      <c r="AE7" s="5" t="s">
        <v>220</v>
      </c>
      <c r="AF7" s="5" t="s">
        <v>220</v>
      </c>
      <c r="AG7" s="5" t="s">
        <v>220</v>
      </c>
      <c r="AH7" s="5" t="s">
        <v>220</v>
      </c>
      <c r="AI7" s="5">
        <v>1665782</v>
      </c>
      <c r="AJ7" s="5">
        <v>1654639</v>
      </c>
      <c r="AK7" s="5">
        <v>923791</v>
      </c>
      <c r="AL7" s="5" t="s">
        <v>220</v>
      </c>
      <c r="AM7" s="5" t="s">
        <v>220</v>
      </c>
      <c r="AN7" s="5" t="s">
        <v>220</v>
      </c>
      <c r="AO7" s="5" t="s">
        <v>220</v>
      </c>
      <c r="AP7" s="5" t="s">
        <v>220</v>
      </c>
      <c r="AQ7" s="5" t="s">
        <v>220</v>
      </c>
      <c r="AR7" s="5" t="s">
        <v>220</v>
      </c>
      <c r="AS7" s="5" t="s">
        <v>220</v>
      </c>
      <c r="AT7" s="5" t="s">
        <v>220</v>
      </c>
      <c r="AU7" s="5" t="s">
        <v>220</v>
      </c>
      <c r="AV7" s="5" t="s">
        <v>220</v>
      </c>
      <c r="AW7" s="5" t="s">
        <v>220</v>
      </c>
      <c r="AX7" s="5" t="s">
        <v>220</v>
      </c>
      <c r="AY7" s="5" t="s">
        <v>220</v>
      </c>
      <c r="AZ7" s="5" t="s">
        <v>220</v>
      </c>
      <c r="BA7" s="5" t="s">
        <v>220</v>
      </c>
      <c r="BB7" s="5" t="s">
        <v>220</v>
      </c>
      <c r="BC7" s="5" t="s">
        <v>220</v>
      </c>
      <c r="BD7" s="5" t="s">
        <v>220</v>
      </c>
      <c r="BE7" s="5" t="s">
        <v>220</v>
      </c>
      <c r="BF7" s="5" t="s">
        <v>220</v>
      </c>
      <c r="BG7" s="5" t="s">
        <v>220</v>
      </c>
      <c r="BH7" s="5" t="s">
        <v>220</v>
      </c>
      <c r="BI7" s="5" t="s">
        <v>220</v>
      </c>
      <c r="BJ7" s="5" t="s">
        <v>220</v>
      </c>
      <c r="BK7" s="5" t="s">
        <v>220</v>
      </c>
      <c r="BL7" s="5" t="s">
        <v>220</v>
      </c>
      <c r="BM7" s="5" t="s">
        <v>220</v>
      </c>
      <c r="BN7" s="5" t="s">
        <v>220</v>
      </c>
      <c r="BO7" s="6" t="s">
        <v>220</v>
      </c>
      <c r="BP7" s="6" t="s">
        <v>220</v>
      </c>
      <c r="BQ7" s="6" t="s">
        <v>220</v>
      </c>
      <c r="BR7" s="6" t="s">
        <v>220</v>
      </c>
      <c r="BS7" s="6" t="s">
        <v>220</v>
      </c>
      <c r="BT7" s="6" t="s">
        <v>220</v>
      </c>
      <c r="BU7" s="6" t="s">
        <v>220</v>
      </c>
      <c r="BV7" s="6" t="s">
        <v>220</v>
      </c>
      <c r="BW7" s="6" t="s">
        <v>220</v>
      </c>
      <c r="BX7" s="6" t="s">
        <v>220</v>
      </c>
      <c r="BY7" s="6" t="s">
        <v>220</v>
      </c>
      <c r="BZ7" s="6" t="s">
        <v>220</v>
      </c>
      <c r="CA7" s="6" t="s">
        <v>220</v>
      </c>
      <c r="CB7" s="6" t="s">
        <v>220</v>
      </c>
      <c r="CC7" s="6" t="s">
        <v>220</v>
      </c>
      <c r="CD7" s="6" t="s">
        <v>220</v>
      </c>
      <c r="CE7" s="6" t="s">
        <v>220</v>
      </c>
      <c r="CF7" s="6" t="s">
        <v>220</v>
      </c>
      <c r="CG7" s="6" t="s">
        <v>220</v>
      </c>
      <c r="CH7" s="6" t="s">
        <v>220</v>
      </c>
      <c r="CI7" s="6" t="s">
        <v>220</v>
      </c>
      <c r="CJ7" s="6" t="s">
        <v>220</v>
      </c>
      <c r="CK7" s="6" t="s">
        <v>220</v>
      </c>
      <c r="CL7" s="6" t="s">
        <v>220</v>
      </c>
      <c r="CM7" s="6" t="s">
        <v>220</v>
      </c>
      <c r="CN7" s="6" t="s">
        <v>220</v>
      </c>
      <c r="CO7" s="6" t="s">
        <v>220</v>
      </c>
      <c r="CP7" s="6" t="s">
        <v>220</v>
      </c>
      <c r="CQ7" s="6" t="s">
        <v>220</v>
      </c>
      <c r="CR7" s="6" t="s">
        <v>220</v>
      </c>
      <c r="CS7" s="6" t="s">
        <v>220</v>
      </c>
      <c r="CT7" s="6" t="s">
        <v>220</v>
      </c>
      <c r="CU7" s="6" t="s">
        <v>220</v>
      </c>
      <c r="CV7" s="6" t="s">
        <v>220</v>
      </c>
      <c r="CW7" s="6" t="s">
        <v>220</v>
      </c>
      <c r="CX7" s="6" t="s">
        <v>220</v>
      </c>
      <c r="CY7" s="6" t="s">
        <v>220</v>
      </c>
      <c r="CZ7" s="6" t="s">
        <v>220</v>
      </c>
      <c r="DA7" s="6" t="s">
        <v>220</v>
      </c>
      <c r="DB7" s="6" t="s">
        <v>220</v>
      </c>
      <c r="DC7" s="6" t="s">
        <v>220</v>
      </c>
      <c r="DD7" s="6" t="s">
        <v>220</v>
      </c>
      <c r="DE7" s="6" t="s">
        <v>220</v>
      </c>
      <c r="DF7" s="6" t="s">
        <v>220</v>
      </c>
      <c r="DG7" s="6" t="s">
        <v>220</v>
      </c>
      <c r="DH7" s="6" t="s">
        <v>220</v>
      </c>
      <c r="DI7" s="6" t="s">
        <v>220</v>
      </c>
      <c r="DJ7" s="6" t="s">
        <v>220</v>
      </c>
      <c r="DK7" s="6" t="s">
        <v>220</v>
      </c>
      <c r="DL7" s="6" t="s">
        <v>220</v>
      </c>
      <c r="DM7" s="6" t="s">
        <v>220</v>
      </c>
      <c r="DN7" s="6" t="s">
        <v>220</v>
      </c>
      <c r="DO7" s="6" t="s">
        <v>220</v>
      </c>
      <c r="DP7" s="6" t="s">
        <v>220</v>
      </c>
      <c r="DQ7" s="6" t="s">
        <v>220</v>
      </c>
      <c r="DR7" s="6" t="s">
        <v>220</v>
      </c>
      <c r="DS7" s="6" t="s">
        <v>220</v>
      </c>
      <c r="DT7" s="6" t="s">
        <v>220</v>
      </c>
      <c r="DU7" s="6" t="s">
        <v>220</v>
      </c>
      <c r="DV7" s="6" t="s">
        <v>220</v>
      </c>
      <c r="DW7" s="6" t="s">
        <v>220</v>
      </c>
      <c r="DX7" s="6" t="s">
        <v>220</v>
      </c>
      <c r="DY7" s="6" t="s">
        <v>220</v>
      </c>
      <c r="DZ7" s="6" t="s">
        <v>220</v>
      </c>
      <c r="EA7" s="6" t="s">
        <v>220</v>
      </c>
      <c r="EB7" s="6" t="s">
        <v>220</v>
      </c>
      <c r="EC7" s="6" t="s">
        <v>220</v>
      </c>
      <c r="ED7" s="6" t="s">
        <v>220</v>
      </c>
      <c r="EE7" s="6" t="s">
        <v>220</v>
      </c>
      <c r="EF7" s="6" t="s">
        <v>220</v>
      </c>
      <c r="EG7" s="6" t="s">
        <v>220</v>
      </c>
      <c r="EH7" s="6" t="s">
        <v>220</v>
      </c>
      <c r="EI7" s="6" t="s">
        <v>220</v>
      </c>
      <c r="EJ7" s="6" t="s">
        <v>220</v>
      </c>
      <c r="EK7" s="6" t="s">
        <v>220</v>
      </c>
      <c r="EL7" s="6" t="s">
        <v>220</v>
      </c>
      <c r="EM7" s="6" t="s">
        <v>220</v>
      </c>
      <c r="EN7" s="6" t="s">
        <v>220</v>
      </c>
      <c r="EO7" s="6" t="s">
        <v>220</v>
      </c>
      <c r="EP7" s="6" t="s">
        <v>220</v>
      </c>
      <c r="EQ7" s="6" t="s">
        <v>220</v>
      </c>
      <c r="ER7" s="6" t="s">
        <v>220</v>
      </c>
      <c r="ES7" s="6" t="s">
        <v>220</v>
      </c>
      <c r="ET7" s="6" t="s">
        <v>220</v>
      </c>
      <c r="EU7" s="6" t="s">
        <v>220</v>
      </c>
      <c r="EV7" s="6" t="s">
        <v>220</v>
      </c>
      <c r="EW7" s="6" t="s">
        <v>220</v>
      </c>
      <c r="EX7" s="6" t="s">
        <v>220</v>
      </c>
      <c r="EY7" s="6" t="s">
        <v>220</v>
      </c>
      <c r="EZ7" s="6" t="s">
        <v>220</v>
      </c>
      <c r="FA7" s="6" t="s">
        <v>220</v>
      </c>
      <c r="FB7" s="6" t="s">
        <v>220</v>
      </c>
      <c r="FC7" s="6" t="s">
        <v>220</v>
      </c>
      <c r="FD7" s="6" t="s">
        <v>220</v>
      </c>
      <c r="FE7" s="6" t="s">
        <v>220</v>
      </c>
      <c r="FF7" s="6" t="s">
        <v>220</v>
      </c>
      <c r="FG7" s="6" t="s">
        <v>220</v>
      </c>
      <c r="FH7" s="6" t="s">
        <v>220</v>
      </c>
      <c r="FI7" s="6" t="s">
        <v>220</v>
      </c>
      <c r="FJ7" s="6" t="s">
        <v>220</v>
      </c>
      <c r="FK7" s="6" t="s">
        <v>220</v>
      </c>
      <c r="FL7" s="6" t="s">
        <v>220</v>
      </c>
      <c r="FM7" s="6" t="s">
        <v>220</v>
      </c>
      <c r="FN7" s="6" t="s">
        <v>220</v>
      </c>
      <c r="FO7" s="6" t="s">
        <v>220</v>
      </c>
      <c r="FP7" s="6" t="s">
        <v>220</v>
      </c>
      <c r="FQ7" s="6" t="s">
        <v>220</v>
      </c>
      <c r="FR7" s="6" t="s">
        <v>220</v>
      </c>
      <c r="FS7" s="6" t="s">
        <v>220</v>
      </c>
      <c r="FT7" s="6" t="s">
        <v>220</v>
      </c>
      <c r="FU7" s="6" t="s">
        <v>220</v>
      </c>
      <c r="FV7" s="6" t="s">
        <v>220</v>
      </c>
      <c r="FW7" s="6" t="s">
        <v>220</v>
      </c>
      <c r="FX7" s="6" t="s">
        <v>220</v>
      </c>
      <c r="FY7" s="6" t="s">
        <v>220</v>
      </c>
      <c r="FZ7" s="6" t="s">
        <v>220</v>
      </c>
      <c r="GA7" s="6" t="s">
        <v>220</v>
      </c>
      <c r="GB7" s="6" t="s">
        <v>220</v>
      </c>
      <c r="GC7" s="6" t="s">
        <v>220</v>
      </c>
      <c r="GD7" s="6" t="s">
        <v>220</v>
      </c>
      <c r="GE7" s="6" t="s">
        <v>220</v>
      </c>
      <c r="GF7" s="6" t="s">
        <v>220</v>
      </c>
      <c r="GG7" s="6" t="s">
        <v>220</v>
      </c>
      <c r="GH7" s="6" t="s">
        <v>220</v>
      </c>
      <c r="GI7" s="6" t="s">
        <v>220</v>
      </c>
      <c r="GJ7" s="6" t="s">
        <v>220</v>
      </c>
      <c r="GK7" s="6" t="s">
        <v>220</v>
      </c>
      <c r="GL7" s="6" t="s">
        <v>220</v>
      </c>
      <c r="GM7" s="5" t="s">
        <v>220</v>
      </c>
      <c r="GN7" s="5" t="s">
        <v>220</v>
      </c>
      <c r="GO7" s="5" t="s">
        <v>220</v>
      </c>
      <c r="GP7" s="5" t="s">
        <v>220</v>
      </c>
      <c r="GQ7" s="5" t="s">
        <v>220</v>
      </c>
      <c r="GR7" s="5" t="s">
        <v>220</v>
      </c>
      <c r="GS7" s="5" t="s">
        <v>220</v>
      </c>
      <c r="GT7" s="5" t="s">
        <v>220</v>
      </c>
      <c r="GU7" s="5" t="s">
        <v>220</v>
      </c>
      <c r="GV7" s="5" t="s">
        <v>220</v>
      </c>
      <c r="GW7" s="5" t="s">
        <v>220</v>
      </c>
      <c r="GX7" s="5" t="s">
        <v>220</v>
      </c>
      <c r="GY7" s="5" t="s">
        <v>220</v>
      </c>
      <c r="GZ7" s="5" t="s">
        <v>220</v>
      </c>
      <c r="HA7" s="5" t="s">
        <v>220</v>
      </c>
      <c r="HB7" s="5" t="s">
        <v>220</v>
      </c>
      <c r="HC7" s="5" t="s">
        <v>220</v>
      </c>
      <c r="HD7" s="5" t="s">
        <v>220</v>
      </c>
      <c r="HE7" s="5" t="s">
        <v>220</v>
      </c>
      <c r="HF7" s="5" t="s">
        <v>220</v>
      </c>
      <c r="HG7" s="5" t="s">
        <v>220</v>
      </c>
      <c r="HH7" s="5" t="s">
        <v>220</v>
      </c>
      <c r="HI7" s="5" t="s">
        <v>220</v>
      </c>
      <c r="HJ7" s="5" t="s">
        <v>220</v>
      </c>
      <c r="HK7" s="5" t="s">
        <v>220</v>
      </c>
      <c r="HL7" s="5" t="s">
        <v>220</v>
      </c>
      <c r="HM7" s="5" t="s">
        <v>220</v>
      </c>
      <c r="HN7" s="5" t="s">
        <v>220</v>
      </c>
      <c r="HO7" s="5" t="s">
        <v>220</v>
      </c>
      <c r="HP7" s="5" t="s">
        <v>220</v>
      </c>
      <c r="HQ7" s="5" t="s">
        <v>220</v>
      </c>
      <c r="HR7" s="5" t="s">
        <v>220</v>
      </c>
      <c r="HS7" s="5" t="s">
        <v>220</v>
      </c>
      <c r="HT7" s="5" t="s">
        <v>220</v>
      </c>
      <c r="HU7" s="5" t="s">
        <v>220</v>
      </c>
      <c r="HV7" s="5" t="s">
        <v>220</v>
      </c>
      <c r="HW7" s="5" t="s">
        <v>220</v>
      </c>
      <c r="HX7" s="5" t="s">
        <v>220</v>
      </c>
      <c r="HY7" s="5" t="s">
        <v>220</v>
      </c>
      <c r="HZ7" s="5" t="s">
        <v>220</v>
      </c>
      <c r="IA7" s="5" t="s">
        <v>220</v>
      </c>
      <c r="IB7" s="5" t="s">
        <v>220</v>
      </c>
      <c r="IC7" s="5" t="s">
        <v>220</v>
      </c>
      <c r="ID7" s="5" t="s">
        <v>220</v>
      </c>
      <c r="IE7" s="5" t="s">
        <v>220</v>
      </c>
      <c r="IF7" s="5" t="s">
        <v>220</v>
      </c>
      <c r="IG7" s="5" t="s">
        <v>220</v>
      </c>
      <c r="IH7" s="5" t="s">
        <v>220</v>
      </c>
      <c r="II7" s="5" t="s">
        <v>220</v>
      </c>
      <c r="IJ7" s="5" t="s">
        <v>220</v>
      </c>
      <c r="IK7" s="5" t="s">
        <v>220</v>
      </c>
      <c r="IL7" s="5" t="s">
        <v>220</v>
      </c>
      <c r="IM7" s="5" t="s">
        <v>220</v>
      </c>
      <c r="IN7" s="5" t="s">
        <v>220</v>
      </c>
      <c r="IO7" s="5" t="s">
        <v>220</v>
      </c>
      <c r="IP7" s="5" t="s">
        <v>220</v>
      </c>
      <c r="IQ7" s="5" t="s">
        <v>220</v>
      </c>
      <c r="IR7" s="5" t="s">
        <v>220</v>
      </c>
      <c r="IS7" s="5" t="s">
        <v>220</v>
      </c>
      <c r="IT7" s="5" t="s">
        <v>220</v>
      </c>
      <c r="IU7" s="5" t="s">
        <v>220</v>
      </c>
      <c r="IV7" s="5" t="s">
        <v>220</v>
      </c>
      <c r="IW7" s="5" t="s">
        <v>220</v>
      </c>
      <c r="IX7" s="5" t="s">
        <v>220</v>
      </c>
    </row>
    <row r="8" spans="1:258" x14ac:dyDescent="0.3">
      <c r="A8" s="1" t="s">
        <v>2</v>
      </c>
      <c r="B8" s="2">
        <v>4057034</v>
      </c>
      <c r="C8" s="5" t="s">
        <v>220</v>
      </c>
      <c r="D8" s="5" t="s">
        <v>220</v>
      </c>
      <c r="E8" s="5" t="s">
        <v>220</v>
      </c>
      <c r="F8" s="5">
        <v>0</v>
      </c>
      <c r="G8" s="5">
        <v>0</v>
      </c>
      <c r="H8" s="5">
        <v>0</v>
      </c>
      <c r="I8" s="5">
        <v>0</v>
      </c>
      <c r="J8" s="5">
        <v>0</v>
      </c>
      <c r="K8" s="5">
        <v>0</v>
      </c>
      <c r="L8" s="5">
        <v>0</v>
      </c>
      <c r="M8" s="5">
        <v>0</v>
      </c>
      <c r="N8" s="5">
        <v>0</v>
      </c>
      <c r="O8" s="5">
        <v>0</v>
      </c>
      <c r="P8" s="5">
        <v>0</v>
      </c>
      <c r="Q8" s="5">
        <v>0</v>
      </c>
      <c r="R8" s="5">
        <v>0</v>
      </c>
      <c r="S8" s="5">
        <v>0</v>
      </c>
      <c r="T8" s="5">
        <v>162622</v>
      </c>
      <c r="U8" s="5">
        <v>1749587</v>
      </c>
      <c r="V8" s="5">
        <v>1808379</v>
      </c>
      <c r="W8" s="5">
        <v>1678644</v>
      </c>
      <c r="X8" s="5">
        <v>1766404</v>
      </c>
      <c r="Y8" s="5">
        <v>1621578</v>
      </c>
      <c r="Z8" s="5">
        <v>1619793</v>
      </c>
      <c r="AA8" s="5">
        <v>1490312</v>
      </c>
      <c r="AB8" s="5">
        <v>1507468</v>
      </c>
      <c r="AC8" s="5">
        <v>1463521</v>
      </c>
      <c r="AD8" s="5">
        <v>1343774</v>
      </c>
      <c r="AE8" s="5">
        <v>1367003</v>
      </c>
      <c r="AF8" s="5">
        <v>1338174</v>
      </c>
      <c r="AG8" s="5">
        <v>1365295</v>
      </c>
      <c r="AH8" s="5">
        <v>1341012</v>
      </c>
      <c r="AI8" s="5" t="s">
        <v>220</v>
      </c>
      <c r="AJ8" s="5" t="s">
        <v>220</v>
      </c>
      <c r="AK8" s="5" t="s">
        <v>220</v>
      </c>
      <c r="AL8" s="5">
        <v>1381295</v>
      </c>
      <c r="AM8" s="5">
        <v>1368742</v>
      </c>
      <c r="AN8" s="5">
        <v>1741758</v>
      </c>
      <c r="AO8" s="5">
        <v>2435181</v>
      </c>
      <c r="AP8" s="5">
        <v>1781688</v>
      </c>
      <c r="AQ8" s="5">
        <v>1951373</v>
      </c>
      <c r="AR8" s="5">
        <v>2098311</v>
      </c>
      <c r="AS8" s="5">
        <v>1608890</v>
      </c>
      <c r="AT8" s="5">
        <v>2381740</v>
      </c>
      <c r="AU8" s="5">
        <v>2535008</v>
      </c>
      <c r="AV8" s="5">
        <v>3368377</v>
      </c>
      <c r="AW8" s="5">
        <v>4134868</v>
      </c>
      <c r="AX8" s="5">
        <v>6761628</v>
      </c>
      <c r="AY8" s="5">
        <v>6619499</v>
      </c>
      <c r="AZ8" s="5">
        <v>7962672</v>
      </c>
      <c r="BA8" s="5">
        <v>8287475</v>
      </c>
      <c r="BB8" s="5">
        <v>7989864</v>
      </c>
      <c r="BC8" s="5">
        <v>7621638</v>
      </c>
      <c r="BD8" s="5">
        <v>7639608</v>
      </c>
      <c r="BE8" s="5">
        <v>7341740</v>
      </c>
      <c r="BF8" s="5">
        <v>7056216</v>
      </c>
      <c r="BG8" s="5">
        <v>6692179</v>
      </c>
      <c r="BH8" s="5">
        <v>6483868</v>
      </c>
      <c r="BI8" s="5">
        <v>6591903</v>
      </c>
      <c r="BJ8" s="5">
        <v>6018337</v>
      </c>
      <c r="BK8" s="5">
        <v>6172101</v>
      </c>
      <c r="BL8" s="5">
        <v>6193775</v>
      </c>
      <c r="BM8" s="5">
        <v>5836042</v>
      </c>
      <c r="BN8" s="5">
        <v>5751173</v>
      </c>
      <c r="BO8" s="6" t="s">
        <v>220</v>
      </c>
      <c r="BP8" s="6" t="s">
        <v>220</v>
      </c>
      <c r="BQ8" s="6" t="s">
        <v>220</v>
      </c>
      <c r="BR8" s="6" t="s">
        <v>220</v>
      </c>
      <c r="BS8" s="6" t="s">
        <v>220</v>
      </c>
      <c r="BT8" s="6" t="s">
        <v>220</v>
      </c>
      <c r="BU8" s="6" t="s">
        <v>220</v>
      </c>
      <c r="BV8" s="6" t="s">
        <v>220</v>
      </c>
      <c r="BW8" s="6" t="s">
        <v>220</v>
      </c>
      <c r="BX8" s="6" t="s">
        <v>220</v>
      </c>
      <c r="BY8" s="6" t="s">
        <v>220</v>
      </c>
      <c r="BZ8" s="6" t="s">
        <v>220</v>
      </c>
      <c r="CA8" s="6" t="s">
        <v>220</v>
      </c>
      <c r="CB8" s="6" t="s">
        <v>220</v>
      </c>
      <c r="CC8" s="6" t="s">
        <v>220</v>
      </c>
      <c r="CD8" s="6" t="s">
        <v>220</v>
      </c>
      <c r="CE8" s="6" t="s">
        <v>220</v>
      </c>
      <c r="CF8" s="6">
        <v>5.3196984417852402</v>
      </c>
      <c r="CG8" s="6">
        <v>9.1695925952810509</v>
      </c>
      <c r="CH8" s="6">
        <v>9.0766924411309695</v>
      </c>
      <c r="CI8" s="6" t="s">
        <v>220</v>
      </c>
      <c r="CJ8" s="6" t="s">
        <v>220</v>
      </c>
      <c r="CK8" s="6" t="s">
        <v>220</v>
      </c>
      <c r="CL8" s="6" t="s">
        <v>220</v>
      </c>
      <c r="CM8" s="6" t="s">
        <v>220</v>
      </c>
      <c r="CN8" s="6" t="s">
        <v>220</v>
      </c>
      <c r="CO8" s="6" t="s">
        <v>220</v>
      </c>
      <c r="CP8" s="6" t="s">
        <v>220</v>
      </c>
      <c r="CQ8" s="6" t="s">
        <v>220</v>
      </c>
      <c r="CR8" s="6" t="s">
        <v>220</v>
      </c>
      <c r="CS8" s="6" t="s">
        <v>220</v>
      </c>
      <c r="CT8" s="6" t="s">
        <v>220</v>
      </c>
      <c r="CU8" s="6" t="s">
        <v>220</v>
      </c>
      <c r="CV8" s="6" t="s">
        <v>220</v>
      </c>
      <c r="CW8" s="6" t="s">
        <v>220</v>
      </c>
      <c r="CX8" s="6" t="s">
        <v>220</v>
      </c>
      <c r="CY8" s="6" t="s">
        <v>220</v>
      </c>
      <c r="CZ8" s="6" t="s">
        <v>220</v>
      </c>
      <c r="DA8" s="6" t="s">
        <v>220</v>
      </c>
      <c r="DB8" s="6" t="s">
        <v>220</v>
      </c>
      <c r="DC8" s="6" t="s">
        <v>220</v>
      </c>
      <c r="DD8" s="6" t="s">
        <v>220</v>
      </c>
      <c r="DE8" s="6" t="s">
        <v>220</v>
      </c>
      <c r="DF8" s="6" t="s">
        <v>220</v>
      </c>
      <c r="DG8" s="6" t="s">
        <v>220</v>
      </c>
      <c r="DH8" s="6" t="s">
        <v>220</v>
      </c>
      <c r="DI8" s="6" t="s">
        <v>220</v>
      </c>
      <c r="DJ8" s="6" t="s">
        <v>220</v>
      </c>
      <c r="DK8" s="6" t="s">
        <v>220</v>
      </c>
      <c r="DL8" s="6">
        <v>3.9010625737898401</v>
      </c>
      <c r="DM8" s="6">
        <v>7.6338178010753204</v>
      </c>
      <c r="DN8" s="6">
        <v>7.44014763062924</v>
      </c>
      <c r="DO8" s="6" t="s">
        <v>220</v>
      </c>
      <c r="DP8" s="6" t="s">
        <v>220</v>
      </c>
      <c r="DQ8" s="6" t="s">
        <v>220</v>
      </c>
      <c r="DR8" s="6" t="s">
        <v>220</v>
      </c>
      <c r="DS8" s="6" t="s">
        <v>220</v>
      </c>
      <c r="DT8" s="6" t="s">
        <v>220</v>
      </c>
      <c r="DU8" s="6" t="s">
        <v>220</v>
      </c>
      <c r="DV8" s="6" t="s">
        <v>220</v>
      </c>
      <c r="DW8" s="6" t="s">
        <v>220</v>
      </c>
      <c r="DX8" s="6" t="s">
        <v>220</v>
      </c>
      <c r="DY8" s="6" t="s">
        <v>220</v>
      </c>
      <c r="DZ8" s="6" t="s">
        <v>220</v>
      </c>
      <c r="EA8" s="6" t="s">
        <v>220</v>
      </c>
      <c r="EB8" s="6" t="s">
        <v>220</v>
      </c>
      <c r="EC8" s="6" t="s">
        <v>220</v>
      </c>
      <c r="ED8" s="6" t="s">
        <v>220</v>
      </c>
      <c r="EE8" s="6" t="s">
        <v>220</v>
      </c>
      <c r="EF8" s="6" t="s">
        <v>220</v>
      </c>
      <c r="EG8" s="6" t="s">
        <v>220</v>
      </c>
      <c r="EH8" s="6" t="s">
        <v>220</v>
      </c>
      <c r="EI8" s="6" t="s">
        <v>220</v>
      </c>
      <c r="EJ8" s="6" t="s">
        <v>220</v>
      </c>
      <c r="EK8" s="6" t="s">
        <v>220</v>
      </c>
      <c r="EL8" s="6" t="s">
        <v>220</v>
      </c>
      <c r="EM8" s="6" t="s">
        <v>220</v>
      </c>
      <c r="EN8" s="6" t="s">
        <v>220</v>
      </c>
      <c r="EO8" s="6" t="s">
        <v>220</v>
      </c>
      <c r="EP8" s="6" t="s">
        <v>220</v>
      </c>
      <c r="EQ8" s="6" t="s">
        <v>220</v>
      </c>
      <c r="ER8" s="6">
        <v>5.3196984417852446</v>
      </c>
      <c r="ES8" s="6">
        <v>9.1598052771023699</v>
      </c>
      <c r="ET8" s="6">
        <v>9.0766924411309802</v>
      </c>
      <c r="EU8" s="6" t="s">
        <v>220</v>
      </c>
      <c r="EV8" s="6" t="s">
        <v>220</v>
      </c>
      <c r="EW8" s="6" t="s">
        <v>220</v>
      </c>
      <c r="EX8" s="6" t="s">
        <v>220</v>
      </c>
      <c r="EY8" s="6" t="s">
        <v>220</v>
      </c>
      <c r="EZ8" s="6" t="s">
        <v>220</v>
      </c>
      <c r="FA8" s="6" t="s">
        <v>220</v>
      </c>
      <c r="FB8" s="6" t="s">
        <v>220</v>
      </c>
      <c r="FC8" s="6" t="s">
        <v>220</v>
      </c>
      <c r="FD8" s="6" t="s">
        <v>220</v>
      </c>
      <c r="FE8" s="6" t="s">
        <v>220</v>
      </c>
      <c r="FF8" s="6" t="s">
        <v>220</v>
      </c>
      <c r="FG8" s="6" t="s">
        <v>220</v>
      </c>
      <c r="FH8" s="6" t="s">
        <v>220</v>
      </c>
      <c r="FI8" s="6" t="s">
        <v>220</v>
      </c>
      <c r="FJ8" s="6" t="s">
        <v>220</v>
      </c>
      <c r="FK8" s="6" t="s">
        <v>220</v>
      </c>
      <c r="FL8" s="6" t="s">
        <v>220</v>
      </c>
      <c r="FM8" s="6" t="s">
        <v>220</v>
      </c>
      <c r="FN8" s="6" t="s">
        <v>220</v>
      </c>
      <c r="FO8" s="6" t="s">
        <v>220</v>
      </c>
      <c r="FP8" s="6" t="s">
        <v>220</v>
      </c>
      <c r="FQ8" s="6" t="s">
        <v>220</v>
      </c>
      <c r="FR8" s="6" t="s">
        <v>220</v>
      </c>
      <c r="FS8" s="6" t="s">
        <v>220</v>
      </c>
      <c r="FT8" s="6" t="s">
        <v>220</v>
      </c>
      <c r="FU8" s="6" t="s">
        <v>220</v>
      </c>
      <c r="FV8" s="6" t="s">
        <v>220</v>
      </c>
      <c r="FW8" s="6" t="s">
        <v>220</v>
      </c>
      <c r="FX8" s="6">
        <v>3.9010625737898463</v>
      </c>
      <c r="FY8" s="6">
        <v>7.6125734970471166</v>
      </c>
      <c r="FZ8" s="6">
        <v>7.4401476306292498</v>
      </c>
      <c r="GA8" s="6" t="s">
        <v>220</v>
      </c>
      <c r="GB8" s="6" t="s">
        <v>220</v>
      </c>
      <c r="GC8" s="6" t="s">
        <v>220</v>
      </c>
      <c r="GD8" s="6" t="s">
        <v>220</v>
      </c>
      <c r="GE8" s="6" t="s">
        <v>220</v>
      </c>
      <c r="GF8" s="6" t="s">
        <v>220</v>
      </c>
      <c r="GG8" s="6" t="s">
        <v>220</v>
      </c>
      <c r="GH8" s="6" t="s">
        <v>220</v>
      </c>
      <c r="GI8" s="6" t="s">
        <v>220</v>
      </c>
      <c r="GJ8" s="6" t="s">
        <v>220</v>
      </c>
      <c r="GK8" s="6" t="s">
        <v>220</v>
      </c>
      <c r="GL8" s="6" t="s">
        <v>220</v>
      </c>
      <c r="GM8" s="5" t="s">
        <v>220</v>
      </c>
      <c r="GN8" s="5" t="s">
        <v>220</v>
      </c>
      <c r="GO8" s="5">
        <v>0</v>
      </c>
      <c r="GP8" s="5" t="s">
        <v>220</v>
      </c>
      <c r="GQ8" s="5" t="s">
        <v>220</v>
      </c>
      <c r="GR8" s="5" t="s">
        <v>220</v>
      </c>
      <c r="GS8" s="5" t="s">
        <v>220</v>
      </c>
      <c r="GT8" s="5" t="s">
        <v>220</v>
      </c>
      <c r="GU8" s="5" t="s">
        <v>220</v>
      </c>
      <c r="GV8" s="5" t="s">
        <v>220</v>
      </c>
      <c r="GW8" s="5" t="s">
        <v>220</v>
      </c>
      <c r="GX8" s="5" t="s">
        <v>220</v>
      </c>
      <c r="GY8" s="5" t="s">
        <v>220</v>
      </c>
      <c r="GZ8" s="5" t="s">
        <v>220</v>
      </c>
      <c r="HA8" s="5" t="s">
        <v>220</v>
      </c>
      <c r="HB8" s="5" t="s">
        <v>220</v>
      </c>
      <c r="HC8" s="5">
        <v>0</v>
      </c>
      <c r="HD8" s="5">
        <v>13826</v>
      </c>
      <c r="HE8" s="5">
        <v>148246</v>
      </c>
      <c r="HF8" s="5">
        <v>148890</v>
      </c>
      <c r="HG8" s="5" t="s">
        <v>220</v>
      </c>
      <c r="HH8" s="5" t="s">
        <v>220</v>
      </c>
      <c r="HI8" s="5" t="s">
        <v>220</v>
      </c>
      <c r="HJ8" s="5" t="s">
        <v>220</v>
      </c>
      <c r="HK8" s="5" t="s">
        <v>220</v>
      </c>
      <c r="HL8" s="5" t="s">
        <v>220</v>
      </c>
      <c r="HM8" s="5" t="s">
        <v>220</v>
      </c>
      <c r="HN8" s="5" t="s">
        <v>220</v>
      </c>
      <c r="HO8" s="5" t="s">
        <v>220</v>
      </c>
      <c r="HP8" s="5" t="s">
        <v>220</v>
      </c>
      <c r="HQ8" s="5" t="s">
        <v>220</v>
      </c>
      <c r="HR8" s="5" t="s">
        <v>220</v>
      </c>
      <c r="HS8" s="5" t="s">
        <v>220</v>
      </c>
      <c r="HT8" s="5" t="s">
        <v>220</v>
      </c>
      <c r="HU8" s="5">
        <v>0</v>
      </c>
      <c r="HV8" s="5" t="s">
        <v>220</v>
      </c>
      <c r="HW8" s="5" t="s">
        <v>220</v>
      </c>
      <c r="HX8" s="5" t="s">
        <v>220</v>
      </c>
      <c r="HY8" s="5" t="s">
        <v>220</v>
      </c>
      <c r="HZ8" s="5" t="s">
        <v>220</v>
      </c>
      <c r="IA8" s="5" t="s">
        <v>220</v>
      </c>
      <c r="IB8" s="5" t="s">
        <v>220</v>
      </c>
      <c r="IC8" s="5" t="s">
        <v>220</v>
      </c>
      <c r="ID8" s="5" t="s">
        <v>220</v>
      </c>
      <c r="IE8" s="5" t="s">
        <v>220</v>
      </c>
      <c r="IF8" s="5" t="s">
        <v>220</v>
      </c>
      <c r="IG8" s="5" t="s">
        <v>220</v>
      </c>
      <c r="IH8" s="5" t="s">
        <v>220</v>
      </c>
      <c r="II8" s="5">
        <v>0</v>
      </c>
      <c r="IJ8" s="5">
        <v>17872</v>
      </c>
      <c r="IK8" s="5">
        <v>190038</v>
      </c>
      <c r="IL8" s="5">
        <v>190338</v>
      </c>
      <c r="IM8" s="5" t="s">
        <v>220</v>
      </c>
      <c r="IN8" s="5" t="s">
        <v>220</v>
      </c>
      <c r="IO8" s="5" t="s">
        <v>220</v>
      </c>
      <c r="IP8" s="5" t="s">
        <v>220</v>
      </c>
      <c r="IQ8" s="5" t="s">
        <v>220</v>
      </c>
      <c r="IR8" s="5" t="s">
        <v>220</v>
      </c>
      <c r="IS8" s="5" t="s">
        <v>220</v>
      </c>
      <c r="IT8" s="5" t="s">
        <v>220</v>
      </c>
      <c r="IU8" s="5" t="s">
        <v>220</v>
      </c>
      <c r="IV8" s="5" t="s">
        <v>220</v>
      </c>
      <c r="IW8" s="5" t="s">
        <v>220</v>
      </c>
      <c r="IX8" s="5" t="s">
        <v>220</v>
      </c>
    </row>
    <row r="9" spans="1:258" x14ac:dyDescent="0.3">
      <c r="A9" s="1" t="s">
        <v>3</v>
      </c>
      <c r="B9" s="2">
        <v>4014956</v>
      </c>
      <c r="C9" s="5">
        <v>18264230</v>
      </c>
      <c r="D9" s="5">
        <v>18626138</v>
      </c>
      <c r="E9" s="5">
        <v>17218624</v>
      </c>
      <c r="F9" s="5">
        <v>18342899</v>
      </c>
      <c r="G9" s="5">
        <v>18082378</v>
      </c>
      <c r="H9" s="5">
        <v>18726485</v>
      </c>
      <c r="I9" s="5">
        <v>17919762</v>
      </c>
      <c r="J9" s="5">
        <v>17612420</v>
      </c>
      <c r="K9" s="5">
        <v>18650366</v>
      </c>
      <c r="L9" s="5">
        <v>20417032</v>
      </c>
      <c r="M9" s="5">
        <v>18071471</v>
      </c>
      <c r="N9" s="5">
        <v>18379801</v>
      </c>
      <c r="O9" s="5">
        <v>18874039</v>
      </c>
      <c r="P9" s="5">
        <v>18632935</v>
      </c>
      <c r="Q9" s="5">
        <v>18073783</v>
      </c>
      <c r="R9" s="5">
        <v>17368321</v>
      </c>
      <c r="S9" s="5">
        <v>16959566</v>
      </c>
      <c r="T9" s="5">
        <v>17402645</v>
      </c>
      <c r="U9" s="5">
        <v>15880971</v>
      </c>
      <c r="V9" s="5">
        <v>16771821</v>
      </c>
      <c r="W9" s="5">
        <v>15699081</v>
      </c>
      <c r="X9" s="5">
        <v>15794543</v>
      </c>
      <c r="Y9" s="5">
        <v>14336408</v>
      </c>
      <c r="Z9" s="5">
        <v>14593761</v>
      </c>
      <c r="AA9" s="5">
        <v>14383231</v>
      </c>
      <c r="AB9" s="5">
        <v>13183147</v>
      </c>
      <c r="AC9" s="5">
        <v>13185062</v>
      </c>
      <c r="AD9" s="5">
        <v>12069268</v>
      </c>
      <c r="AE9" s="5">
        <v>12324898</v>
      </c>
      <c r="AF9" s="5">
        <v>11996794</v>
      </c>
      <c r="AG9" s="5">
        <v>11346736</v>
      </c>
      <c r="AH9" s="5">
        <v>11332285</v>
      </c>
      <c r="AI9" s="5">
        <v>62738835</v>
      </c>
      <c r="AJ9" s="5">
        <v>65269547</v>
      </c>
      <c r="AK9" s="5">
        <v>63290561</v>
      </c>
      <c r="AL9" s="5">
        <v>63873423</v>
      </c>
      <c r="AM9" s="5">
        <v>63847336</v>
      </c>
      <c r="AN9" s="5">
        <v>67155314</v>
      </c>
      <c r="AO9" s="5">
        <v>66309626</v>
      </c>
      <c r="AP9" s="5">
        <v>62422449</v>
      </c>
      <c r="AQ9" s="5">
        <v>66243667</v>
      </c>
      <c r="AR9" s="5">
        <v>70512676</v>
      </c>
      <c r="AS9" s="5">
        <v>71369366</v>
      </c>
      <c r="AT9" s="5">
        <v>75436226</v>
      </c>
      <c r="AU9" s="5">
        <v>75564806</v>
      </c>
      <c r="AV9" s="5">
        <v>77363425</v>
      </c>
      <c r="AW9" s="5">
        <v>76622962</v>
      </c>
      <c r="AX9" s="5">
        <v>76356563</v>
      </c>
      <c r="AY9" s="5">
        <v>76888917</v>
      </c>
      <c r="AZ9" s="5">
        <v>75583527</v>
      </c>
      <c r="BA9" s="5">
        <v>72403314</v>
      </c>
      <c r="BB9" s="5">
        <v>71826269</v>
      </c>
      <c r="BC9" s="5">
        <v>67276936</v>
      </c>
      <c r="BD9" s="5">
        <v>66407673</v>
      </c>
      <c r="BE9" s="5">
        <v>67462252</v>
      </c>
      <c r="BF9" s="5">
        <v>65473371</v>
      </c>
      <c r="BG9" s="5">
        <v>59227239</v>
      </c>
      <c r="BH9" s="5">
        <v>57701894</v>
      </c>
      <c r="BI9" s="5">
        <v>56372430</v>
      </c>
      <c r="BJ9" s="5">
        <v>54729477</v>
      </c>
      <c r="BK9" s="5">
        <v>55132095</v>
      </c>
      <c r="BL9" s="5">
        <v>47569137</v>
      </c>
      <c r="BM9" s="5">
        <v>45845031</v>
      </c>
      <c r="BN9" s="5">
        <v>43523959</v>
      </c>
      <c r="BO9" s="6">
        <v>13.40698731892885</v>
      </c>
      <c r="BP9" s="6">
        <v>12.80962806138341</v>
      </c>
      <c r="BQ9" s="6">
        <v>13.372119630465241</v>
      </c>
      <c r="BR9" s="6">
        <v>12.658020959500449</v>
      </c>
      <c r="BS9" s="6">
        <v>12.20347788327398</v>
      </c>
      <c r="BT9" s="6">
        <v>11.795486446068219</v>
      </c>
      <c r="BU9" s="6">
        <v>11.598943110963191</v>
      </c>
      <c r="BV9" s="6">
        <v>11.74450189127899</v>
      </c>
      <c r="BW9" s="6">
        <v>11.494326706510741</v>
      </c>
      <c r="BX9" s="6">
        <v>11.183897835885251</v>
      </c>
      <c r="BY9" s="6">
        <v>10.855109691955899</v>
      </c>
      <c r="BZ9" s="6">
        <v>10.86846914174968</v>
      </c>
      <c r="CA9" s="6">
        <v>9.7147356747540794</v>
      </c>
      <c r="CB9" s="6">
        <v>8.9320549875797806</v>
      </c>
      <c r="CC9" s="6">
        <v>8.1676923973248901</v>
      </c>
      <c r="CD9" s="6">
        <v>7.7535934532762196</v>
      </c>
      <c r="CE9" s="6">
        <v>7.5284945381267399</v>
      </c>
      <c r="CF9" s="6">
        <v>7.2657403515385104</v>
      </c>
      <c r="CG9" s="6">
        <v>7.1689508154129804</v>
      </c>
      <c r="CH9" s="6">
        <v>7.2890653912893502</v>
      </c>
      <c r="CI9" s="6" t="s">
        <v>220</v>
      </c>
      <c r="CJ9" s="6" t="s">
        <v>220</v>
      </c>
      <c r="CK9" s="6" t="s">
        <v>220</v>
      </c>
      <c r="CL9" s="6" t="s">
        <v>220</v>
      </c>
      <c r="CM9" s="6" t="s">
        <v>220</v>
      </c>
      <c r="CN9" s="6" t="s">
        <v>220</v>
      </c>
      <c r="CO9" s="6" t="s">
        <v>220</v>
      </c>
      <c r="CP9" s="6" t="s">
        <v>220</v>
      </c>
      <c r="CQ9" s="6" t="s">
        <v>220</v>
      </c>
      <c r="CR9" s="6" t="s">
        <v>220</v>
      </c>
      <c r="CS9" s="6" t="s">
        <v>220</v>
      </c>
      <c r="CT9" s="6" t="s">
        <v>220</v>
      </c>
      <c r="CU9" s="6">
        <v>10.15812595563631</v>
      </c>
      <c r="CV9" s="6">
        <v>9.8335831618725091</v>
      </c>
      <c r="CW9" s="6">
        <v>10.161720238587961</v>
      </c>
      <c r="CX9" s="6">
        <v>9.8180134202032097</v>
      </c>
      <c r="CY9" s="6">
        <v>9.3864008086575801</v>
      </c>
      <c r="CZ9" s="6">
        <v>9.2328994634063193</v>
      </c>
      <c r="DA9" s="6">
        <v>9.0158776720175808</v>
      </c>
      <c r="DB9" s="6">
        <v>9.1443516743895206</v>
      </c>
      <c r="DC9" s="6">
        <v>9.0883009971165993</v>
      </c>
      <c r="DD9" s="6">
        <v>9.0680724697162791</v>
      </c>
      <c r="DE9" s="6">
        <v>8.8126111072996292</v>
      </c>
      <c r="DF9" s="6">
        <v>8.80733208778312</v>
      </c>
      <c r="DG9" s="6">
        <v>7.7803911388387101</v>
      </c>
      <c r="DH9" s="6">
        <v>7.0877964460680296</v>
      </c>
      <c r="DI9" s="6">
        <v>6.5035314685842103</v>
      </c>
      <c r="DJ9" s="6">
        <v>6.0704116038854101</v>
      </c>
      <c r="DK9" s="6">
        <v>5.8448165626660398</v>
      </c>
      <c r="DL9" s="6">
        <v>5.6674423057239203</v>
      </c>
      <c r="DM9" s="6">
        <v>5.5691025255561604</v>
      </c>
      <c r="DN9" s="6">
        <v>5.6708905773844798</v>
      </c>
      <c r="DO9" s="6" t="s">
        <v>220</v>
      </c>
      <c r="DP9" s="6" t="s">
        <v>220</v>
      </c>
      <c r="DQ9" s="6" t="s">
        <v>220</v>
      </c>
      <c r="DR9" s="6" t="s">
        <v>220</v>
      </c>
      <c r="DS9" s="6" t="s">
        <v>220</v>
      </c>
      <c r="DT9" s="6" t="s">
        <v>220</v>
      </c>
      <c r="DU9" s="6" t="s">
        <v>220</v>
      </c>
      <c r="DV9" s="6" t="s">
        <v>220</v>
      </c>
      <c r="DW9" s="6" t="s">
        <v>220</v>
      </c>
      <c r="DX9" s="6" t="s">
        <v>220</v>
      </c>
      <c r="DY9" s="6" t="s">
        <v>220</v>
      </c>
      <c r="DZ9" s="6" t="s">
        <v>220</v>
      </c>
      <c r="EA9" s="6">
        <v>13.406987318928858</v>
      </c>
      <c r="EB9" s="6">
        <v>12.809628061383417</v>
      </c>
      <c r="EC9" s="6">
        <v>13.372119630465246</v>
      </c>
      <c r="ED9" s="6">
        <v>12.658020959500458</v>
      </c>
      <c r="EE9" s="6">
        <v>12.203477883273981</v>
      </c>
      <c r="EF9" s="6">
        <v>11.79548644606823</v>
      </c>
      <c r="EG9" s="6">
        <v>11.598943110963193</v>
      </c>
      <c r="EH9" s="6">
        <v>11.744501891278995</v>
      </c>
      <c r="EI9" s="6">
        <v>11.494326706510746</v>
      </c>
      <c r="EJ9" s="6">
        <v>11.183897835885254</v>
      </c>
      <c r="EK9" s="6">
        <v>10.855109691955901</v>
      </c>
      <c r="EL9" s="6">
        <v>10.868469141749685</v>
      </c>
      <c r="EM9" s="6">
        <v>9.7147356747540901</v>
      </c>
      <c r="EN9" s="6">
        <v>8.9320549875797877</v>
      </c>
      <c r="EO9" s="6">
        <v>8.1676923973248989</v>
      </c>
      <c r="EP9" s="6">
        <v>7.7535934532762258</v>
      </c>
      <c r="EQ9" s="6">
        <v>7.5284945381267425</v>
      </c>
      <c r="ER9" s="6">
        <v>7.2657403515385157</v>
      </c>
      <c r="ES9" s="6">
        <v>7.1689508154129866</v>
      </c>
      <c r="ET9" s="6">
        <v>7.2890653912893537</v>
      </c>
      <c r="EU9" s="6" t="s">
        <v>220</v>
      </c>
      <c r="EV9" s="6" t="s">
        <v>220</v>
      </c>
      <c r="EW9" s="6" t="s">
        <v>220</v>
      </c>
      <c r="EX9" s="6" t="s">
        <v>220</v>
      </c>
      <c r="EY9" s="6" t="s">
        <v>220</v>
      </c>
      <c r="EZ9" s="6" t="s">
        <v>220</v>
      </c>
      <c r="FA9" s="6" t="s">
        <v>220</v>
      </c>
      <c r="FB9" s="6" t="s">
        <v>220</v>
      </c>
      <c r="FC9" s="6" t="s">
        <v>220</v>
      </c>
      <c r="FD9" s="6" t="s">
        <v>220</v>
      </c>
      <c r="FE9" s="6" t="s">
        <v>220</v>
      </c>
      <c r="FF9" s="6" t="s">
        <v>220</v>
      </c>
      <c r="FG9" s="6">
        <v>10.158125955636315</v>
      </c>
      <c r="FH9" s="6">
        <v>9.8335831618725162</v>
      </c>
      <c r="FI9" s="6">
        <v>10.161720238587966</v>
      </c>
      <c r="FJ9" s="6">
        <v>9.8180134202032114</v>
      </c>
      <c r="FK9" s="6">
        <v>9.3864008086575819</v>
      </c>
      <c r="FL9" s="6">
        <v>9.2328994634063211</v>
      </c>
      <c r="FM9" s="6">
        <v>9.0158776720175808</v>
      </c>
      <c r="FN9" s="6">
        <v>9.1443516743895277</v>
      </c>
      <c r="FO9" s="6">
        <v>9.0883009971166011</v>
      </c>
      <c r="FP9" s="6">
        <v>9.0680724697162827</v>
      </c>
      <c r="FQ9" s="6">
        <v>8.8126111072996327</v>
      </c>
      <c r="FR9" s="6">
        <v>8.8073320877831236</v>
      </c>
      <c r="FS9" s="6">
        <v>7.7803911388387146</v>
      </c>
      <c r="FT9" s="6">
        <v>7.0877964460680385</v>
      </c>
      <c r="FU9" s="6">
        <v>6.5035314685842138</v>
      </c>
      <c r="FV9" s="6">
        <v>6.0704116038854137</v>
      </c>
      <c r="FW9" s="6">
        <v>5.8448165626660424</v>
      </c>
      <c r="FX9" s="6">
        <v>5.6674423057239247</v>
      </c>
      <c r="FY9" s="6">
        <v>5.569102525556163</v>
      </c>
      <c r="FZ9" s="6">
        <v>5.6708905773844833</v>
      </c>
      <c r="GA9" s="6" t="s">
        <v>220</v>
      </c>
      <c r="GB9" s="6" t="s">
        <v>220</v>
      </c>
      <c r="GC9" s="6" t="s">
        <v>220</v>
      </c>
      <c r="GD9" s="6" t="s">
        <v>220</v>
      </c>
      <c r="GE9" s="6" t="s">
        <v>220</v>
      </c>
      <c r="GF9" s="6" t="s">
        <v>220</v>
      </c>
      <c r="GG9" s="6" t="s">
        <v>220</v>
      </c>
      <c r="GH9" s="6" t="s">
        <v>220</v>
      </c>
      <c r="GI9" s="6" t="s">
        <v>220</v>
      </c>
      <c r="GJ9" s="6" t="s">
        <v>220</v>
      </c>
      <c r="GK9" s="6" t="s">
        <v>220</v>
      </c>
      <c r="GL9" s="6" t="s">
        <v>220</v>
      </c>
      <c r="GM9" s="5">
        <v>1280955</v>
      </c>
      <c r="GN9" s="5">
        <v>1273526</v>
      </c>
      <c r="GO9" s="5">
        <v>1268271</v>
      </c>
      <c r="GP9" s="5">
        <v>1262752</v>
      </c>
      <c r="GQ9" s="5">
        <v>1253875</v>
      </c>
      <c r="GR9" s="5">
        <v>1247061</v>
      </c>
      <c r="GS9" s="5">
        <v>1241998</v>
      </c>
      <c r="GT9" s="5">
        <v>1237730</v>
      </c>
      <c r="GU9" s="5">
        <v>1232026</v>
      </c>
      <c r="GV9" s="5">
        <v>1232188</v>
      </c>
      <c r="GW9" s="5">
        <v>1228000</v>
      </c>
      <c r="GX9" s="5">
        <v>1212244</v>
      </c>
      <c r="GY9" s="5">
        <v>1202491</v>
      </c>
      <c r="GZ9" s="5">
        <v>1189597</v>
      </c>
      <c r="HA9" s="5">
        <v>1177707</v>
      </c>
      <c r="HB9" s="5">
        <v>1166140</v>
      </c>
      <c r="HC9" s="5">
        <v>1154665</v>
      </c>
      <c r="HD9" s="5">
        <v>1145030</v>
      </c>
      <c r="HE9" s="5">
        <v>1135861</v>
      </c>
      <c r="HF9" s="5">
        <v>1125501</v>
      </c>
      <c r="HG9" s="5" t="s">
        <v>220</v>
      </c>
      <c r="HH9" s="5" t="s">
        <v>220</v>
      </c>
      <c r="HI9" s="5" t="s">
        <v>220</v>
      </c>
      <c r="HJ9" s="5" t="s">
        <v>220</v>
      </c>
      <c r="HK9" s="5" t="s">
        <v>220</v>
      </c>
      <c r="HL9" s="5" t="s">
        <v>220</v>
      </c>
      <c r="HM9" s="5" t="s">
        <v>220</v>
      </c>
      <c r="HN9" s="5" t="s">
        <v>220</v>
      </c>
      <c r="HO9" s="5" t="s">
        <v>220</v>
      </c>
      <c r="HP9" s="5" t="s">
        <v>220</v>
      </c>
      <c r="HQ9" s="5" t="s">
        <v>220</v>
      </c>
      <c r="HR9" s="5" t="s">
        <v>220</v>
      </c>
      <c r="HS9" s="5">
        <v>1488234</v>
      </c>
      <c r="HT9" s="5">
        <v>1480475</v>
      </c>
      <c r="HU9" s="5">
        <v>1475042</v>
      </c>
      <c r="HV9" s="5">
        <v>1468744</v>
      </c>
      <c r="HW9" s="5">
        <v>1458602</v>
      </c>
      <c r="HX9" s="5">
        <v>1450921</v>
      </c>
      <c r="HY9" s="5">
        <v>1444803</v>
      </c>
      <c r="HZ9" s="5">
        <v>1440488</v>
      </c>
      <c r="IA9" s="5">
        <v>1434487</v>
      </c>
      <c r="IB9" s="5">
        <v>1436229</v>
      </c>
      <c r="IC9" s="5">
        <v>1435611</v>
      </c>
      <c r="ID9" s="5">
        <v>1435370</v>
      </c>
      <c r="IE9" s="5">
        <v>1425243</v>
      </c>
      <c r="IF9" s="5">
        <v>1409748</v>
      </c>
      <c r="IG9" s="5">
        <v>1394751</v>
      </c>
      <c r="IH9" s="5">
        <v>1379154</v>
      </c>
      <c r="II9" s="5">
        <v>1363120</v>
      </c>
      <c r="IJ9" s="5">
        <v>1349662</v>
      </c>
      <c r="IK9" s="5">
        <v>1336579</v>
      </c>
      <c r="IL9" s="5">
        <v>1322172</v>
      </c>
      <c r="IM9" s="5" t="s">
        <v>220</v>
      </c>
      <c r="IN9" s="5" t="s">
        <v>220</v>
      </c>
      <c r="IO9" s="5" t="s">
        <v>220</v>
      </c>
      <c r="IP9" s="5" t="s">
        <v>220</v>
      </c>
      <c r="IQ9" s="5" t="s">
        <v>220</v>
      </c>
      <c r="IR9" s="5" t="s">
        <v>220</v>
      </c>
      <c r="IS9" s="5" t="s">
        <v>220</v>
      </c>
      <c r="IT9" s="5" t="s">
        <v>220</v>
      </c>
      <c r="IU9" s="5" t="s">
        <v>220</v>
      </c>
      <c r="IV9" s="5" t="s">
        <v>220</v>
      </c>
      <c r="IW9" s="5" t="s">
        <v>220</v>
      </c>
      <c r="IX9" s="5" t="s">
        <v>220</v>
      </c>
    </row>
    <row r="10" spans="1:258" x14ac:dyDescent="0.3">
      <c r="A10" s="1" t="s">
        <v>4</v>
      </c>
      <c r="B10" s="2">
        <v>4058371</v>
      </c>
      <c r="C10" s="5">
        <v>143208</v>
      </c>
      <c r="D10" s="5">
        <v>148071</v>
      </c>
      <c r="E10" s="5">
        <v>151017</v>
      </c>
      <c r="F10" s="5">
        <v>140224</v>
      </c>
      <c r="G10" s="5">
        <v>139320</v>
      </c>
      <c r="H10" s="5">
        <v>150464</v>
      </c>
      <c r="I10" s="5">
        <v>141237</v>
      </c>
      <c r="J10" s="5">
        <v>142255</v>
      </c>
      <c r="K10" s="5">
        <v>139936</v>
      </c>
      <c r="L10" s="5">
        <v>131097</v>
      </c>
      <c r="M10" s="5">
        <v>130203</v>
      </c>
      <c r="N10" s="5">
        <v>128495</v>
      </c>
      <c r="O10" s="5">
        <v>142018</v>
      </c>
      <c r="P10" s="5">
        <v>140516</v>
      </c>
      <c r="Q10" s="5">
        <v>132002</v>
      </c>
      <c r="R10" s="5">
        <v>130627</v>
      </c>
      <c r="S10" s="5">
        <v>131006</v>
      </c>
      <c r="T10" s="5">
        <v>130648</v>
      </c>
      <c r="U10" s="5">
        <v>130228</v>
      </c>
      <c r="V10" s="5">
        <v>129701</v>
      </c>
      <c r="W10" s="5">
        <v>131075</v>
      </c>
      <c r="X10" s="5">
        <v>127411</v>
      </c>
      <c r="Y10" s="5">
        <v>129723</v>
      </c>
      <c r="Z10" s="5">
        <v>136699</v>
      </c>
      <c r="AA10" s="5">
        <v>132720</v>
      </c>
      <c r="AB10" s="5">
        <v>132265</v>
      </c>
      <c r="AC10" s="5" t="s">
        <v>220</v>
      </c>
      <c r="AD10" s="5" t="s">
        <v>220</v>
      </c>
      <c r="AE10" s="5" t="s">
        <v>220</v>
      </c>
      <c r="AF10" s="5" t="s">
        <v>220</v>
      </c>
      <c r="AG10" s="5" t="s">
        <v>220</v>
      </c>
      <c r="AH10" s="5" t="s">
        <v>220</v>
      </c>
      <c r="AI10" s="5">
        <v>337796</v>
      </c>
      <c r="AJ10" s="5">
        <v>388979</v>
      </c>
      <c r="AK10" s="5">
        <v>414210</v>
      </c>
      <c r="AL10" s="5">
        <v>395154</v>
      </c>
      <c r="AM10" s="5">
        <v>398066</v>
      </c>
      <c r="AN10" s="5">
        <v>422784</v>
      </c>
      <c r="AO10" s="5">
        <v>377005</v>
      </c>
      <c r="AP10" s="5">
        <v>399144</v>
      </c>
      <c r="AQ10" s="5">
        <v>364710</v>
      </c>
      <c r="AR10" s="5">
        <v>370843</v>
      </c>
      <c r="AS10" s="5">
        <v>346506</v>
      </c>
      <c r="AT10" s="5">
        <v>310176</v>
      </c>
      <c r="AU10" s="5">
        <v>344761</v>
      </c>
      <c r="AV10" s="5">
        <v>346840</v>
      </c>
      <c r="AW10" s="5">
        <v>313347</v>
      </c>
      <c r="AX10" s="5">
        <v>307512</v>
      </c>
      <c r="AY10" s="5">
        <v>307588</v>
      </c>
      <c r="AZ10" s="5">
        <v>311548</v>
      </c>
      <c r="BA10" s="5">
        <v>307737</v>
      </c>
      <c r="BB10" s="5">
        <v>301830</v>
      </c>
      <c r="BC10" s="5">
        <v>298983</v>
      </c>
      <c r="BD10" s="5">
        <v>291973</v>
      </c>
      <c r="BE10" s="5">
        <v>286783</v>
      </c>
      <c r="BF10" s="5">
        <v>297400</v>
      </c>
      <c r="BG10" s="5">
        <v>291827</v>
      </c>
      <c r="BH10" s="5">
        <v>286134</v>
      </c>
      <c r="BI10" s="5" t="s">
        <v>220</v>
      </c>
      <c r="BJ10" s="5" t="s">
        <v>220</v>
      </c>
      <c r="BK10" s="5" t="s">
        <v>220</v>
      </c>
      <c r="BL10" s="5" t="s">
        <v>220</v>
      </c>
      <c r="BM10" s="5" t="s">
        <v>220</v>
      </c>
      <c r="BN10" s="5" t="s">
        <v>220</v>
      </c>
      <c r="BO10" s="6">
        <v>14.182168593933291</v>
      </c>
      <c r="BP10" s="6">
        <v>12.874229254884479</v>
      </c>
      <c r="BQ10" s="6">
        <v>11.886741227808781</v>
      </c>
      <c r="BR10" s="6">
        <v>11.84056692416385</v>
      </c>
      <c r="BS10" s="6">
        <v>11.85158630578956</v>
      </c>
      <c r="BT10" s="6">
        <v>11.851138142839931</v>
      </c>
      <c r="BU10" s="6">
        <v>12.792681804343051</v>
      </c>
      <c r="BV10" s="6">
        <v>11.92928192330673</v>
      </c>
      <c r="BW10" s="6">
        <v>12.099102446832831</v>
      </c>
      <c r="BX10" s="6">
        <v>10.69437134335644</v>
      </c>
      <c r="BY10" s="6">
        <v>11.389138499112921</v>
      </c>
      <c r="BZ10" s="6">
        <v>15.161679442779869</v>
      </c>
      <c r="CA10" s="6">
        <v>10.01563182131842</v>
      </c>
      <c r="CB10" s="6">
        <v>9.6871530644197108</v>
      </c>
      <c r="CC10" s="6">
        <v>9.5687944122058699</v>
      </c>
      <c r="CD10" s="6">
        <v>9.5807145536527596</v>
      </c>
      <c r="CE10" s="6">
        <v>9.5354411248339694</v>
      </c>
      <c r="CF10" s="6">
        <v>9.7705284428387706</v>
      </c>
      <c r="CG10" s="6">
        <v>9.5432625856190594</v>
      </c>
      <c r="CH10" s="6">
        <v>9.5242133830887905</v>
      </c>
      <c r="CI10" s="6" t="s">
        <v>220</v>
      </c>
      <c r="CJ10" s="6" t="s">
        <v>220</v>
      </c>
      <c r="CK10" s="6" t="s">
        <v>220</v>
      </c>
      <c r="CL10" s="6" t="s">
        <v>220</v>
      </c>
      <c r="CM10" s="6" t="s">
        <v>220</v>
      </c>
      <c r="CN10" s="6" t="s">
        <v>220</v>
      </c>
      <c r="CO10" s="6" t="s">
        <v>220</v>
      </c>
      <c r="CP10" s="6" t="s">
        <v>220</v>
      </c>
      <c r="CQ10" s="6" t="s">
        <v>220</v>
      </c>
      <c r="CR10" s="6" t="s">
        <v>220</v>
      </c>
      <c r="CS10" s="6" t="s">
        <v>220</v>
      </c>
      <c r="CT10" s="6" t="s">
        <v>220</v>
      </c>
      <c r="CU10" s="6">
        <v>12.9406505701666</v>
      </c>
      <c r="CV10" s="6">
        <v>11.841770378349469</v>
      </c>
      <c r="CW10" s="6">
        <v>11.42946814417807</v>
      </c>
      <c r="CX10" s="6">
        <v>10.746415911876429</v>
      </c>
      <c r="CY10" s="6">
        <v>10.381677090339609</v>
      </c>
      <c r="CZ10" s="6">
        <v>10.4360037247304</v>
      </c>
      <c r="DA10" s="6">
        <v>11.158207450829559</v>
      </c>
      <c r="DB10" s="6">
        <v>10.47742168240033</v>
      </c>
      <c r="DC10" s="6">
        <v>10.672863370897421</v>
      </c>
      <c r="DD10" s="6">
        <v>9.5479758280458302</v>
      </c>
      <c r="DE10" s="6">
        <v>9.7536550593640499</v>
      </c>
      <c r="DF10" s="6">
        <v>13.59292788610337</v>
      </c>
      <c r="DG10" s="6">
        <v>8.7054510225924595</v>
      </c>
      <c r="DH10" s="6">
        <v>8.1928266635912799</v>
      </c>
      <c r="DI10" s="6">
        <v>8.3172967987566402</v>
      </c>
      <c r="DJ10" s="6">
        <v>8.3372356200733595</v>
      </c>
      <c r="DK10" s="6">
        <v>8.2873844233194998</v>
      </c>
      <c r="DL10" s="6">
        <v>8.4596916045039592</v>
      </c>
      <c r="DM10" s="6">
        <v>8.2710236338171796</v>
      </c>
      <c r="DN10" s="6">
        <v>8.2778385183712597</v>
      </c>
      <c r="DO10" s="6" t="s">
        <v>220</v>
      </c>
      <c r="DP10" s="6" t="s">
        <v>220</v>
      </c>
      <c r="DQ10" s="6" t="s">
        <v>220</v>
      </c>
      <c r="DR10" s="6" t="s">
        <v>220</v>
      </c>
      <c r="DS10" s="6" t="s">
        <v>220</v>
      </c>
      <c r="DT10" s="6" t="s">
        <v>220</v>
      </c>
      <c r="DU10" s="6" t="s">
        <v>220</v>
      </c>
      <c r="DV10" s="6" t="s">
        <v>220</v>
      </c>
      <c r="DW10" s="6" t="s">
        <v>220</v>
      </c>
      <c r="DX10" s="6" t="s">
        <v>220</v>
      </c>
      <c r="DY10" s="6" t="s">
        <v>220</v>
      </c>
      <c r="DZ10" s="6" t="s">
        <v>220</v>
      </c>
      <c r="EA10" s="6">
        <v>14.1821685939333</v>
      </c>
      <c r="EB10" s="6">
        <v>12.874229254884481</v>
      </c>
      <c r="EC10" s="6">
        <v>11.886741227808789</v>
      </c>
      <c r="ED10" s="6">
        <v>11.840566924163852</v>
      </c>
      <c r="EE10" s="6">
        <v>11.851586305789567</v>
      </c>
      <c r="EF10" s="6">
        <v>11.851138142839938</v>
      </c>
      <c r="EG10" s="6">
        <v>12.792681804343054</v>
      </c>
      <c r="EH10" s="6">
        <v>11.929281923306737</v>
      </c>
      <c r="EI10" s="6">
        <v>12.099102446832838</v>
      </c>
      <c r="EJ10" s="6">
        <v>10.694371343356446</v>
      </c>
      <c r="EK10" s="6">
        <v>11.389138499112924</v>
      </c>
      <c r="EL10" s="6">
        <v>15.161679442779874</v>
      </c>
      <c r="EM10" s="6">
        <v>10.015631821318424</v>
      </c>
      <c r="EN10" s="6">
        <v>9.6871530644197108</v>
      </c>
      <c r="EO10" s="6">
        <v>9.5687944122058752</v>
      </c>
      <c r="EP10" s="6">
        <v>9.5807145536527667</v>
      </c>
      <c r="EQ10" s="6">
        <v>9.5354411248339765</v>
      </c>
      <c r="ER10" s="6">
        <v>9.7705284428387724</v>
      </c>
      <c r="ES10" s="6">
        <v>9.5432625856190683</v>
      </c>
      <c r="ET10" s="6">
        <v>9.5242133830887958</v>
      </c>
      <c r="EU10" s="6" t="s">
        <v>220</v>
      </c>
      <c r="EV10" s="6" t="s">
        <v>220</v>
      </c>
      <c r="EW10" s="6" t="s">
        <v>220</v>
      </c>
      <c r="EX10" s="6" t="s">
        <v>220</v>
      </c>
      <c r="EY10" s="6" t="s">
        <v>220</v>
      </c>
      <c r="EZ10" s="6" t="s">
        <v>220</v>
      </c>
      <c r="FA10" s="6" t="s">
        <v>220</v>
      </c>
      <c r="FB10" s="6" t="s">
        <v>220</v>
      </c>
      <c r="FC10" s="6" t="s">
        <v>220</v>
      </c>
      <c r="FD10" s="6" t="s">
        <v>220</v>
      </c>
      <c r="FE10" s="6" t="s">
        <v>220</v>
      </c>
      <c r="FF10" s="6" t="s">
        <v>220</v>
      </c>
      <c r="FG10" s="6">
        <v>12.940650570166609</v>
      </c>
      <c r="FH10" s="6">
        <v>11.841770378349473</v>
      </c>
      <c r="FI10" s="6">
        <v>11.429468144178074</v>
      </c>
      <c r="FJ10" s="6">
        <v>10.74641591187644</v>
      </c>
      <c r="FK10" s="6">
        <v>10.381677090339615</v>
      </c>
      <c r="FL10" s="6">
        <v>10.436003724730408</v>
      </c>
      <c r="FM10" s="6">
        <v>11.158207450829565</v>
      </c>
      <c r="FN10" s="6">
        <v>10.477421682400337</v>
      </c>
      <c r="FO10" s="6">
        <v>10.672863370897426</v>
      </c>
      <c r="FP10" s="6">
        <v>9.5479758280458302</v>
      </c>
      <c r="FQ10" s="6">
        <v>9.7536550593640516</v>
      </c>
      <c r="FR10" s="6">
        <v>13.592927886103373</v>
      </c>
      <c r="FS10" s="6">
        <v>8.7054510225924631</v>
      </c>
      <c r="FT10" s="6">
        <v>8.1928266635912816</v>
      </c>
      <c r="FU10" s="6">
        <v>8.3172967987566508</v>
      </c>
      <c r="FV10" s="6">
        <v>8.3372356200733631</v>
      </c>
      <c r="FW10" s="6">
        <v>8.2873844233195051</v>
      </c>
      <c r="FX10" s="6">
        <v>8.459691604503961</v>
      </c>
      <c r="FY10" s="6">
        <v>8.2710236338171885</v>
      </c>
      <c r="FZ10" s="6">
        <v>8.2778385183712686</v>
      </c>
      <c r="GA10" s="6" t="s">
        <v>220</v>
      </c>
      <c r="GB10" s="6" t="s">
        <v>220</v>
      </c>
      <c r="GC10" s="6" t="s">
        <v>220</v>
      </c>
      <c r="GD10" s="6" t="s">
        <v>220</v>
      </c>
      <c r="GE10" s="6" t="s">
        <v>220</v>
      </c>
      <c r="GF10" s="6" t="s">
        <v>220</v>
      </c>
      <c r="GG10" s="6" t="s">
        <v>220</v>
      </c>
      <c r="GH10" s="6" t="s">
        <v>220</v>
      </c>
      <c r="GI10" s="6" t="s">
        <v>220</v>
      </c>
      <c r="GJ10" s="6" t="s">
        <v>220</v>
      </c>
      <c r="GK10" s="6" t="s">
        <v>220</v>
      </c>
      <c r="GL10" s="6" t="s">
        <v>220</v>
      </c>
      <c r="GM10" s="5">
        <v>14793</v>
      </c>
      <c r="GN10" s="5">
        <v>14707</v>
      </c>
      <c r="GO10" s="5">
        <v>14579</v>
      </c>
      <c r="GP10" s="5">
        <v>14466</v>
      </c>
      <c r="GQ10" s="5">
        <v>14292</v>
      </c>
      <c r="GR10" s="5">
        <v>14115</v>
      </c>
      <c r="GS10" s="5">
        <v>13968</v>
      </c>
      <c r="GT10" s="5">
        <v>13912</v>
      </c>
      <c r="GU10" s="5">
        <v>13842</v>
      </c>
      <c r="GV10" s="5">
        <v>13781</v>
      </c>
      <c r="GW10" s="5">
        <v>13750</v>
      </c>
      <c r="GX10" s="5">
        <v>13699</v>
      </c>
      <c r="GY10" s="5">
        <v>13644</v>
      </c>
      <c r="GZ10" s="5">
        <v>13500</v>
      </c>
      <c r="HA10" s="5">
        <v>13313</v>
      </c>
      <c r="HB10" s="5">
        <v>13196</v>
      </c>
      <c r="HC10" s="5">
        <v>13079</v>
      </c>
      <c r="HD10" s="5">
        <v>12949</v>
      </c>
      <c r="HE10" s="5">
        <v>12807</v>
      </c>
      <c r="HF10" s="5">
        <v>12675</v>
      </c>
      <c r="HG10" s="5" t="s">
        <v>220</v>
      </c>
      <c r="HH10" s="5" t="s">
        <v>220</v>
      </c>
      <c r="HI10" s="5" t="s">
        <v>220</v>
      </c>
      <c r="HJ10" s="5" t="s">
        <v>220</v>
      </c>
      <c r="HK10" s="5" t="s">
        <v>220</v>
      </c>
      <c r="HL10" s="5" t="s">
        <v>220</v>
      </c>
      <c r="HM10" s="5" t="s">
        <v>220</v>
      </c>
      <c r="HN10" s="5" t="s">
        <v>220</v>
      </c>
      <c r="HO10" s="5" t="s">
        <v>220</v>
      </c>
      <c r="HP10" s="5" t="s">
        <v>220</v>
      </c>
      <c r="HQ10" s="5" t="s">
        <v>220</v>
      </c>
      <c r="HR10" s="5" t="s">
        <v>220</v>
      </c>
      <c r="HS10" s="5">
        <v>17280</v>
      </c>
      <c r="HT10" s="5">
        <v>17165</v>
      </c>
      <c r="HU10" s="5">
        <v>17005</v>
      </c>
      <c r="HV10" s="5">
        <v>16853</v>
      </c>
      <c r="HW10" s="5">
        <v>16671</v>
      </c>
      <c r="HX10" s="5">
        <v>16464</v>
      </c>
      <c r="HY10" s="5">
        <v>16266</v>
      </c>
      <c r="HZ10" s="5">
        <v>16180</v>
      </c>
      <c r="IA10" s="5">
        <v>16102</v>
      </c>
      <c r="IB10" s="5">
        <v>16034</v>
      </c>
      <c r="IC10" s="5">
        <v>15991</v>
      </c>
      <c r="ID10" s="5">
        <v>15918</v>
      </c>
      <c r="IE10" s="5">
        <v>15865</v>
      </c>
      <c r="IF10" s="5">
        <v>15698</v>
      </c>
      <c r="IG10" s="5">
        <v>15511</v>
      </c>
      <c r="IH10" s="5">
        <v>15392</v>
      </c>
      <c r="II10" s="5">
        <v>15261</v>
      </c>
      <c r="IJ10" s="5">
        <v>15113</v>
      </c>
      <c r="IK10" s="5">
        <v>14945</v>
      </c>
      <c r="IL10" s="5">
        <v>14579</v>
      </c>
      <c r="IM10" s="5" t="s">
        <v>220</v>
      </c>
      <c r="IN10" s="5" t="s">
        <v>220</v>
      </c>
      <c r="IO10" s="5" t="s">
        <v>220</v>
      </c>
      <c r="IP10" s="5" t="s">
        <v>220</v>
      </c>
      <c r="IQ10" s="5" t="s">
        <v>220</v>
      </c>
      <c r="IR10" s="5" t="s">
        <v>220</v>
      </c>
      <c r="IS10" s="5" t="s">
        <v>220</v>
      </c>
      <c r="IT10" s="5" t="s">
        <v>220</v>
      </c>
      <c r="IU10" s="5" t="s">
        <v>220</v>
      </c>
      <c r="IV10" s="5" t="s">
        <v>220</v>
      </c>
      <c r="IW10" s="5" t="s">
        <v>220</v>
      </c>
      <c r="IX10" s="5" t="s">
        <v>220</v>
      </c>
    </row>
    <row r="11" spans="1:258" x14ac:dyDescent="0.3">
      <c r="A11" s="1" t="s">
        <v>5</v>
      </c>
      <c r="B11" s="2">
        <v>4272394</v>
      </c>
      <c r="C11" s="5">
        <v>11652620</v>
      </c>
      <c r="D11" s="5">
        <v>12086120</v>
      </c>
      <c r="E11" s="5">
        <v>10985458</v>
      </c>
      <c r="F11" s="5">
        <v>11511323</v>
      </c>
      <c r="G11" s="5">
        <v>11554033</v>
      </c>
      <c r="H11" s="5">
        <v>11883802</v>
      </c>
      <c r="I11" s="5">
        <v>11784789</v>
      </c>
      <c r="J11" s="5">
        <v>11610682</v>
      </c>
      <c r="K11" s="5">
        <v>11848149</v>
      </c>
      <c r="L11" s="5">
        <v>12341000</v>
      </c>
      <c r="M11" s="5" t="s">
        <v>220</v>
      </c>
      <c r="N11" s="5" t="s">
        <v>220</v>
      </c>
      <c r="O11" s="5" t="s">
        <v>220</v>
      </c>
      <c r="P11" s="5" t="s">
        <v>220</v>
      </c>
      <c r="Q11" s="5" t="s">
        <v>220</v>
      </c>
      <c r="R11" s="5" t="s">
        <v>220</v>
      </c>
      <c r="S11" s="5" t="s">
        <v>220</v>
      </c>
      <c r="T11" s="5" t="s">
        <v>220</v>
      </c>
      <c r="U11" s="5" t="s">
        <v>220</v>
      </c>
      <c r="V11" s="5" t="s">
        <v>220</v>
      </c>
      <c r="W11" s="5" t="s">
        <v>220</v>
      </c>
      <c r="X11" s="5" t="s">
        <v>220</v>
      </c>
      <c r="Y11" s="5" t="s">
        <v>220</v>
      </c>
      <c r="Z11" s="5" t="s">
        <v>220</v>
      </c>
      <c r="AA11" s="5" t="s">
        <v>220</v>
      </c>
      <c r="AB11" s="5" t="s">
        <v>220</v>
      </c>
      <c r="AC11" s="5" t="s">
        <v>220</v>
      </c>
      <c r="AD11" s="5" t="s">
        <v>220</v>
      </c>
      <c r="AE11" s="5" t="s">
        <v>220</v>
      </c>
      <c r="AF11" s="5" t="s">
        <v>220</v>
      </c>
      <c r="AG11" s="5" t="s">
        <v>220</v>
      </c>
      <c r="AH11" s="5" t="s">
        <v>220</v>
      </c>
      <c r="AI11" s="5">
        <v>36348102</v>
      </c>
      <c r="AJ11" s="5">
        <v>37367924</v>
      </c>
      <c r="AK11" s="5">
        <v>35537431</v>
      </c>
      <c r="AL11" s="5">
        <v>36754294</v>
      </c>
      <c r="AM11" s="5">
        <v>36850871</v>
      </c>
      <c r="AN11" s="5">
        <v>37915282</v>
      </c>
      <c r="AO11" s="5">
        <v>38012834</v>
      </c>
      <c r="AP11" s="5">
        <v>37641539</v>
      </c>
      <c r="AQ11" s="5">
        <v>37461740</v>
      </c>
      <c r="AR11" s="5">
        <v>37891801</v>
      </c>
      <c r="AS11" s="5" t="s">
        <v>220</v>
      </c>
      <c r="AT11" s="5" t="s">
        <v>220</v>
      </c>
      <c r="AU11" s="5" t="s">
        <v>220</v>
      </c>
      <c r="AV11" s="5" t="s">
        <v>220</v>
      </c>
      <c r="AW11" s="5" t="s">
        <v>220</v>
      </c>
      <c r="AX11" s="5" t="s">
        <v>220</v>
      </c>
      <c r="AY11" s="5" t="s">
        <v>220</v>
      </c>
      <c r="AZ11" s="5" t="s">
        <v>220</v>
      </c>
      <c r="BA11" s="5" t="s">
        <v>220</v>
      </c>
      <c r="BB11" s="5" t="s">
        <v>220</v>
      </c>
      <c r="BC11" s="5" t="s">
        <v>220</v>
      </c>
      <c r="BD11" s="5" t="s">
        <v>220</v>
      </c>
      <c r="BE11" s="5" t="s">
        <v>220</v>
      </c>
      <c r="BF11" s="5" t="s">
        <v>220</v>
      </c>
      <c r="BG11" s="5" t="s">
        <v>220</v>
      </c>
      <c r="BH11" s="5" t="s">
        <v>220</v>
      </c>
      <c r="BI11" s="5" t="s">
        <v>220</v>
      </c>
      <c r="BJ11" s="5" t="s">
        <v>220</v>
      </c>
      <c r="BK11" s="5" t="s">
        <v>220</v>
      </c>
      <c r="BL11" s="5" t="s">
        <v>220</v>
      </c>
      <c r="BM11" s="5" t="s">
        <v>220</v>
      </c>
      <c r="BN11" s="5" t="s">
        <v>220</v>
      </c>
      <c r="BO11" s="6">
        <v>9.4234578500409505</v>
      </c>
      <c r="BP11" s="6">
        <v>9.7867044885206393</v>
      </c>
      <c r="BQ11" s="6">
        <v>10.40287359764347</v>
      </c>
      <c r="BR11" s="6">
        <v>10.399109850333261</v>
      </c>
      <c r="BS11" s="6">
        <v>10.323409170035291</v>
      </c>
      <c r="BT11" s="6">
        <v>10.048182800779999</v>
      </c>
      <c r="BU11" s="6">
        <v>9.13887268726514</v>
      </c>
      <c r="BV11" s="6">
        <v>10.03136075555271</v>
      </c>
      <c r="BW11" s="6">
        <v>10.14050760051709</v>
      </c>
      <c r="BX11" s="6">
        <v>10.290948756162051</v>
      </c>
      <c r="BY11" s="6" t="s">
        <v>220</v>
      </c>
      <c r="BZ11" s="6" t="s">
        <v>220</v>
      </c>
      <c r="CA11" s="6" t="s">
        <v>220</v>
      </c>
      <c r="CB11" s="6" t="s">
        <v>220</v>
      </c>
      <c r="CC11" s="6" t="s">
        <v>220</v>
      </c>
      <c r="CD11" s="6" t="s">
        <v>220</v>
      </c>
      <c r="CE11" s="6" t="s">
        <v>220</v>
      </c>
      <c r="CF11" s="6" t="s">
        <v>220</v>
      </c>
      <c r="CG11" s="6" t="s">
        <v>220</v>
      </c>
      <c r="CH11" s="6" t="s">
        <v>220</v>
      </c>
      <c r="CI11" s="6" t="s">
        <v>220</v>
      </c>
      <c r="CJ11" s="6" t="s">
        <v>220</v>
      </c>
      <c r="CK11" s="6" t="s">
        <v>220</v>
      </c>
      <c r="CL11" s="6" t="s">
        <v>220</v>
      </c>
      <c r="CM11" s="6" t="s">
        <v>220</v>
      </c>
      <c r="CN11" s="6" t="s">
        <v>220</v>
      </c>
      <c r="CO11" s="6" t="s">
        <v>220</v>
      </c>
      <c r="CP11" s="6" t="s">
        <v>220</v>
      </c>
      <c r="CQ11" s="6" t="s">
        <v>220</v>
      </c>
      <c r="CR11" s="6" t="s">
        <v>220</v>
      </c>
      <c r="CS11" s="6" t="s">
        <v>220</v>
      </c>
      <c r="CT11" s="6" t="s">
        <v>220</v>
      </c>
      <c r="CU11" s="6">
        <v>8.6483097448684205</v>
      </c>
      <c r="CV11" s="6">
        <v>9.0056940339192302</v>
      </c>
      <c r="CW11" s="6">
        <v>9.3699065851028305</v>
      </c>
      <c r="CX11" s="6">
        <v>9.3505491077118492</v>
      </c>
      <c r="CY11" s="6">
        <v>8.9003520785415606</v>
      </c>
      <c r="CZ11" s="6">
        <v>8.8566436259314099</v>
      </c>
      <c r="DA11" s="6">
        <v>8.0622217991386709</v>
      </c>
      <c r="DB11" s="6">
        <v>8.93718121662112</v>
      </c>
      <c r="DC11" s="6">
        <v>9.4641910493108199</v>
      </c>
      <c r="DD11" s="6">
        <v>9.6863728969333192</v>
      </c>
      <c r="DE11" s="6" t="s">
        <v>220</v>
      </c>
      <c r="DF11" s="6" t="s">
        <v>220</v>
      </c>
      <c r="DG11" s="6" t="s">
        <v>220</v>
      </c>
      <c r="DH11" s="6" t="s">
        <v>220</v>
      </c>
      <c r="DI11" s="6" t="s">
        <v>220</v>
      </c>
      <c r="DJ11" s="6" t="s">
        <v>220</v>
      </c>
      <c r="DK11" s="6" t="s">
        <v>220</v>
      </c>
      <c r="DL11" s="6" t="s">
        <v>220</v>
      </c>
      <c r="DM11" s="6" t="s">
        <v>220</v>
      </c>
      <c r="DN11" s="6" t="s">
        <v>220</v>
      </c>
      <c r="DO11" s="6" t="s">
        <v>220</v>
      </c>
      <c r="DP11" s="6" t="s">
        <v>220</v>
      </c>
      <c r="DQ11" s="6" t="s">
        <v>220</v>
      </c>
      <c r="DR11" s="6" t="s">
        <v>220</v>
      </c>
      <c r="DS11" s="6" t="s">
        <v>220</v>
      </c>
      <c r="DT11" s="6" t="s">
        <v>220</v>
      </c>
      <c r="DU11" s="6" t="s">
        <v>220</v>
      </c>
      <c r="DV11" s="6" t="s">
        <v>220</v>
      </c>
      <c r="DW11" s="6" t="s">
        <v>220</v>
      </c>
      <c r="DX11" s="6" t="s">
        <v>220</v>
      </c>
      <c r="DY11" s="6" t="s">
        <v>220</v>
      </c>
      <c r="DZ11" s="6" t="s">
        <v>220</v>
      </c>
      <c r="EA11" s="6">
        <v>7.2745134060192909</v>
      </c>
      <c r="EB11" s="6">
        <v>7.0346215034798094</v>
      </c>
      <c r="EC11" s="6">
        <v>7.9206157885619524</v>
      </c>
      <c r="ED11" s="6">
        <v>7.7700799465013706</v>
      </c>
      <c r="EE11" s="6">
        <v>7.4289730694035576</v>
      </c>
      <c r="EF11" s="6">
        <v>6.5320593527223023</v>
      </c>
      <c r="EG11" s="6">
        <v>6.6413662561120104</v>
      </c>
      <c r="EH11" s="6">
        <v>9.056100235972357</v>
      </c>
      <c r="EI11" s="6">
        <v>10.102911433676265</v>
      </c>
      <c r="EJ11" s="6">
        <v>10.290276314723281</v>
      </c>
      <c r="EK11" s="6" t="s">
        <v>220</v>
      </c>
      <c r="EL11" s="6" t="s">
        <v>220</v>
      </c>
      <c r="EM11" s="6" t="s">
        <v>220</v>
      </c>
      <c r="EN11" s="6" t="s">
        <v>220</v>
      </c>
      <c r="EO11" s="6" t="s">
        <v>220</v>
      </c>
      <c r="EP11" s="6" t="s">
        <v>220</v>
      </c>
      <c r="EQ11" s="6" t="s">
        <v>220</v>
      </c>
      <c r="ER11" s="6" t="s">
        <v>220</v>
      </c>
      <c r="ES11" s="6" t="s">
        <v>220</v>
      </c>
      <c r="ET11" s="6" t="s">
        <v>220</v>
      </c>
      <c r="EU11" s="6" t="s">
        <v>220</v>
      </c>
      <c r="EV11" s="6" t="s">
        <v>220</v>
      </c>
      <c r="EW11" s="6" t="s">
        <v>220</v>
      </c>
      <c r="EX11" s="6" t="s">
        <v>220</v>
      </c>
      <c r="EY11" s="6" t="s">
        <v>220</v>
      </c>
      <c r="EZ11" s="6" t="s">
        <v>220</v>
      </c>
      <c r="FA11" s="6" t="s">
        <v>220</v>
      </c>
      <c r="FB11" s="6" t="s">
        <v>220</v>
      </c>
      <c r="FC11" s="6" t="s">
        <v>220</v>
      </c>
      <c r="FD11" s="6" t="s">
        <v>220</v>
      </c>
      <c r="FE11" s="6" t="s">
        <v>220</v>
      </c>
      <c r="FF11" s="6" t="s">
        <v>220</v>
      </c>
      <c r="FG11" s="6">
        <v>4.1709682843244966</v>
      </c>
      <c r="FH11" s="6">
        <v>4.0339931523996118</v>
      </c>
      <c r="FI11" s="6">
        <v>4.3858277632377725</v>
      </c>
      <c r="FJ11" s="6">
        <v>4.2426085448375446</v>
      </c>
      <c r="FK11" s="6">
        <v>4.1086030482877991</v>
      </c>
      <c r="FL11" s="6">
        <v>3.6732245830938179</v>
      </c>
      <c r="FM11" s="6">
        <v>3.5787245471001952</v>
      </c>
      <c r="FN11" s="6">
        <v>4.2929116155426055</v>
      </c>
      <c r="FO11" s="6">
        <v>4.9288874462318084</v>
      </c>
      <c r="FP11" s="6">
        <v>5.2330713971605629</v>
      </c>
      <c r="FQ11" s="6" t="s">
        <v>220</v>
      </c>
      <c r="FR11" s="6" t="s">
        <v>220</v>
      </c>
      <c r="FS11" s="6" t="s">
        <v>220</v>
      </c>
      <c r="FT11" s="6" t="s">
        <v>220</v>
      </c>
      <c r="FU11" s="6" t="s">
        <v>220</v>
      </c>
      <c r="FV11" s="6" t="s">
        <v>220</v>
      </c>
      <c r="FW11" s="6" t="s">
        <v>220</v>
      </c>
      <c r="FX11" s="6" t="s">
        <v>220</v>
      </c>
      <c r="FY11" s="6" t="s">
        <v>220</v>
      </c>
      <c r="FZ11" s="6" t="s">
        <v>220</v>
      </c>
      <c r="GA11" s="6" t="s">
        <v>220</v>
      </c>
      <c r="GB11" s="6" t="s">
        <v>220</v>
      </c>
      <c r="GC11" s="6" t="s">
        <v>220</v>
      </c>
      <c r="GD11" s="6" t="s">
        <v>220</v>
      </c>
      <c r="GE11" s="6" t="s">
        <v>220</v>
      </c>
      <c r="GF11" s="6" t="s">
        <v>220</v>
      </c>
      <c r="GG11" s="6" t="s">
        <v>220</v>
      </c>
      <c r="GH11" s="6" t="s">
        <v>220</v>
      </c>
      <c r="GI11" s="6" t="s">
        <v>220</v>
      </c>
      <c r="GJ11" s="6" t="s">
        <v>220</v>
      </c>
      <c r="GK11" s="6" t="s">
        <v>220</v>
      </c>
      <c r="GL11" s="6" t="s">
        <v>220</v>
      </c>
      <c r="GM11" s="5">
        <v>1059134</v>
      </c>
      <c r="GN11" s="5">
        <v>1058471</v>
      </c>
      <c r="GO11" s="5">
        <v>1059300</v>
      </c>
      <c r="GP11" s="5">
        <v>1062515</v>
      </c>
      <c r="GQ11" s="5">
        <v>1060473</v>
      </c>
      <c r="GR11" s="5">
        <v>1062627</v>
      </c>
      <c r="GS11" s="5">
        <v>1061909</v>
      </c>
      <c r="GT11" s="5">
        <v>1055303</v>
      </c>
      <c r="GU11" s="5">
        <v>1053644</v>
      </c>
      <c r="GV11" s="5">
        <v>1049378</v>
      </c>
      <c r="GW11" s="5" t="s">
        <v>220</v>
      </c>
      <c r="GX11" s="5" t="s">
        <v>220</v>
      </c>
      <c r="GY11" s="5" t="s">
        <v>220</v>
      </c>
      <c r="GZ11" s="5" t="s">
        <v>220</v>
      </c>
      <c r="HA11" s="5" t="s">
        <v>220</v>
      </c>
      <c r="HB11" s="5" t="s">
        <v>220</v>
      </c>
      <c r="HC11" s="5" t="s">
        <v>220</v>
      </c>
      <c r="HD11" s="5" t="s">
        <v>220</v>
      </c>
      <c r="HE11" s="5" t="s">
        <v>220</v>
      </c>
      <c r="HF11" s="5" t="s">
        <v>220</v>
      </c>
      <c r="HG11" s="5" t="s">
        <v>220</v>
      </c>
      <c r="HH11" s="5" t="s">
        <v>220</v>
      </c>
      <c r="HI11" s="5" t="s">
        <v>220</v>
      </c>
      <c r="HJ11" s="5" t="s">
        <v>220</v>
      </c>
      <c r="HK11" s="5" t="s">
        <v>220</v>
      </c>
      <c r="HL11" s="5" t="s">
        <v>220</v>
      </c>
      <c r="HM11" s="5" t="s">
        <v>220</v>
      </c>
      <c r="HN11" s="5" t="s">
        <v>220</v>
      </c>
      <c r="HO11" s="5" t="s">
        <v>220</v>
      </c>
      <c r="HP11" s="5" t="s">
        <v>220</v>
      </c>
      <c r="HQ11" s="5" t="s">
        <v>220</v>
      </c>
      <c r="HR11" s="5" t="s">
        <v>220</v>
      </c>
      <c r="HS11" s="5">
        <v>1222334</v>
      </c>
      <c r="HT11" s="5">
        <v>1220680</v>
      </c>
      <c r="HU11" s="5">
        <v>1221125</v>
      </c>
      <c r="HV11" s="5">
        <v>1224017</v>
      </c>
      <c r="HW11" s="5">
        <v>1221987</v>
      </c>
      <c r="HX11" s="5">
        <v>1224771</v>
      </c>
      <c r="HY11" s="5">
        <v>1222571</v>
      </c>
      <c r="HZ11" s="5">
        <v>1213560</v>
      </c>
      <c r="IA11" s="5">
        <v>1206980</v>
      </c>
      <c r="IB11" s="5">
        <v>1197805</v>
      </c>
      <c r="IC11" s="5" t="s">
        <v>220</v>
      </c>
      <c r="ID11" s="5" t="s">
        <v>220</v>
      </c>
      <c r="IE11" s="5" t="s">
        <v>220</v>
      </c>
      <c r="IF11" s="5" t="s">
        <v>220</v>
      </c>
      <c r="IG11" s="5" t="s">
        <v>220</v>
      </c>
      <c r="IH11" s="5" t="s">
        <v>220</v>
      </c>
      <c r="II11" s="5" t="s">
        <v>220</v>
      </c>
      <c r="IJ11" s="5" t="s">
        <v>220</v>
      </c>
      <c r="IK11" s="5" t="s">
        <v>220</v>
      </c>
      <c r="IL11" s="5" t="s">
        <v>220</v>
      </c>
      <c r="IM11" s="5" t="s">
        <v>220</v>
      </c>
      <c r="IN11" s="5" t="s">
        <v>220</v>
      </c>
      <c r="IO11" s="5" t="s">
        <v>220</v>
      </c>
      <c r="IP11" s="5" t="s">
        <v>220</v>
      </c>
      <c r="IQ11" s="5" t="s">
        <v>220</v>
      </c>
      <c r="IR11" s="5" t="s">
        <v>220</v>
      </c>
      <c r="IS11" s="5" t="s">
        <v>220</v>
      </c>
      <c r="IT11" s="5" t="s">
        <v>220</v>
      </c>
      <c r="IU11" s="5" t="s">
        <v>220</v>
      </c>
      <c r="IV11" s="5" t="s">
        <v>220</v>
      </c>
      <c r="IW11" s="5" t="s">
        <v>220</v>
      </c>
      <c r="IX11" s="5" t="s">
        <v>220</v>
      </c>
    </row>
    <row r="12" spans="1:258" x14ac:dyDescent="0.3">
      <c r="A12" s="1" t="s">
        <v>6</v>
      </c>
      <c r="B12" s="2">
        <v>4056972</v>
      </c>
      <c r="C12" s="5">
        <v>11253416</v>
      </c>
      <c r="D12" s="5">
        <v>11870052</v>
      </c>
      <c r="E12" s="5">
        <v>10700874</v>
      </c>
      <c r="F12" s="5">
        <v>11421059</v>
      </c>
      <c r="G12" s="5">
        <v>11494884</v>
      </c>
      <c r="H12" s="5">
        <v>12182930</v>
      </c>
      <c r="I12" s="5">
        <v>11914183</v>
      </c>
      <c r="J12" s="5">
        <v>11394621</v>
      </c>
      <c r="K12" s="5">
        <v>12010960</v>
      </c>
      <c r="L12" s="5">
        <v>13127049</v>
      </c>
      <c r="M12" s="5">
        <v>12217870</v>
      </c>
      <c r="N12" s="5">
        <v>12523324</v>
      </c>
      <c r="O12" s="5">
        <v>12376428</v>
      </c>
      <c r="P12" s="5">
        <v>11878136</v>
      </c>
      <c r="Q12" s="5">
        <v>12361132</v>
      </c>
      <c r="R12" s="5">
        <v>11826893</v>
      </c>
      <c r="S12" s="5">
        <v>11482225</v>
      </c>
      <c r="T12" s="5">
        <v>11438195</v>
      </c>
      <c r="U12" s="5">
        <v>10817288</v>
      </c>
      <c r="V12" s="5">
        <v>10837406</v>
      </c>
      <c r="W12" s="5">
        <v>10394477</v>
      </c>
      <c r="X12" s="5">
        <v>10031053</v>
      </c>
      <c r="Y12" s="5">
        <v>10032148</v>
      </c>
      <c r="Z12" s="5">
        <v>10254142</v>
      </c>
      <c r="AA12" s="5">
        <v>10064367</v>
      </c>
      <c r="AB12" s="5">
        <v>9452725</v>
      </c>
      <c r="AC12" s="5">
        <v>9601794</v>
      </c>
      <c r="AD12" s="5">
        <v>8944292</v>
      </c>
      <c r="AE12" s="5">
        <v>8768420</v>
      </c>
      <c r="AF12" s="5">
        <v>8193364</v>
      </c>
      <c r="AG12" s="5">
        <v>8448009</v>
      </c>
      <c r="AH12" s="5">
        <v>8243842</v>
      </c>
      <c r="AI12" s="5">
        <v>33841808</v>
      </c>
      <c r="AJ12" s="5">
        <v>34856128</v>
      </c>
      <c r="AK12" s="5">
        <v>33601395</v>
      </c>
      <c r="AL12" s="5">
        <v>34862820</v>
      </c>
      <c r="AM12" s="5">
        <v>34847578</v>
      </c>
      <c r="AN12" s="5">
        <v>35769358</v>
      </c>
      <c r="AO12" s="5">
        <v>47596529</v>
      </c>
      <c r="AP12" s="5">
        <v>45680419</v>
      </c>
      <c r="AQ12" s="5">
        <v>47528694</v>
      </c>
      <c r="AR12" s="5">
        <v>47671809</v>
      </c>
      <c r="AS12" s="5">
        <v>44273191</v>
      </c>
      <c r="AT12" s="5">
        <v>54373344</v>
      </c>
      <c r="AU12" s="5">
        <v>54405826</v>
      </c>
      <c r="AV12" s="5">
        <v>51306653</v>
      </c>
      <c r="AW12" s="5">
        <v>49630586</v>
      </c>
      <c r="AX12" s="5">
        <v>29420661</v>
      </c>
      <c r="AY12" s="5">
        <v>50129966</v>
      </c>
      <c r="AZ12" s="5">
        <v>45521793</v>
      </c>
      <c r="BA12" s="5">
        <v>182193729</v>
      </c>
      <c r="BB12" s="5">
        <v>45666555</v>
      </c>
      <c r="BC12" s="5">
        <v>37737554</v>
      </c>
      <c r="BD12" s="5">
        <v>38860465</v>
      </c>
      <c r="BE12" s="5">
        <v>46658278</v>
      </c>
      <c r="BF12" s="5">
        <v>43096861</v>
      </c>
      <c r="BG12" s="5">
        <v>35486679</v>
      </c>
      <c r="BH12" s="5">
        <v>34380766</v>
      </c>
      <c r="BI12" s="5">
        <v>34872416</v>
      </c>
      <c r="BJ12" s="5">
        <v>32561602</v>
      </c>
      <c r="BK12" s="5">
        <v>32835932</v>
      </c>
      <c r="BL12" s="5">
        <v>34455833</v>
      </c>
      <c r="BM12" s="5">
        <v>33692698</v>
      </c>
      <c r="BN12" s="5">
        <v>29509527</v>
      </c>
      <c r="BO12" s="6">
        <v>11.30612351894958</v>
      </c>
      <c r="BP12" s="6">
        <v>11.18276711109224</v>
      </c>
      <c r="BQ12" s="6">
        <v>11.61368905263047</v>
      </c>
      <c r="BR12" s="6">
        <v>11.51186693912245</v>
      </c>
      <c r="BS12" s="6">
        <v>10.685990512995261</v>
      </c>
      <c r="BT12" s="6">
        <v>10.319953331435039</v>
      </c>
      <c r="BU12" s="6">
        <v>10.23695036411644</v>
      </c>
      <c r="BV12" s="6">
        <v>10.176521902441671</v>
      </c>
      <c r="BW12" s="6">
        <v>9.2182473341015196</v>
      </c>
      <c r="BX12" s="6">
        <v>9.3056939149080602</v>
      </c>
      <c r="BY12" s="6">
        <v>8.3725068281132398</v>
      </c>
      <c r="BZ12" s="6">
        <v>7.1159946924630102</v>
      </c>
      <c r="CA12" s="6">
        <v>6.36459889719392</v>
      </c>
      <c r="CB12" s="6">
        <v>5.8522650355240904</v>
      </c>
      <c r="CC12" s="6">
        <v>5.4061315263142102</v>
      </c>
      <c r="CD12" s="6">
        <v>5.3767713971877402</v>
      </c>
      <c r="CE12" s="6">
        <v>5.4295661337415</v>
      </c>
      <c r="CF12" s="6">
        <v>5.3899238472503699</v>
      </c>
      <c r="CG12" s="6">
        <v>5.4270719241273699</v>
      </c>
      <c r="CH12" s="6">
        <v>5.4776576608830503</v>
      </c>
      <c r="CI12" s="6" t="s">
        <v>220</v>
      </c>
      <c r="CJ12" s="6" t="s">
        <v>220</v>
      </c>
      <c r="CK12" s="6" t="s">
        <v>220</v>
      </c>
      <c r="CL12" s="6" t="s">
        <v>220</v>
      </c>
      <c r="CM12" s="6" t="s">
        <v>220</v>
      </c>
      <c r="CN12" s="6" t="s">
        <v>220</v>
      </c>
      <c r="CO12" s="6" t="s">
        <v>220</v>
      </c>
      <c r="CP12" s="6" t="s">
        <v>220</v>
      </c>
      <c r="CQ12" s="6" t="s">
        <v>220</v>
      </c>
      <c r="CR12" s="6" t="s">
        <v>220</v>
      </c>
      <c r="CS12" s="6" t="s">
        <v>220</v>
      </c>
      <c r="CT12" s="6" t="s">
        <v>220</v>
      </c>
      <c r="CU12" s="6">
        <v>9.0924657789213299</v>
      </c>
      <c r="CV12" s="6">
        <v>9.0457828390167894</v>
      </c>
      <c r="CW12" s="6">
        <v>9.2782420455414591</v>
      </c>
      <c r="CX12" s="6">
        <v>9.2726886092774699</v>
      </c>
      <c r="CY12" s="6">
        <v>8.8464472992857601</v>
      </c>
      <c r="CZ12" s="6">
        <v>8.6791552865461199</v>
      </c>
      <c r="DA12" s="6">
        <v>8.6013696047160195</v>
      </c>
      <c r="DB12" s="6">
        <v>8.4262744629334403</v>
      </c>
      <c r="DC12" s="6">
        <v>7.6750427217546298</v>
      </c>
      <c r="DD12" s="6">
        <v>7.84736759269129</v>
      </c>
      <c r="DE12" s="6">
        <v>7.1776594225597004</v>
      </c>
      <c r="DF12" s="6">
        <v>5.7703190805593296</v>
      </c>
      <c r="DG12" s="6">
        <v>5.2117655487633696</v>
      </c>
      <c r="DH12" s="6">
        <v>4.8335182478260501</v>
      </c>
      <c r="DI12" s="6">
        <v>4.6494126842295396</v>
      </c>
      <c r="DJ12" s="6">
        <v>4.5919362586720904</v>
      </c>
      <c r="DK12" s="6">
        <v>4.6577331722769504</v>
      </c>
      <c r="DL12" s="6">
        <v>4.5848101622691004</v>
      </c>
      <c r="DM12" s="6">
        <v>4.55152169636193</v>
      </c>
      <c r="DN12" s="6">
        <v>4.5819660384172503</v>
      </c>
      <c r="DO12" s="6" t="s">
        <v>220</v>
      </c>
      <c r="DP12" s="6" t="s">
        <v>220</v>
      </c>
      <c r="DQ12" s="6" t="s">
        <v>220</v>
      </c>
      <c r="DR12" s="6" t="s">
        <v>220</v>
      </c>
      <c r="DS12" s="6" t="s">
        <v>220</v>
      </c>
      <c r="DT12" s="6" t="s">
        <v>220</v>
      </c>
      <c r="DU12" s="6" t="s">
        <v>220</v>
      </c>
      <c r="DV12" s="6" t="s">
        <v>220</v>
      </c>
      <c r="DW12" s="6" t="s">
        <v>220</v>
      </c>
      <c r="DX12" s="6" t="s">
        <v>220</v>
      </c>
      <c r="DY12" s="6" t="s">
        <v>220</v>
      </c>
      <c r="DZ12" s="6" t="s">
        <v>220</v>
      </c>
      <c r="EA12" s="6">
        <v>11.306123518949581</v>
      </c>
      <c r="EB12" s="6">
        <v>11.182767111092241</v>
      </c>
      <c r="EC12" s="6">
        <v>11.613689052630477</v>
      </c>
      <c r="ED12" s="6">
        <v>11.511866939122452</v>
      </c>
      <c r="EE12" s="6">
        <v>10.685990512995261</v>
      </c>
      <c r="EF12" s="6">
        <v>10.31995333143505</v>
      </c>
      <c r="EG12" s="6">
        <v>10.236950364116449</v>
      </c>
      <c r="EH12" s="6">
        <v>10.176521902441678</v>
      </c>
      <c r="EI12" s="6">
        <v>9.2182473341015214</v>
      </c>
      <c r="EJ12" s="6">
        <v>9.3056939149080655</v>
      </c>
      <c r="EK12" s="6">
        <v>8.3725068281132469</v>
      </c>
      <c r="EL12" s="6">
        <v>7.1159946924630146</v>
      </c>
      <c r="EM12" s="6">
        <v>6.3645988971939236</v>
      </c>
      <c r="EN12" s="6">
        <v>5.8522650355240922</v>
      </c>
      <c r="EO12" s="6">
        <v>5.4061315263142182</v>
      </c>
      <c r="EP12" s="6">
        <v>5.3767713971877482</v>
      </c>
      <c r="EQ12" s="6">
        <v>5.4295661337415</v>
      </c>
      <c r="ER12" s="6">
        <v>5.3899238472503743</v>
      </c>
      <c r="ES12" s="6">
        <v>5.4270719241273779</v>
      </c>
      <c r="ET12" s="6">
        <v>5.4776576608830565</v>
      </c>
      <c r="EU12" s="6" t="s">
        <v>220</v>
      </c>
      <c r="EV12" s="6" t="s">
        <v>220</v>
      </c>
      <c r="EW12" s="6" t="s">
        <v>220</v>
      </c>
      <c r="EX12" s="6" t="s">
        <v>220</v>
      </c>
      <c r="EY12" s="6" t="s">
        <v>220</v>
      </c>
      <c r="EZ12" s="6" t="s">
        <v>220</v>
      </c>
      <c r="FA12" s="6" t="s">
        <v>220</v>
      </c>
      <c r="FB12" s="6" t="s">
        <v>220</v>
      </c>
      <c r="FC12" s="6" t="s">
        <v>220</v>
      </c>
      <c r="FD12" s="6" t="s">
        <v>220</v>
      </c>
      <c r="FE12" s="6" t="s">
        <v>220</v>
      </c>
      <c r="FF12" s="6" t="s">
        <v>220</v>
      </c>
      <c r="FG12" s="6">
        <v>8.938580342366361</v>
      </c>
      <c r="FH12" s="6">
        <v>8.9274920775200215</v>
      </c>
      <c r="FI12" s="6">
        <v>9.2264195820734898</v>
      </c>
      <c r="FJ12" s="6">
        <v>9.2384521150712651</v>
      </c>
      <c r="FK12" s="6">
        <v>8.8148060969535624</v>
      </c>
      <c r="FL12" s="6">
        <v>8.6677270203426691</v>
      </c>
      <c r="FM12" s="6">
        <v>8.6013696047160213</v>
      </c>
      <c r="FN12" s="6">
        <v>8.4262744629334438</v>
      </c>
      <c r="FO12" s="6">
        <v>7.6750427217546324</v>
      </c>
      <c r="FP12" s="6">
        <v>7.8473675926912998</v>
      </c>
      <c r="FQ12" s="6">
        <v>7.177659422559703</v>
      </c>
      <c r="FR12" s="6">
        <v>5.7703190805593323</v>
      </c>
      <c r="FS12" s="6">
        <v>5.2117655487633785</v>
      </c>
      <c r="FT12" s="6">
        <v>4.833518247826059</v>
      </c>
      <c r="FU12" s="6">
        <v>4.6494126842295413</v>
      </c>
      <c r="FV12" s="6">
        <v>4.591936258672094</v>
      </c>
      <c r="FW12" s="6">
        <v>4.6577331722769566</v>
      </c>
      <c r="FX12" s="6">
        <v>4.5848101622691058</v>
      </c>
      <c r="FY12" s="6">
        <v>4.5515216963619309</v>
      </c>
      <c r="FZ12" s="6">
        <v>4.58196603841726</v>
      </c>
      <c r="GA12" s="6" t="s">
        <v>220</v>
      </c>
      <c r="GB12" s="6" t="s">
        <v>220</v>
      </c>
      <c r="GC12" s="6" t="s">
        <v>220</v>
      </c>
      <c r="GD12" s="6" t="s">
        <v>220</v>
      </c>
      <c r="GE12" s="6" t="s">
        <v>220</v>
      </c>
      <c r="GF12" s="6" t="s">
        <v>220</v>
      </c>
      <c r="GG12" s="6" t="s">
        <v>220</v>
      </c>
      <c r="GH12" s="6" t="s">
        <v>220</v>
      </c>
      <c r="GI12" s="6" t="s">
        <v>220</v>
      </c>
      <c r="GJ12" s="6" t="s">
        <v>220</v>
      </c>
      <c r="GK12" s="6" t="s">
        <v>220</v>
      </c>
      <c r="GL12" s="6" t="s">
        <v>220</v>
      </c>
      <c r="GM12" s="5">
        <v>806338</v>
      </c>
      <c r="GN12" s="5">
        <v>807450</v>
      </c>
      <c r="GO12" s="5">
        <v>808570</v>
      </c>
      <c r="GP12" s="5">
        <v>810223</v>
      </c>
      <c r="GQ12" s="5">
        <v>810741</v>
      </c>
      <c r="GR12" s="5">
        <v>812470</v>
      </c>
      <c r="GS12" s="5">
        <v>814014</v>
      </c>
      <c r="GT12" s="5">
        <v>815221</v>
      </c>
      <c r="GU12" s="5">
        <v>816561</v>
      </c>
      <c r="GV12" s="5">
        <v>817358</v>
      </c>
      <c r="GW12" s="5">
        <v>816910</v>
      </c>
      <c r="GX12" s="5">
        <v>815604</v>
      </c>
      <c r="GY12" s="5">
        <v>810989</v>
      </c>
      <c r="GZ12" s="5">
        <v>806200</v>
      </c>
      <c r="HA12" s="5">
        <v>800980</v>
      </c>
      <c r="HB12" s="5">
        <v>795460</v>
      </c>
      <c r="HC12" s="5">
        <v>791668</v>
      </c>
      <c r="HD12" s="5">
        <v>789314</v>
      </c>
      <c r="HE12" s="5">
        <v>783494</v>
      </c>
      <c r="HF12" s="5">
        <v>777957</v>
      </c>
      <c r="HG12" s="5" t="s">
        <v>220</v>
      </c>
      <c r="HH12" s="5" t="s">
        <v>220</v>
      </c>
      <c r="HI12" s="5" t="s">
        <v>220</v>
      </c>
      <c r="HJ12" s="5" t="s">
        <v>220</v>
      </c>
      <c r="HK12" s="5" t="s">
        <v>220</v>
      </c>
      <c r="HL12" s="5" t="s">
        <v>220</v>
      </c>
      <c r="HM12" s="5" t="s">
        <v>220</v>
      </c>
      <c r="HN12" s="5" t="s">
        <v>220</v>
      </c>
      <c r="HO12" s="5" t="s">
        <v>220</v>
      </c>
      <c r="HP12" s="5" t="s">
        <v>220</v>
      </c>
      <c r="HQ12" s="5" t="s">
        <v>220</v>
      </c>
      <c r="HR12" s="5" t="s">
        <v>220</v>
      </c>
      <c r="HS12" s="5">
        <v>954687</v>
      </c>
      <c r="HT12" s="5">
        <v>955577</v>
      </c>
      <c r="HU12" s="5">
        <v>955860</v>
      </c>
      <c r="HV12" s="5">
        <v>956716</v>
      </c>
      <c r="HW12" s="5">
        <v>956605</v>
      </c>
      <c r="HX12" s="5">
        <v>958029</v>
      </c>
      <c r="HY12" s="5">
        <v>959300</v>
      </c>
      <c r="HZ12" s="5">
        <v>960176</v>
      </c>
      <c r="IA12" s="5">
        <v>961129</v>
      </c>
      <c r="IB12" s="5">
        <v>961229</v>
      </c>
      <c r="IC12" s="5">
        <v>959814</v>
      </c>
      <c r="ID12" s="5">
        <v>957874</v>
      </c>
      <c r="IE12" s="5">
        <v>951692</v>
      </c>
      <c r="IF12" s="5">
        <v>945080</v>
      </c>
      <c r="IG12" s="5">
        <v>938029</v>
      </c>
      <c r="IH12" s="5">
        <v>930609</v>
      </c>
      <c r="II12" s="5">
        <v>925080</v>
      </c>
      <c r="IJ12" s="5">
        <v>920811</v>
      </c>
      <c r="IK12" s="5">
        <v>911959</v>
      </c>
      <c r="IL12" s="5">
        <v>903151</v>
      </c>
      <c r="IM12" s="5" t="s">
        <v>220</v>
      </c>
      <c r="IN12" s="5" t="s">
        <v>220</v>
      </c>
      <c r="IO12" s="5" t="s">
        <v>220</v>
      </c>
      <c r="IP12" s="5" t="s">
        <v>220</v>
      </c>
      <c r="IQ12" s="5" t="s">
        <v>220</v>
      </c>
      <c r="IR12" s="5" t="s">
        <v>220</v>
      </c>
      <c r="IS12" s="5" t="s">
        <v>220</v>
      </c>
      <c r="IT12" s="5" t="s">
        <v>220</v>
      </c>
      <c r="IU12" s="5" t="s">
        <v>220</v>
      </c>
      <c r="IV12" s="5" t="s">
        <v>220</v>
      </c>
      <c r="IW12" s="5" t="s">
        <v>220</v>
      </c>
      <c r="IX12" s="5" t="s">
        <v>220</v>
      </c>
    </row>
    <row r="13" spans="1:258" x14ac:dyDescent="0.3">
      <c r="A13" s="1" t="s">
        <v>7</v>
      </c>
      <c r="B13" s="2">
        <v>4057101</v>
      </c>
      <c r="C13" s="5" t="s">
        <v>220</v>
      </c>
      <c r="D13" s="5" t="s">
        <v>220</v>
      </c>
      <c r="E13" s="5" t="s">
        <v>220</v>
      </c>
      <c r="F13" s="5" t="s">
        <v>220</v>
      </c>
      <c r="G13" s="5" t="s">
        <v>220</v>
      </c>
      <c r="H13" s="5" t="s">
        <v>220</v>
      </c>
      <c r="I13" s="5" t="s">
        <v>220</v>
      </c>
      <c r="J13" s="5" t="s">
        <v>220</v>
      </c>
      <c r="K13" s="5" t="s">
        <v>220</v>
      </c>
      <c r="L13" s="5" t="s">
        <v>220</v>
      </c>
      <c r="M13" s="5" t="s">
        <v>220</v>
      </c>
      <c r="N13" s="5" t="s">
        <v>220</v>
      </c>
      <c r="O13" s="5" t="s">
        <v>220</v>
      </c>
      <c r="P13" s="5" t="s">
        <v>220</v>
      </c>
      <c r="Q13" s="5" t="s">
        <v>220</v>
      </c>
      <c r="R13" s="5" t="s">
        <v>220</v>
      </c>
      <c r="S13" s="5" t="s">
        <v>220</v>
      </c>
      <c r="T13" s="5" t="s">
        <v>220</v>
      </c>
      <c r="U13" s="5" t="s">
        <v>220</v>
      </c>
      <c r="V13" s="5">
        <v>674999</v>
      </c>
      <c r="W13" s="5">
        <v>623667</v>
      </c>
      <c r="X13" s="5">
        <v>634165</v>
      </c>
      <c r="Y13" s="5">
        <v>621432</v>
      </c>
      <c r="Z13" s="5">
        <v>611911</v>
      </c>
      <c r="AA13" s="5">
        <v>593881</v>
      </c>
      <c r="AB13" s="5">
        <v>562148</v>
      </c>
      <c r="AC13" s="5">
        <v>564885</v>
      </c>
      <c r="AD13" s="5">
        <v>505047</v>
      </c>
      <c r="AE13" s="5">
        <v>558614</v>
      </c>
      <c r="AF13" s="5">
        <v>518563</v>
      </c>
      <c r="AG13" s="5">
        <v>498613</v>
      </c>
      <c r="AH13" s="5">
        <v>506059</v>
      </c>
      <c r="AI13" s="5" t="s">
        <v>220</v>
      </c>
      <c r="AJ13" s="5" t="s">
        <v>220</v>
      </c>
      <c r="AK13" s="5" t="s">
        <v>220</v>
      </c>
      <c r="AL13" s="5" t="s">
        <v>220</v>
      </c>
      <c r="AM13" s="5" t="s">
        <v>220</v>
      </c>
      <c r="AN13" s="5" t="s">
        <v>220</v>
      </c>
      <c r="AO13" s="5" t="s">
        <v>220</v>
      </c>
      <c r="AP13" s="5" t="s">
        <v>220</v>
      </c>
      <c r="AQ13" s="5" t="s">
        <v>220</v>
      </c>
      <c r="AR13" s="5" t="s">
        <v>220</v>
      </c>
      <c r="AS13" s="5" t="s">
        <v>220</v>
      </c>
      <c r="AT13" s="5" t="s">
        <v>220</v>
      </c>
      <c r="AU13" s="5" t="s">
        <v>220</v>
      </c>
      <c r="AV13" s="5" t="s">
        <v>220</v>
      </c>
      <c r="AW13" s="5" t="s">
        <v>220</v>
      </c>
      <c r="AX13" s="5" t="s">
        <v>220</v>
      </c>
      <c r="AY13" s="5" t="s">
        <v>220</v>
      </c>
      <c r="AZ13" s="5" t="s">
        <v>220</v>
      </c>
      <c r="BA13" s="5" t="s">
        <v>220</v>
      </c>
      <c r="BB13" s="5">
        <v>1908181</v>
      </c>
      <c r="BC13" s="5">
        <v>1828909</v>
      </c>
      <c r="BD13" s="5">
        <v>1716214</v>
      </c>
      <c r="BE13" s="5">
        <v>1709366</v>
      </c>
      <c r="BF13" s="5">
        <v>1608621</v>
      </c>
      <c r="BG13" s="5">
        <v>1548802</v>
      </c>
      <c r="BH13" s="5">
        <v>1647359</v>
      </c>
      <c r="BI13" s="5">
        <v>1520078</v>
      </c>
      <c r="BJ13" s="5">
        <v>1370652</v>
      </c>
      <c r="BK13" s="5">
        <v>1789086</v>
      </c>
      <c r="BL13" s="5">
        <v>1336147</v>
      </c>
      <c r="BM13" s="5">
        <v>1305204</v>
      </c>
      <c r="BN13" s="5">
        <v>1270596</v>
      </c>
      <c r="BO13" s="6" t="s">
        <v>220</v>
      </c>
      <c r="BP13" s="6" t="s">
        <v>220</v>
      </c>
      <c r="BQ13" s="6" t="s">
        <v>220</v>
      </c>
      <c r="BR13" s="6" t="s">
        <v>220</v>
      </c>
      <c r="BS13" s="6" t="s">
        <v>220</v>
      </c>
      <c r="BT13" s="6" t="s">
        <v>220</v>
      </c>
      <c r="BU13" s="6" t="s">
        <v>220</v>
      </c>
      <c r="BV13" s="6" t="s">
        <v>220</v>
      </c>
      <c r="BW13" s="6" t="s">
        <v>220</v>
      </c>
      <c r="BX13" s="6" t="s">
        <v>220</v>
      </c>
      <c r="BY13" s="6" t="s">
        <v>220</v>
      </c>
      <c r="BZ13" s="6" t="s">
        <v>220</v>
      </c>
      <c r="CA13" s="6" t="s">
        <v>220</v>
      </c>
      <c r="CB13" s="6" t="s">
        <v>220</v>
      </c>
      <c r="CC13" s="6" t="s">
        <v>220</v>
      </c>
      <c r="CD13" s="6" t="s">
        <v>220</v>
      </c>
      <c r="CE13" s="6" t="s">
        <v>220</v>
      </c>
      <c r="CF13" s="6" t="s">
        <v>220</v>
      </c>
      <c r="CG13" s="6" t="s">
        <v>220</v>
      </c>
      <c r="CH13" s="6">
        <v>5.8937865093133404</v>
      </c>
      <c r="CI13" s="6" t="s">
        <v>220</v>
      </c>
      <c r="CJ13" s="6" t="s">
        <v>220</v>
      </c>
      <c r="CK13" s="6" t="s">
        <v>220</v>
      </c>
      <c r="CL13" s="6" t="s">
        <v>220</v>
      </c>
      <c r="CM13" s="6" t="s">
        <v>220</v>
      </c>
      <c r="CN13" s="6" t="s">
        <v>220</v>
      </c>
      <c r="CO13" s="6" t="s">
        <v>220</v>
      </c>
      <c r="CP13" s="6" t="s">
        <v>220</v>
      </c>
      <c r="CQ13" s="6" t="s">
        <v>220</v>
      </c>
      <c r="CR13" s="6" t="s">
        <v>220</v>
      </c>
      <c r="CS13" s="6" t="s">
        <v>220</v>
      </c>
      <c r="CT13" s="6" t="s">
        <v>220</v>
      </c>
      <c r="CU13" s="6" t="s">
        <v>220</v>
      </c>
      <c r="CV13" s="6" t="s">
        <v>220</v>
      </c>
      <c r="CW13" s="6" t="s">
        <v>220</v>
      </c>
      <c r="CX13" s="6" t="s">
        <v>220</v>
      </c>
      <c r="CY13" s="6" t="s">
        <v>220</v>
      </c>
      <c r="CZ13" s="6" t="s">
        <v>220</v>
      </c>
      <c r="DA13" s="6" t="s">
        <v>220</v>
      </c>
      <c r="DB13" s="6" t="s">
        <v>220</v>
      </c>
      <c r="DC13" s="6" t="s">
        <v>220</v>
      </c>
      <c r="DD13" s="6" t="s">
        <v>220</v>
      </c>
      <c r="DE13" s="6" t="s">
        <v>220</v>
      </c>
      <c r="DF13" s="6" t="s">
        <v>220</v>
      </c>
      <c r="DG13" s="6" t="s">
        <v>220</v>
      </c>
      <c r="DH13" s="6" t="s">
        <v>220</v>
      </c>
      <c r="DI13" s="6" t="s">
        <v>220</v>
      </c>
      <c r="DJ13" s="6" t="s">
        <v>220</v>
      </c>
      <c r="DK13" s="6" t="s">
        <v>220</v>
      </c>
      <c r="DL13" s="6" t="s">
        <v>220</v>
      </c>
      <c r="DM13" s="6" t="s">
        <v>220</v>
      </c>
      <c r="DN13" s="6">
        <v>5.0786075016948802</v>
      </c>
      <c r="DO13" s="6" t="s">
        <v>220</v>
      </c>
      <c r="DP13" s="6" t="s">
        <v>220</v>
      </c>
      <c r="DQ13" s="6" t="s">
        <v>220</v>
      </c>
      <c r="DR13" s="6" t="s">
        <v>220</v>
      </c>
      <c r="DS13" s="6" t="s">
        <v>220</v>
      </c>
      <c r="DT13" s="6" t="s">
        <v>220</v>
      </c>
      <c r="DU13" s="6" t="s">
        <v>220</v>
      </c>
      <c r="DV13" s="6" t="s">
        <v>220</v>
      </c>
      <c r="DW13" s="6" t="s">
        <v>220</v>
      </c>
      <c r="DX13" s="6" t="s">
        <v>220</v>
      </c>
      <c r="DY13" s="6" t="s">
        <v>220</v>
      </c>
      <c r="DZ13" s="6" t="s">
        <v>220</v>
      </c>
      <c r="EA13" s="6" t="s">
        <v>220</v>
      </c>
      <c r="EB13" s="6" t="s">
        <v>220</v>
      </c>
      <c r="EC13" s="6" t="s">
        <v>220</v>
      </c>
      <c r="ED13" s="6" t="s">
        <v>220</v>
      </c>
      <c r="EE13" s="6" t="s">
        <v>220</v>
      </c>
      <c r="EF13" s="6" t="s">
        <v>220</v>
      </c>
      <c r="EG13" s="6" t="s">
        <v>220</v>
      </c>
      <c r="EH13" s="6" t="s">
        <v>220</v>
      </c>
      <c r="EI13" s="6" t="s">
        <v>220</v>
      </c>
      <c r="EJ13" s="6" t="s">
        <v>220</v>
      </c>
      <c r="EK13" s="6" t="s">
        <v>220</v>
      </c>
      <c r="EL13" s="6" t="s">
        <v>220</v>
      </c>
      <c r="EM13" s="6" t="s">
        <v>220</v>
      </c>
      <c r="EN13" s="6" t="s">
        <v>220</v>
      </c>
      <c r="EO13" s="6" t="s">
        <v>220</v>
      </c>
      <c r="EP13" s="6" t="s">
        <v>220</v>
      </c>
      <c r="EQ13" s="6" t="s">
        <v>220</v>
      </c>
      <c r="ER13" s="6" t="s">
        <v>220</v>
      </c>
      <c r="ES13" s="6" t="s">
        <v>220</v>
      </c>
      <c r="ET13" s="6">
        <v>5.8937865093133475</v>
      </c>
      <c r="EU13" s="6" t="s">
        <v>220</v>
      </c>
      <c r="EV13" s="6" t="s">
        <v>220</v>
      </c>
      <c r="EW13" s="6" t="s">
        <v>220</v>
      </c>
      <c r="EX13" s="6" t="s">
        <v>220</v>
      </c>
      <c r="EY13" s="6" t="s">
        <v>220</v>
      </c>
      <c r="EZ13" s="6" t="s">
        <v>220</v>
      </c>
      <c r="FA13" s="6" t="s">
        <v>220</v>
      </c>
      <c r="FB13" s="6" t="s">
        <v>220</v>
      </c>
      <c r="FC13" s="6" t="s">
        <v>220</v>
      </c>
      <c r="FD13" s="6" t="s">
        <v>220</v>
      </c>
      <c r="FE13" s="6" t="s">
        <v>220</v>
      </c>
      <c r="FF13" s="6" t="s">
        <v>220</v>
      </c>
      <c r="FG13" s="6" t="s">
        <v>220</v>
      </c>
      <c r="FH13" s="6" t="s">
        <v>220</v>
      </c>
      <c r="FI13" s="6" t="s">
        <v>220</v>
      </c>
      <c r="FJ13" s="6" t="s">
        <v>220</v>
      </c>
      <c r="FK13" s="6" t="s">
        <v>220</v>
      </c>
      <c r="FL13" s="6" t="s">
        <v>220</v>
      </c>
      <c r="FM13" s="6" t="s">
        <v>220</v>
      </c>
      <c r="FN13" s="6" t="s">
        <v>220</v>
      </c>
      <c r="FO13" s="6" t="s">
        <v>220</v>
      </c>
      <c r="FP13" s="6" t="s">
        <v>220</v>
      </c>
      <c r="FQ13" s="6" t="s">
        <v>220</v>
      </c>
      <c r="FR13" s="6" t="s">
        <v>220</v>
      </c>
      <c r="FS13" s="6" t="s">
        <v>220</v>
      </c>
      <c r="FT13" s="6" t="s">
        <v>220</v>
      </c>
      <c r="FU13" s="6" t="s">
        <v>220</v>
      </c>
      <c r="FV13" s="6" t="s">
        <v>220</v>
      </c>
      <c r="FW13" s="6" t="s">
        <v>220</v>
      </c>
      <c r="FX13" s="6" t="s">
        <v>220</v>
      </c>
      <c r="FY13" s="6" t="s">
        <v>220</v>
      </c>
      <c r="FZ13" s="6">
        <v>5.0786075016948811</v>
      </c>
      <c r="GA13" s="6" t="s">
        <v>220</v>
      </c>
      <c r="GB13" s="6" t="s">
        <v>220</v>
      </c>
      <c r="GC13" s="6" t="s">
        <v>220</v>
      </c>
      <c r="GD13" s="6" t="s">
        <v>220</v>
      </c>
      <c r="GE13" s="6" t="s">
        <v>220</v>
      </c>
      <c r="GF13" s="6" t="s">
        <v>220</v>
      </c>
      <c r="GG13" s="6" t="s">
        <v>220</v>
      </c>
      <c r="GH13" s="6" t="s">
        <v>220</v>
      </c>
      <c r="GI13" s="6" t="s">
        <v>220</v>
      </c>
      <c r="GJ13" s="6" t="s">
        <v>220</v>
      </c>
      <c r="GK13" s="6" t="s">
        <v>220</v>
      </c>
      <c r="GL13" s="6" t="s">
        <v>220</v>
      </c>
      <c r="GM13" s="5" t="s">
        <v>220</v>
      </c>
      <c r="GN13" s="5" t="s">
        <v>220</v>
      </c>
      <c r="GO13" s="5" t="s">
        <v>220</v>
      </c>
      <c r="GP13" s="5" t="s">
        <v>220</v>
      </c>
      <c r="GQ13" s="5" t="s">
        <v>220</v>
      </c>
      <c r="GR13" s="5" t="s">
        <v>220</v>
      </c>
      <c r="GS13" s="5" t="s">
        <v>220</v>
      </c>
      <c r="GT13" s="5" t="s">
        <v>220</v>
      </c>
      <c r="GU13" s="5" t="s">
        <v>220</v>
      </c>
      <c r="GV13" s="5" t="s">
        <v>220</v>
      </c>
      <c r="GW13" s="5" t="s">
        <v>220</v>
      </c>
      <c r="GX13" s="5" t="s">
        <v>220</v>
      </c>
      <c r="GY13" s="5" t="s">
        <v>220</v>
      </c>
      <c r="GZ13" s="5" t="s">
        <v>220</v>
      </c>
      <c r="HA13" s="5" t="s">
        <v>220</v>
      </c>
      <c r="HB13" s="5" t="s">
        <v>220</v>
      </c>
      <c r="HC13" s="5" t="s">
        <v>220</v>
      </c>
      <c r="HD13" s="5" t="s">
        <v>220</v>
      </c>
      <c r="HE13" s="5" t="s">
        <v>220</v>
      </c>
      <c r="HF13" s="5">
        <v>55987</v>
      </c>
      <c r="HG13" s="5" t="s">
        <v>220</v>
      </c>
      <c r="HH13" s="5" t="s">
        <v>220</v>
      </c>
      <c r="HI13" s="5" t="s">
        <v>220</v>
      </c>
      <c r="HJ13" s="5" t="s">
        <v>220</v>
      </c>
      <c r="HK13" s="5" t="s">
        <v>220</v>
      </c>
      <c r="HL13" s="5" t="s">
        <v>220</v>
      </c>
      <c r="HM13" s="5" t="s">
        <v>220</v>
      </c>
      <c r="HN13" s="5" t="s">
        <v>220</v>
      </c>
      <c r="HO13" s="5" t="s">
        <v>220</v>
      </c>
      <c r="HP13" s="5" t="s">
        <v>220</v>
      </c>
      <c r="HQ13" s="5" t="s">
        <v>220</v>
      </c>
      <c r="HR13" s="5" t="s">
        <v>220</v>
      </c>
      <c r="HS13" s="5" t="s">
        <v>220</v>
      </c>
      <c r="HT13" s="5" t="s">
        <v>220</v>
      </c>
      <c r="HU13" s="5" t="s">
        <v>220</v>
      </c>
      <c r="HV13" s="5" t="s">
        <v>220</v>
      </c>
      <c r="HW13" s="5" t="s">
        <v>220</v>
      </c>
      <c r="HX13" s="5" t="s">
        <v>220</v>
      </c>
      <c r="HY13" s="5" t="s">
        <v>220</v>
      </c>
      <c r="HZ13" s="5" t="s">
        <v>220</v>
      </c>
      <c r="IA13" s="5" t="s">
        <v>220</v>
      </c>
      <c r="IB13" s="5" t="s">
        <v>220</v>
      </c>
      <c r="IC13" s="5" t="s">
        <v>220</v>
      </c>
      <c r="ID13" s="5" t="s">
        <v>220</v>
      </c>
      <c r="IE13" s="5" t="s">
        <v>220</v>
      </c>
      <c r="IF13" s="5" t="s">
        <v>220</v>
      </c>
      <c r="IG13" s="5" t="s">
        <v>220</v>
      </c>
      <c r="IH13" s="5" t="s">
        <v>220</v>
      </c>
      <c r="II13" s="5" t="s">
        <v>220</v>
      </c>
      <c r="IJ13" s="5" t="s">
        <v>220</v>
      </c>
      <c r="IK13" s="5" t="s">
        <v>220</v>
      </c>
      <c r="IL13" s="5">
        <v>63094</v>
      </c>
      <c r="IM13" s="5" t="s">
        <v>220</v>
      </c>
      <c r="IN13" s="5" t="s">
        <v>220</v>
      </c>
      <c r="IO13" s="5" t="s">
        <v>220</v>
      </c>
      <c r="IP13" s="5" t="s">
        <v>220</v>
      </c>
      <c r="IQ13" s="5" t="s">
        <v>220</v>
      </c>
      <c r="IR13" s="5" t="s">
        <v>220</v>
      </c>
      <c r="IS13" s="5" t="s">
        <v>220</v>
      </c>
      <c r="IT13" s="5" t="s">
        <v>220</v>
      </c>
      <c r="IU13" s="5" t="s">
        <v>220</v>
      </c>
      <c r="IV13" s="5" t="s">
        <v>220</v>
      </c>
      <c r="IW13" s="5" t="s">
        <v>220</v>
      </c>
      <c r="IX13" s="5" t="s">
        <v>220</v>
      </c>
    </row>
    <row r="14" spans="1:258" x14ac:dyDescent="0.3">
      <c r="A14" s="1" t="s">
        <v>8</v>
      </c>
      <c r="B14" s="2">
        <v>4082725</v>
      </c>
      <c r="C14" s="5" t="s">
        <v>220</v>
      </c>
      <c r="D14" s="5" t="s">
        <v>220</v>
      </c>
      <c r="E14" s="5" t="s">
        <v>220</v>
      </c>
      <c r="F14" s="5" t="s">
        <v>220</v>
      </c>
      <c r="G14" s="5" t="s">
        <v>220</v>
      </c>
      <c r="H14" s="5" t="s">
        <v>220</v>
      </c>
      <c r="I14" s="5" t="s">
        <v>220</v>
      </c>
      <c r="J14" s="5" t="s">
        <v>220</v>
      </c>
      <c r="K14" s="5" t="s">
        <v>220</v>
      </c>
      <c r="L14" s="5" t="s">
        <v>220</v>
      </c>
      <c r="M14" s="5" t="s">
        <v>220</v>
      </c>
      <c r="N14" s="5" t="s">
        <v>220</v>
      </c>
      <c r="O14" s="5" t="s">
        <v>220</v>
      </c>
      <c r="P14" s="5" t="s">
        <v>220</v>
      </c>
      <c r="Q14" s="5" t="s">
        <v>220</v>
      </c>
      <c r="R14" s="5" t="s">
        <v>220</v>
      </c>
      <c r="S14" s="5" t="s">
        <v>220</v>
      </c>
      <c r="T14" s="5" t="s">
        <v>220</v>
      </c>
      <c r="U14" s="5" t="s">
        <v>220</v>
      </c>
      <c r="V14" s="5">
        <v>3135538</v>
      </c>
      <c r="W14" s="5">
        <v>3130351</v>
      </c>
      <c r="X14" s="5">
        <v>3168659</v>
      </c>
      <c r="Y14" s="5">
        <v>2937042</v>
      </c>
      <c r="Z14" s="5">
        <v>2897142</v>
      </c>
      <c r="AA14" s="5">
        <v>2758448</v>
      </c>
      <c r="AB14" s="5">
        <v>2639352</v>
      </c>
      <c r="AC14" s="5">
        <v>2596737</v>
      </c>
      <c r="AD14" s="5">
        <v>2329755</v>
      </c>
      <c r="AE14" s="5">
        <v>1890307</v>
      </c>
      <c r="AF14" s="5">
        <v>1567297</v>
      </c>
      <c r="AG14" s="5">
        <v>1478442</v>
      </c>
      <c r="AH14" s="5">
        <v>1491178</v>
      </c>
      <c r="AI14" s="5" t="s">
        <v>220</v>
      </c>
      <c r="AJ14" s="5" t="s">
        <v>220</v>
      </c>
      <c r="AK14" s="5" t="s">
        <v>220</v>
      </c>
      <c r="AL14" s="5" t="s">
        <v>220</v>
      </c>
      <c r="AM14" s="5" t="s">
        <v>220</v>
      </c>
      <c r="AN14" s="5" t="s">
        <v>220</v>
      </c>
      <c r="AO14" s="5" t="s">
        <v>220</v>
      </c>
      <c r="AP14" s="5" t="s">
        <v>220</v>
      </c>
      <c r="AQ14" s="5" t="s">
        <v>220</v>
      </c>
      <c r="AR14" s="5" t="s">
        <v>220</v>
      </c>
      <c r="AS14" s="5" t="s">
        <v>220</v>
      </c>
      <c r="AT14" s="5" t="s">
        <v>220</v>
      </c>
      <c r="AU14" s="5" t="s">
        <v>220</v>
      </c>
      <c r="AV14" s="5" t="s">
        <v>220</v>
      </c>
      <c r="AW14" s="5" t="s">
        <v>220</v>
      </c>
      <c r="AX14" s="5" t="s">
        <v>220</v>
      </c>
      <c r="AY14" s="5" t="s">
        <v>220</v>
      </c>
      <c r="AZ14" s="5" t="s">
        <v>220</v>
      </c>
      <c r="BA14" s="5" t="s">
        <v>220</v>
      </c>
      <c r="BB14" s="5">
        <v>11066556</v>
      </c>
      <c r="BC14" s="5">
        <v>11149980</v>
      </c>
      <c r="BD14" s="5">
        <v>10958375</v>
      </c>
      <c r="BE14" s="5">
        <v>9692692</v>
      </c>
      <c r="BF14" s="5">
        <v>8811320</v>
      </c>
      <c r="BG14" s="5">
        <v>7970303</v>
      </c>
      <c r="BH14" s="5">
        <v>7594109</v>
      </c>
      <c r="BI14" s="5">
        <v>7244186</v>
      </c>
      <c r="BJ14" s="5">
        <v>6614426</v>
      </c>
      <c r="BK14" s="5">
        <v>4620492</v>
      </c>
      <c r="BL14" s="5">
        <v>3677761</v>
      </c>
      <c r="BM14" s="5">
        <v>3520710</v>
      </c>
      <c r="BN14" s="5">
        <v>3505190</v>
      </c>
      <c r="BO14" s="6" t="s">
        <v>220</v>
      </c>
      <c r="BP14" s="6" t="s">
        <v>220</v>
      </c>
      <c r="BQ14" s="6" t="s">
        <v>220</v>
      </c>
      <c r="BR14" s="6" t="s">
        <v>220</v>
      </c>
      <c r="BS14" s="6" t="s">
        <v>220</v>
      </c>
      <c r="BT14" s="6" t="s">
        <v>220</v>
      </c>
      <c r="BU14" s="6" t="s">
        <v>220</v>
      </c>
      <c r="BV14" s="6" t="s">
        <v>220</v>
      </c>
      <c r="BW14" s="6" t="s">
        <v>220</v>
      </c>
      <c r="BX14" s="6" t="s">
        <v>220</v>
      </c>
      <c r="BY14" s="6" t="s">
        <v>220</v>
      </c>
      <c r="BZ14" s="6" t="s">
        <v>220</v>
      </c>
      <c r="CA14" s="6" t="s">
        <v>220</v>
      </c>
      <c r="CB14" s="6" t="s">
        <v>220</v>
      </c>
      <c r="CC14" s="6" t="s">
        <v>220</v>
      </c>
      <c r="CD14" s="6" t="s">
        <v>220</v>
      </c>
      <c r="CE14" s="6" t="s">
        <v>220</v>
      </c>
      <c r="CF14" s="6" t="s">
        <v>220</v>
      </c>
      <c r="CG14" s="6" t="s">
        <v>220</v>
      </c>
      <c r="CH14" s="6" t="s">
        <v>220</v>
      </c>
      <c r="CI14" s="6" t="s">
        <v>220</v>
      </c>
      <c r="CJ14" s="6" t="s">
        <v>220</v>
      </c>
      <c r="CK14" s="6" t="s">
        <v>220</v>
      </c>
      <c r="CL14" s="6" t="s">
        <v>220</v>
      </c>
      <c r="CM14" s="6" t="s">
        <v>220</v>
      </c>
      <c r="CN14" s="6" t="s">
        <v>220</v>
      </c>
      <c r="CO14" s="6" t="s">
        <v>220</v>
      </c>
      <c r="CP14" s="6" t="s">
        <v>220</v>
      </c>
      <c r="CQ14" s="6" t="s">
        <v>220</v>
      </c>
      <c r="CR14" s="6" t="s">
        <v>220</v>
      </c>
      <c r="CS14" s="6" t="s">
        <v>220</v>
      </c>
      <c r="CT14" s="6" t="s">
        <v>220</v>
      </c>
      <c r="CU14" s="6" t="s">
        <v>220</v>
      </c>
      <c r="CV14" s="6" t="s">
        <v>220</v>
      </c>
      <c r="CW14" s="6" t="s">
        <v>220</v>
      </c>
      <c r="CX14" s="6" t="s">
        <v>220</v>
      </c>
      <c r="CY14" s="6" t="s">
        <v>220</v>
      </c>
      <c r="CZ14" s="6" t="s">
        <v>220</v>
      </c>
      <c r="DA14" s="6" t="s">
        <v>220</v>
      </c>
      <c r="DB14" s="6" t="s">
        <v>220</v>
      </c>
      <c r="DC14" s="6" t="s">
        <v>220</v>
      </c>
      <c r="DD14" s="6" t="s">
        <v>220</v>
      </c>
      <c r="DE14" s="6" t="s">
        <v>220</v>
      </c>
      <c r="DF14" s="6" t="s">
        <v>220</v>
      </c>
      <c r="DG14" s="6" t="s">
        <v>220</v>
      </c>
      <c r="DH14" s="6" t="s">
        <v>220</v>
      </c>
      <c r="DI14" s="6" t="s">
        <v>220</v>
      </c>
      <c r="DJ14" s="6" t="s">
        <v>220</v>
      </c>
      <c r="DK14" s="6" t="s">
        <v>220</v>
      </c>
      <c r="DL14" s="6" t="s">
        <v>220</v>
      </c>
      <c r="DM14" s="6" t="s">
        <v>220</v>
      </c>
      <c r="DN14" s="6" t="s">
        <v>220</v>
      </c>
      <c r="DO14" s="6" t="s">
        <v>220</v>
      </c>
      <c r="DP14" s="6" t="s">
        <v>220</v>
      </c>
      <c r="DQ14" s="6" t="s">
        <v>220</v>
      </c>
      <c r="DR14" s="6" t="s">
        <v>220</v>
      </c>
      <c r="DS14" s="6" t="s">
        <v>220</v>
      </c>
      <c r="DT14" s="6" t="s">
        <v>220</v>
      </c>
      <c r="DU14" s="6" t="s">
        <v>220</v>
      </c>
      <c r="DV14" s="6" t="s">
        <v>220</v>
      </c>
      <c r="DW14" s="6" t="s">
        <v>220</v>
      </c>
      <c r="DX14" s="6" t="s">
        <v>220</v>
      </c>
      <c r="DY14" s="6" t="s">
        <v>220</v>
      </c>
      <c r="DZ14" s="6" t="s">
        <v>220</v>
      </c>
      <c r="EA14" s="6" t="s">
        <v>220</v>
      </c>
      <c r="EB14" s="6" t="s">
        <v>220</v>
      </c>
      <c r="EC14" s="6" t="s">
        <v>220</v>
      </c>
      <c r="ED14" s="6" t="s">
        <v>220</v>
      </c>
      <c r="EE14" s="6" t="s">
        <v>220</v>
      </c>
      <c r="EF14" s="6" t="s">
        <v>220</v>
      </c>
      <c r="EG14" s="6" t="s">
        <v>220</v>
      </c>
      <c r="EH14" s="6" t="s">
        <v>220</v>
      </c>
      <c r="EI14" s="6" t="s">
        <v>220</v>
      </c>
      <c r="EJ14" s="6" t="s">
        <v>220</v>
      </c>
      <c r="EK14" s="6" t="s">
        <v>220</v>
      </c>
      <c r="EL14" s="6" t="s">
        <v>220</v>
      </c>
      <c r="EM14" s="6" t="s">
        <v>220</v>
      </c>
      <c r="EN14" s="6" t="s">
        <v>220</v>
      </c>
      <c r="EO14" s="6" t="s">
        <v>220</v>
      </c>
      <c r="EP14" s="6" t="s">
        <v>220</v>
      </c>
      <c r="EQ14" s="6" t="s">
        <v>220</v>
      </c>
      <c r="ER14" s="6" t="s">
        <v>220</v>
      </c>
      <c r="ES14" s="6" t="s">
        <v>220</v>
      </c>
      <c r="ET14" s="6" t="s">
        <v>220</v>
      </c>
      <c r="EU14" s="6" t="s">
        <v>220</v>
      </c>
      <c r="EV14" s="6" t="s">
        <v>220</v>
      </c>
      <c r="EW14" s="6" t="s">
        <v>220</v>
      </c>
      <c r="EX14" s="6" t="s">
        <v>220</v>
      </c>
      <c r="EY14" s="6" t="s">
        <v>220</v>
      </c>
      <c r="EZ14" s="6" t="s">
        <v>220</v>
      </c>
      <c r="FA14" s="6" t="s">
        <v>220</v>
      </c>
      <c r="FB14" s="6" t="s">
        <v>220</v>
      </c>
      <c r="FC14" s="6" t="s">
        <v>220</v>
      </c>
      <c r="FD14" s="6" t="s">
        <v>220</v>
      </c>
      <c r="FE14" s="6" t="s">
        <v>220</v>
      </c>
      <c r="FF14" s="6" t="s">
        <v>220</v>
      </c>
      <c r="FG14" s="6" t="s">
        <v>220</v>
      </c>
      <c r="FH14" s="6" t="s">
        <v>220</v>
      </c>
      <c r="FI14" s="6" t="s">
        <v>220</v>
      </c>
      <c r="FJ14" s="6" t="s">
        <v>220</v>
      </c>
      <c r="FK14" s="6" t="s">
        <v>220</v>
      </c>
      <c r="FL14" s="6" t="s">
        <v>220</v>
      </c>
      <c r="FM14" s="6" t="s">
        <v>220</v>
      </c>
      <c r="FN14" s="6" t="s">
        <v>220</v>
      </c>
      <c r="FO14" s="6" t="s">
        <v>220</v>
      </c>
      <c r="FP14" s="6" t="s">
        <v>220</v>
      </c>
      <c r="FQ14" s="6" t="s">
        <v>220</v>
      </c>
      <c r="FR14" s="6" t="s">
        <v>220</v>
      </c>
      <c r="FS14" s="6" t="s">
        <v>220</v>
      </c>
      <c r="FT14" s="6" t="s">
        <v>220</v>
      </c>
      <c r="FU14" s="6" t="s">
        <v>220</v>
      </c>
      <c r="FV14" s="6" t="s">
        <v>220</v>
      </c>
      <c r="FW14" s="6" t="s">
        <v>220</v>
      </c>
      <c r="FX14" s="6" t="s">
        <v>220</v>
      </c>
      <c r="FY14" s="6" t="s">
        <v>220</v>
      </c>
      <c r="FZ14" s="6" t="s">
        <v>220</v>
      </c>
      <c r="GA14" s="6" t="s">
        <v>220</v>
      </c>
      <c r="GB14" s="6" t="s">
        <v>220</v>
      </c>
      <c r="GC14" s="6" t="s">
        <v>220</v>
      </c>
      <c r="GD14" s="6" t="s">
        <v>220</v>
      </c>
      <c r="GE14" s="6" t="s">
        <v>220</v>
      </c>
      <c r="GF14" s="6" t="s">
        <v>220</v>
      </c>
      <c r="GG14" s="6" t="s">
        <v>220</v>
      </c>
      <c r="GH14" s="6" t="s">
        <v>220</v>
      </c>
      <c r="GI14" s="6" t="s">
        <v>220</v>
      </c>
      <c r="GJ14" s="6" t="s">
        <v>220</v>
      </c>
      <c r="GK14" s="6" t="s">
        <v>220</v>
      </c>
      <c r="GL14" s="6" t="s">
        <v>220</v>
      </c>
      <c r="GM14" s="5" t="s">
        <v>220</v>
      </c>
      <c r="GN14" s="5" t="s">
        <v>220</v>
      </c>
      <c r="GO14" s="5" t="s">
        <v>220</v>
      </c>
      <c r="GP14" s="5" t="s">
        <v>220</v>
      </c>
      <c r="GQ14" s="5" t="s">
        <v>220</v>
      </c>
      <c r="GR14" s="5" t="s">
        <v>220</v>
      </c>
      <c r="GS14" s="5" t="s">
        <v>220</v>
      </c>
      <c r="GT14" s="5" t="s">
        <v>220</v>
      </c>
      <c r="GU14" s="5" t="s">
        <v>220</v>
      </c>
      <c r="GV14" s="5" t="s">
        <v>220</v>
      </c>
      <c r="GW14" s="5" t="s">
        <v>220</v>
      </c>
      <c r="GX14" s="5" t="s">
        <v>220</v>
      </c>
      <c r="GY14" s="5" t="s">
        <v>220</v>
      </c>
      <c r="GZ14" s="5" t="s">
        <v>220</v>
      </c>
      <c r="HA14" s="5" t="s">
        <v>220</v>
      </c>
      <c r="HB14" s="5" t="s">
        <v>220</v>
      </c>
      <c r="HC14" s="5" t="s">
        <v>220</v>
      </c>
      <c r="HD14" s="5" t="s">
        <v>220</v>
      </c>
      <c r="HE14" s="5" t="s">
        <v>220</v>
      </c>
      <c r="HF14" s="5" t="s">
        <v>220</v>
      </c>
      <c r="HG14" s="5" t="s">
        <v>220</v>
      </c>
      <c r="HH14" s="5" t="s">
        <v>220</v>
      </c>
      <c r="HI14" s="5" t="s">
        <v>220</v>
      </c>
      <c r="HJ14" s="5" t="s">
        <v>220</v>
      </c>
      <c r="HK14" s="5" t="s">
        <v>220</v>
      </c>
      <c r="HL14" s="5" t="s">
        <v>220</v>
      </c>
      <c r="HM14" s="5" t="s">
        <v>220</v>
      </c>
      <c r="HN14" s="5" t="s">
        <v>220</v>
      </c>
      <c r="HO14" s="5" t="s">
        <v>220</v>
      </c>
      <c r="HP14" s="5" t="s">
        <v>220</v>
      </c>
      <c r="HQ14" s="5" t="s">
        <v>220</v>
      </c>
      <c r="HR14" s="5" t="s">
        <v>220</v>
      </c>
      <c r="HS14" s="5" t="s">
        <v>220</v>
      </c>
      <c r="HT14" s="5" t="s">
        <v>220</v>
      </c>
      <c r="HU14" s="5" t="s">
        <v>220</v>
      </c>
      <c r="HV14" s="5" t="s">
        <v>220</v>
      </c>
      <c r="HW14" s="5" t="s">
        <v>220</v>
      </c>
      <c r="HX14" s="5" t="s">
        <v>220</v>
      </c>
      <c r="HY14" s="5" t="s">
        <v>220</v>
      </c>
      <c r="HZ14" s="5" t="s">
        <v>220</v>
      </c>
      <c r="IA14" s="5" t="s">
        <v>220</v>
      </c>
      <c r="IB14" s="5" t="s">
        <v>220</v>
      </c>
      <c r="IC14" s="5" t="s">
        <v>220</v>
      </c>
      <c r="ID14" s="5" t="s">
        <v>220</v>
      </c>
      <c r="IE14" s="5" t="s">
        <v>220</v>
      </c>
      <c r="IF14" s="5" t="s">
        <v>220</v>
      </c>
      <c r="IG14" s="5" t="s">
        <v>220</v>
      </c>
      <c r="IH14" s="5" t="s">
        <v>220</v>
      </c>
      <c r="II14" s="5" t="s">
        <v>220</v>
      </c>
      <c r="IJ14" s="5" t="s">
        <v>220</v>
      </c>
      <c r="IK14" s="5" t="s">
        <v>220</v>
      </c>
      <c r="IL14" s="5" t="s">
        <v>220</v>
      </c>
      <c r="IM14" s="5" t="s">
        <v>220</v>
      </c>
      <c r="IN14" s="5" t="s">
        <v>220</v>
      </c>
      <c r="IO14" s="5" t="s">
        <v>220</v>
      </c>
      <c r="IP14" s="5" t="s">
        <v>220</v>
      </c>
      <c r="IQ14" s="5" t="s">
        <v>220</v>
      </c>
      <c r="IR14" s="5" t="s">
        <v>220</v>
      </c>
      <c r="IS14" s="5" t="s">
        <v>220</v>
      </c>
      <c r="IT14" s="5" t="s">
        <v>220</v>
      </c>
      <c r="IU14" s="5" t="s">
        <v>220</v>
      </c>
      <c r="IV14" s="5" t="s">
        <v>220</v>
      </c>
      <c r="IW14" s="5" t="s">
        <v>220</v>
      </c>
      <c r="IX14" s="5" t="s">
        <v>220</v>
      </c>
    </row>
    <row r="15" spans="1:258" x14ac:dyDescent="0.3">
      <c r="A15" s="1" t="s">
        <v>9</v>
      </c>
      <c r="B15" s="2">
        <v>4056974</v>
      </c>
      <c r="C15" s="5">
        <v>13189233</v>
      </c>
      <c r="D15" s="5">
        <v>13190481</v>
      </c>
      <c r="E15" s="5">
        <v>13207135</v>
      </c>
      <c r="F15" s="5">
        <v>13195346</v>
      </c>
      <c r="G15" s="5">
        <v>13159754</v>
      </c>
      <c r="H15" s="5">
        <v>12837752</v>
      </c>
      <c r="I15" s="5">
        <v>13290096</v>
      </c>
      <c r="J15" s="5">
        <v>13256456</v>
      </c>
      <c r="K15" s="5">
        <v>13290230</v>
      </c>
      <c r="L15" s="5">
        <v>13035500</v>
      </c>
      <c r="M15" s="5">
        <v>13214097</v>
      </c>
      <c r="N15" s="5">
        <v>13368015</v>
      </c>
      <c r="O15" s="5">
        <v>13771481</v>
      </c>
      <c r="P15" s="5">
        <v>12993961</v>
      </c>
      <c r="Q15" s="5">
        <v>12223576</v>
      </c>
      <c r="R15" s="5">
        <v>11527402</v>
      </c>
      <c r="S15" s="5">
        <v>11147195</v>
      </c>
      <c r="T15" s="5">
        <v>10443820</v>
      </c>
      <c r="U15" s="5">
        <v>10320732</v>
      </c>
      <c r="V15" s="5">
        <v>9780680</v>
      </c>
      <c r="W15" s="5">
        <v>8774822</v>
      </c>
      <c r="X15" s="5">
        <v>8310689</v>
      </c>
      <c r="Y15" s="5">
        <v>7970309</v>
      </c>
      <c r="Z15" s="5">
        <v>7541440</v>
      </c>
      <c r="AA15" s="5">
        <v>6848905</v>
      </c>
      <c r="AB15" s="5">
        <v>6873300</v>
      </c>
      <c r="AC15" s="5">
        <v>6247002</v>
      </c>
      <c r="AD15" s="5">
        <v>6066830</v>
      </c>
      <c r="AE15" s="5">
        <v>5856791</v>
      </c>
      <c r="AF15" s="5">
        <v>5777871</v>
      </c>
      <c r="AG15" s="5">
        <v>5673188</v>
      </c>
      <c r="AH15" s="5">
        <v>5462812</v>
      </c>
      <c r="AI15" s="5">
        <v>31929592</v>
      </c>
      <c r="AJ15" s="5">
        <v>30879837</v>
      </c>
      <c r="AK15" s="5">
        <v>30910170</v>
      </c>
      <c r="AL15" s="5">
        <v>31928046</v>
      </c>
      <c r="AM15" s="5">
        <v>33628854</v>
      </c>
      <c r="AN15" s="5">
        <v>32951388</v>
      </c>
      <c r="AO15" s="5">
        <v>32087545</v>
      </c>
      <c r="AP15" s="5">
        <v>32497063</v>
      </c>
      <c r="AQ15" s="5">
        <v>31643426</v>
      </c>
      <c r="AR15" s="5">
        <v>31877705</v>
      </c>
      <c r="AS15" s="5">
        <v>32279505</v>
      </c>
      <c r="AT15" s="5">
        <v>33264979</v>
      </c>
      <c r="AU15" s="5">
        <v>33569802</v>
      </c>
      <c r="AV15" s="5">
        <v>40014642</v>
      </c>
      <c r="AW15" s="5">
        <v>46299878</v>
      </c>
      <c r="AX15" s="5">
        <v>56894479</v>
      </c>
      <c r="AY15" s="5">
        <v>45832513</v>
      </c>
      <c r="AZ15" s="5">
        <v>29061169</v>
      </c>
      <c r="BA15" s="5">
        <v>31810664</v>
      </c>
      <c r="BB15" s="5">
        <v>34875211</v>
      </c>
      <c r="BC15" s="5">
        <v>36776967</v>
      </c>
      <c r="BD15" s="5">
        <v>27185870</v>
      </c>
      <c r="BE15" s="5">
        <v>24748260</v>
      </c>
      <c r="BF15" s="5">
        <v>22387930</v>
      </c>
      <c r="BG15" s="5">
        <v>20469415</v>
      </c>
      <c r="BH15" s="5">
        <v>20229057</v>
      </c>
      <c r="BI15" s="5">
        <v>20050700</v>
      </c>
      <c r="BJ15" s="5">
        <v>20562903</v>
      </c>
      <c r="BK15" s="5">
        <v>19986485</v>
      </c>
      <c r="BL15" s="5">
        <v>19776140</v>
      </c>
      <c r="BM15" s="5">
        <v>17488851</v>
      </c>
      <c r="BN15" s="5">
        <v>17760896</v>
      </c>
      <c r="BO15" s="6">
        <v>13.59884991037765</v>
      </c>
      <c r="BP15" s="6">
        <v>14.156943935554731</v>
      </c>
      <c r="BQ15" s="6">
        <v>13.57185339591061</v>
      </c>
      <c r="BR15" s="6">
        <v>13.10993285056716</v>
      </c>
      <c r="BS15" s="6">
        <v>12.9331292970978</v>
      </c>
      <c r="BT15" s="6">
        <v>12.77352919732364</v>
      </c>
      <c r="BU15" s="6">
        <v>12.587064833843179</v>
      </c>
      <c r="BV15" s="6">
        <v>11.95942565644995</v>
      </c>
      <c r="BW15" s="6">
        <v>11.61105564012059</v>
      </c>
      <c r="BX15" s="6">
        <v>11.53800774807257</v>
      </c>
      <c r="BY15" s="6">
        <v>11.315771331177601</v>
      </c>
      <c r="BZ15" s="6">
        <v>10.884757385445781</v>
      </c>
      <c r="CA15" s="6">
        <v>10.29892863374679</v>
      </c>
      <c r="CB15" s="6">
        <v>9.8469245548540698</v>
      </c>
      <c r="CC15" s="6">
        <v>8.8289935226188803</v>
      </c>
      <c r="CD15" s="6">
        <v>8.5320699321494899</v>
      </c>
      <c r="CE15" s="6">
        <v>8.6147681098249294</v>
      </c>
      <c r="CF15" s="6">
        <v>8.7347924418459897</v>
      </c>
      <c r="CG15" s="6">
        <v>8.8507343108663292</v>
      </c>
      <c r="CH15" s="6">
        <v>9.0091531545697006</v>
      </c>
      <c r="CI15" s="6" t="s">
        <v>220</v>
      </c>
      <c r="CJ15" s="6" t="s">
        <v>220</v>
      </c>
      <c r="CK15" s="6" t="s">
        <v>220</v>
      </c>
      <c r="CL15" s="6" t="s">
        <v>220</v>
      </c>
      <c r="CM15" s="6" t="s">
        <v>220</v>
      </c>
      <c r="CN15" s="6" t="s">
        <v>220</v>
      </c>
      <c r="CO15" s="6" t="s">
        <v>220</v>
      </c>
      <c r="CP15" s="6" t="s">
        <v>220</v>
      </c>
      <c r="CQ15" s="6" t="s">
        <v>220</v>
      </c>
      <c r="CR15" s="6" t="s">
        <v>220</v>
      </c>
      <c r="CS15" s="6" t="s">
        <v>220</v>
      </c>
      <c r="CT15" s="6" t="s">
        <v>220</v>
      </c>
      <c r="CU15" s="6">
        <v>11.97142984071907</v>
      </c>
      <c r="CV15" s="6">
        <v>12.511944239257749</v>
      </c>
      <c r="CW15" s="6">
        <v>12.16009587547096</v>
      </c>
      <c r="CX15" s="6">
        <v>11.90217958017417</v>
      </c>
      <c r="CY15" s="6">
        <v>11.75654839122504</v>
      </c>
      <c r="CZ15" s="6">
        <v>11.59555610384993</v>
      </c>
      <c r="DA15" s="6">
        <v>11.49593566272382</v>
      </c>
      <c r="DB15" s="6">
        <v>10.85273581117886</v>
      </c>
      <c r="DC15" s="6">
        <v>10.63938786102649</v>
      </c>
      <c r="DD15" s="6">
        <v>10.62660434812468</v>
      </c>
      <c r="DE15" s="6">
        <v>10.513171763786531</v>
      </c>
      <c r="DF15" s="6">
        <v>10.071606914706139</v>
      </c>
      <c r="DG15" s="6">
        <v>9.5057642401590208</v>
      </c>
      <c r="DH15" s="6">
        <v>8.9738089881241194</v>
      </c>
      <c r="DI15" s="6">
        <v>8.0108624706194806</v>
      </c>
      <c r="DJ15" s="6">
        <v>7.7005763277179797</v>
      </c>
      <c r="DK15" s="6">
        <v>7.8079479918517398</v>
      </c>
      <c r="DL15" s="6">
        <v>7.8999030680700102</v>
      </c>
      <c r="DM15" s="6">
        <v>7.9804142149426696</v>
      </c>
      <c r="DN15" s="6">
        <v>8.0591072129794696</v>
      </c>
      <c r="DO15" s="6" t="s">
        <v>220</v>
      </c>
      <c r="DP15" s="6" t="s">
        <v>220</v>
      </c>
      <c r="DQ15" s="6" t="s">
        <v>220</v>
      </c>
      <c r="DR15" s="6" t="s">
        <v>220</v>
      </c>
      <c r="DS15" s="6" t="s">
        <v>220</v>
      </c>
      <c r="DT15" s="6" t="s">
        <v>220</v>
      </c>
      <c r="DU15" s="6" t="s">
        <v>220</v>
      </c>
      <c r="DV15" s="6" t="s">
        <v>220</v>
      </c>
      <c r="DW15" s="6" t="s">
        <v>220</v>
      </c>
      <c r="DX15" s="6" t="s">
        <v>220</v>
      </c>
      <c r="DY15" s="6" t="s">
        <v>220</v>
      </c>
      <c r="DZ15" s="6" t="s">
        <v>220</v>
      </c>
      <c r="EA15" s="6">
        <v>13.598849910377654</v>
      </c>
      <c r="EB15" s="6">
        <v>14.156943935554738</v>
      </c>
      <c r="EC15" s="6">
        <v>13.571853395910619</v>
      </c>
      <c r="ED15" s="6">
        <v>13.109932850567162</v>
      </c>
      <c r="EE15" s="6">
        <v>12.933129297097803</v>
      </c>
      <c r="EF15" s="6">
        <v>12.773529197323644</v>
      </c>
      <c r="EG15" s="6">
        <v>12.587064833843186</v>
      </c>
      <c r="EH15" s="6">
        <v>11.959425656449959</v>
      </c>
      <c r="EI15" s="6">
        <v>11.6110556401206</v>
      </c>
      <c r="EJ15" s="6">
        <v>11.538007748072571</v>
      </c>
      <c r="EK15" s="6">
        <v>11.315771331177606</v>
      </c>
      <c r="EL15" s="6">
        <v>10.884757385445782</v>
      </c>
      <c r="EM15" s="6">
        <v>10.298928633746799</v>
      </c>
      <c r="EN15" s="6">
        <v>9.8469245548540751</v>
      </c>
      <c r="EO15" s="6">
        <v>8.8289935226188856</v>
      </c>
      <c r="EP15" s="6">
        <v>8.5320699321494988</v>
      </c>
      <c r="EQ15" s="6">
        <v>8.6147681098249382</v>
      </c>
      <c r="ER15" s="6">
        <v>8.7347924418459915</v>
      </c>
      <c r="ES15" s="6">
        <v>8.8507343108663292</v>
      </c>
      <c r="ET15" s="6">
        <v>9.0091531545697077</v>
      </c>
      <c r="EU15" s="6" t="s">
        <v>220</v>
      </c>
      <c r="EV15" s="6" t="s">
        <v>220</v>
      </c>
      <c r="EW15" s="6" t="s">
        <v>220</v>
      </c>
      <c r="EX15" s="6" t="s">
        <v>220</v>
      </c>
      <c r="EY15" s="6" t="s">
        <v>220</v>
      </c>
      <c r="EZ15" s="6" t="s">
        <v>220</v>
      </c>
      <c r="FA15" s="6" t="s">
        <v>220</v>
      </c>
      <c r="FB15" s="6" t="s">
        <v>220</v>
      </c>
      <c r="FC15" s="6" t="s">
        <v>220</v>
      </c>
      <c r="FD15" s="6" t="s">
        <v>220</v>
      </c>
      <c r="FE15" s="6" t="s">
        <v>220</v>
      </c>
      <c r="FF15" s="6" t="s">
        <v>220</v>
      </c>
      <c r="FG15" s="6">
        <v>11.971429840719074</v>
      </c>
      <c r="FH15" s="6">
        <v>12.511944239257753</v>
      </c>
      <c r="FI15" s="6">
        <v>12.16009587547096</v>
      </c>
      <c r="FJ15" s="6">
        <v>11.902179580174179</v>
      </c>
      <c r="FK15" s="6">
        <v>11.756548391225042</v>
      </c>
      <c r="FL15" s="6">
        <v>11.595556103849937</v>
      </c>
      <c r="FM15" s="6">
        <v>11.495935662723824</v>
      </c>
      <c r="FN15" s="6">
        <v>10.852735811178862</v>
      </c>
      <c r="FO15" s="6">
        <v>10.63938786102649</v>
      </c>
      <c r="FP15" s="6">
        <v>10.626604348124681</v>
      </c>
      <c r="FQ15" s="6">
        <v>10.513171763786531</v>
      </c>
      <c r="FR15" s="6">
        <v>10.07160691470615</v>
      </c>
      <c r="FS15" s="6">
        <v>9.5057642401590243</v>
      </c>
      <c r="FT15" s="6">
        <v>8.973808988124123</v>
      </c>
      <c r="FU15" s="6">
        <v>8.0108624706194895</v>
      </c>
      <c r="FV15" s="6">
        <v>7.7005763277179842</v>
      </c>
      <c r="FW15" s="6">
        <v>7.8079479918517416</v>
      </c>
      <c r="FX15" s="6">
        <v>7.8999030680700146</v>
      </c>
      <c r="FY15" s="6">
        <v>7.980414214942674</v>
      </c>
      <c r="FZ15" s="6">
        <v>8.0591072129794785</v>
      </c>
      <c r="GA15" s="6" t="s">
        <v>220</v>
      </c>
      <c r="GB15" s="6" t="s">
        <v>220</v>
      </c>
      <c r="GC15" s="6" t="s">
        <v>220</v>
      </c>
      <c r="GD15" s="6" t="s">
        <v>220</v>
      </c>
      <c r="GE15" s="6" t="s">
        <v>220</v>
      </c>
      <c r="GF15" s="6" t="s">
        <v>220</v>
      </c>
      <c r="GG15" s="6" t="s">
        <v>220</v>
      </c>
      <c r="GH15" s="6" t="s">
        <v>220</v>
      </c>
      <c r="GI15" s="6" t="s">
        <v>220</v>
      </c>
      <c r="GJ15" s="6" t="s">
        <v>220</v>
      </c>
      <c r="GK15" s="6" t="s">
        <v>220</v>
      </c>
      <c r="GL15" s="6" t="s">
        <v>220</v>
      </c>
      <c r="GM15" s="5">
        <v>1123829</v>
      </c>
      <c r="GN15" s="5">
        <v>1100816</v>
      </c>
      <c r="GO15" s="5">
        <v>1080665</v>
      </c>
      <c r="GP15" s="5">
        <v>1061814</v>
      </c>
      <c r="GQ15" s="5">
        <v>1046989</v>
      </c>
      <c r="GR15" s="5">
        <v>1033728</v>
      </c>
      <c r="GS15" s="5">
        <v>1019292</v>
      </c>
      <c r="GT15" s="5">
        <v>1005074</v>
      </c>
      <c r="GU15" s="5">
        <v>994244</v>
      </c>
      <c r="GV15" s="5">
        <v>996422</v>
      </c>
      <c r="GW15" s="5">
        <v>992077</v>
      </c>
      <c r="GX15" s="5">
        <v>986363</v>
      </c>
      <c r="GY15" s="5">
        <v>979138</v>
      </c>
      <c r="GZ15" s="5">
        <v>936464</v>
      </c>
      <c r="HA15" s="5">
        <v>1007718</v>
      </c>
      <c r="HB15" s="5">
        <v>859069</v>
      </c>
      <c r="HC15" s="5">
        <v>828366</v>
      </c>
      <c r="HD15" s="5">
        <v>801801</v>
      </c>
      <c r="HE15" s="5">
        <v>776339</v>
      </c>
      <c r="HF15" s="5">
        <v>744124</v>
      </c>
      <c r="HG15" s="5" t="s">
        <v>220</v>
      </c>
      <c r="HH15" s="5" t="s">
        <v>220</v>
      </c>
      <c r="HI15" s="5" t="s">
        <v>220</v>
      </c>
      <c r="HJ15" s="5" t="s">
        <v>220</v>
      </c>
      <c r="HK15" s="5" t="s">
        <v>220</v>
      </c>
      <c r="HL15" s="5" t="s">
        <v>220</v>
      </c>
      <c r="HM15" s="5" t="s">
        <v>220</v>
      </c>
      <c r="HN15" s="5" t="s">
        <v>220</v>
      </c>
      <c r="HO15" s="5" t="s">
        <v>220</v>
      </c>
      <c r="HP15" s="5" t="s">
        <v>220</v>
      </c>
      <c r="HQ15" s="5" t="s">
        <v>220</v>
      </c>
      <c r="HR15" s="5" t="s">
        <v>220</v>
      </c>
      <c r="HS15" s="5">
        <v>1260386</v>
      </c>
      <c r="HT15" s="5">
        <v>1235451</v>
      </c>
      <c r="HU15" s="5">
        <v>1214627</v>
      </c>
      <c r="HV15" s="5">
        <v>1193511</v>
      </c>
      <c r="HW15" s="5">
        <v>1177494</v>
      </c>
      <c r="HX15" s="5">
        <v>1163079</v>
      </c>
      <c r="HY15" s="5">
        <v>1147462</v>
      </c>
      <c r="HZ15" s="5">
        <v>1132296</v>
      </c>
      <c r="IA15" s="5">
        <v>1120236</v>
      </c>
      <c r="IB15" s="5">
        <v>1121939</v>
      </c>
      <c r="IC15" s="5">
        <v>1117199</v>
      </c>
      <c r="ID15" s="5">
        <v>1111494</v>
      </c>
      <c r="IE15" s="5">
        <v>1101437</v>
      </c>
      <c r="IF15" s="5">
        <v>1051895</v>
      </c>
      <c r="IG15" s="5">
        <v>1118885</v>
      </c>
      <c r="IH15" s="5">
        <v>966185</v>
      </c>
      <c r="II15" s="5">
        <v>931462</v>
      </c>
      <c r="IJ15" s="5">
        <v>902029</v>
      </c>
      <c r="IK15" s="5">
        <v>874537</v>
      </c>
      <c r="IL15" s="5">
        <v>837063</v>
      </c>
      <c r="IM15" s="5" t="s">
        <v>220</v>
      </c>
      <c r="IN15" s="5" t="s">
        <v>220</v>
      </c>
      <c r="IO15" s="5" t="s">
        <v>220</v>
      </c>
      <c r="IP15" s="5" t="s">
        <v>220</v>
      </c>
      <c r="IQ15" s="5" t="s">
        <v>220</v>
      </c>
      <c r="IR15" s="5" t="s">
        <v>220</v>
      </c>
      <c r="IS15" s="5" t="s">
        <v>220</v>
      </c>
      <c r="IT15" s="5" t="s">
        <v>220</v>
      </c>
      <c r="IU15" s="5" t="s">
        <v>220</v>
      </c>
      <c r="IV15" s="5" t="s">
        <v>220</v>
      </c>
      <c r="IW15" s="5" t="s">
        <v>220</v>
      </c>
      <c r="IX15" s="5" t="s">
        <v>220</v>
      </c>
    </row>
    <row r="16" spans="1:258" x14ac:dyDescent="0.3">
      <c r="A16" s="1" t="s">
        <v>10</v>
      </c>
      <c r="B16" s="2">
        <v>4056975</v>
      </c>
      <c r="C16" s="5">
        <v>3966241</v>
      </c>
      <c r="D16" s="5">
        <v>4184905</v>
      </c>
      <c r="E16" s="5">
        <v>3852704</v>
      </c>
      <c r="F16" s="5">
        <v>4153443</v>
      </c>
      <c r="G16" s="5">
        <v>4319223</v>
      </c>
      <c r="H16" s="5">
        <v>4087488</v>
      </c>
      <c r="I16" s="5">
        <v>4213308</v>
      </c>
      <c r="J16" s="5">
        <v>4356800</v>
      </c>
      <c r="K16" s="5">
        <v>4479428</v>
      </c>
      <c r="L16" s="5">
        <v>4691475</v>
      </c>
      <c r="M16" s="5">
        <v>4280494</v>
      </c>
      <c r="N16" s="5">
        <v>4417607</v>
      </c>
      <c r="O16" s="5">
        <v>4519536</v>
      </c>
      <c r="P16" s="5">
        <v>4275137</v>
      </c>
      <c r="Q16" s="5">
        <v>4443730</v>
      </c>
      <c r="R16" s="5">
        <v>4283608</v>
      </c>
      <c r="S16" s="5">
        <v>4211923</v>
      </c>
      <c r="T16" s="5">
        <v>4103920</v>
      </c>
      <c r="U16" s="5">
        <v>3912816</v>
      </c>
      <c r="V16" s="5">
        <v>3564078</v>
      </c>
      <c r="W16" s="5">
        <v>3715022</v>
      </c>
      <c r="X16" s="5">
        <v>3534534</v>
      </c>
      <c r="Y16" s="5">
        <v>3462685</v>
      </c>
      <c r="Z16" s="5">
        <v>3544990</v>
      </c>
      <c r="AA16" s="5">
        <v>3509583</v>
      </c>
      <c r="AB16" s="5">
        <v>3510009</v>
      </c>
      <c r="AC16" s="5">
        <v>3495323</v>
      </c>
      <c r="AD16" s="5">
        <v>3276330</v>
      </c>
      <c r="AE16" s="5">
        <v>3370327</v>
      </c>
      <c r="AF16" s="5">
        <v>3267606</v>
      </c>
      <c r="AG16" s="5">
        <v>3265918</v>
      </c>
      <c r="AH16" s="5">
        <v>3213010</v>
      </c>
      <c r="AI16" s="5">
        <v>9944939</v>
      </c>
      <c r="AJ16" s="5">
        <v>10564915</v>
      </c>
      <c r="AK16" s="5">
        <v>9822917</v>
      </c>
      <c r="AL16" s="5">
        <v>10723259</v>
      </c>
      <c r="AM16" s="5">
        <v>11225247</v>
      </c>
      <c r="AN16" s="5">
        <v>11658993</v>
      </c>
      <c r="AO16" s="5">
        <v>11562281</v>
      </c>
      <c r="AP16" s="5">
        <v>11378624</v>
      </c>
      <c r="AQ16" s="5">
        <v>12148571</v>
      </c>
      <c r="AR16" s="5">
        <v>13103533</v>
      </c>
      <c r="AS16" s="5">
        <v>12458413</v>
      </c>
      <c r="AT16" s="5">
        <v>14331846</v>
      </c>
      <c r="AU16" s="5">
        <v>14317855</v>
      </c>
      <c r="AV16" s="5">
        <v>15368696</v>
      </c>
      <c r="AW16" s="5">
        <v>10081254</v>
      </c>
      <c r="AX16" s="5">
        <v>9876570</v>
      </c>
      <c r="AY16" s="5">
        <v>9641596</v>
      </c>
      <c r="AZ16" s="5">
        <v>9394234</v>
      </c>
      <c r="BA16" s="5">
        <v>9082369</v>
      </c>
      <c r="BB16" s="5">
        <v>8141295</v>
      </c>
      <c r="BC16" s="5">
        <v>9293917</v>
      </c>
      <c r="BD16" s="5">
        <v>9554124</v>
      </c>
      <c r="BE16" s="5">
        <v>9441916</v>
      </c>
      <c r="BF16" s="5">
        <v>10080770</v>
      </c>
      <c r="BG16" s="5">
        <v>9799243</v>
      </c>
      <c r="BH16" s="5">
        <v>9972056</v>
      </c>
      <c r="BI16" s="5">
        <v>9155297</v>
      </c>
      <c r="BJ16" s="5">
        <v>8708219</v>
      </c>
      <c r="BK16" s="5">
        <v>8045399</v>
      </c>
      <c r="BL16" s="5">
        <v>7756867</v>
      </c>
      <c r="BM16" s="5">
        <v>7617784</v>
      </c>
      <c r="BN16" s="5">
        <v>7350280</v>
      </c>
      <c r="BO16" s="6">
        <v>17.652458280275361</v>
      </c>
      <c r="BP16" s="6">
        <v>17.043031254652551</v>
      </c>
      <c r="BQ16" s="6">
        <v>17.627250739794899</v>
      </c>
      <c r="BR16" s="6">
        <v>17.389881400456719</v>
      </c>
      <c r="BS16" s="6">
        <v>17.216245184059911</v>
      </c>
      <c r="BT16" s="6">
        <v>15.525435807880831</v>
      </c>
      <c r="BU16" s="6">
        <v>16.36323420132365</v>
      </c>
      <c r="BV16" s="6">
        <v>16.88922331973637</v>
      </c>
      <c r="BW16" s="6">
        <v>15.982371144989351</v>
      </c>
      <c r="BX16" s="6">
        <v>16.469112493092791</v>
      </c>
      <c r="BY16" s="6">
        <v>15.75256325339557</v>
      </c>
      <c r="BZ16" s="6">
        <v>15.49257324157626</v>
      </c>
      <c r="CA16" s="6">
        <v>14.66427084550272</v>
      </c>
      <c r="CB16" s="6">
        <v>13.777430442334961</v>
      </c>
      <c r="CC16" s="6">
        <v>12.47206520986321</v>
      </c>
      <c r="CD16" s="6">
        <v>11.902809036531989</v>
      </c>
      <c r="CE16" s="6">
        <v>11.22029175506036</v>
      </c>
      <c r="CF16" s="6">
        <v>11.13856289389172</v>
      </c>
      <c r="CG16" s="6">
        <v>11.31240053516262</v>
      </c>
      <c r="CH16" s="6">
        <v>11.18045115735401</v>
      </c>
      <c r="CI16" s="6" t="s">
        <v>220</v>
      </c>
      <c r="CJ16" s="6" t="s">
        <v>220</v>
      </c>
      <c r="CK16" s="6" t="s">
        <v>220</v>
      </c>
      <c r="CL16" s="6" t="s">
        <v>220</v>
      </c>
      <c r="CM16" s="6" t="s">
        <v>220</v>
      </c>
      <c r="CN16" s="6" t="s">
        <v>220</v>
      </c>
      <c r="CO16" s="6" t="s">
        <v>220</v>
      </c>
      <c r="CP16" s="6" t="s">
        <v>220</v>
      </c>
      <c r="CQ16" s="6" t="s">
        <v>220</v>
      </c>
      <c r="CR16" s="6" t="s">
        <v>220</v>
      </c>
      <c r="CS16" s="6" t="s">
        <v>220</v>
      </c>
      <c r="CT16" s="6" t="s">
        <v>220</v>
      </c>
      <c r="CU16" s="6">
        <v>16.559593337438351</v>
      </c>
      <c r="CV16" s="6">
        <v>16.094186500845151</v>
      </c>
      <c r="CW16" s="6">
        <v>16.877902264707888</v>
      </c>
      <c r="CX16" s="6">
        <v>16.538885542045229</v>
      </c>
      <c r="CY16" s="6">
        <v>16.563374031198151</v>
      </c>
      <c r="CZ16" s="6">
        <v>14.80023878882001</v>
      </c>
      <c r="DA16" s="6">
        <v>15.723475008433811</v>
      </c>
      <c r="DB16" s="6">
        <v>16.184798060073131</v>
      </c>
      <c r="DC16" s="6">
        <v>15.41866252845054</v>
      </c>
      <c r="DD16" s="6">
        <v>15.958481197515139</v>
      </c>
      <c r="DE16" s="6">
        <v>15.259269271196599</v>
      </c>
      <c r="DF16" s="6">
        <v>15.12953086535116</v>
      </c>
      <c r="DG16" s="6">
        <v>14.196368896246961</v>
      </c>
      <c r="DH16" s="6">
        <v>13.23738047712841</v>
      </c>
      <c r="DI16" s="6">
        <v>11.99767554995975</v>
      </c>
      <c r="DJ16" s="6">
        <v>11.46764657859368</v>
      </c>
      <c r="DK16" s="6">
        <v>10.49029445331742</v>
      </c>
      <c r="DL16" s="6">
        <v>10.28602864771894</v>
      </c>
      <c r="DM16" s="6">
        <v>10.224665183133631</v>
      </c>
      <c r="DN16" s="6">
        <v>10.21960539080921</v>
      </c>
      <c r="DO16" s="6" t="s">
        <v>220</v>
      </c>
      <c r="DP16" s="6" t="s">
        <v>220</v>
      </c>
      <c r="DQ16" s="6" t="s">
        <v>220</v>
      </c>
      <c r="DR16" s="6" t="s">
        <v>220</v>
      </c>
      <c r="DS16" s="6" t="s">
        <v>220</v>
      </c>
      <c r="DT16" s="6" t="s">
        <v>220</v>
      </c>
      <c r="DU16" s="6" t="s">
        <v>220</v>
      </c>
      <c r="DV16" s="6" t="s">
        <v>220</v>
      </c>
      <c r="DW16" s="6" t="s">
        <v>220</v>
      </c>
      <c r="DX16" s="6" t="s">
        <v>220</v>
      </c>
      <c r="DY16" s="6" t="s">
        <v>220</v>
      </c>
      <c r="DZ16" s="6" t="s">
        <v>220</v>
      </c>
      <c r="EA16" s="6">
        <v>16.635902861172582</v>
      </c>
      <c r="EB16" s="6">
        <v>15.787861373197241</v>
      </c>
      <c r="EC16" s="6">
        <v>16.062411247376193</v>
      </c>
      <c r="ED16" s="6">
        <v>15.995428371112833</v>
      </c>
      <c r="EE16" s="6">
        <v>15.96789601161781</v>
      </c>
      <c r="EF16" s="6">
        <v>14.235197754709004</v>
      </c>
      <c r="EG16" s="6">
        <v>14.596583748478066</v>
      </c>
      <c r="EH16" s="6">
        <v>14.939887073081161</v>
      </c>
      <c r="EI16" s="6">
        <v>14.802336369732922</v>
      </c>
      <c r="EJ16" s="6">
        <v>16.305277124998003</v>
      </c>
      <c r="EK16" s="6">
        <v>15.751803413344348</v>
      </c>
      <c r="EL16" s="6">
        <v>15.492573241576265</v>
      </c>
      <c r="EM16" s="6">
        <v>14.664270845502724</v>
      </c>
      <c r="EN16" s="6">
        <v>13.777406431653535</v>
      </c>
      <c r="EO16" s="6">
        <v>12.461387685105686</v>
      </c>
      <c r="EP16" s="6">
        <v>11.897248645090587</v>
      </c>
      <c r="EQ16" s="6">
        <v>11.214093894878895</v>
      </c>
      <c r="ER16" s="6">
        <v>11.130990521074432</v>
      </c>
      <c r="ES16" s="6">
        <v>11.204820262440146</v>
      </c>
      <c r="ET16" s="6">
        <v>10.88668184331215</v>
      </c>
      <c r="EU16" s="6" t="s">
        <v>220</v>
      </c>
      <c r="EV16" s="6" t="s">
        <v>220</v>
      </c>
      <c r="EW16" s="6" t="s">
        <v>220</v>
      </c>
      <c r="EX16" s="6" t="s">
        <v>220</v>
      </c>
      <c r="EY16" s="6" t="s">
        <v>220</v>
      </c>
      <c r="EZ16" s="6" t="s">
        <v>220</v>
      </c>
      <c r="FA16" s="6" t="s">
        <v>220</v>
      </c>
      <c r="FB16" s="6" t="s">
        <v>220</v>
      </c>
      <c r="FC16" s="6" t="s">
        <v>220</v>
      </c>
      <c r="FD16" s="6" t="s">
        <v>220</v>
      </c>
      <c r="FE16" s="6" t="s">
        <v>220</v>
      </c>
      <c r="FF16" s="6" t="s">
        <v>220</v>
      </c>
      <c r="FG16" s="6">
        <v>11.654299695809842</v>
      </c>
      <c r="FH16" s="6">
        <v>11.062560686514455</v>
      </c>
      <c r="FI16" s="6">
        <v>11.501227844944285</v>
      </c>
      <c r="FJ16" s="6">
        <v>11.709690598377966</v>
      </c>
      <c r="FK16" s="6">
        <v>11.783563242823387</v>
      </c>
      <c r="FL16" s="6">
        <v>10.337985038077631</v>
      </c>
      <c r="FM16" s="6">
        <v>10.611910519381794</v>
      </c>
      <c r="FN16" s="6">
        <v>10.624467293772852</v>
      </c>
      <c r="FO16" s="6">
        <v>10.681807361590772</v>
      </c>
      <c r="FP16" s="6">
        <v>11.40691989303558</v>
      </c>
      <c r="FQ16" s="6">
        <v>11.738887733999654</v>
      </c>
      <c r="FR16" s="6">
        <v>12.317827899868199</v>
      </c>
      <c r="FS16" s="6">
        <v>11.928476711453063</v>
      </c>
      <c r="FT16" s="6">
        <v>11.171214190740235</v>
      </c>
      <c r="FU16" s="6">
        <v>9.9578189085058497</v>
      </c>
      <c r="FV16" s="6">
        <v>9.7126254245637682</v>
      </c>
      <c r="FW16" s="6">
        <v>9.6633143357776152</v>
      </c>
      <c r="FX16" s="6">
        <v>9.6703293664926289</v>
      </c>
      <c r="FY16" s="6">
        <v>9.768739851904277</v>
      </c>
      <c r="FZ16" s="6">
        <v>9.079236317891878</v>
      </c>
      <c r="GA16" s="6" t="s">
        <v>220</v>
      </c>
      <c r="GB16" s="6" t="s">
        <v>220</v>
      </c>
      <c r="GC16" s="6" t="s">
        <v>220</v>
      </c>
      <c r="GD16" s="6" t="s">
        <v>220</v>
      </c>
      <c r="GE16" s="6" t="s">
        <v>220</v>
      </c>
      <c r="GF16" s="6" t="s">
        <v>220</v>
      </c>
      <c r="GG16" s="6" t="s">
        <v>220</v>
      </c>
      <c r="GH16" s="6" t="s">
        <v>220</v>
      </c>
      <c r="GI16" s="6" t="s">
        <v>220</v>
      </c>
      <c r="GJ16" s="6" t="s">
        <v>220</v>
      </c>
      <c r="GK16" s="6" t="s">
        <v>220</v>
      </c>
      <c r="GL16" s="6" t="s">
        <v>220</v>
      </c>
      <c r="GM16" s="5">
        <v>493016</v>
      </c>
      <c r="GN16" s="5">
        <v>489453</v>
      </c>
      <c r="GO16" s="5">
        <v>485990</v>
      </c>
      <c r="GP16" s="5">
        <v>483153</v>
      </c>
      <c r="GQ16" s="5">
        <v>480705</v>
      </c>
      <c r="GR16" s="5">
        <v>479139</v>
      </c>
      <c r="GS16" s="5">
        <v>478131</v>
      </c>
      <c r="GT16" s="5">
        <v>481020</v>
      </c>
      <c r="GU16" s="5">
        <v>481958</v>
      </c>
      <c r="GV16" s="5">
        <v>481713</v>
      </c>
      <c r="GW16" s="5">
        <v>480740</v>
      </c>
      <c r="GX16" s="5">
        <v>479875</v>
      </c>
      <c r="GY16" s="5">
        <v>477429</v>
      </c>
      <c r="GZ16" s="5">
        <v>472119</v>
      </c>
      <c r="HA16" s="5">
        <v>464627</v>
      </c>
      <c r="HB16" s="5">
        <v>457972</v>
      </c>
      <c r="HC16" s="5">
        <v>455371</v>
      </c>
      <c r="HD16" s="5">
        <v>449894</v>
      </c>
      <c r="HE16" s="5">
        <v>443865</v>
      </c>
      <c r="HF16" s="5">
        <v>436967</v>
      </c>
      <c r="HG16" s="5" t="s">
        <v>220</v>
      </c>
      <c r="HH16" s="5" t="s">
        <v>220</v>
      </c>
      <c r="HI16" s="5" t="s">
        <v>220</v>
      </c>
      <c r="HJ16" s="5" t="s">
        <v>220</v>
      </c>
      <c r="HK16" s="5" t="s">
        <v>220</v>
      </c>
      <c r="HL16" s="5" t="s">
        <v>220</v>
      </c>
      <c r="HM16" s="5" t="s">
        <v>220</v>
      </c>
      <c r="HN16" s="5" t="s">
        <v>220</v>
      </c>
      <c r="HO16" s="5" t="s">
        <v>220</v>
      </c>
      <c r="HP16" s="5" t="s">
        <v>220</v>
      </c>
      <c r="HQ16" s="5" t="s">
        <v>220</v>
      </c>
      <c r="HR16" s="5" t="s">
        <v>220</v>
      </c>
      <c r="HS16" s="5">
        <v>558559</v>
      </c>
      <c r="HT16" s="5">
        <v>554882</v>
      </c>
      <c r="HU16" s="5">
        <v>551332</v>
      </c>
      <c r="HV16" s="5">
        <v>548442</v>
      </c>
      <c r="HW16" s="5">
        <v>545783</v>
      </c>
      <c r="HX16" s="5">
        <v>545281</v>
      </c>
      <c r="HY16" s="5">
        <v>543918</v>
      </c>
      <c r="HZ16" s="5">
        <v>546796</v>
      </c>
      <c r="IA16" s="5">
        <v>547763</v>
      </c>
      <c r="IB16" s="5">
        <v>547400</v>
      </c>
      <c r="IC16" s="5">
        <v>546236</v>
      </c>
      <c r="ID16" s="5">
        <v>545011</v>
      </c>
      <c r="IE16" s="5">
        <v>542126</v>
      </c>
      <c r="IF16" s="5">
        <v>536415</v>
      </c>
      <c r="IG16" s="5">
        <v>528271</v>
      </c>
      <c r="IH16" s="5">
        <v>520850</v>
      </c>
      <c r="II16" s="5">
        <v>518012</v>
      </c>
      <c r="IJ16" s="5">
        <v>511925</v>
      </c>
      <c r="IK16" s="5">
        <v>505302</v>
      </c>
      <c r="IL16" s="5">
        <v>497299</v>
      </c>
      <c r="IM16" s="5" t="s">
        <v>220</v>
      </c>
      <c r="IN16" s="5" t="s">
        <v>220</v>
      </c>
      <c r="IO16" s="5" t="s">
        <v>220</v>
      </c>
      <c r="IP16" s="5" t="s">
        <v>220</v>
      </c>
      <c r="IQ16" s="5" t="s">
        <v>220</v>
      </c>
      <c r="IR16" s="5" t="s">
        <v>220</v>
      </c>
      <c r="IS16" s="5" t="s">
        <v>220</v>
      </c>
      <c r="IT16" s="5" t="s">
        <v>220</v>
      </c>
      <c r="IU16" s="5" t="s">
        <v>220</v>
      </c>
      <c r="IV16" s="5" t="s">
        <v>220</v>
      </c>
      <c r="IW16" s="5" t="s">
        <v>220</v>
      </c>
      <c r="IX16" s="5" t="s">
        <v>220</v>
      </c>
    </row>
    <row r="17" spans="1:258" x14ac:dyDescent="0.3">
      <c r="A17" s="1" t="s">
        <v>11</v>
      </c>
      <c r="B17" s="2">
        <v>4057075</v>
      </c>
      <c r="C17" s="5">
        <v>3766048</v>
      </c>
      <c r="D17" s="5">
        <v>3626870</v>
      </c>
      <c r="E17" s="5">
        <v>3840417</v>
      </c>
      <c r="F17" s="5">
        <v>3527707</v>
      </c>
      <c r="G17" s="5">
        <v>3571426</v>
      </c>
      <c r="H17" s="5">
        <v>3693787</v>
      </c>
      <c r="I17" s="5">
        <v>3745255</v>
      </c>
      <c r="J17" s="5">
        <v>3608626</v>
      </c>
      <c r="K17" s="5">
        <v>3728029</v>
      </c>
      <c r="L17" s="5">
        <v>3618328</v>
      </c>
      <c r="M17" s="5">
        <v>3791369</v>
      </c>
      <c r="N17" s="5">
        <v>3743696</v>
      </c>
      <c r="O17" s="5">
        <v>3670026</v>
      </c>
      <c r="P17" s="5">
        <v>3577694</v>
      </c>
      <c r="Q17" s="5">
        <v>3419532</v>
      </c>
      <c r="R17" s="5">
        <v>3343073</v>
      </c>
      <c r="S17" s="5">
        <v>3297859</v>
      </c>
      <c r="T17" s="5">
        <v>3202948</v>
      </c>
      <c r="U17" s="5">
        <v>3219407</v>
      </c>
      <c r="V17" s="5">
        <v>3279383</v>
      </c>
      <c r="W17" s="5">
        <v>3237436</v>
      </c>
      <c r="X17" s="5">
        <v>3217105</v>
      </c>
      <c r="Y17" s="5">
        <v>3270449</v>
      </c>
      <c r="Z17" s="5">
        <v>3219869</v>
      </c>
      <c r="AA17" s="5">
        <v>3150222</v>
      </c>
      <c r="AB17" s="5">
        <v>3035150</v>
      </c>
      <c r="AC17" s="5">
        <v>3134141</v>
      </c>
      <c r="AD17" s="5">
        <v>3023854</v>
      </c>
      <c r="AE17" s="5">
        <v>3082495</v>
      </c>
      <c r="AF17" s="5">
        <v>2989223</v>
      </c>
      <c r="AG17" s="5">
        <v>2938410</v>
      </c>
      <c r="AH17" s="5">
        <v>2864106</v>
      </c>
      <c r="AI17" s="5">
        <v>11958236</v>
      </c>
      <c r="AJ17" s="5">
        <v>12365036</v>
      </c>
      <c r="AK17" s="5">
        <v>11980805</v>
      </c>
      <c r="AL17" s="5">
        <v>11733626</v>
      </c>
      <c r="AM17" s="5">
        <v>11942035</v>
      </c>
      <c r="AN17" s="5">
        <v>12839533</v>
      </c>
      <c r="AO17" s="5">
        <v>13318994</v>
      </c>
      <c r="AP17" s="5">
        <v>14507403</v>
      </c>
      <c r="AQ17" s="5">
        <v>13120023</v>
      </c>
      <c r="AR17" s="5">
        <v>15107897</v>
      </c>
      <c r="AS17" s="5">
        <v>13692047</v>
      </c>
      <c r="AT17" s="5">
        <v>12595392</v>
      </c>
      <c r="AU17" s="5">
        <v>11460829</v>
      </c>
      <c r="AV17" s="5">
        <v>12339364</v>
      </c>
      <c r="AW17" s="5">
        <v>12687177</v>
      </c>
      <c r="AX17" s="5">
        <v>10609269</v>
      </c>
      <c r="AY17" s="5">
        <v>10116411</v>
      </c>
      <c r="AZ17" s="5">
        <v>9813574</v>
      </c>
      <c r="BA17" s="5">
        <v>14292341</v>
      </c>
      <c r="BB17" s="5">
        <v>24058479</v>
      </c>
      <c r="BC17" s="5">
        <v>27934813</v>
      </c>
      <c r="BD17" s="5">
        <v>27159162</v>
      </c>
      <c r="BE17" s="5">
        <v>24193111</v>
      </c>
      <c r="BF17" s="5">
        <v>18968957</v>
      </c>
      <c r="BG17" s="5">
        <v>11491903</v>
      </c>
      <c r="BH17" s="5">
        <v>10140686</v>
      </c>
      <c r="BI17" s="5">
        <v>10445595</v>
      </c>
      <c r="BJ17" s="5">
        <v>10083279</v>
      </c>
      <c r="BK17" s="5">
        <v>10592400</v>
      </c>
      <c r="BL17" s="5">
        <v>10596942</v>
      </c>
      <c r="BM17" s="5">
        <v>9982754</v>
      </c>
      <c r="BN17" s="5">
        <v>9313811</v>
      </c>
      <c r="BO17" s="6">
        <v>9.80076175424397</v>
      </c>
      <c r="BP17" s="6">
        <v>10.167248848938931</v>
      </c>
      <c r="BQ17" s="6">
        <v>9.9367594716927794</v>
      </c>
      <c r="BR17" s="6">
        <v>9.6155944923997296</v>
      </c>
      <c r="BS17" s="6">
        <v>9.3954627647331908</v>
      </c>
      <c r="BT17" s="6">
        <v>9.1693971525699691</v>
      </c>
      <c r="BU17" s="6">
        <v>8.86099878379442</v>
      </c>
      <c r="BV17" s="6">
        <v>8.7328830233121995</v>
      </c>
      <c r="BW17" s="6">
        <v>8.7133174124986592</v>
      </c>
      <c r="BX17" s="6">
        <v>8.1979024566042593</v>
      </c>
      <c r="BY17" s="6">
        <v>8.3254360100533606</v>
      </c>
      <c r="BZ17" s="6">
        <v>7.4696503134869898</v>
      </c>
      <c r="CA17" s="6">
        <v>6.8489160567254803</v>
      </c>
      <c r="CB17" s="6">
        <v>6.5604828137901103</v>
      </c>
      <c r="CC17" s="6">
        <v>6.1977779415428698</v>
      </c>
      <c r="CD17" s="6">
        <v>6.26722778712878</v>
      </c>
      <c r="CE17" s="6">
        <v>6.2095741509870397</v>
      </c>
      <c r="CF17" s="6">
        <v>6.1242330503023998</v>
      </c>
      <c r="CG17" s="6">
        <v>4.93404530710158</v>
      </c>
      <c r="CH17" s="6">
        <v>4.8199615598422003</v>
      </c>
      <c r="CI17" s="6" t="s">
        <v>220</v>
      </c>
      <c r="CJ17" s="6" t="s">
        <v>220</v>
      </c>
      <c r="CK17" s="6" t="s">
        <v>220</v>
      </c>
      <c r="CL17" s="6" t="s">
        <v>220</v>
      </c>
      <c r="CM17" s="6" t="s">
        <v>220</v>
      </c>
      <c r="CN17" s="6" t="s">
        <v>220</v>
      </c>
      <c r="CO17" s="6" t="s">
        <v>220</v>
      </c>
      <c r="CP17" s="6" t="s">
        <v>220</v>
      </c>
      <c r="CQ17" s="6" t="s">
        <v>220</v>
      </c>
      <c r="CR17" s="6" t="s">
        <v>220</v>
      </c>
      <c r="CS17" s="6" t="s">
        <v>220</v>
      </c>
      <c r="CT17" s="6" t="s">
        <v>220</v>
      </c>
      <c r="CU17" s="6">
        <v>8.9859369821698891</v>
      </c>
      <c r="CV17" s="6">
        <v>9.3397643562650003</v>
      </c>
      <c r="CW17" s="6">
        <v>9.1240489271020095</v>
      </c>
      <c r="CX17" s="6">
        <v>8.9428309866934192</v>
      </c>
      <c r="CY17" s="6">
        <v>8.8675682658565407</v>
      </c>
      <c r="CZ17" s="6">
        <v>8.6278385449318993</v>
      </c>
      <c r="DA17" s="6">
        <v>8.3448071583648193</v>
      </c>
      <c r="DB17" s="6">
        <v>8.2222426336962506</v>
      </c>
      <c r="DC17" s="6">
        <v>8.1405774546982297</v>
      </c>
      <c r="DD17" s="6">
        <v>7.7270770287980799</v>
      </c>
      <c r="DE17" s="6">
        <v>7.8730123917585999</v>
      </c>
      <c r="DF17" s="6">
        <v>7.0446287255993498</v>
      </c>
      <c r="DG17" s="6">
        <v>6.4664842371631304</v>
      </c>
      <c r="DH17" s="6">
        <v>6.31598809241195</v>
      </c>
      <c r="DI17" s="6">
        <v>6.0015049152057003</v>
      </c>
      <c r="DJ17" s="6">
        <v>6.0560493640868804</v>
      </c>
      <c r="DK17" s="6">
        <v>6.09405402151876</v>
      </c>
      <c r="DL17" s="6">
        <v>6.1143093820779004</v>
      </c>
      <c r="DM17" s="6">
        <v>4.9691092196437303</v>
      </c>
      <c r="DN17" s="6">
        <v>4.7879925480582504</v>
      </c>
      <c r="DO17" s="6" t="s">
        <v>220</v>
      </c>
      <c r="DP17" s="6" t="s">
        <v>220</v>
      </c>
      <c r="DQ17" s="6" t="s">
        <v>220</v>
      </c>
      <c r="DR17" s="6" t="s">
        <v>220</v>
      </c>
      <c r="DS17" s="6" t="s">
        <v>220</v>
      </c>
      <c r="DT17" s="6" t="s">
        <v>220</v>
      </c>
      <c r="DU17" s="6" t="s">
        <v>220</v>
      </c>
      <c r="DV17" s="6" t="s">
        <v>220</v>
      </c>
      <c r="DW17" s="6" t="s">
        <v>220</v>
      </c>
      <c r="DX17" s="6" t="s">
        <v>220</v>
      </c>
      <c r="DY17" s="6" t="s">
        <v>220</v>
      </c>
      <c r="DZ17" s="6" t="s">
        <v>220</v>
      </c>
      <c r="EA17" s="6">
        <v>9.8007617542439753</v>
      </c>
      <c r="EB17" s="6">
        <v>10.167248848938934</v>
      </c>
      <c r="EC17" s="6">
        <v>9.9367594716927883</v>
      </c>
      <c r="ED17" s="6">
        <v>9.6155944923997367</v>
      </c>
      <c r="EE17" s="6">
        <v>9.3954627647331908</v>
      </c>
      <c r="EF17" s="6">
        <v>9.169397152569978</v>
      </c>
      <c r="EG17" s="6">
        <v>8.8609987837944271</v>
      </c>
      <c r="EH17" s="6">
        <v>8.732883023312203</v>
      </c>
      <c r="EI17" s="6">
        <v>8.7133174124986681</v>
      </c>
      <c r="EJ17" s="6">
        <v>8.1979024566042664</v>
      </c>
      <c r="EK17" s="6">
        <v>8.3254360100533606</v>
      </c>
      <c r="EL17" s="6">
        <v>7.4696503134869925</v>
      </c>
      <c r="EM17" s="6">
        <v>6.8489160567254839</v>
      </c>
      <c r="EN17" s="6">
        <v>6.5604828137901121</v>
      </c>
      <c r="EO17" s="6">
        <v>6.1977779415428778</v>
      </c>
      <c r="EP17" s="6">
        <v>6.267227787128788</v>
      </c>
      <c r="EQ17" s="6">
        <v>6.2095741509870495</v>
      </c>
      <c r="ER17" s="6">
        <v>6.1242330503024087</v>
      </c>
      <c r="ES17" s="6">
        <v>4.9340453071015871</v>
      </c>
      <c r="ET17" s="6">
        <v>4.8199615598422021</v>
      </c>
      <c r="EU17" s="6" t="s">
        <v>220</v>
      </c>
      <c r="EV17" s="6" t="s">
        <v>220</v>
      </c>
      <c r="EW17" s="6" t="s">
        <v>220</v>
      </c>
      <c r="EX17" s="6" t="s">
        <v>220</v>
      </c>
      <c r="EY17" s="6" t="s">
        <v>220</v>
      </c>
      <c r="EZ17" s="6" t="s">
        <v>220</v>
      </c>
      <c r="FA17" s="6" t="s">
        <v>220</v>
      </c>
      <c r="FB17" s="6" t="s">
        <v>220</v>
      </c>
      <c r="FC17" s="6" t="s">
        <v>220</v>
      </c>
      <c r="FD17" s="6" t="s">
        <v>220</v>
      </c>
      <c r="FE17" s="6" t="s">
        <v>220</v>
      </c>
      <c r="FF17" s="6" t="s">
        <v>220</v>
      </c>
      <c r="FG17" s="6">
        <v>8.9859369821698962</v>
      </c>
      <c r="FH17" s="6">
        <v>9.3397643562650075</v>
      </c>
      <c r="FI17" s="6">
        <v>9.1240489271020113</v>
      </c>
      <c r="FJ17" s="6">
        <v>8.9428309866934299</v>
      </c>
      <c r="FK17" s="6">
        <v>8.8675682658565442</v>
      </c>
      <c r="FL17" s="6">
        <v>8.6278385449319046</v>
      </c>
      <c r="FM17" s="6">
        <v>8.3448071583648247</v>
      </c>
      <c r="FN17" s="6">
        <v>8.2222426336962506</v>
      </c>
      <c r="FO17" s="6">
        <v>8.1405774546982315</v>
      </c>
      <c r="FP17" s="6">
        <v>7.7270770287980799</v>
      </c>
      <c r="FQ17" s="6">
        <v>7.8730123917586008</v>
      </c>
      <c r="FR17" s="6">
        <v>7.0446287255993507</v>
      </c>
      <c r="FS17" s="6">
        <v>6.4664842371631357</v>
      </c>
      <c r="FT17" s="6">
        <v>6.3159880924119509</v>
      </c>
      <c r="FU17" s="6">
        <v>6.0015049152057074</v>
      </c>
      <c r="FV17" s="6">
        <v>6.0560493640868822</v>
      </c>
      <c r="FW17" s="6">
        <v>6.0940540215187697</v>
      </c>
      <c r="FX17" s="6">
        <v>6.1143093820779049</v>
      </c>
      <c r="FY17" s="6">
        <v>4.9691092196437401</v>
      </c>
      <c r="FZ17" s="6">
        <v>4.7879925480582504</v>
      </c>
      <c r="GA17" s="6" t="s">
        <v>220</v>
      </c>
      <c r="GB17" s="6" t="s">
        <v>220</v>
      </c>
      <c r="GC17" s="6" t="s">
        <v>220</v>
      </c>
      <c r="GD17" s="6" t="s">
        <v>220</v>
      </c>
      <c r="GE17" s="6" t="s">
        <v>220</v>
      </c>
      <c r="GF17" s="6" t="s">
        <v>220</v>
      </c>
      <c r="GG17" s="6" t="s">
        <v>220</v>
      </c>
      <c r="GH17" s="6" t="s">
        <v>220</v>
      </c>
      <c r="GI17" s="6" t="s">
        <v>220</v>
      </c>
      <c r="GJ17" s="6" t="s">
        <v>220</v>
      </c>
      <c r="GK17" s="6" t="s">
        <v>220</v>
      </c>
      <c r="GL17" s="6" t="s">
        <v>220</v>
      </c>
      <c r="GM17" s="5">
        <v>348111</v>
      </c>
      <c r="GN17" s="5">
        <v>342996</v>
      </c>
      <c r="GO17" s="5">
        <v>337941</v>
      </c>
      <c r="GP17" s="5">
        <v>333346</v>
      </c>
      <c r="GQ17" s="5">
        <v>330747</v>
      </c>
      <c r="GR17" s="5">
        <v>324188</v>
      </c>
      <c r="GS17" s="5">
        <v>321098</v>
      </c>
      <c r="GT17" s="5">
        <v>318692</v>
      </c>
      <c r="GU17" s="5">
        <v>316763</v>
      </c>
      <c r="GV17" s="5">
        <v>315282</v>
      </c>
      <c r="GW17" s="5">
        <v>313884</v>
      </c>
      <c r="GX17" s="5">
        <v>311381</v>
      </c>
      <c r="GY17" s="5">
        <v>306737</v>
      </c>
      <c r="GZ17" s="5">
        <v>300940</v>
      </c>
      <c r="HA17" s="5">
        <v>294036</v>
      </c>
      <c r="HB17" s="5">
        <v>288422</v>
      </c>
      <c r="HC17" s="5">
        <v>283497</v>
      </c>
      <c r="HD17" s="5">
        <v>279735</v>
      </c>
      <c r="HE17" s="5">
        <v>276846</v>
      </c>
      <c r="HF17" s="5">
        <v>273219</v>
      </c>
      <c r="HG17" s="5" t="s">
        <v>220</v>
      </c>
      <c r="HH17" s="5" t="s">
        <v>220</v>
      </c>
      <c r="HI17" s="5" t="s">
        <v>220</v>
      </c>
      <c r="HJ17" s="5" t="s">
        <v>220</v>
      </c>
      <c r="HK17" s="5" t="s">
        <v>220</v>
      </c>
      <c r="HL17" s="5" t="s">
        <v>220</v>
      </c>
      <c r="HM17" s="5" t="s">
        <v>220</v>
      </c>
      <c r="HN17" s="5" t="s">
        <v>220</v>
      </c>
      <c r="HO17" s="5" t="s">
        <v>220</v>
      </c>
      <c r="HP17" s="5" t="s">
        <v>220</v>
      </c>
      <c r="HQ17" s="5" t="s">
        <v>220</v>
      </c>
      <c r="HR17" s="5" t="s">
        <v>220</v>
      </c>
      <c r="HS17" s="5">
        <v>392987</v>
      </c>
      <c r="HT17" s="5">
        <v>387662</v>
      </c>
      <c r="HU17" s="5">
        <v>382278</v>
      </c>
      <c r="HV17" s="5">
        <v>377285</v>
      </c>
      <c r="HW17" s="5">
        <v>374960</v>
      </c>
      <c r="HX17" s="5">
        <v>367195</v>
      </c>
      <c r="HY17" s="5">
        <v>363312</v>
      </c>
      <c r="HZ17" s="5">
        <v>360553</v>
      </c>
      <c r="IA17" s="5">
        <v>358303</v>
      </c>
      <c r="IB17" s="5">
        <v>356682</v>
      </c>
      <c r="IC17" s="5">
        <v>355078</v>
      </c>
      <c r="ID17" s="5">
        <v>352352</v>
      </c>
      <c r="IE17" s="5">
        <v>347097</v>
      </c>
      <c r="IF17" s="5">
        <v>340732</v>
      </c>
      <c r="IG17" s="5">
        <v>333214</v>
      </c>
      <c r="IH17" s="5">
        <v>327049</v>
      </c>
      <c r="II17" s="5">
        <v>321678</v>
      </c>
      <c r="IJ17" s="5">
        <v>317548</v>
      </c>
      <c r="IK17" s="5">
        <v>314197</v>
      </c>
      <c r="IL17" s="5">
        <v>309986</v>
      </c>
      <c r="IM17" s="5" t="s">
        <v>220</v>
      </c>
      <c r="IN17" s="5" t="s">
        <v>220</v>
      </c>
      <c r="IO17" s="5" t="s">
        <v>220</v>
      </c>
      <c r="IP17" s="5" t="s">
        <v>220</v>
      </c>
      <c r="IQ17" s="5" t="s">
        <v>220</v>
      </c>
      <c r="IR17" s="5" t="s">
        <v>220</v>
      </c>
      <c r="IS17" s="5" t="s">
        <v>220</v>
      </c>
      <c r="IT17" s="5" t="s">
        <v>220</v>
      </c>
      <c r="IU17" s="5" t="s">
        <v>220</v>
      </c>
      <c r="IV17" s="5" t="s">
        <v>220</v>
      </c>
      <c r="IW17" s="5" t="s">
        <v>220</v>
      </c>
      <c r="IX17" s="5" t="s">
        <v>220</v>
      </c>
    </row>
    <row r="18" spans="1:258" x14ac:dyDescent="0.3">
      <c r="A18" s="1" t="s">
        <v>12</v>
      </c>
      <c r="B18" s="2">
        <v>4007784</v>
      </c>
      <c r="C18" s="5">
        <v>12712556</v>
      </c>
      <c r="D18" s="5">
        <v>12948408</v>
      </c>
      <c r="E18" s="5">
        <v>12093865</v>
      </c>
      <c r="F18" s="5">
        <v>12739596</v>
      </c>
      <c r="G18" s="5">
        <v>12598151</v>
      </c>
      <c r="H18" s="5">
        <v>12973978</v>
      </c>
      <c r="I18" s="5">
        <v>13076756</v>
      </c>
      <c r="J18" s="5">
        <v>12719360</v>
      </c>
      <c r="K18" s="5">
        <v>12651762</v>
      </c>
      <c r="L18" s="5">
        <v>13834456</v>
      </c>
      <c r="M18" s="5">
        <v>12850548</v>
      </c>
      <c r="N18" s="5">
        <v>13022459</v>
      </c>
      <c r="O18" s="5">
        <v>13364615</v>
      </c>
      <c r="P18" s="5">
        <v>12885949</v>
      </c>
      <c r="Q18" s="5">
        <v>13761685</v>
      </c>
      <c r="R18" s="5">
        <v>13313170</v>
      </c>
      <c r="S18" s="5">
        <v>12753948</v>
      </c>
      <c r="T18" s="5">
        <v>12651680</v>
      </c>
      <c r="U18" s="5">
        <v>11714037</v>
      </c>
      <c r="V18" s="5">
        <v>11674597</v>
      </c>
      <c r="W18" s="5">
        <v>11349276</v>
      </c>
      <c r="X18" s="5">
        <v>10965145</v>
      </c>
      <c r="Y18" s="5">
        <v>10805530</v>
      </c>
      <c r="Z18" s="5">
        <v>11243206</v>
      </c>
      <c r="AA18" s="5">
        <v>10966180</v>
      </c>
      <c r="AB18" s="5">
        <v>10669595</v>
      </c>
      <c r="AC18" s="5">
        <v>10614235</v>
      </c>
      <c r="AD18" s="5">
        <v>9677272</v>
      </c>
      <c r="AE18" s="5">
        <v>10049623</v>
      </c>
      <c r="AF18" s="5">
        <v>9417504</v>
      </c>
      <c r="AG18" s="5">
        <v>9450984</v>
      </c>
      <c r="AH18" s="5">
        <v>9196433</v>
      </c>
      <c r="AI18" s="5">
        <v>29683784</v>
      </c>
      <c r="AJ18" s="5">
        <v>30223770</v>
      </c>
      <c r="AK18" s="5">
        <v>28970770</v>
      </c>
      <c r="AL18" s="5">
        <v>30019586</v>
      </c>
      <c r="AM18" s="5">
        <v>30304293</v>
      </c>
      <c r="AN18" s="5">
        <v>30562078</v>
      </c>
      <c r="AO18" s="5">
        <v>30767778</v>
      </c>
      <c r="AP18" s="5">
        <v>30993938</v>
      </c>
      <c r="AQ18" s="5">
        <v>31808754</v>
      </c>
      <c r="AR18" s="5">
        <v>32864415</v>
      </c>
      <c r="AS18" s="5">
        <v>31576198</v>
      </c>
      <c r="AT18" s="5">
        <v>31962976</v>
      </c>
      <c r="AU18" s="5">
        <v>33112456</v>
      </c>
      <c r="AV18" s="5">
        <v>32057633</v>
      </c>
      <c r="AW18" s="5">
        <v>33312070</v>
      </c>
      <c r="AX18" s="5">
        <v>32356558</v>
      </c>
      <c r="AY18" s="5">
        <v>32008723</v>
      </c>
      <c r="AZ18" s="5">
        <v>31729169</v>
      </c>
      <c r="BA18" s="5">
        <v>30306138</v>
      </c>
      <c r="BB18" s="5">
        <v>32257458</v>
      </c>
      <c r="BC18" s="5">
        <v>34048817</v>
      </c>
      <c r="BD18" s="5">
        <v>34221193</v>
      </c>
      <c r="BE18" s="5">
        <v>34322783</v>
      </c>
      <c r="BF18" s="5">
        <v>36009720</v>
      </c>
      <c r="BG18" s="5">
        <v>36340918</v>
      </c>
      <c r="BH18" s="5">
        <v>33137538</v>
      </c>
      <c r="BI18" s="5">
        <v>30920937</v>
      </c>
      <c r="BJ18" s="5">
        <v>28310913</v>
      </c>
      <c r="BK18" s="5">
        <v>26619375</v>
      </c>
      <c r="BL18" s="5">
        <v>24620078</v>
      </c>
      <c r="BM18" s="5">
        <v>24791062</v>
      </c>
      <c r="BN18" s="5">
        <v>23980702</v>
      </c>
      <c r="BO18" s="6">
        <v>12.251246718436491</v>
      </c>
      <c r="BP18" s="6">
        <v>12.624713868457111</v>
      </c>
      <c r="BQ18" s="6">
        <v>14.11971283766786</v>
      </c>
      <c r="BR18" s="6">
        <v>14.72572600998669</v>
      </c>
      <c r="BS18" s="6">
        <v>14.165785209086181</v>
      </c>
      <c r="BT18" s="6">
        <v>13.70972249368692</v>
      </c>
      <c r="BU18" s="6">
        <v>13.81135193818678</v>
      </c>
      <c r="BV18" s="6">
        <v>13.18492757374052</v>
      </c>
      <c r="BW18" s="6">
        <v>13.7617618567519</v>
      </c>
      <c r="BX18" s="6">
        <v>14.651417233890729</v>
      </c>
      <c r="BY18" s="6">
        <v>15.78682935669138</v>
      </c>
      <c r="BZ18" s="6">
        <v>14.774713111619629</v>
      </c>
      <c r="CA18" s="6">
        <v>11.604042289545591</v>
      </c>
      <c r="CB18" s="6">
        <v>8.5209928741781997</v>
      </c>
      <c r="CC18" s="6">
        <v>7.7508561347036098</v>
      </c>
      <c r="CD18" s="6">
        <v>7.63016569273986</v>
      </c>
      <c r="CE18" s="6">
        <v>7.9195428770464398</v>
      </c>
      <c r="CF18" s="6">
        <v>7.7992423891937097</v>
      </c>
      <c r="CG18" s="6">
        <v>7.5572181385187003</v>
      </c>
      <c r="CH18" s="6">
        <v>7.90220334894786</v>
      </c>
      <c r="CI18" s="6" t="s">
        <v>220</v>
      </c>
      <c r="CJ18" s="6" t="s">
        <v>220</v>
      </c>
      <c r="CK18" s="6" t="s">
        <v>220</v>
      </c>
      <c r="CL18" s="6" t="s">
        <v>220</v>
      </c>
      <c r="CM18" s="6" t="s">
        <v>220</v>
      </c>
      <c r="CN18" s="6" t="s">
        <v>220</v>
      </c>
      <c r="CO18" s="6" t="s">
        <v>220</v>
      </c>
      <c r="CP18" s="6" t="s">
        <v>220</v>
      </c>
      <c r="CQ18" s="6" t="s">
        <v>220</v>
      </c>
      <c r="CR18" s="6" t="s">
        <v>220</v>
      </c>
      <c r="CS18" s="6" t="s">
        <v>220</v>
      </c>
      <c r="CT18" s="6" t="s">
        <v>220</v>
      </c>
      <c r="CU18" s="6">
        <v>12.039101341115201</v>
      </c>
      <c r="CV18" s="6">
        <v>12.37513381886586</v>
      </c>
      <c r="CW18" s="6">
        <v>13.64287315095711</v>
      </c>
      <c r="CX18" s="6">
        <v>14.16054417093819</v>
      </c>
      <c r="CY18" s="6">
        <v>13.85848317854877</v>
      </c>
      <c r="CZ18" s="6">
        <v>13.403637593491689</v>
      </c>
      <c r="DA18" s="6">
        <v>13.432815618264749</v>
      </c>
      <c r="DB18" s="6">
        <v>12.751818096005509</v>
      </c>
      <c r="DC18" s="6">
        <v>13.248265195610809</v>
      </c>
      <c r="DD18" s="6">
        <v>14.123180641686821</v>
      </c>
      <c r="DE18" s="6">
        <v>15.16162034953669</v>
      </c>
      <c r="DF18" s="6">
        <v>14.86292109040914</v>
      </c>
      <c r="DG18" s="6">
        <v>11.995885827178149</v>
      </c>
      <c r="DH18" s="6">
        <v>9.5484850064348503</v>
      </c>
      <c r="DI18" s="6">
        <v>8.2868453999447294</v>
      </c>
      <c r="DJ18" s="6">
        <v>7.5618160270736103</v>
      </c>
      <c r="DK18" s="6">
        <v>6.3949637948269098</v>
      </c>
      <c r="DL18" s="6">
        <v>5.8885626661070098</v>
      </c>
      <c r="DM18" s="6">
        <v>6.64661646438313</v>
      </c>
      <c r="DN18" s="6">
        <v>6.8009040456247201</v>
      </c>
      <c r="DO18" s="6" t="s">
        <v>220</v>
      </c>
      <c r="DP18" s="6" t="s">
        <v>220</v>
      </c>
      <c r="DQ18" s="6" t="s">
        <v>220</v>
      </c>
      <c r="DR18" s="6" t="s">
        <v>220</v>
      </c>
      <c r="DS18" s="6" t="s">
        <v>220</v>
      </c>
      <c r="DT18" s="6" t="s">
        <v>220</v>
      </c>
      <c r="DU18" s="6" t="s">
        <v>220</v>
      </c>
      <c r="DV18" s="6" t="s">
        <v>220</v>
      </c>
      <c r="DW18" s="6" t="s">
        <v>220</v>
      </c>
      <c r="DX18" s="6" t="s">
        <v>220</v>
      </c>
      <c r="DY18" s="6" t="s">
        <v>220</v>
      </c>
      <c r="DZ18" s="6" t="s">
        <v>220</v>
      </c>
      <c r="EA18" s="6">
        <v>10.45759880684882</v>
      </c>
      <c r="EB18" s="6">
        <v>10.613034436356964</v>
      </c>
      <c r="EC18" s="6">
        <v>11.809602259394063</v>
      </c>
      <c r="ED18" s="6">
        <v>12.196972337270349</v>
      </c>
      <c r="EE18" s="6">
        <v>11.49903573158984</v>
      </c>
      <c r="EF18" s="6">
        <v>10.823664814009643</v>
      </c>
      <c r="EG18" s="6">
        <v>10.733885376464928</v>
      </c>
      <c r="EH18" s="6">
        <v>10.651675033046079</v>
      </c>
      <c r="EI18" s="6">
        <v>11.549764918156868</v>
      </c>
      <c r="EJ18" s="6">
        <v>13.420903575825461</v>
      </c>
      <c r="EK18" s="6">
        <v>15.355812063423288</v>
      </c>
      <c r="EL18" s="6">
        <v>14.468485298709261</v>
      </c>
      <c r="EM18" s="6">
        <v>11.33532840265133</v>
      </c>
      <c r="EN18" s="6">
        <v>8.4651429242813236</v>
      </c>
      <c r="EO18" s="6">
        <v>7.7506171637284318</v>
      </c>
      <c r="EP18" s="6">
        <v>7.6301656927398636</v>
      </c>
      <c r="EQ18" s="6">
        <v>7.9195061402793021</v>
      </c>
      <c r="ER18" s="6">
        <v>7.7991907984823854</v>
      </c>
      <c r="ES18" s="6">
        <v>7.5571384997332691</v>
      </c>
      <c r="ET18" s="6">
        <v>7.9021999645897845</v>
      </c>
      <c r="EU18" s="6" t="s">
        <v>220</v>
      </c>
      <c r="EV18" s="6" t="s">
        <v>220</v>
      </c>
      <c r="EW18" s="6" t="s">
        <v>220</v>
      </c>
      <c r="EX18" s="6" t="s">
        <v>220</v>
      </c>
      <c r="EY18" s="6" t="s">
        <v>220</v>
      </c>
      <c r="EZ18" s="6" t="s">
        <v>220</v>
      </c>
      <c r="FA18" s="6" t="s">
        <v>220</v>
      </c>
      <c r="FB18" s="6" t="s">
        <v>220</v>
      </c>
      <c r="FC18" s="6" t="s">
        <v>220</v>
      </c>
      <c r="FD18" s="6" t="s">
        <v>220</v>
      </c>
      <c r="FE18" s="6" t="s">
        <v>220</v>
      </c>
      <c r="FF18" s="6" t="s">
        <v>220</v>
      </c>
      <c r="FG18" s="6">
        <v>6.9002390968833049</v>
      </c>
      <c r="FH18" s="6">
        <v>6.9113716426300105</v>
      </c>
      <c r="FI18" s="6">
        <v>7.5065809443906319</v>
      </c>
      <c r="FJ18" s="6">
        <v>7.7126710637291582</v>
      </c>
      <c r="FK18" s="6">
        <v>7.336102269863142</v>
      </c>
      <c r="FL18" s="6">
        <v>7.1917288616570314</v>
      </c>
      <c r="FM18" s="6">
        <v>6.9278385978993997</v>
      </c>
      <c r="FN18" s="6">
        <v>6.5354451052223403</v>
      </c>
      <c r="FO18" s="6">
        <v>6.8382087522195931</v>
      </c>
      <c r="FP18" s="6">
        <v>7.9962843700788335</v>
      </c>
      <c r="FQ18" s="6">
        <v>8.8960206322502984</v>
      </c>
      <c r="FR18" s="6">
        <v>8.6640524336657521</v>
      </c>
      <c r="FS18" s="6">
        <v>7.1535044093376827</v>
      </c>
      <c r="FT18" s="6">
        <v>6.3841768979013516</v>
      </c>
      <c r="FU18" s="6">
        <v>5.9349131697575306</v>
      </c>
      <c r="FV18" s="6">
        <v>5.9243876952428716</v>
      </c>
      <c r="FW18" s="6">
        <v>5.5505630650212181</v>
      </c>
      <c r="FX18" s="6">
        <v>5.4002999755348648</v>
      </c>
      <c r="FY18" s="6">
        <v>6.6204214677707025</v>
      </c>
      <c r="FZ18" s="6">
        <v>6.7975175516945994</v>
      </c>
      <c r="GA18" s="6" t="s">
        <v>220</v>
      </c>
      <c r="GB18" s="6" t="s">
        <v>220</v>
      </c>
      <c r="GC18" s="6" t="s">
        <v>220</v>
      </c>
      <c r="GD18" s="6" t="s">
        <v>220</v>
      </c>
      <c r="GE18" s="6" t="s">
        <v>220</v>
      </c>
      <c r="GF18" s="6" t="s">
        <v>220</v>
      </c>
      <c r="GG18" s="6" t="s">
        <v>220</v>
      </c>
      <c r="GH18" s="6" t="s">
        <v>220</v>
      </c>
      <c r="GI18" s="6" t="s">
        <v>220</v>
      </c>
      <c r="GJ18" s="6" t="s">
        <v>220</v>
      </c>
      <c r="GK18" s="6" t="s">
        <v>220</v>
      </c>
      <c r="GL18" s="6" t="s">
        <v>220</v>
      </c>
      <c r="GM18" s="5">
        <v>1172806</v>
      </c>
      <c r="GN18" s="5">
        <v>1164647</v>
      </c>
      <c r="GO18" s="5">
        <v>1155397</v>
      </c>
      <c r="GP18" s="5">
        <v>1143870</v>
      </c>
      <c r="GQ18" s="5">
        <v>1132934</v>
      </c>
      <c r="GR18" s="5">
        <v>1123951</v>
      </c>
      <c r="GS18" s="5">
        <v>1118769</v>
      </c>
      <c r="GT18" s="5">
        <v>1115939</v>
      </c>
      <c r="GU18" s="5">
        <v>1116033</v>
      </c>
      <c r="GV18" s="5">
        <v>1113099</v>
      </c>
      <c r="GW18" s="5">
        <v>1111218</v>
      </c>
      <c r="GX18" s="5">
        <v>1108503</v>
      </c>
      <c r="GY18" s="5">
        <v>1099655</v>
      </c>
      <c r="GZ18" s="5">
        <v>1089933</v>
      </c>
      <c r="HA18" s="5">
        <v>1079088</v>
      </c>
      <c r="HB18" s="5">
        <v>1066849</v>
      </c>
      <c r="HC18" s="5">
        <v>1058395</v>
      </c>
      <c r="HD18" s="5">
        <v>1046700</v>
      </c>
      <c r="HE18" s="5">
        <v>1040567</v>
      </c>
      <c r="HF18" s="5">
        <v>1028524</v>
      </c>
      <c r="HG18" s="5" t="s">
        <v>220</v>
      </c>
      <c r="HH18" s="5" t="s">
        <v>220</v>
      </c>
      <c r="HI18" s="5" t="s">
        <v>220</v>
      </c>
      <c r="HJ18" s="5" t="s">
        <v>220</v>
      </c>
      <c r="HK18" s="5" t="s">
        <v>220</v>
      </c>
      <c r="HL18" s="5" t="s">
        <v>220</v>
      </c>
      <c r="HM18" s="5" t="s">
        <v>220</v>
      </c>
      <c r="HN18" s="5" t="s">
        <v>220</v>
      </c>
      <c r="HO18" s="5" t="s">
        <v>220</v>
      </c>
      <c r="HP18" s="5" t="s">
        <v>220</v>
      </c>
      <c r="HQ18" s="5" t="s">
        <v>220</v>
      </c>
      <c r="HR18" s="5" t="s">
        <v>220</v>
      </c>
      <c r="HS18" s="5">
        <v>1299419</v>
      </c>
      <c r="HT18" s="5">
        <v>1290931</v>
      </c>
      <c r="HU18" s="5">
        <v>1281044</v>
      </c>
      <c r="HV18" s="5">
        <v>1268995</v>
      </c>
      <c r="HW18" s="5">
        <v>1257765</v>
      </c>
      <c r="HX18" s="5">
        <v>1248746</v>
      </c>
      <c r="HY18" s="5">
        <v>1243697</v>
      </c>
      <c r="HZ18" s="5">
        <v>1240986</v>
      </c>
      <c r="IA18" s="5">
        <v>1240290</v>
      </c>
      <c r="IB18" s="5">
        <v>1236939</v>
      </c>
      <c r="IC18" s="5">
        <v>1234645</v>
      </c>
      <c r="ID18" s="5">
        <v>1231480</v>
      </c>
      <c r="IE18" s="5">
        <v>1221284</v>
      </c>
      <c r="IF18" s="5">
        <v>1210386</v>
      </c>
      <c r="IG18" s="5">
        <v>1198261</v>
      </c>
      <c r="IH18" s="5">
        <v>1184370</v>
      </c>
      <c r="II18" s="5">
        <v>1175508</v>
      </c>
      <c r="IJ18" s="5">
        <v>1162568</v>
      </c>
      <c r="IK18" s="5">
        <v>1156145</v>
      </c>
      <c r="IL18" s="5">
        <v>1140680</v>
      </c>
      <c r="IM18" s="5" t="s">
        <v>220</v>
      </c>
      <c r="IN18" s="5" t="s">
        <v>220</v>
      </c>
      <c r="IO18" s="5" t="s">
        <v>220</v>
      </c>
      <c r="IP18" s="5" t="s">
        <v>220</v>
      </c>
      <c r="IQ18" s="5" t="s">
        <v>220</v>
      </c>
      <c r="IR18" s="5" t="s">
        <v>220</v>
      </c>
      <c r="IS18" s="5" t="s">
        <v>220</v>
      </c>
      <c r="IT18" s="5" t="s">
        <v>220</v>
      </c>
      <c r="IU18" s="5" t="s">
        <v>220</v>
      </c>
      <c r="IV18" s="5" t="s">
        <v>220</v>
      </c>
      <c r="IW18" s="5" t="s">
        <v>220</v>
      </c>
      <c r="IX18" s="5" t="s">
        <v>220</v>
      </c>
    </row>
    <row r="19" spans="1:258" x14ac:dyDescent="0.3">
      <c r="A19" s="1" t="s">
        <v>13</v>
      </c>
      <c r="B19" s="2">
        <v>4215172</v>
      </c>
      <c r="C19" s="5">
        <v>617002</v>
      </c>
      <c r="D19" s="5">
        <v>640564</v>
      </c>
      <c r="E19" s="5">
        <v>607593</v>
      </c>
      <c r="F19" s="5">
        <v>616706</v>
      </c>
      <c r="G19" s="5">
        <v>621109</v>
      </c>
      <c r="H19" s="5">
        <v>598871</v>
      </c>
      <c r="I19" s="5">
        <v>619857</v>
      </c>
      <c r="J19" s="5">
        <v>614521</v>
      </c>
      <c r="K19" s="5">
        <v>629752</v>
      </c>
      <c r="L19" s="5">
        <v>601707</v>
      </c>
      <c r="M19" s="5">
        <v>589524</v>
      </c>
      <c r="N19" s="5">
        <v>284294</v>
      </c>
      <c r="O19" s="5" t="s">
        <v>220</v>
      </c>
      <c r="P19" s="5" t="s">
        <v>220</v>
      </c>
      <c r="Q19" s="5" t="s">
        <v>220</v>
      </c>
      <c r="R19" s="5" t="s">
        <v>220</v>
      </c>
      <c r="S19" s="5" t="s">
        <v>220</v>
      </c>
      <c r="T19" s="5" t="s">
        <v>220</v>
      </c>
      <c r="U19" s="5" t="s">
        <v>220</v>
      </c>
      <c r="V19" s="5" t="s">
        <v>220</v>
      </c>
      <c r="W19" s="5" t="s">
        <v>220</v>
      </c>
      <c r="X19" s="5" t="s">
        <v>220</v>
      </c>
      <c r="Y19" s="5" t="s">
        <v>220</v>
      </c>
      <c r="Z19" s="5" t="s">
        <v>220</v>
      </c>
      <c r="AA19" s="5" t="s">
        <v>220</v>
      </c>
      <c r="AB19" s="5" t="s">
        <v>220</v>
      </c>
      <c r="AC19" s="5" t="s">
        <v>220</v>
      </c>
      <c r="AD19" s="5" t="s">
        <v>220</v>
      </c>
      <c r="AE19" s="5" t="s">
        <v>220</v>
      </c>
      <c r="AF19" s="5" t="s">
        <v>220</v>
      </c>
      <c r="AG19" s="5" t="s">
        <v>220</v>
      </c>
      <c r="AH19" s="5" t="s">
        <v>220</v>
      </c>
      <c r="AI19" s="5">
        <v>2053128</v>
      </c>
      <c r="AJ19" s="5">
        <v>2005560</v>
      </c>
      <c r="AK19" s="5">
        <v>1932972</v>
      </c>
      <c r="AL19" s="5">
        <v>1985177</v>
      </c>
      <c r="AM19" s="5">
        <v>1959505</v>
      </c>
      <c r="AN19" s="5">
        <v>1957695</v>
      </c>
      <c r="AO19" s="5">
        <v>2028643</v>
      </c>
      <c r="AP19" s="5">
        <v>1978137</v>
      </c>
      <c r="AQ19" s="5">
        <v>2110923</v>
      </c>
      <c r="AR19" s="5">
        <v>2103168</v>
      </c>
      <c r="AS19" s="5">
        <v>2119410</v>
      </c>
      <c r="AT19" s="5">
        <v>1100457</v>
      </c>
      <c r="AU19" s="5" t="s">
        <v>220</v>
      </c>
      <c r="AV19" s="5" t="s">
        <v>220</v>
      </c>
      <c r="AW19" s="5" t="s">
        <v>220</v>
      </c>
      <c r="AX19" s="5" t="s">
        <v>220</v>
      </c>
      <c r="AY19" s="5" t="s">
        <v>220</v>
      </c>
      <c r="AZ19" s="5" t="s">
        <v>220</v>
      </c>
      <c r="BA19" s="5" t="s">
        <v>220</v>
      </c>
      <c r="BB19" s="5" t="s">
        <v>220</v>
      </c>
      <c r="BC19" s="5" t="s">
        <v>220</v>
      </c>
      <c r="BD19" s="5" t="s">
        <v>220</v>
      </c>
      <c r="BE19" s="5" t="s">
        <v>220</v>
      </c>
      <c r="BF19" s="5" t="s">
        <v>220</v>
      </c>
      <c r="BG19" s="5" t="s">
        <v>220</v>
      </c>
      <c r="BH19" s="5" t="s">
        <v>220</v>
      </c>
      <c r="BI19" s="5" t="s">
        <v>220</v>
      </c>
      <c r="BJ19" s="5" t="s">
        <v>220</v>
      </c>
      <c r="BK19" s="5" t="s">
        <v>220</v>
      </c>
      <c r="BL19" s="5" t="s">
        <v>220</v>
      </c>
      <c r="BM19" s="5" t="s">
        <v>220</v>
      </c>
      <c r="BN19" s="5" t="s">
        <v>220</v>
      </c>
      <c r="BO19" s="6">
        <v>16.378930307941651</v>
      </c>
      <c r="BP19" s="6">
        <v>16.179335710405201</v>
      </c>
      <c r="BQ19" s="6">
        <v>16.05153449759954</v>
      </c>
      <c r="BR19" s="6">
        <v>15.742995852156451</v>
      </c>
      <c r="BS19" s="6">
        <v>15.6845255824662</v>
      </c>
      <c r="BT19" s="6">
        <v>12.634596419676731</v>
      </c>
      <c r="BU19" s="6">
        <v>15.545130006028</v>
      </c>
      <c r="BV19" s="6">
        <v>16.271849704881831</v>
      </c>
      <c r="BW19" s="6">
        <v>13.62512076078507</v>
      </c>
      <c r="BX19" s="6">
        <v>12.18612332173522</v>
      </c>
      <c r="BY19" s="6">
        <v>11.28842930906969</v>
      </c>
      <c r="BZ19" s="6">
        <v>11.4736856915728</v>
      </c>
      <c r="CA19" s="6" t="s">
        <v>220</v>
      </c>
      <c r="CB19" s="6" t="s">
        <v>220</v>
      </c>
      <c r="CC19" s="6" t="s">
        <v>220</v>
      </c>
      <c r="CD19" s="6" t="s">
        <v>220</v>
      </c>
      <c r="CE19" s="6" t="s">
        <v>220</v>
      </c>
      <c r="CF19" s="6" t="s">
        <v>220</v>
      </c>
      <c r="CG19" s="6" t="s">
        <v>220</v>
      </c>
      <c r="CH19" s="6" t="s">
        <v>220</v>
      </c>
      <c r="CI19" s="6" t="s">
        <v>220</v>
      </c>
      <c r="CJ19" s="6" t="s">
        <v>220</v>
      </c>
      <c r="CK19" s="6" t="s">
        <v>220</v>
      </c>
      <c r="CL19" s="6" t="s">
        <v>220</v>
      </c>
      <c r="CM19" s="6" t="s">
        <v>220</v>
      </c>
      <c r="CN19" s="6" t="s">
        <v>220</v>
      </c>
      <c r="CO19" s="6" t="s">
        <v>220</v>
      </c>
      <c r="CP19" s="6" t="s">
        <v>220</v>
      </c>
      <c r="CQ19" s="6" t="s">
        <v>220</v>
      </c>
      <c r="CR19" s="6" t="s">
        <v>220</v>
      </c>
      <c r="CS19" s="6" t="s">
        <v>220</v>
      </c>
      <c r="CT19" s="6" t="s">
        <v>220</v>
      </c>
      <c r="CU19" s="6">
        <v>12.254459009045419</v>
      </c>
      <c r="CV19" s="6">
        <v>12.61548178057078</v>
      </c>
      <c r="CW19" s="6">
        <v>12.93727498178815</v>
      </c>
      <c r="CX19" s="6">
        <v>12.76235281885997</v>
      </c>
      <c r="CY19" s="6">
        <v>12.80492795585859</v>
      </c>
      <c r="CZ19" s="6">
        <v>9.4829663786880101</v>
      </c>
      <c r="DA19" s="6">
        <v>12.966558183720259</v>
      </c>
      <c r="DB19" s="6">
        <v>13.728623431468501</v>
      </c>
      <c r="DC19" s="6">
        <v>11.30336086560423</v>
      </c>
      <c r="DD19" s="6">
        <v>10.04125183997744</v>
      </c>
      <c r="DE19" s="6">
        <v>9.0510706420415605</v>
      </c>
      <c r="DF19" s="6">
        <v>9.1618186874943905</v>
      </c>
      <c r="DG19" s="6" t="s">
        <v>220</v>
      </c>
      <c r="DH19" s="6" t="s">
        <v>220</v>
      </c>
      <c r="DI19" s="6" t="s">
        <v>220</v>
      </c>
      <c r="DJ19" s="6" t="s">
        <v>220</v>
      </c>
      <c r="DK19" s="6" t="s">
        <v>220</v>
      </c>
      <c r="DL19" s="6" t="s">
        <v>220</v>
      </c>
      <c r="DM19" s="6" t="s">
        <v>220</v>
      </c>
      <c r="DN19" s="6" t="s">
        <v>220</v>
      </c>
      <c r="DO19" s="6" t="s">
        <v>220</v>
      </c>
      <c r="DP19" s="6" t="s">
        <v>220</v>
      </c>
      <c r="DQ19" s="6" t="s">
        <v>220</v>
      </c>
      <c r="DR19" s="6" t="s">
        <v>220</v>
      </c>
      <c r="DS19" s="6" t="s">
        <v>220</v>
      </c>
      <c r="DT19" s="6" t="s">
        <v>220</v>
      </c>
      <c r="DU19" s="6" t="s">
        <v>220</v>
      </c>
      <c r="DV19" s="6" t="s">
        <v>220</v>
      </c>
      <c r="DW19" s="6" t="s">
        <v>220</v>
      </c>
      <c r="DX19" s="6" t="s">
        <v>220</v>
      </c>
      <c r="DY19" s="6" t="s">
        <v>220</v>
      </c>
      <c r="DZ19" s="6" t="s">
        <v>220</v>
      </c>
      <c r="EA19" s="6">
        <v>16.378930307941655</v>
      </c>
      <c r="EB19" s="6">
        <v>16.179335710405205</v>
      </c>
      <c r="EC19" s="6">
        <v>16.051534497599544</v>
      </c>
      <c r="ED19" s="6">
        <v>15.742995852156456</v>
      </c>
      <c r="EE19" s="6">
        <v>15.684525582466202</v>
      </c>
      <c r="EF19" s="6">
        <v>12.634596419676734</v>
      </c>
      <c r="EG19" s="6">
        <v>15.545130006028</v>
      </c>
      <c r="EH19" s="6">
        <v>16.271849704881831</v>
      </c>
      <c r="EI19" s="6">
        <v>13.625120760785078</v>
      </c>
      <c r="EJ19" s="6">
        <v>12.186123321735229</v>
      </c>
      <c r="EK19" s="6">
        <v>11.28842930906969</v>
      </c>
      <c r="EL19" s="6">
        <v>11.473685691572808</v>
      </c>
      <c r="EM19" s="6" t="s">
        <v>220</v>
      </c>
      <c r="EN19" s="6" t="s">
        <v>220</v>
      </c>
      <c r="EO19" s="6" t="s">
        <v>220</v>
      </c>
      <c r="EP19" s="6" t="s">
        <v>220</v>
      </c>
      <c r="EQ19" s="6" t="s">
        <v>220</v>
      </c>
      <c r="ER19" s="6" t="s">
        <v>220</v>
      </c>
      <c r="ES19" s="6" t="s">
        <v>220</v>
      </c>
      <c r="ET19" s="6" t="s">
        <v>220</v>
      </c>
      <c r="EU19" s="6" t="s">
        <v>220</v>
      </c>
      <c r="EV19" s="6" t="s">
        <v>220</v>
      </c>
      <c r="EW19" s="6" t="s">
        <v>220</v>
      </c>
      <c r="EX19" s="6" t="s">
        <v>220</v>
      </c>
      <c r="EY19" s="6" t="s">
        <v>220</v>
      </c>
      <c r="EZ19" s="6" t="s">
        <v>220</v>
      </c>
      <c r="FA19" s="6" t="s">
        <v>220</v>
      </c>
      <c r="FB19" s="6" t="s">
        <v>220</v>
      </c>
      <c r="FC19" s="6" t="s">
        <v>220</v>
      </c>
      <c r="FD19" s="6" t="s">
        <v>220</v>
      </c>
      <c r="FE19" s="6" t="s">
        <v>220</v>
      </c>
      <c r="FF19" s="6" t="s">
        <v>220</v>
      </c>
      <c r="FG19" s="6">
        <v>12.254459009045426</v>
      </c>
      <c r="FH19" s="6">
        <v>12.615481780570782</v>
      </c>
      <c r="FI19" s="6">
        <v>12.937274981788153</v>
      </c>
      <c r="FJ19" s="6">
        <v>12.762352818859979</v>
      </c>
      <c r="FK19" s="6">
        <v>12.804927955858595</v>
      </c>
      <c r="FL19" s="6">
        <v>9.4829663786880136</v>
      </c>
      <c r="FM19" s="6">
        <v>12.966558183720263</v>
      </c>
      <c r="FN19" s="6">
        <v>13.728623431468508</v>
      </c>
      <c r="FO19" s="6">
        <v>11.303360865604235</v>
      </c>
      <c r="FP19" s="6">
        <v>10.041251839977443</v>
      </c>
      <c r="FQ19" s="6">
        <v>9.0510706420415659</v>
      </c>
      <c r="FR19" s="6">
        <v>9.1618186874943977</v>
      </c>
      <c r="FS19" s="6" t="s">
        <v>220</v>
      </c>
      <c r="FT19" s="6" t="s">
        <v>220</v>
      </c>
      <c r="FU19" s="6" t="s">
        <v>220</v>
      </c>
      <c r="FV19" s="6" t="s">
        <v>220</v>
      </c>
      <c r="FW19" s="6" t="s">
        <v>220</v>
      </c>
      <c r="FX19" s="6" t="s">
        <v>220</v>
      </c>
      <c r="FY19" s="6" t="s">
        <v>220</v>
      </c>
      <c r="FZ19" s="6" t="s">
        <v>220</v>
      </c>
      <c r="GA19" s="6" t="s">
        <v>220</v>
      </c>
      <c r="GB19" s="6" t="s">
        <v>220</v>
      </c>
      <c r="GC19" s="6" t="s">
        <v>220</v>
      </c>
      <c r="GD19" s="6" t="s">
        <v>220</v>
      </c>
      <c r="GE19" s="6" t="s">
        <v>220</v>
      </c>
      <c r="GF19" s="6" t="s">
        <v>220</v>
      </c>
      <c r="GG19" s="6" t="s">
        <v>220</v>
      </c>
      <c r="GH19" s="6" t="s">
        <v>220</v>
      </c>
      <c r="GI19" s="6" t="s">
        <v>220</v>
      </c>
      <c r="GJ19" s="6" t="s">
        <v>220</v>
      </c>
      <c r="GK19" s="6" t="s">
        <v>220</v>
      </c>
      <c r="GL19" s="6" t="s">
        <v>220</v>
      </c>
      <c r="GM19" s="5">
        <v>85869</v>
      </c>
      <c r="GN19" s="5">
        <v>84990</v>
      </c>
      <c r="GO19" s="5">
        <v>84283</v>
      </c>
      <c r="GP19" s="5">
        <v>83873</v>
      </c>
      <c r="GQ19" s="5">
        <v>82917</v>
      </c>
      <c r="GR19" s="5">
        <v>82670</v>
      </c>
      <c r="GS19" s="5">
        <v>82169</v>
      </c>
      <c r="GT19" s="5">
        <v>81928</v>
      </c>
      <c r="GU19" s="5">
        <v>81948</v>
      </c>
      <c r="GV19" s="5">
        <v>81833</v>
      </c>
      <c r="GW19" s="5">
        <v>81549</v>
      </c>
      <c r="GX19" s="5">
        <v>81420</v>
      </c>
      <c r="GY19" s="5" t="s">
        <v>220</v>
      </c>
      <c r="GZ19" s="5" t="s">
        <v>220</v>
      </c>
      <c r="HA19" s="5" t="s">
        <v>220</v>
      </c>
      <c r="HB19" s="5" t="s">
        <v>220</v>
      </c>
      <c r="HC19" s="5" t="s">
        <v>220</v>
      </c>
      <c r="HD19" s="5" t="s">
        <v>220</v>
      </c>
      <c r="HE19" s="5" t="s">
        <v>220</v>
      </c>
      <c r="HF19" s="5" t="s">
        <v>220</v>
      </c>
      <c r="HG19" s="5" t="s">
        <v>220</v>
      </c>
      <c r="HH19" s="5" t="s">
        <v>220</v>
      </c>
      <c r="HI19" s="5" t="s">
        <v>220</v>
      </c>
      <c r="HJ19" s="5" t="s">
        <v>220</v>
      </c>
      <c r="HK19" s="5" t="s">
        <v>220</v>
      </c>
      <c r="HL19" s="5" t="s">
        <v>220</v>
      </c>
      <c r="HM19" s="5" t="s">
        <v>220</v>
      </c>
      <c r="HN19" s="5" t="s">
        <v>220</v>
      </c>
      <c r="HO19" s="5" t="s">
        <v>220</v>
      </c>
      <c r="HP19" s="5" t="s">
        <v>220</v>
      </c>
      <c r="HQ19" s="5" t="s">
        <v>220</v>
      </c>
      <c r="HR19" s="5" t="s">
        <v>220</v>
      </c>
      <c r="HS19" s="5">
        <v>97890</v>
      </c>
      <c r="HT19" s="5">
        <v>96645</v>
      </c>
      <c r="HU19" s="5">
        <v>95951</v>
      </c>
      <c r="HV19" s="5">
        <v>95624</v>
      </c>
      <c r="HW19" s="5">
        <v>94835</v>
      </c>
      <c r="HX19" s="5">
        <v>94570</v>
      </c>
      <c r="HY19" s="5">
        <v>94144</v>
      </c>
      <c r="HZ19" s="5">
        <v>94009</v>
      </c>
      <c r="IA19" s="5">
        <v>93722</v>
      </c>
      <c r="IB19" s="5">
        <v>93876</v>
      </c>
      <c r="IC19" s="5">
        <v>93527</v>
      </c>
      <c r="ID19" s="5">
        <v>93581</v>
      </c>
      <c r="IE19" s="5" t="s">
        <v>220</v>
      </c>
      <c r="IF19" s="5" t="s">
        <v>220</v>
      </c>
      <c r="IG19" s="5" t="s">
        <v>220</v>
      </c>
      <c r="IH19" s="5" t="s">
        <v>220</v>
      </c>
      <c r="II19" s="5" t="s">
        <v>220</v>
      </c>
      <c r="IJ19" s="5" t="s">
        <v>220</v>
      </c>
      <c r="IK19" s="5" t="s">
        <v>220</v>
      </c>
      <c r="IL19" s="5" t="s">
        <v>220</v>
      </c>
      <c r="IM19" s="5" t="s">
        <v>220</v>
      </c>
      <c r="IN19" s="5" t="s">
        <v>220</v>
      </c>
      <c r="IO19" s="5" t="s">
        <v>220</v>
      </c>
      <c r="IP19" s="5" t="s">
        <v>220</v>
      </c>
      <c r="IQ19" s="5" t="s">
        <v>220</v>
      </c>
      <c r="IR19" s="5" t="s">
        <v>220</v>
      </c>
      <c r="IS19" s="5" t="s">
        <v>220</v>
      </c>
      <c r="IT19" s="5" t="s">
        <v>220</v>
      </c>
      <c r="IU19" s="5" t="s">
        <v>220</v>
      </c>
      <c r="IV19" s="5" t="s">
        <v>220</v>
      </c>
      <c r="IW19" s="5" t="s">
        <v>220</v>
      </c>
      <c r="IX19" s="5" t="s">
        <v>220</v>
      </c>
    </row>
    <row r="20" spans="1:258" x14ac:dyDescent="0.3">
      <c r="A20" s="1" t="s">
        <v>14</v>
      </c>
      <c r="B20" s="2">
        <v>4065694</v>
      </c>
      <c r="C20" s="5">
        <v>555520</v>
      </c>
      <c r="D20" s="5">
        <v>546824</v>
      </c>
      <c r="E20" s="5">
        <v>526730</v>
      </c>
      <c r="F20" s="5">
        <v>520798</v>
      </c>
      <c r="G20" s="5">
        <v>521827</v>
      </c>
      <c r="H20" s="5">
        <v>542008</v>
      </c>
      <c r="I20" s="5">
        <v>555204</v>
      </c>
      <c r="J20" s="5">
        <v>532342</v>
      </c>
      <c r="K20" s="5">
        <v>550935</v>
      </c>
      <c r="L20" s="5">
        <v>535758</v>
      </c>
      <c r="M20" s="5">
        <v>529825</v>
      </c>
      <c r="N20" s="5">
        <v>524411</v>
      </c>
      <c r="O20" s="5">
        <v>518148</v>
      </c>
      <c r="P20" s="5">
        <v>499152</v>
      </c>
      <c r="Q20" s="5">
        <v>480054</v>
      </c>
      <c r="R20" s="5">
        <v>447165</v>
      </c>
      <c r="S20" s="5">
        <v>463290</v>
      </c>
      <c r="T20" s="5">
        <v>454201</v>
      </c>
      <c r="U20" s="5">
        <v>430916</v>
      </c>
      <c r="V20" s="5">
        <v>415761</v>
      </c>
      <c r="W20" s="5">
        <v>393151</v>
      </c>
      <c r="X20" s="5">
        <v>392637</v>
      </c>
      <c r="Y20" s="5">
        <v>392059</v>
      </c>
      <c r="Z20" s="5">
        <v>406658</v>
      </c>
      <c r="AA20" s="5">
        <v>383929</v>
      </c>
      <c r="AB20" s="5">
        <v>368953</v>
      </c>
      <c r="AC20" s="5">
        <v>370736</v>
      </c>
      <c r="AD20" s="5">
        <v>339341</v>
      </c>
      <c r="AE20" s="5">
        <v>355691</v>
      </c>
      <c r="AF20" s="5">
        <v>338391</v>
      </c>
      <c r="AG20" s="5">
        <v>343645</v>
      </c>
      <c r="AH20" s="5">
        <v>337376</v>
      </c>
      <c r="AI20" s="5">
        <v>3136840</v>
      </c>
      <c r="AJ20" s="5">
        <v>3167481</v>
      </c>
      <c r="AK20" s="5">
        <v>2992386</v>
      </c>
      <c r="AL20" s="5">
        <v>2611946</v>
      </c>
      <c r="AM20" s="5">
        <v>2873371</v>
      </c>
      <c r="AN20" s="5">
        <v>2905098</v>
      </c>
      <c r="AO20" s="5">
        <v>3084298</v>
      </c>
      <c r="AP20" s="5">
        <v>3310854</v>
      </c>
      <c r="AQ20" s="5">
        <v>3290553</v>
      </c>
      <c r="AR20" s="5">
        <v>3316081</v>
      </c>
      <c r="AS20" s="5">
        <v>3295161</v>
      </c>
      <c r="AT20" s="5">
        <v>3413133</v>
      </c>
      <c r="AU20" s="5">
        <v>3009650</v>
      </c>
      <c r="AV20" s="5">
        <v>3221841</v>
      </c>
      <c r="AW20" s="5">
        <v>3071370</v>
      </c>
      <c r="AX20" s="5">
        <v>3050556</v>
      </c>
      <c r="AY20" s="5">
        <v>2925525</v>
      </c>
      <c r="AZ20" s="5">
        <v>2945739</v>
      </c>
      <c r="BA20" s="5">
        <v>2977383</v>
      </c>
      <c r="BB20" s="5">
        <v>2657444</v>
      </c>
      <c r="BC20" s="5">
        <v>2365716</v>
      </c>
      <c r="BD20" s="5">
        <v>2294436</v>
      </c>
      <c r="BE20" s="5">
        <v>2211959</v>
      </c>
      <c r="BF20" s="5">
        <v>1959671</v>
      </c>
      <c r="BG20" s="5">
        <v>1706293</v>
      </c>
      <c r="BH20" s="5">
        <v>1638750</v>
      </c>
      <c r="BI20" s="5">
        <v>1601738</v>
      </c>
      <c r="BJ20" s="5">
        <v>1550004</v>
      </c>
      <c r="BK20" s="5">
        <v>1533211</v>
      </c>
      <c r="BL20" s="5">
        <v>1484583</v>
      </c>
      <c r="BM20" s="5">
        <v>1462458</v>
      </c>
      <c r="BN20" s="5">
        <v>1457692</v>
      </c>
      <c r="BO20" s="6">
        <v>13.131864076656241</v>
      </c>
      <c r="BP20" s="6">
        <v>13.77390165757172</v>
      </c>
      <c r="BQ20" s="6">
        <v>13.814504232726881</v>
      </c>
      <c r="BR20" s="6">
        <v>13.841258991009949</v>
      </c>
      <c r="BS20" s="6">
        <v>13.924154940238809</v>
      </c>
      <c r="BT20" s="6">
        <v>11.851444575852449</v>
      </c>
      <c r="BU20" s="6">
        <v>11.20886081676605</v>
      </c>
      <c r="BV20" s="6">
        <v>10.739761024632321</v>
      </c>
      <c r="BW20" s="6">
        <v>10.435181176949911</v>
      </c>
      <c r="BX20" s="6">
        <v>9.8292346282215703</v>
      </c>
      <c r="BY20" s="6">
        <v>8.6487047610059893</v>
      </c>
      <c r="BZ20" s="6">
        <v>8.6487506936353302</v>
      </c>
      <c r="CA20" s="6">
        <v>8.9192663100118104</v>
      </c>
      <c r="CB20" s="6">
        <v>8.0971327371221502</v>
      </c>
      <c r="CC20" s="6">
        <v>8.2619871931074407</v>
      </c>
      <c r="CD20" s="6">
        <v>8.13187943627198</v>
      </c>
      <c r="CE20" s="6">
        <v>8.1622565514978707</v>
      </c>
      <c r="CF20" s="6">
        <v>8.2397259369179299</v>
      </c>
      <c r="CG20" s="6">
        <v>8.14727662171601</v>
      </c>
      <c r="CH20" s="6">
        <v>8.2335566983033495</v>
      </c>
      <c r="CI20" s="6" t="s">
        <v>220</v>
      </c>
      <c r="CJ20" s="6" t="s">
        <v>220</v>
      </c>
      <c r="CK20" s="6" t="s">
        <v>220</v>
      </c>
      <c r="CL20" s="6" t="s">
        <v>220</v>
      </c>
      <c r="CM20" s="6" t="s">
        <v>220</v>
      </c>
      <c r="CN20" s="6" t="s">
        <v>220</v>
      </c>
      <c r="CO20" s="6" t="s">
        <v>220</v>
      </c>
      <c r="CP20" s="6" t="s">
        <v>220</v>
      </c>
      <c r="CQ20" s="6" t="s">
        <v>220</v>
      </c>
      <c r="CR20" s="6" t="s">
        <v>220</v>
      </c>
      <c r="CS20" s="6" t="s">
        <v>220</v>
      </c>
      <c r="CT20" s="6" t="s">
        <v>220</v>
      </c>
      <c r="CU20" s="6">
        <v>11.249505361986589</v>
      </c>
      <c r="CV20" s="6">
        <v>11.92129243299175</v>
      </c>
      <c r="CW20" s="6">
        <v>11.732589294593311</v>
      </c>
      <c r="CX20" s="6">
        <v>11.698039342144041</v>
      </c>
      <c r="CY20" s="6">
        <v>11.83609165024744</v>
      </c>
      <c r="CZ20" s="6">
        <v>10.212142737923591</v>
      </c>
      <c r="DA20" s="6">
        <v>9.7942555508851399</v>
      </c>
      <c r="DB20" s="6">
        <v>9.2215065890140995</v>
      </c>
      <c r="DC20" s="6">
        <v>9.0705488433080408</v>
      </c>
      <c r="DD20" s="6">
        <v>8.7112516698928495</v>
      </c>
      <c r="DE20" s="6">
        <v>7.6103418169757298</v>
      </c>
      <c r="DF20" s="6">
        <v>7.5029304819738698</v>
      </c>
      <c r="DG20" s="6">
        <v>7.5273308869711499</v>
      </c>
      <c r="DH20" s="6">
        <v>6.9434778773205696</v>
      </c>
      <c r="DI20" s="6">
        <v>6.9989253514088201</v>
      </c>
      <c r="DJ20" s="6">
        <v>6.9767195381665097</v>
      </c>
      <c r="DK20" s="6">
        <v>6.9743290761018004</v>
      </c>
      <c r="DL20" s="6">
        <v>7.0109181887999403</v>
      </c>
      <c r="DM20" s="6">
        <v>6.7722144048945001</v>
      </c>
      <c r="DN20" s="6">
        <v>6.7941324290656304</v>
      </c>
      <c r="DO20" s="6" t="s">
        <v>220</v>
      </c>
      <c r="DP20" s="6" t="s">
        <v>220</v>
      </c>
      <c r="DQ20" s="6" t="s">
        <v>220</v>
      </c>
      <c r="DR20" s="6" t="s">
        <v>220</v>
      </c>
      <c r="DS20" s="6" t="s">
        <v>220</v>
      </c>
      <c r="DT20" s="6" t="s">
        <v>220</v>
      </c>
      <c r="DU20" s="6" t="s">
        <v>220</v>
      </c>
      <c r="DV20" s="6" t="s">
        <v>220</v>
      </c>
      <c r="DW20" s="6" t="s">
        <v>220</v>
      </c>
      <c r="DX20" s="6" t="s">
        <v>220</v>
      </c>
      <c r="DY20" s="6" t="s">
        <v>220</v>
      </c>
      <c r="DZ20" s="6" t="s">
        <v>220</v>
      </c>
      <c r="EA20" s="6">
        <v>13.131864076656244</v>
      </c>
      <c r="EB20" s="6">
        <v>13.773901657571724</v>
      </c>
      <c r="EC20" s="6">
        <v>13.814504232726886</v>
      </c>
      <c r="ED20" s="6">
        <v>13.841258991009949</v>
      </c>
      <c r="EE20" s="6">
        <v>13.924154940238815</v>
      </c>
      <c r="EF20" s="6">
        <v>11.851444575852456</v>
      </c>
      <c r="EG20" s="6">
        <v>11.208860816766055</v>
      </c>
      <c r="EH20" s="6">
        <v>10.739761024632324</v>
      </c>
      <c r="EI20" s="6">
        <v>10.435181176949913</v>
      </c>
      <c r="EJ20" s="6">
        <v>9.8292346282215792</v>
      </c>
      <c r="EK20" s="6">
        <v>8.6487047610059928</v>
      </c>
      <c r="EL20" s="6">
        <v>8.6487506936353356</v>
      </c>
      <c r="EM20" s="6">
        <v>8.9192663100118104</v>
      </c>
      <c r="EN20" s="6">
        <v>8.0971327371221591</v>
      </c>
      <c r="EO20" s="6">
        <v>8.2619871931074425</v>
      </c>
      <c r="EP20" s="6">
        <v>8.1318794362719888</v>
      </c>
      <c r="EQ20" s="6">
        <v>8.1622565514978707</v>
      </c>
      <c r="ER20" s="6">
        <v>8.2397259369179352</v>
      </c>
      <c r="ES20" s="6">
        <v>8.1472766217160153</v>
      </c>
      <c r="ET20" s="6">
        <v>8.2335566983033566</v>
      </c>
      <c r="EU20" s="6" t="s">
        <v>220</v>
      </c>
      <c r="EV20" s="6" t="s">
        <v>220</v>
      </c>
      <c r="EW20" s="6" t="s">
        <v>220</v>
      </c>
      <c r="EX20" s="6" t="s">
        <v>220</v>
      </c>
      <c r="EY20" s="6" t="s">
        <v>220</v>
      </c>
      <c r="EZ20" s="6" t="s">
        <v>220</v>
      </c>
      <c r="FA20" s="6" t="s">
        <v>220</v>
      </c>
      <c r="FB20" s="6" t="s">
        <v>220</v>
      </c>
      <c r="FC20" s="6" t="s">
        <v>220</v>
      </c>
      <c r="FD20" s="6" t="s">
        <v>220</v>
      </c>
      <c r="FE20" s="6" t="s">
        <v>220</v>
      </c>
      <c r="FF20" s="6" t="s">
        <v>220</v>
      </c>
      <c r="FG20" s="6">
        <v>11.249505361986598</v>
      </c>
      <c r="FH20" s="6">
        <v>11.921292432991756</v>
      </c>
      <c r="FI20" s="6">
        <v>11.732589294593312</v>
      </c>
      <c r="FJ20" s="6">
        <v>11.698039342144046</v>
      </c>
      <c r="FK20" s="6">
        <v>11.836091650247443</v>
      </c>
      <c r="FL20" s="6">
        <v>10.212142737923598</v>
      </c>
      <c r="FM20" s="6">
        <v>9.7942555508851452</v>
      </c>
      <c r="FN20" s="6">
        <v>9.2215065890140995</v>
      </c>
      <c r="FO20" s="6">
        <v>9.0705488433080461</v>
      </c>
      <c r="FP20" s="6">
        <v>8.7112516698928548</v>
      </c>
      <c r="FQ20" s="6">
        <v>7.6103418169757395</v>
      </c>
      <c r="FR20" s="6">
        <v>7.5029304819738742</v>
      </c>
      <c r="FS20" s="6">
        <v>7.5273308869711553</v>
      </c>
      <c r="FT20" s="6">
        <v>6.9434778773205776</v>
      </c>
      <c r="FU20" s="6">
        <v>6.9989253514088254</v>
      </c>
      <c r="FV20" s="6">
        <v>6.9767195381665106</v>
      </c>
      <c r="FW20" s="6">
        <v>6.9743290761018093</v>
      </c>
      <c r="FX20" s="6">
        <v>7.0109181887999492</v>
      </c>
      <c r="FY20" s="6">
        <v>6.7722144048945045</v>
      </c>
      <c r="FZ20" s="6">
        <v>6.7941324290656357</v>
      </c>
      <c r="GA20" s="6" t="s">
        <v>220</v>
      </c>
      <c r="GB20" s="6" t="s">
        <v>220</v>
      </c>
      <c r="GC20" s="6" t="s">
        <v>220</v>
      </c>
      <c r="GD20" s="6" t="s">
        <v>220</v>
      </c>
      <c r="GE20" s="6" t="s">
        <v>220</v>
      </c>
      <c r="GF20" s="6" t="s">
        <v>220</v>
      </c>
      <c r="GG20" s="6" t="s">
        <v>220</v>
      </c>
      <c r="GH20" s="6" t="s">
        <v>220</v>
      </c>
      <c r="GI20" s="6" t="s">
        <v>220</v>
      </c>
      <c r="GJ20" s="6" t="s">
        <v>220</v>
      </c>
      <c r="GK20" s="6" t="s">
        <v>220</v>
      </c>
      <c r="GL20" s="6" t="s">
        <v>220</v>
      </c>
      <c r="GM20" s="5">
        <v>59218</v>
      </c>
      <c r="GN20" s="5">
        <v>58869</v>
      </c>
      <c r="GO20" s="5">
        <v>58474</v>
      </c>
      <c r="GP20" s="5">
        <v>57712</v>
      </c>
      <c r="GQ20" s="5">
        <v>56906</v>
      </c>
      <c r="GR20" s="5">
        <v>56563</v>
      </c>
      <c r="GS20" s="5">
        <v>56782</v>
      </c>
      <c r="GT20" s="5">
        <v>56343</v>
      </c>
      <c r="GU20" s="5">
        <v>56107</v>
      </c>
      <c r="GV20" s="5">
        <v>54687</v>
      </c>
      <c r="GW20" s="5">
        <v>54097</v>
      </c>
      <c r="GX20" s="5">
        <v>53487</v>
      </c>
      <c r="GY20" s="5">
        <v>52839</v>
      </c>
      <c r="GZ20" s="5">
        <v>52141</v>
      </c>
      <c r="HA20" s="5">
        <v>51362</v>
      </c>
      <c r="HB20" s="5">
        <v>50352</v>
      </c>
      <c r="HC20" s="5">
        <v>49460</v>
      </c>
      <c r="HD20" s="5">
        <v>48704</v>
      </c>
      <c r="HE20" s="5">
        <v>48221</v>
      </c>
      <c r="HF20" s="5">
        <v>47817</v>
      </c>
      <c r="HG20" s="5" t="s">
        <v>220</v>
      </c>
      <c r="HH20" s="5" t="s">
        <v>220</v>
      </c>
      <c r="HI20" s="5" t="s">
        <v>220</v>
      </c>
      <c r="HJ20" s="5" t="s">
        <v>220</v>
      </c>
      <c r="HK20" s="5" t="s">
        <v>220</v>
      </c>
      <c r="HL20" s="5" t="s">
        <v>220</v>
      </c>
      <c r="HM20" s="5" t="s">
        <v>220</v>
      </c>
      <c r="HN20" s="5" t="s">
        <v>220</v>
      </c>
      <c r="HO20" s="5" t="s">
        <v>220</v>
      </c>
      <c r="HP20" s="5" t="s">
        <v>220</v>
      </c>
      <c r="HQ20" s="5" t="s">
        <v>220</v>
      </c>
      <c r="HR20" s="5" t="s">
        <v>220</v>
      </c>
      <c r="HS20" s="5">
        <v>73045</v>
      </c>
      <c r="HT20" s="5">
        <v>72526</v>
      </c>
      <c r="HU20" s="5">
        <v>72177</v>
      </c>
      <c r="HV20" s="5">
        <v>71351</v>
      </c>
      <c r="HW20" s="5">
        <v>70536</v>
      </c>
      <c r="HX20" s="5">
        <v>71017</v>
      </c>
      <c r="HY20" s="5">
        <v>71578</v>
      </c>
      <c r="HZ20" s="5">
        <v>70986</v>
      </c>
      <c r="IA20" s="5">
        <v>70649</v>
      </c>
      <c r="IB20" s="5">
        <v>67238</v>
      </c>
      <c r="IC20" s="5">
        <v>66608</v>
      </c>
      <c r="ID20" s="5">
        <v>65920</v>
      </c>
      <c r="IE20" s="5">
        <v>65132</v>
      </c>
      <c r="IF20" s="5">
        <v>64229</v>
      </c>
      <c r="IG20" s="5">
        <v>63180</v>
      </c>
      <c r="IH20" s="5">
        <v>61919</v>
      </c>
      <c r="II20" s="5">
        <v>60771</v>
      </c>
      <c r="IJ20" s="5">
        <v>59795</v>
      </c>
      <c r="IK20" s="5">
        <v>59079</v>
      </c>
      <c r="IL20" s="5">
        <v>58421</v>
      </c>
      <c r="IM20" s="5" t="s">
        <v>220</v>
      </c>
      <c r="IN20" s="5" t="s">
        <v>220</v>
      </c>
      <c r="IO20" s="5" t="s">
        <v>220</v>
      </c>
      <c r="IP20" s="5" t="s">
        <v>220</v>
      </c>
      <c r="IQ20" s="5" t="s">
        <v>220</v>
      </c>
      <c r="IR20" s="5" t="s">
        <v>220</v>
      </c>
      <c r="IS20" s="5" t="s">
        <v>220</v>
      </c>
      <c r="IT20" s="5" t="s">
        <v>220</v>
      </c>
      <c r="IU20" s="5" t="s">
        <v>220</v>
      </c>
      <c r="IV20" s="5" t="s">
        <v>220</v>
      </c>
      <c r="IW20" s="5" t="s">
        <v>220</v>
      </c>
      <c r="IX20" s="5" t="s">
        <v>220</v>
      </c>
    </row>
    <row r="21" spans="1:258" x14ac:dyDescent="0.3">
      <c r="A21" s="1" t="s">
        <v>15</v>
      </c>
      <c r="B21" s="2">
        <v>4058767</v>
      </c>
      <c r="C21" s="5" t="s">
        <v>220</v>
      </c>
      <c r="D21" s="5" t="s">
        <v>220</v>
      </c>
      <c r="E21" s="5" t="s">
        <v>220</v>
      </c>
      <c r="F21" s="5" t="s">
        <v>220</v>
      </c>
      <c r="G21" s="5" t="s">
        <v>220</v>
      </c>
      <c r="H21" s="5" t="s">
        <v>220</v>
      </c>
      <c r="I21" s="5" t="s">
        <v>220</v>
      </c>
      <c r="J21" s="5" t="s">
        <v>220</v>
      </c>
      <c r="K21" s="5" t="s">
        <v>220</v>
      </c>
      <c r="L21" s="5" t="s">
        <v>220</v>
      </c>
      <c r="M21" s="5" t="s">
        <v>220</v>
      </c>
      <c r="N21" s="5" t="s">
        <v>220</v>
      </c>
      <c r="O21" s="5" t="s">
        <v>220</v>
      </c>
      <c r="P21" s="5" t="s">
        <v>220</v>
      </c>
      <c r="Q21" s="5" t="s">
        <v>220</v>
      </c>
      <c r="R21" s="5" t="s">
        <v>220</v>
      </c>
      <c r="S21" s="5" t="s">
        <v>220</v>
      </c>
      <c r="T21" s="5" t="s">
        <v>220</v>
      </c>
      <c r="U21" s="5" t="s">
        <v>220</v>
      </c>
      <c r="V21" s="5">
        <v>153278</v>
      </c>
      <c r="W21" s="5">
        <v>460332</v>
      </c>
      <c r="X21" s="5">
        <v>427277</v>
      </c>
      <c r="Y21" s="5">
        <v>426419</v>
      </c>
      <c r="Z21" s="5">
        <v>406449</v>
      </c>
      <c r="AA21" s="5">
        <v>414954</v>
      </c>
      <c r="AB21" s="5">
        <v>388806</v>
      </c>
      <c r="AC21" s="5">
        <v>386829</v>
      </c>
      <c r="AD21" s="5">
        <v>377446</v>
      </c>
      <c r="AE21" s="5">
        <v>371396</v>
      </c>
      <c r="AF21" s="5">
        <v>371575</v>
      </c>
      <c r="AG21" s="5">
        <v>367117</v>
      </c>
      <c r="AH21" s="5">
        <v>365643</v>
      </c>
      <c r="AI21" s="5" t="s">
        <v>220</v>
      </c>
      <c r="AJ21" s="5" t="s">
        <v>220</v>
      </c>
      <c r="AK21" s="5" t="s">
        <v>220</v>
      </c>
      <c r="AL21" s="5" t="s">
        <v>220</v>
      </c>
      <c r="AM21" s="5" t="s">
        <v>220</v>
      </c>
      <c r="AN21" s="5" t="s">
        <v>220</v>
      </c>
      <c r="AO21" s="5" t="s">
        <v>220</v>
      </c>
      <c r="AP21" s="5" t="s">
        <v>220</v>
      </c>
      <c r="AQ21" s="5" t="s">
        <v>220</v>
      </c>
      <c r="AR21" s="5" t="s">
        <v>220</v>
      </c>
      <c r="AS21" s="5" t="s">
        <v>220</v>
      </c>
      <c r="AT21" s="5" t="s">
        <v>220</v>
      </c>
      <c r="AU21" s="5" t="s">
        <v>220</v>
      </c>
      <c r="AV21" s="5" t="s">
        <v>220</v>
      </c>
      <c r="AW21" s="5" t="s">
        <v>220</v>
      </c>
      <c r="AX21" s="5" t="s">
        <v>220</v>
      </c>
      <c r="AY21" s="5" t="s">
        <v>220</v>
      </c>
      <c r="AZ21" s="5" t="s">
        <v>220</v>
      </c>
      <c r="BA21" s="5" t="s">
        <v>220</v>
      </c>
      <c r="BB21" s="5">
        <v>444441</v>
      </c>
      <c r="BC21" s="5">
        <v>1340817</v>
      </c>
      <c r="BD21" s="5">
        <v>1290871</v>
      </c>
      <c r="BE21" s="5">
        <v>1289116</v>
      </c>
      <c r="BF21" s="5">
        <v>1256978</v>
      </c>
      <c r="BG21" s="5">
        <v>1316088</v>
      </c>
      <c r="BH21" s="5">
        <v>1257975</v>
      </c>
      <c r="BI21" s="5">
        <v>1294374</v>
      </c>
      <c r="BJ21" s="5">
        <v>1265987</v>
      </c>
      <c r="BK21" s="5">
        <v>1229189</v>
      </c>
      <c r="BL21" s="5">
        <v>1236418</v>
      </c>
      <c r="BM21" s="5">
        <v>1251524</v>
      </c>
      <c r="BN21" s="5">
        <v>1255021</v>
      </c>
      <c r="BO21" s="6" t="s">
        <v>220</v>
      </c>
      <c r="BP21" s="6" t="s">
        <v>220</v>
      </c>
      <c r="BQ21" s="6" t="s">
        <v>220</v>
      </c>
      <c r="BR21" s="6" t="s">
        <v>220</v>
      </c>
      <c r="BS21" s="6" t="s">
        <v>220</v>
      </c>
      <c r="BT21" s="6" t="s">
        <v>220</v>
      </c>
      <c r="BU21" s="6" t="s">
        <v>220</v>
      </c>
      <c r="BV21" s="6" t="s">
        <v>220</v>
      </c>
      <c r="BW21" s="6" t="s">
        <v>220</v>
      </c>
      <c r="BX21" s="6" t="s">
        <v>220</v>
      </c>
      <c r="BY21" s="6" t="s">
        <v>220</v>
      </c>
      <c r="BZ21" s="6" t="s">
        <v>220</v>
      </c>
      <c r="CA21" s="6" t="s">
        <v>220</v>
      </c>
      <c r="CB21" s="6" t="s">
        <v>220</v>
      </c>
      <c r="CC21" s="6" t="s">
        <v>220</v>
      </c>
      <c r="CD21" s="6" t="s">
        <v>220</v>
      </c>
      <c r="CE21" s="6" t="s">
        <v>220</v>
      </c>
      <c r="CF21" s="6" t="s">
        <v>220</v>
      </c>
      <c r="CG21" s="6" t="s">
        <v>220</v>
      </c>
      <c r="CH21" s="6">
        <v>10.667439905647459</v>
      </c>
      <c r="CI21" s="6" t="s">
        <v>220</v>
      </c>
      <c r="CJ21" s="6" t="s">
        <v>220</v>
      </c>
      <c r="CK21" s="6" t="s">
        <v>220</v>
      </c>
      <c r="CL21" s="6" t="s">
        <v>220</v>
      </c>
      <c r="CM21" s="6" t="s">
        <v>220</v>
      </c>
      <c r="CN21" s="6" t="s">
        <v>220</v>
      </c>
      <c r="CO21" s="6" t="s">
        <v>220</v>
      </c>
      <c r="CP21" s="6" t="s">
        <v>220</v>
      </c>
      <c r="CQ21" s="6" t="s">
        <v>220</v>
      </c>
      <c r="CR21" s="6" t="s">
        <v>220</v>
      </c>
      <c r="CS21" s="6" t="s">
        <v>220</v>
      </c>
      <c r="CT21" s="6" t="s">
        <v>220</v>
      </c>
      <c r="CU21" s="6" t="s">
        <v>220</v>
      </c>
      <c r="CV21" s="6" t="s">
        <v>220</v>
      </c>
      <c r="CW21" s="6" t="s">
        <v>220</v>
      </c>
      <c r="CX21" s="6" t="s">
        <v>220</v>
      </c>
      <c r="CY21" s="6" t="s">
        <v>220</v>
      </c>
      <c r="CZ21" s="6" t="s">
        <v>220</v>
      </c>
      <c r="DA21" s="6" t="s">
        <v>220</v>
      </c>
      <c r="DB21" s="6" t="s">
        <v>220</v>
      </c>
      <c r="DC21" s="6" t="s">
        <v>220</v>
      </c>
      <c r="DD21" s="6" t="s">
        <v>220</v>
      </c>
      <c r="DE21" s="6" t="s">
        <v>220</v>
      </c>
      <c r="DF21" s="6" t="s">
        <v>220</v>
      </c>
      <c r="DG21" s="6" t="s">
        <v>220</v>
      </c>
      <c r="DH21" s="6" t="s">
        <v>220</v>
      </c>
      <c r="DI21" s="6" t="s">
        <v>220</v>
      </c>
      <c r="DJ21" s="6" t="s">
        <v>220</v>
      </c>
      <c r="DK21" s="6" t="s">
        <v>220</v>
      </c>
      <c r="DL21" s="6" t="s">
        <v>220</v>
      </c>
      <c r="DM21" s="6" t="s">
        <v>220</v>
      </c>
      <c r="DN21" s="6">
        <v>9.2314300031019503</v>
      </c>
      <c r="DO21" s="6" t="s">
        <v>220</v>
      </c>
      <c r="DP21" s="6" t="s">
        <v>220</v>
      </c>
      <c r="DQ21" s="6" t="s">
        <v>220</v>
      </c>
      <c r="DR21" s="6" t="s">
        <v>220</v>
      </c>
      <c r="DS21" s="6" t="s">
        <v>220</v>
      </c>
      <c r="DT21" s="6" t="s">
        <v>220</v>
      </c>
      <c r="DU21" s="6" t="s">
        <v>220</v>
      </c>
      <c r="DV21" s="6" t="s">
        <v>220</v>
      </c>
      <c r="DW21" s="6" t="s">
        <v>220</v>
      </c>
      <c r="DX21" s="6" t="s">
        <v>220</v>
      </c>
      <c r="DY21" s="6" t="s">
        <v>220</v>
      </c>
      <c r="DZ21" s="6" t="s">
        <v>220</v>
      </c>
      <c r="EA21" s="6" t="s">
        <v>220</v>
      </c>
      <c r="EB21" s="6" t="s">
        <v>220</v>
      </c>
      <c r="EC21" s="6" t="s">
        <v>220</v>
      </c>
      <c r="ED21" s="6" t="s">
        <v>220</v>
      </c>
      <c r="EE21" s="6" t="s">
        <v>220</v>
      </c>
      <c r="EF21" s="6" t="s">
        <v>220</v>
      </c>
      <c r="EG21" s="6" t="s">
        <v>220</v>
      </c>
      <c r="EH21" s="6" t="s">
        <v>220</v>
      </c>
      <c r="EI21" s="6" t="s">
        <v>220</v>
      </c>
      <c r="EJ21" s="6" t="s">
        <v>220</v>
      </c>
      <c r="EK21" s="6" t="s">
        <v>220</v>
      </c>
      <c r="EL21" s="6" t="s">
        <v>220</v>
      </c>
      <c r="EM21" s="6" t="s">
        <v>220</v>
      </c>
      <c r="EN21" s="6" t="s">
        <v>220</v>
      </c>
      <c r="EO21" s="6" t="s">
        <v>220</v>
      </c>
      <c r="EP21" s="6" t="s">
        <v>220</v>
      </c>
      <c r="EQ21" s="6" t="s">
        <v>220</v>
      </c>
      <c r="ER21" s="6" t="s">
        <v>220</v>
      </c>
      <c r="ES21" s="6" t="s">
        <v>220</v>
      </c>
      <c r="ET21" s="6">
        <v>10.663143095188502</v>
      </c>
      <c r="EU21" s="6" t="s">
        <v>220</v>
      </c>
      <c r="EV21" s="6" t="s">
        <v>220</v>
      </c>
      <c r="EW21" s="6" t="s">
        <v>220</v>
      </c>
      <c r="EX21" s="6" t="s">
        <v>220</v>
      </c>
      <c r="EY21" s="6" t="s">
        <v>220</v>
      </c>
      <c r="EZ21" s="6" t="s">
        <v>220</v>
      </c>
      <c r="FA21" s="6" t="s">
        <v>220</v>
      </c>
      <c r="FB21" s="6" t="s">
        <v>220</v>
      </c>
      <c r="FC21" s="6" t="s">
        <v>220</v>
      </c>
      <c r="FD21" s="6" t="s">
        <v>220</v>
      </c>
      <c r="FE21" s="6" t="s">
        <v>220</v>
      </c>
      <c r="FF21" s="6" t="s">
        <v>220</v>
      </c>
      <c r="FG21" s="6" t="s">
        <v>220</v>
      </c>
      <c r="FH21" s="6" t="s">
        <v>220</v>
      </c>
      <c r="FI21" s="6" t="s">
        <v>220</v>
      </c>
      <c r="FJ21" s="6" t="s">
        <v>220</v>
      </c>
      <c r="FK21" s="6" t="s">
        <v>220</v>
      </c>
      <c r="FL21" s="6" t="s">
        <v>220</v>
      </c>
      <c r="FM21" s="6" t="s">
        <v>220</v>
      </c>
      <c r="FN21" s="6" t="s">
        <v>220</v>
      </c>
      <c r="FO21" s="6" t="s">
        <v>220</v>
      </c>
      <c r="FP21" s="6" t="s">
        <v>220</v>
      </c>
      <c r="FQ21" s="6" t="s">
        <v>220</v>
      </c>
      <c r="FR21" s="6" t="s">
        <v>220</v>
      </c>
      <c r="FS21" s="6" t="s">
        <v>220</v>
      </c>
      <c r="FT21" s="6" t="s">
        <v>220</v>
      </c>
      <c r="FU21" s="6" t="s">
        <v>220</v>
      </c>
      <c r="FV21" s="6" t="s">
        <v>220</v>
      </c>
      <c r="FW21" s="6" t="s">
        <v>220</v>
      </c>
      <c r="FX21" s="6" t="s">
        <v>220</v>
      </c>
      <c r="FY21" s="6" t="s">
        <v>220</v>
      </c>
      <c r="FZ21" s="6">
        <v>8.9928880199458305</v>
      </c>
      <c r="GA21" s="6" t="s">
        <v>220</v>
      </c>
      <c r="GB21" s="6" t="s">
        <v>220</v>
      </c>
      <c r="GC21" s="6" t="s">
        <v>220</v>
      </c>
      <c r="GD21" s="6" t="s">
        <v>220</v>
      </c>
      <c r="GE21" s="6" t="s">
        <v>220</v>
      </c>
      <c r="GF21" s="6" t="s">
        <v>220</v>
      </c>
      <c r="GG21" s="6" t="s">
        <v>220</v>
      </c>
      <c r="GH21" s="6" t="s">
        <v>220</v>
      </c>
      <c r="GI21" s="6" t="s">
        <v>220</v>
      </c>
      <c r="GJ21" s="6" t="s">
        <v>220</v>
      </c>
      <c r="GK21" s="6" t="s">
        <v>220</v>
      </c>
      <c r="GL21" s="6" t="s">
        <v>220</v>
      </c>
      <c r="GM21" s="5" t="s">
        <v>220</v>
      </c>
      <c r="GN21" s="5" t="s">
        <v>220</v>
      </c>
      <c r="GO21" s="5" t="s">
        <v>220</v>
      </c>
      <c r="GP21" s="5" t="s">
        <v>220</v>
      </c>
      <c r="GQ21" s="5" t="s">
        <v>220</v>
      </c>
      <c r="GR21" s="5" t="s">
        <v>220</v>
      </c>
      <c r="GS21" s="5" t="s">
        <v>220</v>
      </c>
      <c r="GT21" s="5" t="s">
        <v>220</v>
      </c>
      <c r="GU21" s="5" t="s">
        <v>220</v>
      </c>
      <c r="GV21" s="5" t="s">
        <v>220</v>
      </c>
      <c r="GW21" s="5" t="s">
        <v>220</v>
      </c>
      <c r="GX21" s="5" t="s">
        <v>220</v>
      </c>
      <c r="GY21" s="5" t="s">
        <v>220</v>
      </c>
      <c r="GZ21" s="5" t="s">
        <v>220</v>
      </c>
      <c r="HA21" s="5" t="s">
        <v>220</v>
      </c>
      <c r="HB21" s="5" t="s">
        <v>220</v>
      </c>
      <c r="HC21" s="5" t="s">
        <v>220</v>
      </c>
      <c r="HD21" s="5" t="s">
        <v>220</v>
      </c>
      <c r="HE21" s="5" t="s">
        <v>220</v>
      </c>
      <c r="HF21" s="5">
        <v>26589</v>
      </c>
      <c r="HG21" s="5" t="s">
        <v>220</v>
      </c>
      <c r="HH21" s="5" t="s">
        <v>220</v>
      </c>
      <c r="HI21" s="5" t="s">
        <v>220</v>
      </c>
      <c r="HJ21" s="5" t="s">
        <v>220</v>
      </c>
      <c r="HK21" s="5" t="s">
        <v>220</v>
      </c>
      <c r="HL21" s="5" t="s">
        <v>220</v>
      </c>
      <c r="HM21" s="5" t="s">
        <v>220</v>
      </c>
      <c r="HN21" s="5" t="s">
        <v>220</v>
      </c>
      <c r="HO21" s="5" t="s">
        <v>220</v>
      </c>
      <c r="HP21" s="5" t="s">
        <v>220</v>
      </c>
      <c r="HQ21" s="5" t="s">
        <v>220</v>
      </c>
      <c r="HR21" s="5" t="s">
        <v>220</v>
      </c>
      <c r="HS21" s="5" t="s">
        <v>220</v>
      </c>
      <c r="HT21" s="5" t="s">
        <v>220</v>
      </c>
      <c r="HU21" s="5" t="s">
        <v>220</v>
      </c>
      <c r="HV21" s="5" t="s">
        <v>220</v>
      </c>
      <c r="HW21" s="5" t="s">
        <v>220</v>
      </c>
      <c r="HX21" s="5" t="s">
        <v>220</v>
      </c>
      <c r="HY21" s="5" t="s">
        <v>220</v>
      </c>
      <c r="HZ21" s="5" t="s">
        <v>220</v>
      </c>
      <c r="IA21" s="5" t="s">
        <v>220</v>
      </c>
      <c r="IB21" s="5" t="s">
        <v>220</v>
      </c>
      <c r="IC21" s="5" t="s">
        <v>220</v>
      </c>
      <c r="ID21" s="5" t="s">
        <v>220</v>
      </c>
      <c r="IE21" s="5" t="s">
        <v>220</v>
      </c>
      <c r="IF21" s="5" t="s">
        <v>220</v>
      </c>
      <c r="IG21" s="5" t="s">
        <v>220</v>
      </c>
      <c r="IH21" s="5" t="s">
        <v>220</v>
      </c>
      <c r="II21" s="5" t="s">
        <v>220</v>
      </c>
      <c r="IJ21" s="5" t="s">
        <v>220</v>
      </c>
      <c r="IK21" s="5" t="s">
        <v>220</v>
      </c>
      <c r="IL21" s="5">
        <v>29230</v>
      </c>
      <c r="IM21" s="5" t="s">
        <v>220</v>
      </c>
      <c r="IN21" s="5" t="s">
        <v>220</v>
      </c>
      <c r="IO21" s="5" t="s">
        <v>220</v>
      </c>
      <c r="IP21" s="5" t="s">
        <v>220</v>
      </c>
      <c r="IQ21" s="5" t="s">
        <v>220</v>
      </c>
      <c r="IR21" s="5" t="s">
        <v>220</v>
      </c>
      <c r="IS21" s="5" t="s">
        <v>220</v>
      </c>
      <c r="IT21" s="5" t="s">
        <v>220</v>
      </c>
      <c r="IU21" s="5" t="s">
        <v>220</v>
      </c>
      <c r="IV21" s="5" t="s">
        <v>220</v>
      </c>
      <c r="IW21" s="5" t="s">
        <v>220</v>
      </c>
      <c r="IX21" s="5" t="s">
        <v>220</v>
      </c>
    </row>
    <row r="22" spans="1:258" x14ac:dyDescent="0.3">
      <c r="A22" s="1" t="s">
        <v>16</v>
      </c>
      <c r="B22" s="2">
        <v>4058981</v>
      </c>
      <c r="C22" s="5" t="s">
        <v>220</v>
      </c>
      <c r="D22" s="5" t="s">
        <v>220</v>
      </c>
      <c r="E22" s="5" t="s">
        <v>220</v>
      </c>
      <c r="F22" s="5" t="s">
        <v>220</v>
      </c>
      <c r="G22" s="5" t="s">
        <v>220</v>
      </c>
      <c r="H22" s="5" t="s">
        <v>220</v>
      </c>
      <c r="I22" s="5" t="s">
        <v>220</v>
      </c>
      <c r="J22" s="5" t="s">
        <v>220</v>
      </c>
      <c r="K22" s="5" t="s">
        <v>220</v>
      </c>
      <c r="L22" s="5" t="s">
        <v>220</v>
      </c>
      <c r="M22" s="5" t="s">
        <v>220</v>
      </c>
      <c r="N22" s="5" t="s">
        <v>220</v>
      </c>
      <c r="O22" s="5" t="s">
        <v>220</v>
      </c>
      <c r="P22" s="5" t="s">
        <v>220</v>
      </c>
      <c r="Q22" s="5" t="s">
        <v>220</v>
      </c>
      <c r="R22" s="5" t="s">
        <v>220</v>
      </c>
      <c r="S22" s="5" t="s">
        <v>220</v>
      </c>
      <c r="T22" s="5" t="s">
        <v>220</v>
      </c>
      <c r="U22" s="5" t="s">
        <v>220</v>
      </c>
      <c r="V22" s="5">
        <v>0</v>
      </c>
      <c r="W22" s="5">
        <v>0</v>
      </c>
      <c r="X22" s="5">
        <v>0</v>
      </c>
      <c r="Y22" s="5" t="s">
        <v>220</v>
      </c>
      <c r="Z22" s="5" t="s">
        <v>220</v>
      </c>
      <c r="AA22" s="5" t="s">
        <v>220</v>
      </c>
      <c r="AB22" s="5" t="s">
        <v>220</v>
      </c>
      <c r="AC22" s="5" t="s">
        <v>220</v>
      </c>
      <c r="AD22" s="5" t="s">
        <v>220</v>
      </c>
      <c r="AE22" s="5" t="s">
        <v>220</v>
      </c>
      <c r="AF22" s="5" t="s">
        <v>220</v>
      </c>
      <c r="AG22" s="5" t="s">
        <v>220</v>
      </c>
      <c r="AH22" s="5" t="s">
        <v>220</v>
      </c>
      <c r="AI22" s="5" t="s">
        <v>220</v>
      </c>
      <c r="AJ22" s="5" t="s">
        <v>220</v>
      </c>
      <c r="AK22" s="5" t="s">
        <v>220</v>
      </c>
      <c r="AL22" s="5" t="s">
        <v>220</v>
      </c>
      <c r="AM22" s="5" t="s">
        <v>220</v>
      </c>
      <c r="AN22" s="5" t="s">
        <v>220</v>
      </c>
      <c r="AO22" s="5" t="s">
        <v>220</v>
      </c>
      <c r="AP22" s="5" t="s">
        <v>220</v>
      </c>
      <c r="AQ22" s="5" t="s">
        <v>220</v>
      </c>
      <c r="AR22" s="5" t="s">
        <v>220</v>
      </c>
      <c r="AS22" s="5" t="s">
        <v>220</v>
      </c>
      <c r="AT22" s="5" t="s">
        <v>220</v>
      </c>
      <c r="AU22" s="5" t="s">
        <v>220</v>
      </c>
      <c r="AV22" s="5" t="s">
        <v>220</v>
      </c>
      <c r="AW22" s="5" t="s">
        <v>220</v>
      </c>
      <c r="AX22" s="5" t="s">
        <v>220</v>
      </c>
      <c r="AY22" s="5" t="s">
        <v>220</v>
      </c>
      <c r="AZ22" s="5" t="s">
        <v>220</v>
      </c>
      <c r="BA22" s="5" t="s">
        <v>220</v>
      </c>
      <c r="BB22" s="5">
        <v>0</v>
      </c>
      <c r="BC22" s="5">
        <v>0</v>
      </c>
      <c r="BD22" s="5">
        <v>0</v>
      </c>
      <c r="BE22" s="5" t="s">
        <v>220</v>
      </c>
      <c r="BF22" s="5" t="s">
        <v>220</v>
      </c>
      <c r="BG22" s="5" t="s">
        <v>220</v>
      </c>
      <c r="BH22" s="5" t="s">
        <v>220</v>
      </c>
      <c r="BI22" s="5" t="s">
        <v>220</v>
      </c>
      <c r="BJ22" s="5" t="s">
        <v>220</v>
      </c>
      <c r="BK22" s="5" t="s">
        <v>220</v>
      </c>
      <c r="BL22" s="5" t="s">
        <v>220</v>
      </c>
      <c r="BM22" s="5" t="s">
        <v>220</v>
      </c>
      <c r="BN22" s="5" t="s">
        <v>220</v>
      </c>
      <c r="BO22" s="6" t="s">
        <v>220</v>
      </c>
      <c r="BP22" s="6" t="s">
        <v>220</v>
      </c>
      <c r="BQ22" s="6" t="s">
        <v>220</v>
      </c>
      <c r="BR22" s="6" t="s">
        <v>220</v>
      </c>
      <c r="BS22" s="6" t="s">
        <v>220</v>
      </c>
      <c r="BT22" s="6" t="s">
        <v>220</v>
      </c>
      <c r="BU22" s="6" t="s">
        <v>220</v>
      </c>
      <c r="BV22" s="6" t="s">
        <v>220</v>
      </c>
      <c r="BW22" s="6" t="s">
        <v>220</v>
      </c>
      <c r="BX22" s="6" t="s">
        <v>220</v>
      </c>
      <c r="BY22" s="6" t="s">
        <v>220</v>
      </c>
      <c r="BZ22" s="6" t="s">
        <v>220</v>
      </c>
      <c r="CA22" s="6" t="s">
        <v>220</v>
      </c>
      <c r="CB22" s="6" t="s">
        <v>220</v>
      </c>
      <c r="CC22" s="6" t="s">
        <v>220</v>
      </c>
      <c r="CD22" s="6" t="s">
        <v>220</v>
      </c>
      <c r="CE22" s="6" t="s">
        <v>220</v>
      </c>
      <c r="CF22" s="6" t="s">
        <v>220</v>
      </c>
      <c r="CG22" s="6" t="s">
        <v>220</v>
      </c>
      <c r="CH22" s="6" t="s">
        <v>220</v>
      </c>
      <c r="CI22" s="6" t="s">
        <v>220</v>
      </c>
      <c r="CJ22" s="6" t="s">
        <v>220</v>
      </c>
      <c r="CK22" s="6" t="s">
        <v>220</v>
      </c>
      <c r="CL22" s="6" t="s">
        <v>220</v>
      </c>
      <c r="CM22" s="6" t="s">
        <v>220</v>
      </c>
      <c r="CN22" s="6" t="s">
        <v>220</v>
      </c>
      <c r="CO22" s="6" t="s">
        <v>220</v>
      </c>
      <c r="CP22" s="6" t="s">
        <v>220</v>
      </c>
      <c r="CQ22" s="6" t="s">
        <v>220</v>
      </c>
      <c r="CR22" s="6" t="s">
        <v>220</v>
      </c>
      <c r="CS22" s="6" t="s">
        <v>220</v>
      </c>
      <c r="CT22" s="6" t="s">
        <v>220</v>
      </c>
      <c r="CU22" s="6" t="s">
        <v>220</v>
      </c>
      <c r="CV22" s="6" t="s">
        <v>220</v>
      </c>
      <c r="CW22" s="6" t="s">
        <v>220</v>
      </c>
      <c r="CX22" s="6" t="s">
        <v>220</v>
      </c>
      <c r="CY22" s="6" t="s">
        <v>220</v>
      </c>
      <c r="CZ22" s="6" t="s">
        <v>220</v>
      </c>
      <c r="DA22" s="6" t="s">
        <v>220</v>
      </c>
      <c r="DB22" s="6" t="s">
        <v>220</v>
      </c>
      <c r="DC22" s="6" t="s">
        <v>220</v>
      </c>
      <c r="DD22" s="6" t="s">
        <v>220</v>
      </c>
      <c r="DE22" s="6" t="s">
        <v>220</v>
      </c>
      <c r="DF22" s="6" t="s">
        <v>220</v>
      </c>
      <c r="DG22" s="6" t="s">
        <v>220</v>
      </c>
      <c r="DH22" s="6" t="s">
        <v>220</v>
      </c>
      <c r="DI22" s="6" t="s">
        <v>220</v>
      </c>
      <c r="DJ22" s="6" t="s">
        <v>220</v>
      </c>
      <c r="DK22" s="6" t="s">
        <v>220</v>
      </c>
      <c r="DL22" s="6" t="s">
        <v>220</v>
      </c>
      <c r="DM22" s="6" t="s">
        <v>220</v>
      </c>
      <c r="DN22" s="6" t="s">
        <v>220</v>
      </c>
      <c r="DO22" s="6" t="s">
        <v>220</v>
      </c>
      <c r="DP22" s="6" t="s">
        <v>220</v>
      </c>
      <c r="DQ22" s="6" t="s">
        <v>220</v>
      </c>
      <c r="DR22" s="6" t="s">
        <v>220</v>
      </c>
      <c r="DS22" s="6" t="s">
        <v>220</v>
      </c>
      <c r="DT22" s="6" t="s">
        <v>220</v>
      </c>
      <c r="DU22" s="6" t="s">
        <v>220</v>
      </c>
      <c r="DV22" s="6" t="s">
        <v>220</v>
      </c>
      <c r="DW22" s="6" t="s">
        <v>220</v>
      </c>
      <c r="DX22" s="6" t="s">
        <v>220</v>
      </c>
      <c r="DY22" s="6" t="s">
        <v>220</v>
      </c>
      <c r="DZ22" s="6" t="s">
        <v>220</v>
      </c>
      <c r="EA22" s="6" t="s">
        <v>220</v>
      </c>
      <c r="EB22" s="6" t="s">
        <v>220</v>
      </c>
      <c r="EC22" s="6" t="s">
        <v>220</v>
      </c>
      <c r="ED22" s="6" t="s">
        <v>220</v>
      </c>
      <c r="EE22" s="6" t="s">
        <v>220</v>
      </c>
      <c r="EF22" s="6" t="s">
        <v>220</v>
      </c>
      <c r="EG22" s="6" t="s">
        <v>220</v>
      </c>
      <c r="EH22" s="6" t="s">
        <v>220</v>
      </c>
      <c r="EI22" s="6" t="s">
        <v>220</v>
      </c>
      <c r="EJ22" s="6" t="s">
        <v>220</v>
      </c>
      <c r="EK22" s="6" t="s">
        <v>220</v>
      </c>
      <c r="EL22" s="6" t="s">
        <v>220</v>
      </c>
      <c r="EM22" s="6" t="s">
        <v>220</v>
      </c>
      <c r="EN22" s="6" t="s">
        <v>220</v>
      </c>
      <c r="EO22" s="6" t="s">
        <v>220</v>
      </c>
      <c r="EP22" s="6" t="s">
        <v>220</v>
      </c>
      <c r="EQ22" s="6" t="s">
        <v>220</v>
      </c>
      <c r="ER22" s="6" t="s">
        <v>220</v>
      </c>
      <c r="ES22" s="6" t="s">
        <v>220</v>
      </c>
      <c r="ET22" s="6" t="s">
        <v>220</v>
      </c>
      <c r="EU22" s="6" t="s">
        <v>220</v>
      </c>
      <c r="EV22" s="6" t="s">
        <v>220</v>
      </c>
      <c r="EW22" s="6" t="s">
        <v>220</v>
      </c>
      <c r="EX22" s="6" t="s">
        <v>220</v>
      </c>
      <c r="EY22" s="6" t="s">
        <v>220</v>
      </c>
      <c r="EZ22" s="6" t="s">
        <v>220</v>
      </c>
      <c r="FA22" s="6" t="s">
        <v>220</v>
      </c>
      <c r="FB22" s="6" t="s">
        <v>220</v>
      </c>
      <c r="FC22" s="6" t="s">
        <v>220</v>
      </c>
      <c r="FD22" s="6" t="s">
        <v>220</v>
      </c>
      <c r="FE22" s="6" t="s">
        <v>220</v>
      </c>
      <c r="FF22" s="6" t="s">
        <v>220</v>
      </c>
      <c r="FG22" s="6" t="s">
        <v>220</v>
      </c>
      <c r="FH22" s="6" t="s">
        <v>220</v>
      </c>
      <c r="FI22" s="6" t="s">
        <v>220</v>
      </c>
      <c r="FJ22" s="6" t="s">
        <v>220</v>
      </c>
      <c r="FK22" s="6" t="s">
        <v>220</v>
      </c>
      <c r="FL22" s="6" t="s">
        <v>220</v>
      </c>
      <c r="FM22" s="6" t="s">
        <v>220</v>
      </c>
      <c r="FN22" s="6" t="s">
        <v>220</v>
      </c>
      <c r="FO22" s="6" t="s">
        <v>220</v>
      </c>
      <c r="FP22" s="6" t="s">
        <v>220</v>
      </c>
      <c r="FQ22" s="6" t="s">
        <v>220</v>
      </c>
      <c r="FR22" s="6" t="s">
        <v>220</v>
      </c>
      <c r="FS22" s="6" t="s">
        <v>220</v>
      </c>
      <c r="FT22" s="6" t="s">
        <v>220</v>
      </c>
      <c r="FU22" s="6" t="s">
        <v>220</v>
      </c>
      <c r="FV22" s="6" t="s">
        <v>220</v>
      </c>
      <c r="FW22" s="6" t="s">
        <v>220</v>
      </c>
      <c r="FX22" s="6" t="s">
        <v>220</v>
      </c>
      <c r="FY22" s="6" t="s">
        <v>220</v>
      </c>
      <c r="FZ22" s="6" t="s">
        <v>220</v>
      </c>
      <c r="GA22" s="6" t="s">
        <v>220</v>
      </c>
      <c r="GB22" s="6" t="s">
        <v>220</v>
      </c>
      <c r="GC22" s="6" t="s">
        <v>220</v>
      </c>
      <c r="GD22" s="6" t="s">
        <v>220</v>
      </c>
      <c r="GE22" s="6" t="s">
        <v>220</v>
      </c>
      <c r="GF22" s="6" t="s">
        <v>220</v>
      </c>
      <c r="GG22" s="6" t="s">
        <v>220</v>
      </c>
      <c r="GH22" s="6" t="s">
        <v>220</v>
      </c>
      <c r="GI22" s="6" t="s">
        <v>220</v>
      </c>
      <c r="GJ22" s="6" t="s">
        <v>220</v>
      </c>
      <c r="GK22" s="6" t="s">
        <v>220</v>
      </c>
      <c r="GL22" s="6" t="s">
        <v>220</v>
      </c>
      <c r="GM22" s="5" t="s">
        <v>220</v>
      </c>
      <c r="GN22" s="5" t="s">
        <v>220</v>
      </c>
      <c r="GO22" s="5" t="s">
        <v>220</v>
      </c>
      <c r="GP22" s="5" t="s">
        <v>220</v>
      </c>
      <c r="GQ22" s="5" t="s">
        <v>220</v>
      </c>
      <c r="GR22" s="5" t="s">
        <v>220</v>
      </c>
      <c r="GS22" s="5" t="s">
        <v>220</v>
      </c>
      <c r="GT22" s="5" t="s">
        <v>220</v>
      </c>
      <c r="GU22" s="5" t="s">
        <v>220</v>
      </c>
      <c r="GV22" s="5" t="s">
        <v>220</v>
      </c>
      <c r="GW22" s="5" t="s">
        <v>220</v>
      </c>
      <c r="GX22" s="5" t="s">
        <v>220</v>
      </c>
      <c r="GY22" s="5" t="s">
        <v>220</v>
      </c>
      <c r="GZ22" s="5" t="s">
        <v>220</v>
      </c>
      <c r="HA22" s="5" t="s">
        <v>220</v>
      </c>
      <c r="HB22" s="5" t="s">
        <v>220</v>
      </c>
      <c r="HC22" s="5" t="s">
        <v>220</v>
      </c>
      <c r="HD22" s="5" t="s">
        <v>220</v>
      </c>
      <c r="HE22" s="5" t="s">
        <v>220</v>
      </c>
      <c r="HF22" s="5" t="s">
        <v>220</v>
      </c>
      <c r="HG22" s="5" t="s">
        <v>220</v>
      </c>
      <c r="HH22" s="5" t="s">
        <v>220</v>
      </c>
      <c r="HI22" s="5" t="s">
        <v>220</v>
      </c>
      <c r="HJ22" s="5" t="s">
        <v>220</v>
      </c>
      <c r="HK22" s="5" t="s">
        <v>220</v>
      </c>
      <c r="HL22" s="5" t="s">
        <v>220</v>
      </c>
      <c r="HM22" s="5" t="s">
        <v>220</v>
      </c>
      <c r="HN22" s="5" t="s">
        <v>220</v>
      </c>
      <c r="HO22" s="5" t="s">
        <v>220</v>
      </c>
      <c r="HP22" s="5" t="s">
        <v>220</v>
      </c>
      <c r="HQ22" s="5" t="s">
        <v>220</v>
      </c>
      <c r="HR22" s="5" t="s">
        <v>220</v>
      </c>
      <c r="HS22" s="5" t="s">
        <v>220</v>
      </c>
      <c r="HT22" s="5" t="s">
        <v>220</v>
      </c>
      <c r="HU22" s="5" t="s">
        <v>220</v>
      </c>
      <c r="HV22" s="5" t="s">
        <v>220</v>
      </c>
      <c r="HW22" s="5" t="s">
        <v>220</v>
      </c>
      <c r="HX22" s="5" t="s">
        <v>220</v>
      </c>
      <c r="HY22" s="5" t="s">
        <v>220</v>
      </c>
      <c r="HZ22" s="5" t="s">
        <v>220</v>
      </c>
      <c r="IA22" s="5" t="s">
        <v>220</v>
      </c>
      <c r="IB22" s="5" t="s">
        <v>220</v>
      </c>
      <c r="IC22" s="5" t="s">
        <v>220</v>
      </c>
      <c r="ID22" s="5" t="s">
        <v>220</v>
      </c>
      <c r="IE22" s="5" t="s">
        <v>220</v>
      </c>
      <c r="IF22" s="5" t="s">
        <v>220</v>
      </c>
      <c r="IG22" s="5" t="s">
        <v>220</v>
      </c>
      <c r="IH22" s="5" t="s">
        <v>220</v>
      </c>
      <c r="II22" s="5" t="s">
        <v>220</v>
      </c>
      <c r="IJ22" s="5" t="s">
        <v>220</v>
      </c>
      <c r="IK22" s="5" t="s">
        <v>220</v>
      </c>
      <c r="IL22" s="5" t="s">
        <v>220</v>
      </c>
      <c r="IM22" s="5" t="s">
        <v>220</v>
      </c>
      <c r="IN22" s="5" t="s">
        <v>220</v>
      </c>
      <c r="IO22" s="5" t="s">
        <v>220</v>
      </c>
      <c r="IP22" s="5" t="s">
        <v>220</v>
      </c>
      <c r="IQ22" s="5" t="s">
        <v>220</v>
      </c>
      <c r="IR22" s="5" t="s">
        <v>220</v>
      </c>
      <c r="IS22" s="5" t="s">
        <v>220</v>
      </c>
      <c r="IT22" s="5" t="s">
        <v>220</v>
      </c>
      <c r="IU22" s="5" t="s">
        <v>220</v>
      </c>
      <c r="IV22" s="5" t="s">
        <v>220</v>
      </c>
      <c r="IW22" s="5" t="s">
        <v>220</v>
      </c>
      <c r="IX22" s="5" t="s">
        <v>220</v>
      </c>
    </row>
    <row r="23" spans="1:258" x14ac:dyDescent="0.3">
      <c r="A23" s="1" t="s">
        <v>17</v>
      </c>
      <c r="B23" s="2">
        <v>4056977</v>
      </c>
      <c r="C23" s="5" t="s">
        <v>220</v>
      </c>
      <c r="D23" s="5" t="s">
        <v>220</v>
      </c>
      <c r="E23" s="5" t="s">
        <v>220</v>
      </c>
      <c r="F23" s="5" t="s">
        <v>220</v>
      </c>
      <c r="G23" s="5" t="s">
        <v>220</v>
      </c>
      <c r="H23" s="5" t="s">
        <v>220</v>
      </c>
      <c r="I23" s="5" t="s">
        <v>220</v>
      </c>
      <c r="J23" s="5" t="s">
        <v>220</v>
      </c>
      <c r="K23" s="5" t="s">
        <v>220</v>
      </c>
      <c r="L23" s="5" t="s">
        <v>220</v>
      </c>
      <c r="M23" s="5" t="s">
        <v>220</v>
      </c>
      <c r="N23" s="5" t="s">
        <v>220</v>
      </c>
      <c r="O23" s="5" t="s">
        <v>220</v>
      </c>
      <c r="P23" s="5">
        <v>184360</v>
      </c>
      <c r="Q23" s="5">
        <v>194478</v>
      </c>
      <c r="R23" s="5">
        <v>187034</v>
      </c>
      <c r="S23" s="5">
        <v>193869</v>
      </c>
      <c r="T23" s="5">
        <v>185041</v>
      </c>
      <c r="U23" s="5">
        <v>184040</v>
      </c>
      <c r="V23" s="5">
        <v>183190</v>
      </c>
      <c r="W23" s="5">
        <v>169822</v>
      </c>
      <c r="X23" s="5">
        <v>163928</v>
      </c>
      <c r="Y23" s="5">
        <v>160820</v>
      </c>
      <c r="Z23" s="5">
        <v>157961</v>
      </c>
      <c r="AA23" s="5">
        <v>157269</v>
      </c>
      <c r="AB23" s="5">
        <v>156086</v>
      </c>
      <c r="AC23" s="5">
        <v>155264</v>
      </c>
      <c r="AD23" s="5">
        <v>146176</v>
      </c>
      <c r="AE23" s="5">
        <v>149902</v>
      </c>
      <c r="AF23" s="5">
        <v>146096</v>
      </c>
      <c r="AG23" s="5">
        <v>148037</v>
      </c>
      <c r="AH23" s="5">
        <v>145108</v>
      </c>
      <c r="AI23" s="5" t="s">
        <v>220</v>
      </c>
      <c r="AJ23" s="5" t="s">
        <v>220</v>
      </c>
      <c r="AK23" s="5" t="s">
        <v>220</v>
      </c>
      <c r="AL23" s="5" t="s">
        <v>220</v>
      </c>
      <c r="AM23" s="5" t="s">
        <v>220</v>
      </c>
      <c r="AN23" s="5" t="s">
        <v>220</v>
      </c>
      <c r="AO23" s="5" t="s">
        <v>220</v>
      </c>
      <c r="AP23" s="5" t="s">
        <v>220</v>
      </c>
      <c r="AQ23" s="5" t="s">
        <v>220</v>
      </c>
      <c r="AR23" s="5" t="s">
        <v>220</v>
      </c>
      <c r="AS23" s="5" t="s">
        <v>220</v>
      </c>
      <c r="AT23" s="5" t="s">
        <v>220</v>
      </c>
      <c r="AU23" s="5" t="s">
        <v>220</v>
      </c>
      <c r="AV23" s="5">
        <v>1820110</v>
      </c>
      <c r="AW23" s="5">
        <v>1815555</v>
      </c>
      <c r="AX23" s="5">
        <v>1779414</v>
      </c>
      <c r="AY23" s="5">
        <v>1957423</v>
      </c>
      <c r="AZ23" s="5">
        <v>2263954</v>
      </c>
      <c r="BA23" s="5">
        <v>1673915</v>
      </c>
      <c r="BB23" s="5">
        <v>1616039</v>
      </c>
      <c r="BC23" s="5">
        <v>1508738</v>
      </c>
      <c r="BD23" s="5">
        <v>1558182</v>
      </c>
      <c r="BE23" s="5">
        <v>1543352</v>
      </c>
      <c r="BF23" s="5">
        <v>1477088</v>
      </c>
      <c r="BG23" s="5">
        <v>1476183</v>
      </c>
      <c r="BH23" s="5">
        <v>1626923</v>
      </c>
      <c r="BI23" s="5">
        <v>1638840</v>
      </c>
      <c r="BJ23" s="5">
        <v>1552661</v>
      </c>
      <c r="BK23" s="5">
        <v>1388214</v>
      </c>
      <c r="BL23" s="5">
        <v>1384940</v>
      </c>
      <c r="BM23" s="5">
        <v>1366725</v>
      </c>
      <c r="BN23" s="5">
        <v>1333794</v>
      </c>
      <c r="BO23" s="6" t="s">
        <v>220</v>
      </c>
      <c r="BP23" s="6" t="s">
        <v>220</v>
      </c>
      <c r="BQ23" s="6" t="s">
        <v>220</v>
      </c>
      <c r="BR23" s="6" t="s">
        <v>220</v>
      </c>
      <c r="BS23" s="6" t="s">
        <v>220</v>
      </c>
      <c r="BT23" s="6" t="s">
        <v>220</v>
      </c>
      <c r="BU23" s="6" t="s">
        <v>220</v>
      </c>
      <c r="BV23" s="6" t="s">
        <v>220</v>
      </c>
      <c r="BW23" s="6" t="s">
        <v>220</v>
      </c>
      <c r="BX23" s="6" t="s">
        <v>220</v>
      </c>
      <c r="BY23" s="6" t="s">
        <v>220</v>
      </c>
      <c r="BZ23" s="6" t="s">
        <v>220</v>
      </c>
      <c r="CA23" s="6" t="s">
        <v>220</v>
      </c>
      <c r="CB23" s="6">
        <v>21.138131552820781</v>
      </c>
      <c r="CC23" s="6">
        <v>14.40041667096401</v>
      </c>
      <c r="CD23" s="6">
        <v>12.984020651547789</v>
      </c>
      <c r="CE23" s="6">
        <v>12.4462986159277</v>
      </c>
      <c r="CF23" s="6">
        <v>12.38968660999454</v>
      </c>
      <c r="CG23" s="6">
        <v>13.72636383394914</v>
      </c>
      <c r="CH23" s="6">
        <v>9.5348900723747008</v>
      </c>
      <c r="CI23" s="6" t="s">
        <v>220</v>
      </c>
      <c r="CJ23" s="6" t="s">
        <v>220</v>
      </c>
      <c r="CK23" s="6" t="s">
        <v>220</v>
      </c>
      <c r="CL23" s="6" t="s">
        <v>220</v>
      </c>
      <c r="CM23" s="6" t="s">
        <v>220</v>
      </c>
      <c r="CN23" s="6" t="s">
        <v>220</v>
      </c>
      <c r="CO23" s="6" t="s">
        <v>220</v>
      </c>
      <c r="CP23" s="6" t="s">
        <v>220</v>
      </c>
      <c r="CQ23" s="6" t="s">
        <v>220</v>
      </c>
      <c r="CR23" s="6" t="s">
        <v>220</v>
      </c>
      <c r="CS23" s="6" t="s">
        <v>220</v>
      </c>
      <c r="CT23" s="6" t="s">
        <v>220</v>
      </c>
      <c r="CU23" s="6" t="s">
        <v>220</v>
      </c>
      <c r="CV23" s="6" t="s">
        <v>220</v>
      </c>
      <c r="CW23" s="6" t="s">
        <v>220</v>
      </c>
      <c r="CX23" s="6" t="s">
        <v>220</v>
      </c>
      <c r="CY23" s="6" t="s">
        <v>220</v>
      </c>
      <c r="CZ23" s="6" t="s">
        <v>220</v>
      </c>
      <c r="DA23" s="6" t="s">
        <v>220</v>
      </c>
      <c r="DB23" s="6" t="s">
        <v>220</v>
      </c>
      <c r="DC23" s="6" t="s">
        <v>220</v>
      </c>
      <c r="DD23" s="6" t="s">
        <v>220</v>
      </c>
      <c r="DE23" s="6" t="s">
        <v>220</v>
      </c>
      <c r="DF23" s="6" t="s">
        <v>220</v>
      </c>
      <c r="DG23" s="6" t="s">
        <v>220</v>
      </c>
      <c r="DH23" s="6">
        <v>18.102456360816031</v>
      </c>
      <c r="DI23" s="6">
        <v>11.428497304105971</v>
      </c>
      <c r="DJ23" s="6">
        <v>10.222566126610911</v>
      </c>
      <c r="DK23" s="6">
        <v>9.4357413136454902</v>
      </c>
      <c r="DL23" s="6">
        <v>8.8814978017036594</v>
      </c>
      <c r="DM23" s="6">
        <v>10.41217805281984</v>
      </c>
      <c r="DN23" s="6">
        <v>6.4545488006049601</v>
      </c>
      <c r="DO23" s="6" t="s">
        <v>220</v>
      </c>
      <c r="DP23" s="6" t="s">
        <v>220</v>
      </c>
      <c r="DQ23" s="6" t="s">
        <v>220</v>
      </c>
      <c r="DR23" s="6" t="s">
        <v>220</v>
      </c>
      <c r="DS23" s="6" t="s">
        <v>220</v>
      </c>
      <c r="DT23" s="6" t="s">
        <v>220</v>
      </c>
      <c r="DU23" s="6" t="s">
        <v>220</v>
      </c>
      <c r="DV23" s="6" t="s">
        <v>220</v>
      </c>
      <c r="DW23" s="6" t="s">
        <v>220</v>
      </c>
      <c r="DX23" s="6" t="s">
        <v>220</v>
      </c>
      <c r="DY23" s="6" t="s">
        <v>220</v>
      </c>
      <c r="DZ23" s="6" t="s">
        <v>220</v>
      </c>
      <c r="EA23" s="6" t="s">
        <v>220</v>
      </c>
      <c r="EB23" s="6" t="s">
        <v>220</v>
      </c>
      <c r="EC23" s="6" t="s">
        <v>220</v>
      </c>
      <c r="ED23" s="6" t="s">
        <v>220</v>
      </c>
      <c r="EE23" s="6" t="s">
        <v>220</v>
      </c>
      <c r="EF23" s="6" t="s">
        <v>220</v>
      </c>
      <c r="EG23" s="6" t="s">
        <v>220</v>
      </c>
      <c r="EH23" s="6" t="s">
        <v>220</v>
      </c>
      <c r="EI23" s="6" t="s">
        <v>220</v>
      </c>
      <c r="EJ23" s="6" t="s">
        <v>220</v>
      </c>
      <c r="EK23" s="6" t="s">
        <v>220</v>
      </c>
      <c r="EL23" s="6" t="s">
        <v>220</v>
      </c>
      <c r="EM23" s="6" t="s">
        <v>220</v>
      </c>
      <c r="EN23" s="6">
        <v>21.07018876111955</v>
      </c>
      <c r="EO23" s="6">
        <v>14.379592445379146</v>
      </c>
      <c r="EP23" s="6">
        <v>12.969259667214747</v>
      </c>
      <c r="EQ23" s="6">
        <v>12.429011342710799</v>
      </c>
      <c r="ER23" s="6">
        <v>12.389686609994541</v>
      </c>
      <c r="ES23" s="6">
        <v>13.726363833949142</v>
      </c>
      <c r="ET23" s="6">
        <v>9.5321797041323215</v>
      </c>
      <c r="EU23" s="6" t="s">
        <v>220</v>
      </c>
      <c r="EV23" s="6" t="s">
        <v>220</v>
      </c>
      <c r="EW23" s="6" t="s">
        <v>220</v>
      </c>
      <c r="EX23" s="6" t="s">
        <v>220</v>
      </c>
      <c r="EY23" s="6" t="s">
        <v>220</v>
      </c>
      <c r="EZ23" s="6" t="s">
        <v>220</v>
      </c>
      <c r="FA23" s="6" t="s">
        <v>220</v>
      </c>
      <c r="FB23" s="6" t="s">
        <v>220</v>
      </c>
      <c r="FC23" s="6" t="s">
        <v>220</v>
      </c>
      <c r="FD23" s="6" t="s">
        <v>220</v>
      </c>
      <c r="FE23" s="6" t="s">
        <v>220</v>
      </c>
      <c r="FF23" s="6" t="s">
        <v>220</v>
      </c>
      <c r="FG23" s="6" t="s">
        <v>220</v>
      </c>
      <c r="FH23" s="6" t="s">
        <v>220</v>
      </c>
      <c r="FI23" s="6" t="s">
        <v>220</v>
      </c>
      <c r="FJ23" s="6" t="s">
        <v>220</v>
      </c>
      <c r="FK23" s="6" t="s">
        <v>220</v>
      </c>
      <c r="FL23" s="6" t="s">
        <v>220</v>
      </c>
      <c r="FM23" s="6" t="s">
        <v>220</v>
      </c>
      <c r="FN23" s="6" t="s">
        <v>220</v>
      </c>
      <c r="FO23" s="6" t="s">
        <v>220</v>
      </c>
      <c r="FP23" s="6" t="s">
        <v>220</v>
      </c>
      <c r="FQ23" s="6" t="s">
        <v>220</v>
      </c>
      <c r="FR23" s="6" t="s">
        <v>220</v>
      </c>
      <c r="FS23" s="6" t="s">
        <v>220</v>
      </c>
      <c r="FT23" s="6">
        <v>10.650761949565325</v>
      </c>
      <c r="FU23" s="6">
        <v>8.5223976304619988</v>
      </c>
      <c r="FV23" s="6">
        <v>8.7499954654777756</v>
      </c>
      <c r="FW23" s="6">
        <v>8.6330268290838301</v>
      </c>
      <c r="FX23" s="6">
        <v>8.2165643519344851</v>
      </c>
      <c r="FY23" s="6">
        <v>10.330592822512378</v>
      </c>
      <c r="FZ23" s="6">
        <v>6.4521004334747936</v>
      </c>
      <c r="GA23" s="6" t="s">
        <v>220</v>
      </c>
      <c r="GB23" s="6" t="s">
        <v>220</v>
      </c>
      <c r="GC23" s="6" t="s">
        <v>220</v>
      </c>
      <c r="GD23" s="6" t="s">
        <v>220</v>
      </c>
      <c r="GE23" s="6" t="s">
        <v>220</v>
      </c>
      <c r="GF23" s="6" t="s">
        <v>220</v>
      </c>
      <c r="GG23" s="6" t="s">
        <v>220</v>
      </c>
      <c r="GH23" s="6" t="s">
        <v>220</v>
      </c>
      <c r="GI23" s="6" t="s">
        <v>220</v>
      </c>
      <c r="GJ23" s="6" t="s">
        <v>220</v>
      </c>
      <c r="GK23" s="6" t="s">
        <v>220</v>
      </c>
      <c r="GL23" s="6" t="s">
        <v>220</v>
      </c>
      <c r="GM23" s="5" t="s">
        <v>220</v>
      </c>
      <c r="GN23" s="5" t="s">
        <v>220</v>
      </c>
      <c r="GO23" s="5" t="s">
        <v>220</v>
      </c>
      <c r="GP23" s="5" t="s">
        <v>220</v>
      </c>
      <c r="GQ23" s="5" t="s">
        <v>220</v>
      </c>
      <c r="GR23" s="5" t="s">
        <v>220</v>
      </c>
      <c r="GS23" s="5" t="s">
        <v>220</v>
      </c>
      <c r="GT23" s="5" t="s">
        <v>220</v>
      </c>
      <c r="GU23" s="5" t="s">
        <v>220</v>
      </c>
      <c r="GV23" s="5" t="s">
        <v>220</v>
      </c>
      <c r="GW23" s="5" t="s">
        <v>220</v>
      </c>
      <c r="GX23" s="5" t="s">
        <v>220</v>
      </c>
      <c r="GY23" s="5" t="s">
        <v>220</v>
      </c>
      <c r="GZ23" s="5">
        <v>40471</v>
      </c>
      <c r="HA23" s="5">
        <v>39741</v>
      </c>
      <c r="HB23" s="5">
        <v>40040</v>
      </c>
      <c r="HC23" s="5">
        <v>39140</v>
      </c>
      <c r="HD23" s="5">
        <v>39483</v>
      </c>
      <c r="HE23" s="5">
        <v>39363</v>
      </c>
      <c r="HF23" s="5">
        <v>39669</v>
      </c>
      <c r="HG23" s="5" t="s">
        <v>220</v>
      </c>
      <c r="HH23" s="5" t="s">
        <v>220</v>
      </c>
      <c r="HI23" s="5" t="s">
        <v>220</v>
      </c>
      <c r="HJ23" s="5" t="s">
        <v>220</v>
      </c>
      <c r="HK23" s="5" t="s">
        <v>220</v>
      </c>
      <c r="HL23" s="5" t="s">
        <v>220</v>
      </c>
      <c r="HM23" s="5" t="s">
        <v>220</v>
      </c>
      <c r="HN23" s="5" t="s">
        <v>220</v>
      </c>
      <c r="HO23" s="5" t="s">
        <v>220</v>
      </c>
      <c r="HP23" s="5" t="s">
        <v>220</v>
      </c>
      <c r="HQ23" s="5" t="s">
        <v>220</v>
      </c>
      <c r="HR23" s="5" t="s">
        <v>220</v>
      </c>
      <c r="HS23" s="5" t="s">
        <v>220</v>
      </c>
      <c r="HT23" s="5" t="s">
        <v>220</v>
      </c>
      <c r="HU23" s="5" t="s">
        <v>220</v>
      </c>
      <c r="HV23" s="5" t="s">
        <v>220</v>
      </c>
      <c r="HW23" s="5" t="s">
        <v>220</v>
      </c>
      <c r="HX23" s="5" t="s">
        <v>220</v>
      </c>
      <c r="HY23" s="5" t="s">
        <v>220</v>
      </c>
      <c r="HZ23" s="5" t="s">
        <v>220</v>
      </c>
      <c r="IA23" s="5" t="s">
        <v>220</v>
      </c>
      <c r="IB23" s="5" t="s">
        <v>220</v>
      </c>
      <c r="IC23" s="5" t="s">
        <v>220</v>
      </c>
      <c r="ID23" s="5" t="s">
        <v>220</v>
      </c>
      <c r="IE23" s="5" t="s">
        <v>220</v>
      </c>
      <c r="IF23" s="5">
        <v>48145</v>
      </c>
      <c r="IG23" s="5">
        <v>47328</v>
      </c>
      <c r="IH23" s="5">
        <v>47612</v>
      </c>
      <c r="II23" s="5">
        <v>46575</v>
      </c>
      <c r="IJ23" s="5">
        <v>47042</v>
      </c>
      <c r="IK23" s="5">
        <v>46831</v>
      </c>
      <c r="IL23" s="5">
        <v>47008</v>
      </c>
      <c r="IM23" s="5" t="s">
        <v>220</v>
      </c>
      <c r="IN23" s="5" t="s">
        <v>220</v>
      </c>
      <c r="IO23" s="5" t="s">
        <v>220</v>
      </c>
      <c r="IP23" s="5" t="s">
        <v>220</v>
      </c>
      <c r="IQ23" s="5" t="s">
        <v>220</v>
      </c>
      <c r="IR23" s="5" t="s">
        <v>220</v>
      </c>
      <c r="IS23" s="5" t="s">
        <v>220</v>
      </c>
      <c r="IT23" s="5" t="s">
        <v>220</v>
      </c>
      <c r="IU23" s="5" t="s">
        <v>220</v>
      </c>
      <c r="IV23" s="5" t="s">
        <v>220</v>
      </c>
      <c r="IW23" s="5" t="s">
        <v>220</v>
      </c>
      <c r="IX23" s="5" t="s">
        <v>220</v>
      </c>
    </row>
    <row r="24" spans="1:258" x14ac:dyDescent="0.3">
      <c r="A24" s="1" t="s">
        <v>18</v>
      </c>
      <c r="B24" s="2">
        <v>4059089</v>
      </c>
      <c r="C24" s="5" t="s">
        <v>220</v>
      </c>
      <c r="D24" s="5" t="s">
        <v>220</v>
      </c>
      <c r="E24" s="5" t="s">
        <v>220</v>
      </c>
      <c r="F24" s="5" t="s">
        <v>220</v>
      </c>
      <c r="G24" s="5" t="s">
        <v>220</v>
      </c>
      <c r="H24" s="5" t="s">
        <v>220</v>
      </c>
      <c r="I24" s="5" t="s">
        <v>220</v>
      </c>
      <c r="J24" s="5" t="s">
        <v>220</v>
      </c>
      <c r="K24" s="5" t="s">
        <v>220</v>
      </c>
      <c r="L24" s="5" t="s">
        <v>220</v>
      </c>
      <c r="M24" s="5" t="s">
        <v>220</v>
      </c>
      <c r="N24" s="5" t="s">
        <v>220</v>
      </c>
      <c r="O24" s="5" t="s">
        <v>220</v>
      </c>
      <c r="P24" s="5" t="s">
        <v>220</v>
      </c>
      <c r="Q24" s="5" t="s">
        <v>220</v>
      </c>
      <c r="R24" s="5" t="s">
        <v>220</v>
      </c>
      <c r="S24" s="5" t="s">
        <v>220</v>
      </c>
      <c r="T24" s="5" t="s">
        <v>220</v>
      </c>
      <c r="U24" s="5" t="s">
        <v>220</v>
      </c>
      <c r="V24" s="5" t="s">
        <v>220</v>
      </c>
      <c r="W24" s="5" t="s">
        <v>220</v>
      </c>
      <c r="X24" s="5" t="s">
        <v>220</v>
      </c>
      <c r="Y24" s="5" t="s">
        <v>220</v>
      </c>
      <c r="Z24" s="5" t="s">
        <v>220</v>
      </c>
      <c r="AA24" s="5" t="s">
        <v>220</v>
      </c>
      <c r="AB24" s="5" t="s">
        <v>220</v>
      </c>
      <c r="AC24" s="5" t="s">
        <v>220</v>
      </c>
      <c r="AD24" s="5" t="s">
        <v>220</v>
      </c>
      <c r="AE24" s="5">
        <v>627961</v>
      </c>
      <c r="AF24" s="5">
        <v>805375</v>
      </c>
      <c r="AG24" s="5">
        <v>779473</v>
      </c>
      <c r="AH24" s="5">
        <v>804585</v>
      </c>
      <c r="AI24" s="5" t="s">
        <v>220</v>
      </c>
      <c r="AJ24" s="5" t="s">
        <v>220</v>
      </c>
      <c r="AK24" s="5" t="s">
        <v>220</v>
      </c>
      <c r="AL24" s="5" t="s">
        <v>220</v>
      </c>
      <c r="AM24" s="5" t="s">
        <v>220</v>
      </c>
      <c r="AN24" s="5" t="s">
        <v>220</v>
      </c>
      <c r="AO24" s="5" t="s">
        <v>220</v>
      </c>
      <c r="AP24" s="5" t="s">
        <v>220</v>
      </c>
      <c r="AQ24" s="5" t="s">
        <v>220</v>
      </c>
      <c r="AR24" s="5" t="s">
        <v>220</v>
      </c>
      <c r="AS24" s="5" t="s">
        <v>220</v>
      </c>
      <c r="AT24" s="5" t="s">
        <v>220</v>
      </c>
      <c r="AU24" s="5" t="s">
        <v>220</v>
      </c>
      <c r="AV24" s="5" t="s">
        <v>220</v>
      </c>
      <c r="AW24" s="5" t="s">
        <v>220</v>
      </c>
      <c r="AX24" s="5" t="s">
        <v>220</v>
      </c>
      <c r="AY24" s="5" t="s">
        <v>220</v>
      </c>
      <c r="AZ24" s="5" t="s">
        <v>220</v>
      </c>
      <c r="BA24" s="5" t="s">
        <v>220</v>
      </c>
      <c r="BB24" s="5" t="s">
        <v>220</v>
      </c>
      <c r="BC24" s="5" t="s">
        <v>220</v>
      </c>
      <c r="BD24" s="5" t="s">
        <v>220</v>
      </c>
      <c r="BE24" s="5" t="s">
        <v>220</v>
      </c>
      <c r="BF24" s="5" t="s">
        <v>220</v>
      </c>
      <c r="BG24" s="5" t="s">
        <v>220</v>
      </c>
      <c r="BH24" s="5" t="s">
        <v>220</v>
      </c>
      <c r="BI24" s="5" t="s">
        <v>220</v>
      </c>
      <c r="BJ24" s="5" t="s">
        <v>220</v>
      </c>
      <c r="BK24" s="5">
        <v>2225484</v>
      </c>
      <c r="BL24" s="5">
        <v>2938592</v>
      </c>
      <c r="BM24" s="5">
        <v>2654914</v>
      </c>
      <c r="BN24" s="5">
        <v>2688949</v>
      </c>
      <c r="BO24" s="6" t="s">
        <v>220</v>
      </c>
      <c r="BP24" s="6" t="s">
        <v>220</v>
      </c>
      <c r="BQ24" s="6" t="s">
        <v>220</v>
      </c>
      <c r="BR24" s="6" t="s">
        <v>220</v>
      </c>
      <c r="BS24" s="6" t="s">
        <v>220</v>
      </c>
      <c r="BT24" s="6" t="s">
        <v>220</v>
      </c>
      <c r="BU24" s="6" t="s">
        <v>220</v>
      </c>
      <c r="BV24" s="6" t="s">
        <v>220</v>
      </c>
      <c r="BW24" s="6" t="s">
        <v>220</v>
      </c>
      <c r="BX24" s="6" t="s">
        <v>220</v>
      </c>
      <c r="BY24" s="6" t="s">
        <v>220</v>
      </c>
      <c r="BZ24" s="6" t="s">
        <v>220</v>
      </c>
      <c r="CA24" s="6" t="s">
        <v>220</v>
      </c>
      <c r="CB24" s="6" t="s">
        <v>220</v>
      </c>
      <c r="CC24" s="6" t="s">
        <v>220</v>
      </c>
      <c r="CD24" s="6" t="s">
        <v>220</v>
      </c>
      <c r="CE24" s="6" t="s">
        <v>220</v>
      </c>
      <c r="CF24" s="6" t="s">
        <v>220</v>
      </c>
      <c r="CG24" s="6" t="s">
        <v>220</v>
      </c>
      <c r="CH24" s="6" t="s">
        <v>220</v>
      </c>
      <c r="CI24" s="6" t="s">
        <v>220</v>
      </c>
      <c r="CJ24" s="6" t="s">
        <v>220</v>
      </c>
      <c r="CK24" s="6" t="s">
        <v>220</v>
      </c>
      <c r="CL24" s="6" t="s">
        <v>220</v>
      </c>
      <c r="CM24" s="6" t="s">
        <v>220</v>
      </c>
      <c r="CN24" s="6" t="s">
        <v>220</v>
      </c>
      <c r="CO24" s="6" t="s">
        <v>220</v>
      </c>
      <c r="CP24" s="6" t="s">
        <v>220</v>
      </c>
      <c r="CQ24" s="6" t="s">
        <v>220</v>
      </c>
      <c r="CR24" s="6" t="s">
        <v>220</v>
      </c>
      <c r="CS24" s="6" t="s">
        <v>220</v>
      </c>
      <c r="CT24" s="6" t="s">
        <v>220</v>
      </c>
      <c r="CU24" s="6" t="s">
        <v>220</v>
      </c>
      <c r="CV24" s="6" t="s">
        <v>220</v>
      </c>
      <c r="CW24" s="6" t="s">
        <v>220</v>
      </c>
      <c r="CX24" s="6" t="s">
        <v>220</v>
      </c>
      <c r="CY24" s="6" t="s">
        <v>220</v>
      </c>
      <c r="CZ24" s="6" t="s">
        <v>220</v>
      </c>
      <c r="DA24" s="6" t="s">
        <v>220</v>
      </c>
      <c r="DB24" s="6" t="s">
        <v>220</v>
      </c>
      <c r="DC24" s="6" t="s">
        <v>220</v>
      </c>
      <c r="DD24" s="6" t="s">
        <v>220</v>
      </c>
      <c r="DE24" s="6" t="s">
        <v>220</v>
      </c>
      <c r="DF24" s="6" t="s">
        <v>220</v>
      </c>
      <c r="DG24" s="6" t="s">
        <v>220</v>
      </c>
      <c r="DH24" s="6" t="s">
        <v>220</v>
      </c>
      <c r="DI24" s="6" t="s">
        <v>220</v>
      </c>
      <c r="DJ24" s="6" t="s">
        <v>220</v>
      </c>
      <c r="DK24" s="6" t="s">
        <v>220</v>
      </c>
      <c r="DL24" s="6" t="s">
        <v>220</v>
      </c>
      <c r="DM24" s="6" t="s">
        <v>220</v>
      </c>
      <c r="DN24" s="6" t="s">
        <v>220</v>
      </c>
      <c r="DO24" s="6" t="s">
        <v>220</v>
      </c>
      <c r="DP24" s="6" t="s">
        <v>220</v>
      </c>
      <c r="DQ24" s="6" t="s">
        <v>220</v>
      </c>
      <c r="DR24" s="6" t="s">
        <v>220</v>
      </c>
      <c r="DS24" s="6" t="s">
        <v>220</v>
      </c>
      <c r="DT24" s="6" t="s">
        <v>220</v>
      </c>
      <c r="DU24" s="6" t="s">
        <v>220</v>
      </c>
      <c r="DV24" s="6" t="s">
        <v>220</v>
      </c>
      <c r="DW24" s="6" t="s">
        <v>220</v>
      </c>
      <c r="DX24" s="6" t="s">
        <v>220</v>
      </c>
      <c r="DY24" s="6" t="s">
        <v>220</v>
      </c>
      <c r="DZ24" s="6" t="s">
        <v>220</v>
      </c>
      <c r="EA24" s="6" t="s">
        <v>220</v>
      </c>
      <c r="EB24" s="6" t="s">
        <v>220</v>
      </c>
      <c r="EC24" s="6" t="s">
        <v>220</v>
      </c>
      <c r="ED24" s="6" t="s">
        <v>220</v>
      </c>
      <c r="EE24" s="6" t="s">
        <v>220</v>
      </c>
      <c r="EF24" s="6" t="s">
        <v>220</v>
      </c>
      <c r="EG24" s="6" t="s">
        <v>220</v>
      </c>
      <c r="EH24" s="6" t="s">
        <v>220</v>
      </c>
      <c r="EI24" s="6" t="s">
        <v>220</v>
      </c>
      <c r="EJ24" s="6" t="s">
        <v>220</v>
      </c>
      <c r="EK24" s="6" t="s">
        <v>220</v>
      </c>
      <c r="EL24" s="6" t="s">
        <v>220</v>
      </c>
      <c r="EM24" s="6" t="s">
        <v>220</v>
      </c>
      <c r="EN24" s="6" t="s">
        <v>220</v>
      </c>
      <c r="EO24" s="6" t="s">
        <v>220</v>
      </c>
      <c r="EP24" s="6" t="s">
        <v>220</v>
      </c>
      <c r="EQ24" s="6" t="s">
        <v>220</v>
      </c>
      <c r="ER24" s="6" t="s">
        <v>220</v>
      </c>
      <c r="ES24" s="6" t="s">
        <v>220</v>
      </c>
      <c r="ET24" s="6" t="s">
        <v>220</v>
      </c>
      <c r="EU24" s="6" t="s">
        <v>220</v>
      </c>
      <c r="EV24" s="6" t="s">
        <v>220</v>
      </c>
      <c r="EW24" s="6" t="s">
        <v>220</v>
      </c>
      <c r="EX24" s="6" t="s">
        <v>220</v>
      </c>
      <c r="EY24" s="6" t="s">
        <v>220</v>
      </c>
      <c r="EZ24" s="6" t="s">
        <v>220</v>
      </c>
      <c r="FA24" s="6" t="s">
        <v>220</v>
      </c>
      <c r="FB24" s="6" t="s">
        <v>220</v>
      </c>
      <c r="FC24" s="6" t="s">
        <v>220</v>
      </c>
      <c r="FD24" s="6" t="s">
        <v>220</v>
      </c>
      <c r="FE24" s="6" t="s">
        <v>220</v>
      </c>
      <c r="FF24" s="6" t="s">
        <v>220</v>
      </c>
      <c r="FG24" s="6" t="s">
        <v>220</v>
      </c>
      <c r="FH24" s="6" t="s">
        <v>220</v>
      </c>
      <c r="FI24" s="6" t="s">
        <v>220</v>
      </c>
      <c r="FJ24" s="6" t="s">
        <v>220</v>
      </c>
      <c r="FK24" s="6" t="s">
        <v>220</v>
      </c>
      <c r="FL24" s="6" t="s">
        <v>220</v>
      </c>
      <c r="FM24" s="6" t="s">
        <v>220</v>
      </c>
      <c r="FN24" s="6" t="s">
        <v>220</v>
      </c>
      <c r="FO24" s="6" t="s">
        <v>220</v>
      </c>
      <c r="FP24" s="6" t="s">
        <v>220</v>
      </c>
      <c r="FQ24" s="6" t="s">
        <v>220</v>
      </c>
      <c r="FR24" s="6" t="s">
        <v>220</v>
      </c>
      <c r="FS24" s="6" t="s">
        <v>220</v>
      </c>
      <c r="FT24" s="6" t="s">
        <v>220</v>
      </c>
      <c r="FU24" s="6" t="s">
        <v>220</v>
      </c>
      <c r="FV24" s="6" t="s">
        <v>220</v>
      </c>
      <c r="FW24" s="6" t="s">
        <v>220</v>
      </c>
      <c r="FX24" s="6" t="s">
        <v>220</v>
      </c>
      <c r="FY24" s="6" t="s">
        <v>220</v>
      </c>
      <c r="FZ24" s="6" t="s">
        <v>220</v>
      </c>
      <c r="GA24" s="6" t="s">
        <v>220</v>
      </c>
      <c r="GB24" s="6" t="s">
        <v>220</v>
      </c>
      <c r="GC24" s="6" t="s">
        <v>220</v>
      </c>
      <c r="GD24" s="6" t="s">
        <v>220</v>
      </c>
      <c r="GE24" s="6" t="s">
        <v>220</v>
      </c>
      <c r="GF24" s="6" t="s">
        <v>220</v>
      </c>
      <c r="GG24" s="6" t="s">
        <v>220</v>
      </c>
      <c r="GH24" s="6" t="s">
        <v>220</v>
      </c>
      <c r="GI24" s="6" t="s">
        <v>220</v>
      </c>
      <c r="GJ24" s="6" t="s">
        <v>220</v>
      </c>
      <c r="GK24" s="6" t="s">
        <v>220</v>
      </c>
      <c r="GL24" s="6" t="s">
        <v>220</v>
      </c>
      <c r="GM24" s="5" t="s">
        <v>220</v>
      </c>
      <c r="GN24" s="5" t="s">
        <v>220</v>
      </c>
      <c r="GO24" s="5" t="s">
        <v>220</v>
      </c>
      <c r="GP24" s="5" t="s">
        <v>220</v>
      </c>
      <c r="GQ24" s="5" t="s">
        <v>220</v>
      </c>
      <c r="GR24" s="5" t="s">
        <v>220</v>
      </c>
      <c r="GS24" s="5" t="s">
        <v>220</v>
      </c>
      <c r="GT24" s="5" t="s">
        <v>220</v>
      </c>
      <c r="GU24" s="5" t="s">
        <v>220</v>
      </c>
      <c r="GV24" s="5" t="s">
        <v>220</v>
      </c>
      <c r="GW24" s="5" t="s">
        <v>220</v>
      </c>
      <c r="GX24" s="5" t="s">
        <v>220</v>
      </c>
      <c r="GY24" s="5" t="s">
        <v>220</v>
      </c>
      <c r="GZ24" s="5" t="s">
        <v>220</v>
      </c>
      <c r="HA24" s="5" t="s">
        <v>220</v>
      </c>
      <c r="HB24" s="5" t="s">
        <v>220</v>
      </c>
      <c r="HC24" s="5" t="s">
        <v>220</v>
      </c>
      <c r="HD24" s="5" t="s">
        <v>220</v>
      </c>
      <c r="HE24" s="5" t="s">
        <v>220</v>
      </c>
      <c r="HF24" s="5" t="s">
        <v>220</v>
      </c>
      <c r="HG24" s="5" t="s">
        <v>220</v>
      </c>
      <c r="HH24" s="5" t="s">
        <v>220</v>
      </c>
      <c r="HI24" s="5" t="s">
        <v>220</v>
      </c>
      <c r="HJ24" s="5" t="s">
        <v>220</v>
      </c>
      <c r="HK24" s="5" t="s">
        <v>220</v>
      </c>
      <c r="HL24" s="5" t="s">
        <v>220</v>
      </c>
      <c r="HM24" s="5" t="s">
        <v>220</v>
      </c>
      <c r="HN24" s="5" t="s">
        <v>220</v>
      </c>
      <c r="HO24" s="5" t="s">
        <v>220</v>
      </c>
      <c r="HP24" s="5" t="s">
        <v>220</v>
      </c>
      <c r="HQ24" s="5" t="s">
        <v>220</v>
      </c>
      <c r="HR24" s="5" t="s">
        <v>220</v>
      </c>
      <c r="HS24" s="5" t="s">
        <v>220</v>
      </c>
      <c r="HT24" s="5" t="s">
        <v>220</v>
      </c>
      <c r="HU24" s="5" t="s">
        <v>220</v>
      </c>
      <c r="HV24" s="5" t="s">
        <v>220</v>
      </c>
      <c r="HW24" s="5" t="s">
        <v>220</v>
      </c>
      <c r="HX24" s="5" t="s">
        <v>220</v>
      </c>
      <c r="HY24" s="5" t="s">
        <v>220</v>
      </c>
      <c r="HZ24" s="5" t="s">
        <v>220</v>
      </c>
      <c r="IA24" s="5" t="s">
        <v>220</v>
      </c>
      <c r="IB24" s="5" t="s">
        <v>220</v>
      </c>
      <c r="IC24" s="5" t="s">
        <v>220</v>
      </c>
      <c r="ID24" s="5" t="s">
        <v>220</v>
      </c>
      <c r="IE24" s="5" t="s">
        <v>220</v>
      </c>
      <c r="IF24" s="5" t="s">
        <v>220</v>
      </c>
      <c r="IG24" s="5" t="s">
        <v>220</v>
      </c>
      <c r="IH24" s="5" t="s">
        <v>220</v>
      </c>
      <c r="II24" s="5" t="s">
        <v>220</v>
      </c>
      <c r="IJ24" s="5" t="s">
        <v>220</v>
      </c>
      <c r="IK24" s="5" t="s">
        <v>220</v>
      </c>
      <c r="IL24" s="5" t="s">
        <v>220</v>
      </c>
      <c r="IM24" s="5" t="s">
        <v>220</v>
      </c>
      <c r="IN24" s="5" t="s">
        <v>220</v>
      </c>
      <c r="IO24" s="5" t="s">
        <v>220</v>
      </c>
      <c r="IP24" s="5" t="s">
        <v>220</v>
      </c>
      <c r="IQ24" s="5" t="s">
        <v>220</v>
      </c>
      <c r="IR24" s="5" t="s">
        <v>220</v>
      </c>
      <c r="IS24" s="5" t="s">
        <v>220</v>
      </c>
      <c r="IT24" s="5" t="s">
        <v>220</v>
      </c>
      <c r="IU24" s="5" t="s">
        <v>220</v>
      </c>
      <c r="IV24" s="5" t="s">
        <v>220</v>
      </c>
      <c r="IW24" s="5" t="s">
        <v>220</v>
      </c>
      <c r="IX24" s="5" t="s">
        <v>220</v>
      </c>
    </row>
    <row r="25" spans="1:258" x14ac:dyDescent="0.3">
      <c r="A25" s="1" t="s">
        <v>19</v>
      </c>
      <c r="B25" s="2">
        <v>4057059</v>
      </c>
      <c r="C25" s="5">
        <v>30334230</v>
      </c>
      <c r="D25" s="5">
        <v>30405434</v>
      </c>
      <c r="E25" s="5">
        <v>29703307</v>
      </c>
      <c r="F25" s="5">
        <v>29586399</v>
      </c>
      <c r="G25" s="5">
        <v>28995001</v>
      </c>
      <c r="H25" s="5">
        <v>27497882</v>
      </c>
      <c r="I25" s="5">
        <v>27485119</v>
      </c>
      <c r="J25" s="5">
        <v>27314778</v>
      </c>
      <c r="K25" s="5">
        <v>28510924</v>
      </c>
      <c r="L25" s="5">
        <v>26554308</v>
      </c>
      <c r="M25" s="5">
        <v>24815397</v>
      </c>
      <c r="N25" s="5">
        <v>24258255</v>
      </c>
      <c r="O25" s="5">
        <v>23981086</v>
      </c>
      <c r="P25" s="5">
        <v>23954744</v>
      </c>
      <c r="Q25" s="5">
        <v>24923995</v>
      </c>
      <c r="R25" s="5">
        <v>23747995</v>
      </c>
      <c r="S25" s="5">
        <v>23686937</v>
      </c>
      <c r="T25" s="5">
        <v>22867469</v>
      </c>
      <c r="U25" s="5">
        <v>21715025</v>
      </c>
      <c r="V25" s="5">
        <v>22415359</v>
      </c>
      <c r="W25" s="5">
        <v>21109374</v>
      </c>
      <c r="X25" s="5">
        <v>21090164</v>
      </c>
      <c r="Y25" s="5" t="s">
        <v>220</v>
      </c>
      <c r="Z25" s="5" t="s">
        <v>220</v>
      </c>
      <c r="AA25" s="5">
        <v>18103209</v>
      </c>
      <c r="AB25" s="5">
        <v>17194725</v>
      </c>
      <c r="AC25" s="5" t="s">
        <v>220</v>
      </c>
      <c r="AD25" s="5" t="s">
        <v>220</v>
      </c>
      <c r="AE25" s="5" t="s">
        <v>220</v>
      </c>
      <c r="AF25" s="5" t="s">
        <v>220</v>
      </c>
      <c r="AG25" s="5" t="s">
        <v>220</v>
      </c>
      <c r="AH25" s="5" t="s">
        <v>220</v>
      </c>
      <c r="AI25" s="5">
        <v>92179774</v>
      </c>
      <c r="AJ25" s="5">
        <v>90408836</v>
      </c>
      <c r="AK25" s="5">
        <v>88636417</v>
      </c>
      <c r="AL25" s="5">
        <v>86828900</v>
      </c>
      <c r="AM25" s="5">
        <v>84190647</v>
      </c>
      <c r="AN25" s="5">
        <v>81839060</v>
      </c>
      <c r="AO25" s="5">
        <v>79984965</v>
      </c>
      <c r="AP25" s="5">
        <v>78593425</v>
      </c>
      <c r="AQ25" s="5">
        <v>80012852</v>
      </c>
      <c r="AR25" s="5">
        <v>76973115</v>
      </c>
      <c r="AS25" s="5">
        <v>74579298</v>
      </c>
      <c r="AT25" s="5">
        <v>74839973</v>
      </c>
      <c r="AU25" s="5">
        <v>76148640</v>
      </c>
      <c r="AV25" s="5">
        <v>75876927</v>
      </c>
      <c r="AW25" s="5">
        <v>74189448</v>
      </c>
      <c r="AX25" s="5">
        <v>73631547</v>
      </c>
      <c r="AY25" s="5">
        <v>70814526</v>
      </c>
      <c r="AZ25" s="5">
        <v>69508780</v>
      </c>
      <c r="BA25" s="5">
        <v>71411884</v>
      </c>
      <c r="BB25" s="5">
        <v>74541270</v>
      </c>
      <c r="BC25" s="5">
        <v>72146054</v>
      </c>
      <c r="BD25" s="5">
        <v>72530055</v>
      </c>
      <c r="BE25" s="5" t="s">
        <v>220</v>
      </c>
      <c r="BF25" s="5" t="s">
        <v>220</v>
      </c>
      <c r="BG25" s="5">
        <v>61075582</v>
      </c>
      <c r="BH25" s="5">
        <v>61322796</v>
      </c>
      <c r="BI25" s="5" t="s">
        <v>220</v>
      </c>
      <c r="BJ25" s="5" t="s">
        <v>220</v>
      </c>
      <c r="BK25" s="5" t="s">
        <v>220</v>
      </c>
      <c r="BL25" s="5" t="s">
        <v>220</v>
      </c>
      <c r="BM25" s="5" t="s">
        <v>220</v>
      </c>
      <c r="BN25" s="5" t="s">
        <v>220</v>
      </c>
      <c r="BO25" s="6" t="s">
        <v>220</v>
      </c>
      <c r="BP25" s="6" t="s">
        <v>220</v>
      </c>
      <c r="BQ25" s="6" t="s">
        <v>220</v>
      </c>
      <c r="BR25" s="6" t="s">
        <v>220</v>
      </c>
      <c r="BS25" s="6" t="s">
        <v>220</v>
      </c>
      <c r="BT25" s="6" t="s">
        <v>220</v>
      </c>
      <c r="BU25" s="6" t="s">
        <v>220</v>
      </c>
      <c r="BV25" s="6" t="s">
        <v>220</v>
      </c>
      <c r="BW25" s="6" t="s">
        <v>220</v>
      </c>
      <c r="BX25" s="6" t="s">
        <v>220</v>
      </c>
      <c r="BY25" s="6" t="s">
        <v>220</v>
      </c>
      <c r="BZ25" s="6" t="s">
        <v>220</v>
      </c>
      <c r="CA25" s="6" t="s">
        <v>220</v>
      </c>
      <c r="CB25" s="6" t="s">
        <v>220</v>
      </c>
      <c r="CC25" s="6" t="s">
        <v>220</v>
      </c>
      <c r="CD25" s="6" t="s">
        <v>220</v>
      </c>
      <c r="CE25" s="6" t="s">
        <v>220</v>
      </c>
      <c r="CF25" s="6">
        <v>12.41428786271425</v>
      </c>
      <c r="CG25" s="6">
        <v>10.398381680198209</v>
      </c>
      <c r="CH25" s="6" t="s">
        <v>220</v>
      </c>
      <c r="CI25" s="6" t="s">
        <v>220</v>
      </c>
      <c r="CJ25" s="6" t="s">
        <v>220</v>
      </c>
      <c r="CK25" s="6" t="s">
        <v>220</v>
      </c>
      <c r="CL25" s="6" t="s">
        <v>220</v>
      </c>
      <c r="CM25" s="6" t="s">
        <v>220</v>
      </c>
      <c r="CN25" s="6" t="s">
        <v>220</v>
      </c>
      <c r="CO25" s="6" t="s">
        <v>220</v>
      </c>
      <c r="CP25" s="6" t="s">
        <v>220</v>
      </c>
      <c r="CQ25" s="6" t="s">
        <v>220</v>
      </c>
      <c r="CR25" s="6" t="s">
        <v>220</v>
      </c>
      <c r="CS25" s="6" t="s">
        <v>220</v>
      </c>
      <c r="CT25" s="6" t="s">
        <v>220</v>
      </c>
      <c r="CU25" s="6" t="s">
        <v>220</v>
      </c>
      <c r="CV25" s="6" t="s">
        <v>220</v>
      </c>
      <c r="CW25" s="6" t="s">
        <v>220</v>
      </c>
      <c r="CX25" s="6" t="s">
        <v>220</v>
      </c>
      <c r="CY25" s="6" t="s">
        <v>220</v>
      </c>
      <c r="CZ25" s="6" t="s">
        <v>220</v>
      </c>
      <c r="DA25" s="6" t="s">
        <v>220</v>
      </c>
      <c r="DB25" s="6" t="s">
        <v>220</v>
      </c>
      <c r="DC25" s="6" t="s">
        <v>220</v>
      </c>
      <c r="DD25" s="6" t="s">
        <v>220</v>
      </c>
      <c r="DE25" s="6" t="s">
        <v>220</v>
      </c>
      <c r="DF25" s="6" t="s">
        <v>220</v>
      </c>
      <c r="DG25" s="6" t="s">
        <v>220</v>
      </c>
      <c r="DH25" s="6" t="s">
        <v>220</v>
      </c>
      <c r="DI25" s="6" t="s">
        <v>220</v>
      </c>
      <c r="DJ25" s="6" t="s">
        <v>220</v>
      </c>
      <c r="DK25" s="6" t="s">
        <v>220</v>
      </c>
      <c r="DL25" s="6">
        <v>15.527932982540429</v>
      </c>
      <c r="DM25" s="6">
        <v>8.0499957445165808</v>
      </c>
      <c r="DN25" s="6" t="s">
        <v>220</v>
      </c>
      <c r="DO25" s="6" t="s">
        <v>220</v>
      </c>
      <c r="DP25" s="6" t="s">
        <v>220</v>
      </c>
      <c r="DQ25" s="6" t="s">
        <v>220</v>
      </c>
      <c r="DR25" s="6" t="s">
        <v>220</v>
      </c>
      <c r="DS25" s="6" t="s">
        <v>220</v>
      </c>
      <c r="DT25" s="6" t="s">
        <v>220</v>
      </c>
      <c r="DU25" s="6" t="s">
        <v>220</v>
      </c>
      <c r="DV25" s="6" t="s">
        <v>220</v>
      </c>
      <c r="DW25" s="6" t="s">
        <v>220</v>
      </c>
      <c r="DX25" s="6" t="s">
        <v>220</v>
      </c>
      <c r="DY25" s="6" t="s">
        <v>220</v>
      </c>
      <c r="DZ25" s="6" t="s">
        <v>220</v>
      </c>
      <c r="EA25" s="6" t="s">
        <v>220</v>
      </c>
      <c r="EB25" s="6" t="s">
        <v>220</v>
      </c>
      <c r="EC25" s="6" t="s">
        <v>220</v>
      </c>
      <c r="ED25" s="6" t="s">
        <v>220</v>
      </c>
      <c r="EE25" s="6" t="s">
        <v>220</v>
      </c>
      <c r="EF25" s="6" t="s">
        <v>220</v>
      </c>
      <c r="EG25" s="6" t="s">
        <v>220</v>
      </c>
      <c r="EH25" s="6" t="s">
        <v>220</v>
      </c>
      <c r="EI25" s="6" t="s">
        <v>220</v>
      </c>
      <c r="EJ25" s="6" t="s">
        <v>220</v>
      </c>
      <c r="EK25" s="6" t="s">
        <v>220</v>
      </c>
      <c r="EL25" s="6" t="s">
        <v>220</v>
      </c>
      <c r="EM25" s="6" t="s">
        <v>220</v>
      </c>
      <c r="EN25" s="6" t="s">
        <v>220</v>
      </c>
      <c r="EO25" s="6" t="s">
        <v>220</v>
      </c>
      <c r="EP25" s="6" t="s">
        <v>220</v>
      </c>
      <c r="EQ25" s="6" t="s">
        <v>220</v>
      </c>
      <c r="ER25" s="6">
        <v>12.414287862714255</v>
      </c>
      <c r="ES25" s="6">
        <v>10.374560805757463</v>
      </c>
      <c r="ET25" s="6" t="s">
        <v>220</v>
      </c>
      <c r="EU25" s="6" t="s">
        <v>220</v>
      </c>
      <c r="EV25" s="6" t="s">
        <v>220</v>
      </c>
      <c r="EW25" s="6" t="s">
        <v>220</v>
      </c>
      <c r="EX25" s="6" t="s">
        <v>220</v>
      </c>
      <c r="EY25" s="6" t="s">
        <v>220</v>
      </c>
      <c r="EZ25" s="6" t="s">
        <v>220</v>
      </c>
      <c r="FA25" s="6" t="s">
        <v>220</v>
      </c>
      <c r="FB25" s="6" t="s">
        <v>220</v>
      </c>
      <c r="FC25" s="6" t="s">
        <v>220</v>
      </c>
      <c r="FD25" s="6" t="s">
        <v>220</v>
      </c>
      <c r="FE25" s="6" t="s">
        <v>220</v>
      </c>
      <c r="FF25" s="6" t="s">
        <v>220</v>
      </c>
      <c r="FG25" s="6" t="s">
        <v>220</v>
      </c>
      <c r="FH25" s="6" t="s">
        <v>220</v>
      </c>
      <c r="FI25" s="6" t="s">
        <v>220</v>
      </c>
      <c r="FJ25" s="6" t="s">
        <v>220</v>
      </c>
      <c r="FK25" s="6" t="s">
        <v>220</v>
      </c>
      <c r="FL25" s="6" t="s">
        <v>220</v>
      </c>
      <c r="FM25" s="6" t="s">
        <v>220</v>
      </c>
      <c r="FN25" s="6" t="s">
        <v>220</v>
      </c>
      <c r="FO25" s="6" t="s">
        <v>220</v>
      </c>
      <c r="FP25" s="6" t="s">
        <v>220</v>
      </c>
      <c r="FQ25" s="6" t="s">
        <v>220</v>
      </c>
      <c r="FR25" s="6" t="s">
        <v>220</v>
      </c>
      <c r="FS25" s="6" t="s">
        <v>220</v>
      </c>
      <c r="FT25" s="6" t="s">
        <v>220</v>
      </c>
      <c r="FU25" s="6" t="s">
        <v>220</v>
      </c>
      <c r="FV25" s="6" t="s">
        <v>220</v>
      </c>
      <c r="FW25" s="6" t="s">
        <v>220</v>
      </c>
      <c r="FX25" s="6">
        <v>15.527932982540433</v>
      </c>
      <c r="FY25" s="6">
        <v>7.9828786520837154</v>
      </c>
      <c r="FZ25" s="6" t="s">
        <v>220</v>
      </c>
      <c r="GA25" s="6" t="s">
        <v>220</v>
      </c>
      <c r="GB25" s="6" t="s">
        <v>220</v>
      </c>
      <c r="GC25" s="6" t="s">
        <v>220</v>
      </c>
      <c r="GD25" s="6" t="s">
        <v>220</v>
      </c>
      <c r="GE25" s="6" t="s">
        <v>220</v>
      </c>
      <c r="GF25" s="6" t="s">
        <v>220</v>
      </c>
      <c r="GG25" s="6" t="s">
        <v>220</v>
      </c>
      <c r="GH25" s="6" t="s">
        <v>220</v>
      </c>
      <c r="GI25" s="6" t="s">
        <v>220</v>
      </c>
      <c r="GJ25" s="6" t="s">
        <v>220</v>
      </c>
      <c r="GK25" s="6" t="s">
        <v>220</v>
      </c>
      <c r="GL25" s="6" t="s">
        <v>220</v>
      </c>
      <c r="GM25" s="5" t="s">
        <v>220</v>
      </c>
      <c r="GN25" s="5" t="s">
        <v>220</v>
      </c>
      <c r="GO25" s="5" t="s">
        <v>220</v>
      </c>
      <c r="GP25" s="5" t="s">
        <v>220</v>
      </c>
      <c r="GQ25" s="5" t="s">
        <v>220</v>
      </c>
      <c r="GR25" s="5" t="s">
        <v>220</v>
      </c>
      <c r="GS25" s="5" t="s">
        <v>220</v>
      </c>
      <c r="GT25" s="5" t="s">
        <v>220</v>
      </c>
      <c r="GU25" s="5" t="s">
        <v>220</v>
      </c>
      <c r="GV25" s="5" t="s">
        <v>220</v>
      </c>
      <c r="GW25" s="5" t="s">
        <v>220</v>
      </c>
      <c r="GX25" s="5" t="s">
        <v>220</v>
      </c>
      <c r="GY25" s="5" t="s">
        <v>220</v>
      </c>
      <c r="GZ25" s="5" t="s">
        <v>220</v>
      </c>
      <c r="HA25" s="5" t="s">
        <v>220</v>
      </c>
      <c r="HB25" s="5" t="s">
        <v>220</v>
      </c>
      <c r="HC25" s="5" t="s">
        <v>220</v>
      </c>
      <c r="HD25" s="5">
        <v>152198</v>
      </c>
      <c r="HE25" s="5">
        <v>1518050</v>
      </c>
      <c r="HF25" s="5" t="s">
        <v>220</v>
      </c>
      <c r="HG25" s="5" t="s">
        <v>220</v>
      </c>
      <c r="HH25" s="5" t="s">
        <v>220</v>
      </c>
      <c r="HI25" s="5" t="s">
        <v>220</v>
      </c>
      <c r="HJ25" s="5" t="s">
        <v>220</v>
      </c>
      <c r="HK25" s="5" t="s">
        <v>220</v>
      </c>
      <c r="HL25" s="5" t="s">
        <v>220</v>
      </c>
      <c r="HM25" s="5" t="s">
        <v>220</v>
      </c>
      <c r="HN25" s="5" t="s">
        <v>220</v>
      </c>
      <c r="HO25" s="5" t="s">
        <v>220</v>
      </c>
      <c r="HP25" s="5" t="s">
        <v>220</v>
      </c>
      <c r="HQ25" s="5" t="s">
        <v>220</v>
      </c>
      <c r="HR25" s="5" t="s">
        <v>220</v>
      </c>
      <c r="HS25" s="5" t="s">
        <v>220</v>
      </c>
      <c r="HT25" s="5" t="s">
        <v>220</v>
      </c>
      <c r="HU25" s="5" t="s">
        <v>220</v>
      </c>
      <c r="HV25" s="5" t="s">
        <v>220</v>
      </c>
      <c r="HW25" s="5" t="s">
        <v>220</v>
      </c>
      <c r="HX25" s="5" t="s">
        <v>220</v>
      </c>
      <c r="HY25" s="5" t="s">
        <v>220</v>
      </c>
      <c r="HZ25" s="5" t="s">
        <v>220</v>
      </c>
      <c r="IA25" s="5" t="s">
        <v>220</v>
      </c>
      <c r="IB25" s="5" t="s">
        <v>220</v>
      </c>
      <c r="IC25" s="5" t="s">
        <v>220</v>
      </c>
      <c r="ID25" s="5" t="s">
        <v>220</v>
      </c>
      <c r="IE25" s="5" t="s">
        <v>220</v>
      </c>
      <c r="IF25" s="5" t="s">
        <v>220</v>
      </c>
      <c r="IG25" s="5" t="s">
        <v>220</v>
      </c>
      <c r="IH25" s="5" t="s">
        <v>220</v>
      </c>
      <c r="II25" s="5" t="s">
        <v>220</v>
      </c>
      <c r="IJ25" s="5">
        <v>174358</v>
      </c>
      <c r="IK25" s="5">
        <v>1734881</v>
      </c>
      <c r="IL25" s="5" t="s">
        <v>220</v>
      </c>
      <c r="IM25" s="5" t="s">
        <v>220</v>
      </c>
      <c r="IN25" s="5" t="s">
        <v>220</v>
      </c>
      <c r="IO25" s="5" t="s">
        <v>220</v>
      </c>
      <c r="IP25" s="5" t="s">
        <v>220</v>
      </c>
      <c r="IQ25" s="5" t="s">
        <v>220</v>
      </c>
      <c r="IR25" s="5" t="s">
        <v>220</v>
      </c>
      <c r="IS25" s="5" t="s">
        <v>220</v>
      </c>
      <c r="IT25" s="5" t="s">
        <v>220</v>
      </c>
      <c r="IU25" s="5" t="s">
        <v>220</v>
      </c>
      <c r="IV25" s="5" t="s">
        <v>220</v>
      </c>
      <c r="IW25" s="5" t="s">
        <v>220</v>
      </c>
      <c r="IX25" s="5" t="s">
        <v>220</v>
      </c>
    </row>
    <row r="26" spans="1:258" x14ac:dyDescent="0.3">
      <c r="A26" s="1" t="s">
        <v>20</v>
      </c>
      <c r="B26" s="2">
        <v>4057076</v>
      </c>
      <c r="C26" s="5">
        <v>1741289</v>
      </c>
      <c r="D26" s="5">
        <v>1889082</v>
      </c>
      <c r="E26" s="5">
        <v>1698369</v>
      </c>
      <c r="F26" s="5">
        <v>1783747</v>
      </c>
      <c r="G26" s="5">
        <v>1712057</v>
      </c>
      <c r="H26" s="5">
        <v>1684952</v>
      </c>
      <c r="I26" s="5">
        <v>1760152</v>
      </c>
      <c r="J26" s="5">
        <v>1800613</v>
      </c>
      <c r="K26" s="5">
        <v>1944957</v>
      </c>
      <c r="L26" s="5">
        <v>1958837</v>
      </c>
      <c r="M26" s="5">
        <v>1916310</v>
      </c>
      <c r="N26" s="5">
        <v>2003545</v>
      </c>
      <c r="O26" s="5">
        <v>2087392</v>
      </c>
      <c r="P26" s="5">
        <v>2004577</v>
      </c>
      <c r="Q26" s="5">
        <v>2146753</v>
      </c>
      <c r="R26" s="5">
        <v>2002612</v>
      </c>
      <c r="S26" s="5">
        <v>1978211</v>
      </c>
      <c r="T26" s="5">
        <v>1882605</v>
      </c>
      <c r="U26" s="5">
        <v>1805622</v>
      </c>
      <c r="V26" s="5">
        <v>1712561</v>
      </c>
      <c r="W26" s="5">
        <v>1714749</v>
      </c>
      <c r="X26" s="5">
        <v>1616938</v>
      </c>
      <c r="Y26" s="5">
        <v>1601558</v>
      </c>
      <c r="Z26" s="5">
        <v>1631349</v>
      </c>
      <c r="AA26" s="5">
        <v>1565481</v>
      </c>
      <c r="AB26" s="5">
        <v>1590759</v>
      </c>
      <c r="AC26" s="5">
        <v>1570502</v>
      </c>
      <c r="AD26" s="5">
        <v>1527459</v>
      </c>
      <c r="AE26" s="5">
        <v>1520127</v>
      </c>
      <c r="AF26" s="5">
        <v>1512400</v>
      </c>
      <c r="AG26" s="5">
        <v>1509139</v>
      </c>
      <c r="AH26" s="5">
        <v>1498732</v>
      </c>
      <c r="AI26" s="5">
        <v>2649710</v>
      </c>
      <c r="AJ26" s="5">
        <v>2841041</v>
      </c>
      <c r="AK26" s="5">
        <v>2602989</v>
      </c>
      <c r="AL26" s="5">
        <v>2684357</v>
      </c>
      <c r="AM26" s="5">
        <v>2608207</v>
      </c>
      <c r="AN26" s="5">
        <v>2623309</v>
      </c>
      <c r="AO26" s="5">
        <v>2761676</v>
      </c>
      <c r="AP26" s="5">
        <v>2832630</v>
      </c>
      <c r="AQ26" s="5">
        <v>3151780</v>
      </c>
      <c r="AR26" s="5">
        <v>3309295</v>
      </c>
      <c r="AS26" s="5">
        <v>3418679</v>
      </c>
      <c r="AT26" s="5">
        <v>3873641</v>
      </c>
      <c r="AU26" s="5">
        <v>4904437</v>
      </c>
      <c r="AV26" s="5">
        <v>4203261</v>
      </c>
      <c r="AW26" s="5">
        <v>4464847</v>
      </c>
      <c r="AX26" s="5">
        <v>4627726</v>
      </c>
      <c r="AY26" s="5">
        <v>4726671</v>
      </c>
      <c r="AZ26" s="5">
        <v>5011035</v>
      </c>
      <c r="BA26" s="5">
        <v>5370786</v>
      </c>
      <c r="BB26" s="5">
        <v>6067833</v>
      </c>
      <c r="BC26" s="5">
        <v>5795141</v>
      </c>
      <c r="BD26" s="5">
        <v>5794580</v>
      </c>
      <c r="BE26" s="5">
        <v>5354596</v>
      </c>
      <c r="BF26" s="5">
        <v>5181382</v>
      </c>
      <c r="BG26" s="5">
        <v>5073150</v>
      </c>
      <c r="BH26" s="5">
        <v>5037541</v>
      </c>
      <c r="BI26" s="5">
        <v>5227090</v>
      </c>
      <c r="BJ26" s="5">
        <v>5411098</v>
      </c>
      <c r="BK26" s="5">
        <v>5740232</v>
      </c>
      <c r="BL26" s="5">
        <v>5683589</v>
      </c>
      <c r="BM26" s="5">
        <v>5624797</v>
      </c>
      <c r="BN26" s="5">
        <v>5217141</v>
      </c>
      <c r="BO26" s="6">
        <v>17.19179764807442</v>
      </c>
      <c r="BP26" s="6">
        <v>18.586593911751841</v>
      </c>
      <c r="BQ26" s="6">
        <v>17.03746359006788</v>
      </c>
      <c r="BR26" s="6">
        <v>16.478009493498789</v>
      </c>
      <c r="BS26" s="6">
        <v>17.673301765069731</v>
      </c>
      <c r="BT26" s="6">
        <v>18.782612204976751</v>
      </c>
      <c r="BU26" s="6">
        <v>16.859168980860741</v>
      </c>
      <c r="BV26" s="6">
        <v>16.22435458127061</v>
      </c>
      <c r="BW26" s="6">
        <v>15.95906747552773</v>
      </c>
      <c r="BX26" s="6">
        <v>16.51137894577241</v>
      </c>
      <c r="BY26" s="6">
        <v>15.811220522775541</v>
      </c>
      <c r="BZ26" s="6">
        <v>16.280193357274229</v>
      </c>
      <c r="CA26" s="6">
        <v>14.003455029050601</v>
      </c>
      <c r="CB26" s="6">
        <v>12.826346905107661</v>
      </c>
      <c r="CC26" s="6">
        <v>12.607272471495319</v>
      </c>
      <c r="CD26" s="6">
        <v>10.42713216539199</v>
      </c>
      <c r="CE26" s="6">
        <v>10.39075204818899</v>
      </c>
      <c r="CF26" s="6">
        <v>9.9615160907359694</v>
      </c>
      <c r="CG26" s="6">
        <v>9.9445564711531294</v>
      </c>
      <c r="CH26" s="6">
        <v>11.49191182095119</v>
      </c>
      <c r="CI26" s="6" t="s">
        <v>220</v>
      </c>
      <c r="CJ26" s="6" t="s">
        <v>220</v>
      </c>
      <c r="CK26" s="6" t="s">
        <v>220</v>
      </c>
      <c r="CL26" s="6" t="s">
        <v>220</v>
      </c>
      <c r="CM26" s="6" t="s">
        <v>220</v>
      </c>
      <c r="CN26" s="6" t="s">
        <v>220</v>
      </c>
      <c r="CO26" s="6" t="s">
        <v>220</v>
      </c>
      <c r="CP26" s="6" t="s">
        <v>220</v>
      </c>
      <c r="CQ26" s="6" t="s">
        <v>220</v>
      </c>
      <c r="CR26" s="6" t="s">
        <v>220</v>
      </c>
      <c r="CS26" s="6" t="s">
        <v>220</v>
      </c>
      <c r="CT26" s="6" t="s">
        <v>220</v>
      </c>
      <c r="CU26" s="6">
        <v>15.73700988721135</v>
      </c>
      <c r="CV26" s="6">
        <v>17.018648648841442</v>
      </c>
      <c r="CW26" s="6">
        <v>15.570870884591059</v>
      </c>
      <c r="CX26" s="6">
        <v>15.15402277239094</v>
      </c>
      <c r="CY26" s="6">
        <v>16.36060642724545</v>
      </c>
      <c r="CZ26" s="6">
        <v>17.582680177734598</v>
      </c>
      <c r="DA26" s="6">
        <v>15.483549719681321</v>
      </c>
      <c r="DB26" s="6">
        <v>14.85159193119498</v>
      </c>
      <c r="DC26" s="6">
        <v>14.477965639866779</v>
      </c>
      <c r="DD26" s="6">
        <v>14.94001820597337</v>
      </c>
      <c r="DE26" s="6">
        <v>14.199638548190659</v>
      </c>
      <c r="DF26" s="6">
        <v>14.86112750727095</v>
      </c>
      <c r="DG26" s="6">
        <v>11.862682442570691</v>
      </c>
      <c r="DH26" s="6">
        <v>11.15254068492326</v>
      </c>
      <c r="DI26" s="6">
        <v>11.35883480131546</v>
      </c>
      <c r="DJ26" s="6">
        <v>8.8777263877759491</v>
      </c>
      <c r="DK26" s="6">
        <v>8.8296641030308791</v>
      </c>
      <c r="DL26" s="6">
        <v>7.8871085739081597</v>
      </c>
      <c r="DM26" s="6">
        <v>7.71179246830323</v>
      </c>
      <c r="DN26" s="6">
        <v>8.9491336687939604</v>
      </c>
      <c r="DO26" s="6" t="s">
        <v>220</v>
      </c>
      <c r="DP26" s="6" t="s">
        <v>220</v>
      </c>
      <c r="DQ26" s="6" t="s">
        <v>220</v>
      </c>
      <c r="DR26" s="6" t="s">
        <v>220</v>
      </c>
      <c r="DS26" s="6" t="s">
        <v>220</v>
      </c>
      <c r="DT26" s="6" t="s">
        <v>220</v>
      </c>
      <c r="DU26" s="6" t="s">
        <v>220</v>
      </c>
      <c r="DV26" s="6" t="s">
        <v>220</v>
      </c>
      <c r="DW26" s="6" t="s">
        <v>220</v>
      </c>
      <c r="DX26" s="6" t="s">
        <v>220</v>
      </c>
      <c r="DY26" s="6" t="s">
        <v>220</v>
      </c>
      <c r="DZ26" s="6" t="s">
        <v>220</v>
      </c>
      <c r="EA26" s="6">
        <v>16.30220494000616</v>
      </c>
      <c r="EB26" s="6">
        <v>17.63605395849368</v>
      </c>
      <c r="EC26" s="6">
        <v>16.083494117106468</v>
      </c>
      <c r="ED26" s="6">
        <v>15.434814018076448</v>
      </c>
      <c r="EE26" s="6">
        <v>16.208808370325592</v>
      </c>
      <c r="EF26" s="6">
        <v>17.07988401899399</v>
      </c>
      <c r="EG26" s="6">
        <v>15.676318514326839</v>
      </c>
      <c r="EH26" s="6">
        <v>15.382704892915626</v>
      </c>
      <c r="EI26" s="6">
        <v>15.378002962423498</v>
      </c>
      <c r="EJ26" s="6">
        <v>15.946942844325408</v>
      </c>
      <c r="EK26" s="6">
        <v>15.348347021237259</v>
      </c>
      <c r="EL26" s="6">
        <v>15.871085698929633</v>
      </c>
      <c r="EM26" s="6">
        <v>13.875988644952711</v>
      </c>
      <c r="EN26" s="6">
        <v>12.720334479424777</v>
      </c>
      <c r="EO26" s="6">
        <v>12.5347107212762</v>
      </c>
      <c r="EP26" s="6">
        <v>10.409688045029727</v>
      </c>
      <c r="EQ26" s="6">
        <v>10.388098318240621</v>
      </c>
      <c r="ER26" s="6">
        <v>9.9586862207581959</v>
      </c>
      <c r="ES26" s="6">
        <v>9.9395489099496181</v>
      </c>
      <c r="ET26" s="6">
        <v>11.485668794452399</v>
      </c>
      <c r="EU26" s="6" t="s">
        <v>220</v>
      </c>
      <c r="EV26" s="6" t="s">
        <v>220</v>
      </c>
      <c r="EW26" s="6" t="s">
        <v>220</v>
      </c>
      <c r="EX26" s="6" t="s">
        <v>220</v>
      </c>
      <c r="EY26" s="6" t="s">
        <v>220</v>
      </c>
      <c r="EZ26" s="6" t="s">
        <v>220</v>
      </c>
      <c r="FA26" s="6" t="s">
        <v>220</v>
      </c>
      <c r="FB26" s="6" t="s">
        <v>220</v>
      </c>
      <c r="FC26" s="6" t="s">
        <v>220</v>
      </c>
      <c r="FD26" s="6" t="s">
        <v>220</v>
      </c>
      <c r="FE26" s="6" t="s">
        <v>220</v>
      </c>
      <c r="FF26" s="6" t="s">
        <v>220</v>
      </c>
      <c r="FG26" s="6">
        <v>10.314518095643995</v>
      </c>
      <c r="FH26" s="6">
        <v>11.13146928152168</v>
      </c>
      <c r="FI26" s="6">
        <v>10.003299697046565</v>
      </c>
      <c r="FJ26" s="6">
        <v>9.7300596952044245</v>
      </c>
      <c r="FK26" s="6">
        <v>10.207578177131381</v>
      </c>
      <c r="FL26" s="6">
        <v>10.857990652400018</v>
      </c>
      <c r="FM26" s="6">
        <v>9.9599835807990882</v>
      </c>
      <c r="FN26" s="6">
        <v>9.7288708929381311</v>
      </c>
      <c r="FO26" s="6">
        <v>9.7817423883540382</v>
      </c>
      <c r="FP26" s="6">
        <v>10.210087377402687</v>
      </c>
      <c r="FQ26" s="6">
        <v>9.7250105714619224</v>
      </c>
      <c r="FR26" s="6">
        <v>10.477269939583866</v>
      </c>
      <c r="FS26" s="6">
        <v>10.215426948229807</v>
      </c>
      <c r="FT26" s="6">
        <v>8.3712040487237545</v>
      </c>
      <c r="FU26" s="6">
        <v>8.5325863367726154</v>
      </c>
      <c r="FV26" s="6">
        <v>7.0918076951228972</v>
      </c>
      <c r="FW26" s="6">
        <v>7.3680261962368192</v>
      </c>
      <c r="FX26" s="6">
        <v>7.2929862950593112</v>
      </c>
      <c r="FY26" s="6">
        <v>7.704730718956597</v>
      </c>
      <c r="FZ26" s="6">
        <v>8.8215066807029583</v>
      </c>
      <c r="GA26" s="6" t="s">
        <v>220</v>
      </c>
      <c r="GB26" s="6" t="s">
        <v>220</v>
      </c>
      <c r="GC26" s="6" t="s">
        <v>220</v>
      </c>
      <c r="GD26" s="6" t="s">
        <v>220</v>
      </c>
      <c r="GE26" s="6" t="s">
        <v>220</v>
      </c>
      <c r="GF26" s="6" t="s">
        <v>220</v>
      </c>
      <c r="GG26" s="6" t="s">
        <v>220</v>
      </c>
      <c r="GH26" s="6" t="s">
        <v>220</v>
      </c>
      <c r="GI26" s="6" t="s">
        <v>220</v>
      </c>
      <c r="GJ26" s="6" t="s">
        <v>220</v>
      </c>
      <c r="GK26" s="6" t="s">
        <v>220</v>
      </c>
      <c r="GL26" s="6" t="s">
        <v>220</v>
      </c>
      <c r="GM26" s="5">
        <v>261096</v>
      </c>
      <c r="GN26" s="5">
        <v>259328</v>
      </c>
      <c r="GO26" s="5">
        <v>257311</v>
      </c>
      <c r="GP26" s="5">
        <v>266061</v>
      </c>
      <c r="GQ26" s="5">
        <v>255778</v>
      </c>
      <c r="GR26" s="5">
        <v>254349</v>
      </c>
      <c r="GS26" s="5">
        <v>253893</v>
      </c>
      <c r="GT26" s="5">
        <v>253409</v>
      </c>
      <c r="GU26" s="5">
        <v>254155</v>
      </c>
      <c r="GV26" s="5">
        <v>253475</v>
      </c>
      <c r="GW26" s="5">
        <v>252909</v>
      </c>
      <c r="GX26" s="5">
        <v>253710</v>
      </c>
      <c r="GY26" s="5">
        <v>251848</v>
      </c>
      <c r="GZ26" s="5">
        <v>249619</v>
      </c>
      <c r="HA26" s="5">
        <v>250498</v>
      </c>
      <c r="HB26" s="5">
        <v>245994</v>
      </c>
      <c r="HC26" s="5">
        <v>243723</v>
      </c>
      <c r="HD26" s="5">
        <v>239296</v>
      </c>
      <c r="HE26" s="5">
        <v>237869</v>
      </c>
      <c r="HF26" s="5">
        <v>232188</v>
      </c>
      <c r="HG26" s="5" t="s">
        <v>220</v>
      </c>
      <c r="HH26" s="5" t="s">
        <v>220</v>
      </c>
      <c r="HI26" s="5" t="s">
        <v>220</v>
      </c>
      <c r="HJ26" s="5" t="s">
        <v>220</v>
      </c>
      <c r="HK26" s="5" t="s">
        <v>220</v>
      </c>
      <c r="HL26" s="5" t="s">
        <v>220</v>
      </c>
      <c r="HM26" s="5" t="s">
        <v>220</v>
      </c>
      <c r="HN26" s="5" t="s">
        <v>220</v>
      </c>
      <c r="HO26" s="5" t="s">
        <v>220</v>
      </c>
      <c r="HP26" s="5" t="s">
        <v>220</v>
      </c>
      <c r="HQ26" s="5" t="s">
        <v>220</v>
      </c>
      <c r="HR26" s="5" t="s">
        <v>220</v>
      </c>
      <c r="HS26" s="5">
        <v>309263</v>
      </c>
      <c r="HT26" s="5">
        <v>307025</v>
      </c>
      <c r="HU26" s="5">
        <v>304384</v>
      </c>
      <c r="HV26" s="5">
        <v>313580</v>
      </c>
      <c r="HW26" s="5">
        <v>302433</v>
      </c>
      <c r="HX26" s="5">
        <v>300647</v>
      </c>
      <c r="HY26" s="5">
        <v>300225</v>
      </c>
      <c r="HZ26" s="5">
        <v>299593</v>
      </c>
      <c r="IA26" s="5">
        <v>300537</v>
      </c>
      <c r="IB26" s="5">
        <v>299971</v>
      </c>
      <c r="IC26" s="5">
        <v>299587</v>
      </c>
      <c r="ID26" s="5">
        <v>300622</v>
      </c>
      <c r="IE26" s="5">
        <v>298387</v>
      </c>
      <c r="IF26" s="5">
        <v>295367</v>
      </c>
      <c r="IG26" s="5">
        <v>297587</v>
      </c>
      <c r="IH26" s="5">
        <v>291984</v>
      </c>
      <c r="II26" s="5">
        <v>289425</v>
      </c>
      <c r="IJ26" s="5">
        <v>282812</v>
      </c>
      <c r="IK26" s="5">
        <v>280764</v>
      </c>
      <c r="IL26" s="5">
        <v>273830</v>
      </c>
      <c r="IM26" s="5" t="s">
        <v>220</v>
      </c>
      <c r="IN26" s="5" t="s">
        <v>220</v>
      </c>
      <c r="IO26" s="5" t="s">
        <v>220</v>
      </c>
      <c r="IP26" s="5" t="s">
        <v>220</v>
      </c>
      <c r="IQ26" s="5" t="s">
        <v>220</v>
      </c>
      <c r="IR26" s="5" t="s">
        <v>220</v>
      </c>
      <c r="IS26" s="5" t="s">
        <v>220</v>
      </c>
      <c r="IT26" s="5" t="s">
        <v>220</v>
      </c>
      <c r="IU26" s="5" t="s">
        <v>220</v>
      </c>
      <c r="IV26" s="5" t="s">
        <v>220</v>
      </c>
      <c r="IW26" s="5" t="s">
        <v>220</v>
      </c>
      <c r="IX26" s="5" t="s">
        <v>220</v>
      </c>
    </row>
    <row r="27" spans="1:258" x14ac:dyDescent="0.3">
      <c r="A27" s="1" t="s">
        <v>21</v>
      </c>
      <c r="B27" s="2">
        <v>4057077</v>
      </c>
      <c r="C27" s="5" t="s">
        <v>220</v>
      </c>
      <c r="D27" s="5" t="s">
        <v>220</v>
      </c>
      <c r="E27" s="5" t="s">
        <v>220</v>
      </c>
      <c r="F27" s="5" t="s">
        <v>220</v>
      </c>
      <c r="G27" s="5" t="s">
        <v>220</v>
      </c>
      <c r="H27" s="5" t="s">
        <v>220</v>
      </c>
      <c r="I27" s="5" t="s">
        <v>220</v>
      </c>
      <c r="J27" s="5" t="s">
        <v>220</v>
      </c>
      <c r="K27" s="5" t="s">
        <v>220</v>
      </c>
      <c r="L27" s="5" t="s">
        <v>220</v>
      </c>
      <c r="M27" s="5">
        <v>1980263</v>
      </c>
      <c r="N27" s="5">
        <v>2065882</v>
      </c>
      <c r="O27" s="5">
        <v>2043903</v>
      </c>
      <c r="P27" s="5">
        <v>2033744</v>
      </c>
      <c r="Q27" s="5">
        <v>2117424</v>
      </c>
      <c r="R27" s="5">
        <v>1895095</v>
      </c>
      <c r="S27" s="5">
        <v>1891968</v>
      </c>
      <c r="T27" s="5">
        <v>1993346</v>
      </c>
      <c r="U27" s="5">
        <v>1840952</v>
      </c>
      <c r="V27" s="5">
        <v>1813123</v>
      </c>
      <c r="W27" s="5">
        <v>1772224</v>
      </c>
      <c r="X27" s="5">
        <v>1784934</v>
      </c>
      <c r="Y27" s="5">
        <v>1724774</v>
      </c>
      <c r="Z27" s="5">
        <v>1712748</v>
      </c>
      <c r="AA27" s="5">
        <v>1783047</v>
      </c>
      <c r="AB27" s="5">
        <v>1672146</v>
      </c>
      <c r="AC27" s="5">
        <v>1663697</v>
      </c>
      <c r="AD27" s="5">
        <v>1507911</v>
      </c>
      <c r="AE27" s="5">
        <v>1680135</v>
      </c>
      <c r="AF27" s="5">
        <v>1525403</v>
      </c>
      <c r="AG27" s="5">
        <v>1522591</v>
      </c>
      <c r="AH27" s="5">
        <v>1557419</v>
      </c>
      <c r="AI27" s="5" t="s">
        <v>220</v>
      </c>
      <c r="AJ27" s="5" t="s">
        <v>220</v>
      </c>
      <c r="AK27" s="5" t="s">
        <v>220</v>
      </c>
      <c r="AL27" s="5" t="s">
        <v>220</v>
      </c>
      <c r="AM27" s="5" t="s">
        <v>220</v>
      </c>
      <c r="AN27" s="5" t="s">
        <v>220</v>
      </c>
      <c r="AO27" s="5" t="s">
        <v>220</v>
      </c>
      <c r="AP27" s="5" t="s">
        <v>220</v>
      </c>
      <c r="AQ27" s="5" t="s">
        <v>220</v>
      </c>
      <c r="AR27" s="5" t="s">
        <v>220</v>
      </c>
      <c r="AS27" s="5">
        <v>5741302</v>
      </c>
      <c r="AT27" s="5">
        <v>6514201</v>
      </c>
      <c r="AU27" s="5">
        <v>6394539</v>
      </c>
      <c r="AV27" s="5">
        <v>6423414</v>
      </c>
      <c r="AW27" s="5">
        <v>6517767</v>
      </c>
      <c r="AX27" s="5">
        <v>5782182</v>
      </c>
      <c r="AY27" s="5">
        <v>10236395</v>
      </c>
      <c r="AZ27" s="5">
        <v>6567632</v>
      </c>
      <c r="BA27" s="5">
        <v>6742274</v>
      </c>
      <c r="BB27" s="5">
        <v>6816380</v>
      </c>
      <c r="BC27" s="5">
        <v>6511658</v>
      </c>
      <c r="BD27" s="5">
        <v>6564787</v>
      </c>
      <c r="BE27" s="5">
        <v>6344491</v>
      </c>
      <c r="BF27" s="5">
        <v>6186056</v>
      </c>
      <c r="BG27" s="5">
        <v>5917439</v>
      </c>
      <c r="BH27" s="5">
        <v>5836663</v>
      </c>
      <c r="BI27" s="5">
        <v>5534626</v>
      </c>
      <c r="BJ27" s="5">
        <v>5414714</v>
      </c>
      <c r="BK27" s="5">
        <v>5631725</v>
      </c>
      <c r="BL27" s="5">
        <v>5028760</v>
      </c>
      <c r="BM27" s="5">
        <v>4989474</v>
      </c>
      <c r="BN27" s="5">
        <v>4931205</v>
      </c>
      <c r="BO27" s="6" t="s">
        <v>220</v>
      </c>
      <c r="BP27" s="6" t="s">
        <v>220</v>
      </c>
      <c r="BQ27" s="6" t="s">
        <v>220</v>
      </c>
      <c r="BR27" s="6" t="s">
        <v>220</v>
      </c>
      <c r="BS27" s="6" t="s">
        <v>220</v>
      </c>
      <c r="BT27" s="6" t="s">
        <v>220</v>
      </c>
      <c r="BU27" s="6" t="s">
        <v>220</v>
      </c>
      <c r="BV27" s="6" t="s">
        <v>220</v>
      </c>
      <c r="BW27" s="6" t="s">
        <v>220</v>
      </c>
      <c r="BX27" s="6" t="s">
        <v>220</v>
      </c>
      <c r="BY27" s="6">
        <v>9.9557784671383498</v>
      </c>
      <c r="BZ27" s="6">
        <v>10.44101260381764</v>
      </c>
      <c r="CA27" s="6">
        <v>8.8333448309435401</v>
      </c>
      <c r="CB27" s="6">
        <v>6.9385822404392998</v>
      </c>
      <c r="CC27" s="6">
        <v>6.8996100922630497</v>
      </c>
      <c r="CD27" s="6">
        <v>6.9183866771850404</v>
      </c>
      <c r="CE27" s="6">
        <v>7.3569954671537703</v>
      </c>
      <c r="CF27" s="6">
        <v>7.4487820980401702</v>
      </c>
      <c r="CG27" s="6">
        <v>7.70307971093216</v>
      </c>
      <c r="CH27" s="6">
        <v>7.9189883973674098</v>
      </c>
      <c r="CI27" s="6" t="s">
        <v>220</v>
      </c>
      <c r="CJ27" s="6" t="s">
        <v>220</v>
      </c>
      <c r="CK27" s="6" t="s">
        <v>220</v>
      </c>
      <c r="CL27" s="6" t="s">
        <v>220</v>
      </c>
      <c r="CM27" s="6" t="s">
        <v>220</v>
      </c>
      <c r="CN27" s="6" t="s">
        <v>220</v>
      </c>
      <c r="CO27" s="6" t="s">
        <v>220</v>
      </c>
      <c r="CP27" s="6" t="s">
        <v>220</v>
      </c>
      <c r="CQ27" s="6" t="s">
        <v>220</v>
      </c>
      <c r="CR27" s="6" t="s">
        <v>220</v>
      </c>
      <c r="CS27" s="6" t="s">
        <v>220</v>
      </c>
      <c r="CT27" s="6" t="s">
        <v>220</v>
      </c>
      <c r="CU27" s="6" t="s">
        <v>220</v>
      </c>
      <c r="CV27" s="6" t="s">
        <v>220</v>
      </c>
      <c r="CW27" s="6" t="s">
        <v>220</v>
      </c>
      <c r="CX27" s="6" t="s">
        <v>220</v>
      </c>
      <c r="CY27" s="6" t="s">
        <v>220</v>
      </c>
      <c r="CZ27" s="6" t="s">
        <v>220</v>
      </c>
      <c r="DA27" s="6" t="s">
        <v>220</v>
      </c>
      <c r="DB27" s="6" t="s">
        <v>220</v>
      </c>
      <c r="DC27" s="6" t="s">
        <v>220</v>
      </c>
      <c r="DD27" s="6" t="s">
        <v>220</v>
      </c>
      <c r="DE27" s="6">
        <v>9.3782680203793802</v>
      </c>
      <c r="DF27" s="6">
        <v>9.5182156406246996</v>
      </c>
      <c r="DG27" s="6">
        <v>9.0124844582971395</v>
      </c>
      <c r="DH27" s="6">
        <v>6.3047689663786999</v>
      </c>
      <c r="DI27" s="6">
        <v>6.22147050818461</v>
      </c>
      <c r="DJ27" s="6">
        <v>5.9888134409501399</v>
      </c>
      <c r="DK27" s="6">
        <v>6.05813902504139</v>
      </c>
      <c r="DL27" s="6">
        <v>6.11993104376681</v>
      </c>
      <c r="DM27" s="6">
        <v>6.1323344939293101</v>
      </c>
      <c r="DN27" s="6">
        <v>6.0729891790956998</v>
      </c>
      <c r="DO27" s="6" t="s">
        <v>220</v>
      </c>
      <c r="DP27" s="6" t="s">
        <v>220</v>
      </c>
      <c r="DQ27" s="6" t="s">
        <v>220</v>
      </c>
      <c r="DR27" s="6" t="s">
        <v>220</v>
      </c>
      <c r="DS27" s="6" t="s">
        <v>220</v>
      </c>
      <c r="DT27" s="6" t="s">
        <v>220</v>
      </c>
      <c r="DU27" s="6" t="s">
        <v>220</v>
      </c>
      <c r="DV27" s="6" t="s">
        <v>220</v>
      </c>
      <c r="DW27" s="6" t="s">
        <v>220</v>
      </c>
      <c r="DX27" s="6" t="s">
        <v>220</v>
      </c>
      <c r="DY27" s="6" t="s">
        <v>220</v>
      </c>
      <c r="DZ27" s="6" t="s">
        <v>220</v>
      </c>
      <c r="EA27" s="6" t="s">
        <v>220</v>
      </c>
      <c r="EB27" s="6" t="s">
        <v>220</v>
      </c>
      <c r="EC27" s="6" t="s">
        <v>220</v>
      </c>
      <c r="ED27" s="6" t="s">
        <v>220</v>
      </c>
      <c r="EE27" s="6" t="s">
        <v>220</v>
      </c>
      <c r="EF27" s="6" t="s">
        <v>220</v>
      </c>
      <c r="EG27" s="6" t="s">
        <v>220</v>
      </c>
      <c r="EH27" s="6" t="s">
        <v>220</v>
      </c>
      <c r="EI27" s="6" t="s">
        <v>220</v>
      </c>
      <c r="EJ27" s="6" t="s">
        <v>220</v>
      </c>
      <c r="EK27" s="6">
        <v>9.9557483021194653</v>
      </c>
      <c r="EL27" s="6">
        <v>10.441012603817644</v>
      </c>
      <c r="EM27" s="6">
        <v>8.8333448309435436</v>
      </c>
      <c r="EN27" s="6">
        <v>6.9385822404393078</v>
      </c>
      <c r="EO27" s="6">
        <v>6.8996100922630514</v>
      </c>
      <c r="EP27" s="6">
        <v>6.9183866771850484</v>
      </c>
      <c r="EQ27" s="6">
        <v>7.3569954671537783</v>
      </c>
      <c r="ER27" s="6">
        <v>7.44878209804018</v>
      </c>
      <c r="ES27" s="6">
        <v>7.7030797109321698</v>
      </c>
      <c r="ET27" s="6">
        <v>7.9189883973674151</v>
      </c>
      <c r="EU27" s="6" t="s">
        <v>220</v>
      </c>
      <c r="EV27" s="6" t="s">
        <v>220</v>
      </c>
      <c r="EW27" s="6" t="s">
        <v>220</v>
      </c>
      <c r="EX27" s="6" t="s">
        <v>220</v>
      </c>
      <c r="EY27" s="6" t="s">
        <v>220</v>
      </c>
      <c r="EZ27" s="6" t="s">
        <v>220</v>
      </c>
      <c r="FA27" s="6" t="s">
        <v>220</v>
      </c>
      <c r="FB27" s="6" t="s">
        <v>220</v>
      </c>
      <c r="FC27" s="6" t="s">
        <v>220</v>
      </c>
      <c r="FD27" s="6" t="s">
        <v>220</v>
      </c>
      <c r="FE27" s="6" t="s">
        <v>220</v>
      </c>
      <c r="FF27" s="6" t="s">
        <v>220</v>
      </c>
      <c r="FG27" s="6" t="s">
        <v>220</v>
      </c>
      <c r="FH27" s="6" t="s">
        <v>220</v>
      </c>
      <c r="FI27" s="6" t="s">
        <v>220</v>
      </c>
      <c r="FJ27" s="6" t="s">
        <v>220</v>
      </c>
      <c r="FK27" s="6" t="s">
        <v>220</v>
      </c>
      <c r="FL27" s="6" t="s">
        <v>220</v>
      </c>
      <c r="FM27" s="6" t="s">
        <v>220</v>
      </c>
      <c r="FN27" s="6" t="s">
        <v>220</v>
      </c>
      <c r="FO27" s="6" t="s">
        <v>220</v>
      </c>
      <c r="FP27" s="6" t="s">
        <v>220</v>
      </c>
      <c r="FQ27" s="6">
        <v>5.2771131008262584</v>
      </c>
      <c r="FR27" s="6">
        <v>6.2154821443182362</v>
      </c>
      <c r="FS27" s="6">
        <v>5.207755591265502</v>
      </c>
      <c r="FT27" s="6">
        <v>5.5388337101793992</v>
      </c>
      <c r="FU27" s="6">
        <v>5.4419204082590449</v>
      </c>
      <c r="FV27" s="6">
        <v>5.8601462237506254</v>
      </c>
      <c r="FW27" s="6">
        <v>5.3508053051811979</v>
      </c>
      <c r="FX27" s="6">
        <v>5.4300489974480008</v>
      </c>
      <c r="FY27" s="6">
        <v>5.700176699972646</v>
      </c>
      <c r="FZ27" s="6">
        <v>5.6421349505095035</v>
      </c>
      <c r="GA27" s="6" t="s">
        <v>220</v>
      </c>
      <c r="GB27" s="6" t="s">
        <v>220</v>
      </c>
      <c r="GC27" s="6" t="s">
        <v>220</v>
      </c>
      <c r="GD27" s="6" t="s">
        <v>220</v>
      </c>
      <c r="GE27" s="6" t="s">
        <v>220</v>
      </c>
      <c r="GF27" s="6" t="s">
        <v>220</v>
      </c>
      <c r="GG27" s="6" t="s">
        <v>220</v>
      </c>
      <c r="GH27" s="6" t="s">
        <v>220</v>
      </c>
      <c r="GI27" s="6" t="s">
        <v>220</v>
      </c>
      <c r="GJ27" s="6" t="s">
        <v>220</v>
      </c>
      <c r="GK27" s="6" t="s">
        <v>220</v>
      </c>
      <c r="GL27" s="6" t="s">
        <v>220</v>
      </c>
      <c r="GM27" s="5" t="s">
        <v>220</v>
      </c>
      <c r="GN27" s="5" t="s">
        <v>220</v>
      </c>
      <c r="GO27" s="5" t="s">
        <v>220</v>
      </c>
      <c r="GP27" s="5" t="s">
        <v>220</v>
      </c>
      <c r="GQ27" s="5" t="s">
        <v>220</v>
      </c>
      <c r="GR27" s="5" t="s">
        <v>220</v>
      </c>
      <c r="GS27" s="5" t="s">
        <v>220</v>
      </c>
      <c r="GT27" s="5" t="s">
        <v>220</v>
      </c>
      <c r="GU27" s="5" t="s">
        <v>220</v>
      </c>
      <c r="GV27" s="5" t="s">
        <v>220</v>
      </c>
      <c r="GW27" s="5">
        <v>187545</v>
      </c>
      <c r="GX27" s="5">
        <v>188770</v>
      </c>
      <c r="GY27" s="5">
        <v>185147</v>
      </c>
      <c r="GZ27" s="5">
        <v>185600</v>
      </c>
      <c r="HA27" s="5">
        <v>183725</v>
      </c>
      <c r="HB27" s="5">
        <v>181597</v>
      </c>
      <c r="HC27" s="5">
        <v>182149</v>
      </c>
      <c r="HD27" s="5">
        <v>180273</v>
      </c>
      <c r="HE27" s="5">
        <v>180298</v>
      </c>
      <c r="HF27" s="5">
        <v>177403</v>
      </c>
      <c r="HG27" s="5" t="s">
        <v>220</v>
      </c>
      <c r="HH27" s="5" t="s">
        <v>220</v>
      </c>
      <c r="HI27" s="5" t="s">
        <v>220</v>
      </c>
      <c r="HJ27" s="5" t="s">
        <v>220</v>
      </c>
      <c r="HK27" s="5" t="s">
        <v>220</v>
      </c>
      <c r="HL27" s="5" t="s">
        <v>220</v>
      </c>
      <c r="HM27" s="5" t="s">
        <v>220</v>
      </c>
      <c r="HN27" s="5" t="s">
        <v>220</v>
      </c>
      <c r="HO27" s="5" t="s">
        <v>220</v>
      </c>
      <c r="HP27" s="5" t="s">
        <v>220</v>
      </c>
      <c r="HQ27" s="5" t="s">
        <v>220</v>
      </c>
      <c r="HR27" s="5" t="s">
        <v>220</v>
      </c>
      <c r="HS27" s="5" t="s">
        <v>220</v>
      </c>
      <c r="HT27" s="5" t="s">
        <v>220</v>
      </c>
      <c r="HU27" s="5" t="s">
        <v>220</v>
      </c>
      <c r="HV27" s="5" t="s">
        <v>220</v>
      </c>
      <c r="HW27" s="5" t="s">
        <v>220</v>
      </c>
      <c r="HX27" s="5" t="s">
        <v>220</v>
      </c>
      <c r="HY27" s="5" t="s">
        <v>220</v>
      </c>
      <c r="HZ27" s="5" t="s">
        <v>220</v>
      </c>
      <c r="IA27" s="5" t="s">
        <v>220</v>
      </c>
      <c r="IB27" s="5" t="s">
        <v>220</v>
      </c>
      <c r="IC27" s="5">
        <v>211486</v>
      </c>
      <c r="ID27" s="5">
        <v>214343</v>
      </c>
      <c r="IE27" s="5">
        <v>210178</v>
      </c>
      <c r="IF27" s="5">
        <v>209988</v>
      </c>
      <c r="IG27" s="5">
        <v>207940</v>
      </c>
      <c r="IH27" s="5">
        <v>205618</v>
      </c>
      <c r="II27" s="5">
        <v>206212</v>
      </c>
      <c r="IJ27" s="5">
        <v>204098</v>
      </c>
      <c r="IK27" s="5">
        <v>203790</v>
      </c>
      <c r="IL27" s="5">
        <v>200087</v>
      </c>
      <c r="IM27" s="5" t="s">
        <v>220</v>
      </c>
      <c r="IN27" s="5" t="s">
        <v>220</v>
      </c>
      <c r="IO27" s="5" t="s">
        <v>220</v>
      </c>
      <c r="IP27" s="5" t="s">
        <v>220</v>
      </c>
      <c r="IQ27" s="5" t="s">
        <v>220</v>
      </c>
      <c r="IR27" s="5" t="s">
        <v>220</v>
      </c>
      <c r="IS27" s="5" t="s">
        <v>220</v>
      </c>
      <c r="IT27" s="5" t="s">
        <v>220</v>
      </c>
      <c r="IU27" s="5" t="s">
        <v>220</v>
      </c>
      <c r="IV27" s="5" t="s">
        <v>220</v>
      </c>
      <c r="IW27" s="5" t="s">
        <v>220</v>
      </c>
      <c r="IX27" s="5" t="s">
        <v>220</v>
      </c>
    </row>
    <row r="28" spans="1:258" x14ac:dyDescent="0.3">
      <c r="A28" s="1" t="s">
        <v>22</v>
      </c>
      <c r="B28" s="2">
        <v>4057078</v>
      </c>
      <c r="C28" s="5" t="s">
        <v>220</v>
      </c>
      <c r="D28" s="5" t="s">
        <v>220</v>
      </c>
      <c r="E28" s="5" t="s">
        <v>220</v>
      </c>
      <c r="F28" s="5" t="s">
        <v>220</v>
      </c>
      <c r="G28" s="5" t="s">
        <v>220</v>
      </c>
      <c r="H28" s="5" t="s">
        <v>220</v>
      </c>
      <c r="I28" s="5" t="s">
        <v>220</v>
      </c>
      <c r="J28" s="5" t="s">
        <v>220</v>
      </c>
      <c r="K28" s="5" t="s">
        <v>220</v>
      </c>
      <c r="L28" s="5" t="s">
        <v>220</v>
      </c>
      <c r="M28" s="5">
        <v>3642284</v>
      </c>
      <c r="N28" s="5">
        <v>3883153</v>
      </c>
      <c r="O28" s="5">
        <v>3954401</v>
      </c>
      <c r="P28" s="5">
        <v>3783958</v>
      </c>
      <c r="Q28" s="5">
        <v>3705194</v>
      </c>
      <c r="R28" s="5">
        <v>2977527</v>
      </c>
      <c r="S28" s="5">
        <v>2987421</v>
      </c>
      <c r="T28" s="5">
        <v>3154750</v>
      </c>
      <c r="U28" s="5">
        <v>3034335</v>
      </c>
      <c r="V28" s="5">
        <v>3047460</v>
      </c>
      <c r="W28" s="5">
        <v>2990412</v>
      </c>
      <c r="X28" s="5">
        <v>2983788</v>
      </c>
      <c r="Y28" s="5">
        <v>2826427</v>
      </c>
      <c r="Z28" s="5">
        <v>2869309</v>
      </c>
      <c r="AA28" s="5">
        <v>2857187</v>
      </c>
      <c r="AB28" s="5">
        <v>2662638</v>
      </c>
      <c r="AC28" s="5">
        <v>2769361</v>
      </c>
      <c r="AD28" s="5">
        <v>2413202</v>
      </c>
      <c r="AE28" s="5">
        <v>2640077</v>
      </c>
      <c r="AF28" s="5">
        <v>2413000</v>
      </c>
      <c r="AG28" s="5">
        <v>2423543</v>
      </c>
      <c r="AH28" s="5">
        <v>2487080</v>
      </c>
      <c r="AI28" s="5" t="s">
        <v>220</v>
      </c>
      <c r="AJ28" s="5" t="s">
        <v>220</v>
      </c>
      <c r="AK28" s="5" t="s">
        <v>220</v>
      </c>
      <c r="AL28" s="5" t="s">
        <v>220</v>
      </c>
      <c r="AM28" s="5" t="s">
        <v>220</v>
      </c>
      <c r="AN28" s="5" t="s">
        <v>220</v>
      </c>
      <c r="AO28" s="5" t="s">
        <v>220</v>
      </c>
      <c r="AP28" s="5" t="s">
        <v>220</v>
      </c>
      <c r="AQ28" s="5" t="s">
        <v>220</v>
      </c>
      <c r="AR28" s="5" t="s">
        <v>220</v>
      </c>
      <c r="AS28" s="5">
        <v>11761728</v>
      </c>
      <c r="AT28" s="5">
        <v>12431627</v>
      </c>
      <c r="AU28" s="5">
        <v>12758227</v>
      </c>
      <c r="AV28" s="5">
        <v>12253347</v>
      </c>
      <c r="AW28" s="5">
        <v>13551559</v>
      </c>
      <c r="AX28" s="5">
        <v>8860525</v>
      </c>
      <c r="AY28" s="5">
        <v>9311732</v>
      </c>
      <c r="AZ28" s="5">
        <v>11950965</v>
      </c>
      <c r="BA28" s="5">
        <v>12173232</v>
      </c>
      <c r="BB28" s="5">
        <v>13072669</v>
      </c>
      <c r="BC28" s="5">
        <v>13844959</v>
      </c>
      <c r="BD28" s="5">
        <v>13524193</v>
      </c>
      <c r="BE28" s="5">
        <v>13314727</v>
      </c>
      <c r="BF28" s="5">
        <v>14291887</v>
      </c>
      <c r="BG28" s="5">
        <v>13680661</v>
      </c>
      <c r="BH28" s="5">
        <v>13915923</v>
      </c>
      <c r="BI28" s="5">
        <v>14360285</v>
      </c>
      <c r="BJ28" s="5">
        <v>10346285</v>
      </c>
      <c r="BK28" s="5">
        <v>10408797</v>
      </c>
      <c r="BL28" s="5">
        <v>7516023</v>
      </c>
      <c r="BM28" s="5">
        <v>7496538</v>
      </c>
      <c r="BN28" s="5">
        <v>7444399</v>
      </c>
      <c r="BO28" s="6" t="s">
        <v>220</v>
      </c>
      <c r="BP28" s="6" t="s">
        <v>220</v>
      </c>
      <c r="BQ28" s="6" t="s">
        <v>220</v>
      </c>
      <c r="BR28" s="6" t="s">
        <v>220</v>
      </c>
      <c r="BS28" s="6" t="s">
        <v>220</v>
      </c>
      <c r="BT28" s="6" t="s">
        <v>220</v>
      </c>
      <c r="BU28" s="6" t="s">
        <v>220</v>
      </c>
      <c r="BV28" s="6" t="s">
        <v>220</v>
      </c>
      <c r="BW28" s="6" t="s">
        <v>220</v>
      </c>
      <c r="BX28" s="6">
        <v>9.6538599198847397</v>
      </c>
      <c r="BY28" s="6">
        <v>9.92717303713831</v>
      </c>
      <c r="BZ28" s="6">
        <v>9.9307520955924904</v>
      </c>
      <c r="CA28" s="6">
        <v>8.4724336252190895</v>
      </c>
      <c r="CB28" s="6">
        <v>7.26358484951471</v>
      </c>
      <c r="CC28" s="6">
        <v>7.3926513409692802</v>
      </c>
      <c r="CD28" s="6">
        <v>7.42055403695751</v>
      </c>
      <c r="CE28" s="6">
        <v>7.34586543180039</v>
      </c>
      <c r="CF28" s="6">
        <v>7.5016403835486098</v>
      </c>
      <c r="CG28" s="6">
        <v>7.39453619985927</v>
      </c>
      <c r="CH28" s="6">
        <v>7.4189653022517099</v>
      </c>
      <c r="CI28" s="6" t="s">
        <v>220</v>
      </c>
      <c r="CJ28" s="6" t="s">
        <v>220</v>
      </c>
      <c r="CK28" s="6" t="s">
        <v>220</v>
      </c>
      <c r="CL28" s="6" t="s">
        <v>220</v>
      </c>
      <c r="CM28" s="6" t="s">
        <v>220</v>
      </c>
      <c r="CN28" s="6" t="s">
        <v>220</v>
      </c>
      <c r="CO28" s="6" t="s">
        <v>220</v>
      </c>
      <c r="CP28" s="6" t="s">
        <v>220</v>
      </c>
      <c r="CQ28" s="6" t="s">
        <v>220</v>
      </c>
      <c r="CR28" s="6" t="s">
        <v>220</v>
      </c>
      <c r="CS28" s="6" t="s">
        <v>220</v>
      </c>
      <c r="CT28" s="6" t="s">
        <v>220</v>
      </c>
      <c r="CU28" s="6" t="s">
        <v>220</v>
      </c>
      <c r="CV28" s="6" t="s">
        <v>220</v>
      </c>
      <c r="CW28" s="6" t="s">
        <v>220</v>
      </c>
      <c r="CX28" s="6" t="s">
        <v>220</v>
      </c>
      <c r="CY28" s="6" t="s">
        <v>220</v>
      </c>
      <c r="CZ28" s="6" t="s">
        <v>220</v>
      </c>
      <c r="DA28" s="6" t="s">
        <v>220</v>
      </c>
      <c r="DB28" s="6" t="s">
        <v>220</v>
      </c>
      <c r="DC28" s="6" t="s">
        <v>220</v>
      </c>
      <c r="DD28" s="6">
        <v>8.9303861009778895</v>
      </c>
      <c r="DE28" s="6">
        <v>9.6940868639068807</v>
      </c>
      <c r="DF28" s="6">
        <v>9.9080597886717801</v>
      </c>
      <c r="DG28" s="6">
        <v>8.2866085280640096</v>
      </c>
      <c r="DH28" s="6">
        <v>5.7791758886608298</v>
      </c>
      <c r="DI28" s="6">
        <v>6.0818760560315699</v>
      </c>
      <c r="DJ28" s="6">
        <v>6.7553720309657397</v>
      </c>
      <c r="DK28" s="6">
        <v>6.4876594972037003</v>
      </c>
      <c r="DL28" s="6">
        <v>6.3019417479319397</v>
      </c>
      <c r="DM28" s="6">
        <v>6.1460461712055103</v>
      </c>
      <c r="DN28" s="6">
        <v>6.42430024805671</v>
      </c>
      <c r="DO28" s="6" t="s">
        <v>220</v>
      </c>
      <c r="DP28" s="6" t="s">
        <v>220</v>
      </c>
      <c r="DQ28" s="6" t="s">
        <v>220</v>
      </c>
      <c r="DR28" s="6" t="s">
        <v>220</v>
      </c>
      <c r="DS28" s="6" t="s">
        <v>220</v>
      </c>
      <c r="DT28" s="6" t="s">
        <v>220</v>
      </c>
      <c r="DU28" s="6" t="s">
        <v>220</v>
      </c>
      <c r="DV28" s="6" t="s">
        <v>220</v>
      </c>
      <c r="DW28" s="6" t="s">
        <v>220</v>
      </c>
      <c r="DX28" s="6" t="s">
        <v>220</v>
      </c>
      <c r="DY28" s="6" t="s">
        <v>220</v>
      </c>
      <c r="DZ28" s="6" t="s">
        <v>220</v>
      </c>
      <c r="EA28" s="6" t="s">
        <v>220</v>
      </c>
      <c r="EB28" s="6" t="s">
        <v>220</v>
      </c>
      <c r="EC28" s="6" t="s">
        <v>220</v>
      </c>
      <c r="ED28" s="6" t="s">
        <v>220</v>
      </c>
      <c r="EE28" s="6" t="s">
        <v>220</v>
      </c>
      <c r="EF28" s="6" t="s">
        <v>220</v>
      </c>
      <c r="EG28" s="6" t="s">
        <v>220</v>
      </c>
      <c r="EH28" s="6" t="s">
        <v>220</v>
      </c>
      <c r="EI28" s="6" t="s">
        <v>220</v>
      </c>
      <c r="EJ28" s="6" t="s">
        <v>220</v>
      </c>
      <c r="EK28" s="6">
        <v>9.9269853751107817</v>
      </c>
      <c r="EL28" s="6">
        <v>9.9307444234105642</v>
      </c>
      <c r="EM28" s="6">
        <v>8.4724336252190913</v>
      </c>
      <c r="EN28" s="6">
        <v>7.2635848495147144</v>
      </c>
      <c r="EO28" s="6">
        <v>7.3926513409692829</v>
      </c>
      <c r="EP28" s="6">
        <v>7.4205540369575154</v>
      </c>
      <c r="EQ28" s="6">
        <v>7.3458654318003953</v>
      </c>
      <c r="ER28" s="6">
        <v>7.501640383548617</v>
      </c>
      <c r="ES28" s="6">
        <v>7.3945361998592771</v>
      </c>
      <c r="ET28" s="6">
        <v>7.4189653022517108</v>
      </c>
      <c r="EU28" s="6" t="s">
        <v>220</v>
      </c>
      <c r="EV28" s="6" t="s">
        <v>220</v>
      </c>
      <c r="EW28" s="6" t="s">
        <v>220</v>
      </c>
      <c r="EX28" s="6" t="s">
        <v>220</v>
      </c>
      <c r="EY28" s="6" t="s">
        <v>220</v>
      </c>
      <c r="EZ28" s="6" t="s">
        <v>220</v>
      </c>
      <c r="FA28" s="6" t="s">
        <v>220</v>
      </c>
      <c r="FB28" s="6" t="s">
        <v>220</v>
      </c>
      <c r="FC28" s="6" t="s">
        <v>220</v>
      </c>
      <c r="FD28" s="6" t="s">
        <v>220</v>
      </c>
      <c r="FE28" s="6" t="s">
        <v>220</v>
      </c>
      <c r="FF28" s="6" t="s">
        <v>220</v>
      </c>
      <c r="FG28" s="6" t="s">
        <v>220</v>
      </c>
      <c r="FH28" s="6" t="s">
        <v>220</v>
      </c>
      <c r="FI28" s="6" t="s">
        <v>220</v>
      </c>
      <c r="FJ28" s="6" t="s">
        <v>220</v>
      </c>
      <c r="FK28" s="6" t="s">
        <v>220</v>
      </c>
      <c r="FL28" s="6" t="s">
        <v>220</v>
      </c>
      <c r="FM28" s="6" t="s">
        <v>220</v>
      </c>
      <c r="FN28" s="6" t="s">
        <v>220</v>
      </c>
      <c r="FO28" s="6" t="s">
        <v>220</v>
      </c>
      <c r="FP28" s="6">
        <v>8.9303861009778984</v>
      </c>
      <c r="FQ28" s="6">
        <v>5.2281740675635175</v>
      </c>
      <c r="FR28" s="6">
        <v>5.4190422170289239</v>
      </c>
      <c r="FS28" s="6">
        <v>5.1834730856967548</v>
      </c>
      <c r="FT28" s="6">
        <v>5.7292493876774842</v>
      </c>
      <c r="FU28" s="6">
        <v>5.6525312632311033</v>
      </c>
      <c r="FV28" s="6">
        <v>5.2615281991412477</v>
      </c>
      <c r="FW28" s="6">
        <v>5.4383521771023284</v>
      </c>
      <c r="FX28" s="6">
        <v>5.2493708323058019</v>
      </c>
      <c r="FY28" s="6">
        <v>5.398407522581814</v>
      </c>
      <c r="FZ28" s="6">
        <v>5.8842057545739914</v>
      </c>
      <c r="GA28" s="6" t="s">
        <v>220</v>
      </c>
      <c r="GB28" s="6" t="s">
        <v>220</v>
      </c>
      <c r="GC28" s="6" t="s">
        <v>220</v>
      </c>
      <c r="GD28" s="6" t="s">
        <v>220</v>
      </c>
      <c r="GE28" s="6" t="s">
        <v>220</v>
      </c>
      <c r="GF28" s="6" t="s">
        <v>220</v>
      </c>
      <c r="GG28" s="6" t="s">
        <v>220</v>
      </c>
      <c r="GH28" s="6" t="s">
        <v>220</v>
      </c>
      <c r="GI28" s="6" t="s">
        <v>220</v>
      </c>
      <c r="GJ28" s="6" t="s">
        <v>220</v>
      </c>
      <c r="GK28" s="6" t="s">
        <v>220</v>
      </c>
      <c r="GL28" s="6" t="s">
        <v>220</v>
      </c>
      <c r="GM28" s="5" t="s">
        <v>220</v>
      </c>
      <c r="GN28" s="5" t="s">
        <v>220</v>
      </c>
      <c r="GO28" s="5" t="s">
        <v>220</v>
      </c>
      <c r="GP28" s="5" t="s">
        <v>220</v>
      </c>
      <c r="GQ28" s="5" t="s">
        <v>220</v>
      </c>
      <c r="GR28" s="5" t="s">
        <v>220</v>
      </c>
      <c r="GS28" s="5" t="s">
        <v>220</v>
      </c>
      <c r="GT28" s="5" t="s">
        <v>220</v>
      </c>
      <c r="GU28" s="5" t="s">
        <v>220</v>
      </c>
      <c r="GV28" s="5" t="s">
        <v>220</v>
      </c>
      <c r="GW28" s="5">
        <v>330783</v>
      </c>
      <c r="GX28" s="5">
        <v>335476</v>
      </c>
      <c r="GY28" s="5">
        <v>331616</v>
      </c>
      <c r="GZ28" s="5">
        <v>331991</v>
      </c>
      <c r="HA28" s="5">
        <v>314383</v>
      </c>
      <c r="HB28" s="5">
        <v>277123</v>
      </c>
      <c r="HC28" s="5">
        <v>275328</v>
      </c>
      <c r="HD28" s="5">
        <v>281108</v>
      </c>
      <c r="HE28" s="5">
        <v>277868</v>
      </c>
      <c r="HF28" s="5">
        <v>278214</v>
      </c>
      <c r="HG28" s="5" t="s">
        <v>220</v>
      </c>
      <c r="HH28" s="5" t="s">
        <v>220</v>
      </c>
      <c r="HI28" s="5" t="s">
        <v>220</v>
      </c>
      <c r="HJ28" s="5" t="s">
        <v>220</v>
      </c>
      <c r="HK28" s="5" t="s">
        <v>220</v>
      </c>
      <c r="HL28" s="5" t="s">
        <v>220</v>
      </c>
      <c r="HM28" s="5" t="s">
        <v>220</v>
      </c>
      <c r="HN28" s="5" t="s">
        <v>220</v>
      </c>
      <c r="HO28" s="5" t="s">
        <v>220</v>
      </c>
      <c r="HP28" s="5" t="s">
        <v>220</v>
      </c>
      <c r="HQ28" s="5" t="s">
        <v>220</v>
      </c>
      <c r="HR28" s="5" t="s">
        <v>220</v>
      </c>
      <c r="HS28" s="5" t="s">
        <v>220</v>
      </c>
      <c r="HT28" s="5" t="s">
        <v>220</v>
      </c>
      <c r="HU28" s="5" t="s">
        <v>220</v>
      </c>
      <c r="HV28" s="5" t="s">
        <v>220</v>
      </c>
      <c r="HW28" s="5" t="s">
        <v>220</v>
      </c>
      <c r="HX28" s="5" t="s">
        <v>220</v>
      </c>
      <c r="HY28" s="5" t="s">
        <v>220</v>
      </c>
      <c r="HZ28" s="5" t="s">
        <v>220</v>
      </c>
      <c r="IA28" s="5" t="s">
        <v>220</v>
      </c>
      <c r="IB28" s="5">
        <v>369272</v>
      </c>
      <c r="IC28" s="5">
        <v>383115</v>
      </c>
      <c r="ID28" s="5">
        <v>392680</v>
      </c>
      <c r="IE28" s="5">
        <v>387776</v>
      </c>
      <c r="IF28" s="5">
        <v>387934</v>
      </c>
      <c r="IG28" s="5">
        <v>368151</v>
      </c>
      <c r="IH28" s="5">
        <v>324140</v>
      </c>
      <c r="II28" s="5">
        <v>319158</v>
      </c>
      <c r="IJ28" s="5">
        <v>324643</v>
      </c>
      <c r="IK28" s="5">
        <v>322680</v>
      </c>
      <c r="IL28" s="5">
        <v>324302</v>
      </c>
      <c r="IM28" s="5" t="s">
        <v>220</v>
      </c>
      <c r="IN28" s="5" t="s">
        <v>220</v>
      </c>
      <c r="IO28" s="5" t="s">
        <v>220</v>
      </c>
      <c r="IP28" s="5" t="s">
        <v>220</v>
      </c>
      <c r="IQ28" s="5" t="s">
        <v>220</v>
      </c>
      <c r="IR28" s="5" t="s">
        <v>220</v>
      </c>
      <c r="IS28" s="5" t="s">
        <v>220</v>
      </c>
      <c r="IT28" s="5" t="s">
        <v>220</v>
      </c>
      <c r="IU28" s="5" t="s">
        <v>220</v>
      </c>
      <c r="IV28" s="5" t="s">
        <v>220</v>
      </c>
      <c r="IW28" s="5" t="s">
        <v>220</v>
      </c>
      <c r="IX28" s="5" t="s">
        <v>220</v>
      </c>
    </row>
    <row r="29" spans="1:258" x14ac:dyDescent="0.3">
      <c r="A29" s="1" t="s">
        <v>23</v>
      </c>
      <c r="B29" s="2">
        <v>4056978</v>
      </c>
      <c r="C29" s="5">
        <v>126</v>
      </c>
      <c r="D29" s="5">
        <v>110</v>
      </c>
      <c r="E29" s="5">
        <v>95</v>
      </c>
      <c r="F29" s="5">
        <v>88</v>
      </c>
      <c r="G29" s="5">
        <v>106</v>
      </c>
      <c r="H29" s="5">
        <v>112</v>
      </c>
      <c r="I29" s="5">
        <v>86</v>
      </c>
      <c r="J29" s="5">
        <v>104</v>
      </c>
      <c r="K29" s="5">
        <v>69</v>
      </c>
      <c r="L29" s="5">
        <v>62</v>
      </c>
      <c r="M29" s="5">
        <v>81</v>
      </c>
      <c r="N29" s="5">
        <v>72</v>
      </c>
      <c r="O29" s="5">
        <v>80</v>
      </c>
      <c r="P29" s="5">
        <v>83</v>
      </c>
      <c r="Q29" s="5">
        <v>91</v>
      </c>
      <c r="R29" s="5">
        <v>91</v>
      </c>
      <c r="S29" s="5">
        <v>86</v>
      </c>
      <c r="T29" s="5">
        <v>83</v>
      </c>
      <c r="U29" s="5">
        <v>69</v>
      </c>
      <c r="V29" s="5">
        <v>2978037</v>
      </c>
      <c r="W29" s="5">
        <v>2843873</v>
      </c>
      <c r="X29" s="5">
        <v>2764620</v>
      </c>
      <c r="Y29" s="5">
        <v>2812769</v>
      </c>
      <c r="Z29" s="5">
        <v>2825737</v>
      </c>
      <c r="AA29" s="5">
        <v>2804654</v>
      </c>
      <c r="AB29" s="5">
        <v>2849518</v>
      </c>
      <c r="AC29" s="5">
        <v>3031961</v>
      </c>
      <c r="AD29" s="5">
        <v>2989402</v>
      </c>
      <c r="AE29" s="5">
        <v>2977507</v>
      </c>
      <c r="AF29" s="5">
        <v>3087365</v>
      </c>
      <c r="AG29" s="5">
        <v>3162292</v>
      </c>
      <c r="AH29" s="5">
        <v>3076223</v>
      </c>
      <c r="AI29" s="5">
        <v>230437</v>
      </c>
      <c r="AJ29" s="5">
        <v>199212</v>
      </c>
      <c r="AK29" s="5">
        <v>172595</v>
      </c>
      <c r="AL29" s="5">
        <v>599743</v>
      </c>
      <c r="AM29" s="5">
        <v>600705</v>
      </c>
      <c r="AN29" s="5">
        <v>590204</v>
      </c>
      <c r="AO29" s="5">
        <v>603824</v>
      </c>
      <c r="AP29" s="5">
        <v>637641</v>
      </c>
      <c r="AQ29" s="5">
        <v>789336</v>
      </c>
      <c r="AR29" s="5">
        <v>733534</v>
      </c>
      <c r="AS29" s="5">
        <v>1063480</v>
      </c>
      <c r="AT29" s="5">
        <v>1459621</v>
      </c>
      <c r="AU29" s="5">
        <v>1612100</v>
      </c>
      <c r="AV29" s="5">
        <v>1764859</v>
      </c>
      <c r="AW29" s="5">
        <v>2334300</v>
      </c>
      <c r="AX29" s="5">
        <v>2374457</v>
      </c>
      <c r="AY29" s="5">
        <v>2400695</v>
      </c>
      <c r="AZ29" s="5">
        <v>2766227</v>
      </c>
      <c r="BA29" s="5">
        <v>5338612</v>
      </c>
      <c r="BB29" s="5">
        <v>12788330</v>
      </c>
      <c r="BC29" s="5">
        <v>9994032</v>
      </c>
      <c r="BD29" s="5">
        <v>9727782</v>
      </c>
      <c r="BE29" s="5">
        <v>9715892</v>
      </c>
      <c r="BF29" s="5">
        <v>11424831</v>
      </c>
      <c r="BG29" s="5">
        <v>9612194</v>
      </c>
      <c r="BH29" s="5">
        <v>10618345</v>
      </c>
      <c r="BI29" s="5">
        <v>9895441</v>
      </c>
      <c r="BJ29" s="5">
        <v>9501149</v>
      </c>
      <c r="BK29" s="5">
        <v>9706646</v>
      </c>
      <c r="BL29" s="5">
        <v>9521191</v>
      </c>
      <c r="BM29" s="5">
        <v>9399813</v>
      </c>
      <c r="BN29" s="5">
        <v>9294866</v>
      </c>
      <c r="BO29" s="6">
        <v>17.32147466465339</v>
      </c>
      <c r="BP29" s="6">
        <v>16.16067232618153</v>
      </c>
      <c r="BQ29" s="6">
        <v>15.08468837606237</v>
      </c>
      <c r="BR29" s="6">
        <v>14.62293021657022</v>
      </c>
      <c r="BS29" s="6">
        <v>14.613253229334999</v>
      </c>
      <c r="BT29" s="6">
        <v>15.17857142857142</v>
      </c>
      <c r="BU29" s="6">
        <v>13.95348837209302</v>
      </c>
      <c r="BV29" s="6">
        <v>15.23809523809523</v>
      </c>
      <c r="BW29" s="6">
        <v>15.942028985507241</v>
      </c>
      <c r="BX29" s="6">
        <v>16.129032258064509</v>
      </c>
      <c r="BY29" s="6">
        <v>16.049382716049379</v>
      </c>
      <c r="BZ29" s="6">
        <v>16.666666666666661</v>
      </c>
      <c r="CA29" s="6">
        <v>16.25</v>
      </c>
      <c r="CB29" s="6">
        <v>14.4578313253012</v>
      </c>
      <c r="CC29" s="6">
        <v>13.186813186813181</v>
      </c>
      <c r="CD29" s="6">
        <v>12.08791208791208</v>
      </c>
      <c r="CE29" s="6">
        <v>11.62790697674418</v>
      </c>
      <c r="CF29" s="6">
        <v>12.048192771084331</v>
      </c>
      <c r="CG29" s="6">
        <v>11.594202898550719</v>
      </c>
      <c r="CH29" s="6">
        <v>13.335866527516091</v>
      </c>
      <c r="CI29" s="6" t="s">
        <v>220</v>
      </c>
      <c r="CJ29" s="6" t="s">
        <v>220</v>
      </c>
      <c r="CK29" s="6" t="s">
        <v>220</v>
      </c>
      <c r="CL29" s="6" t="s">
        <v>220</v>
      </c>
      <c r="CM29" s="6" t="s">
        <v>220</v>
      </c>
      <c r="CN29" s="6" t="s">
        <v>220</v>
      </c>
      <c r="CO29" s="6" t="s">
        <v>220</v>
      </c>
      <c r="CP29" s="6" t="s">
        <v>220</v>
      </c>
      <c r="CQ29" s="6" t="s">
        <v>220</v>
      </c>
      <c r="CR29" s="6" t="s">
        <v>220</v>
      </c>
      <c r="CS29" s="6" t="s">
        <v>220</v>
      </c>
      <c r="CT29" s="6" t="s">
        <v>220</v>
      </c>
      <c r="CU29" s="6">
        <v>16.652958453928068</v>
      </c>
      <c r="CV29" s="6">
        <v>15.500195237888629</v>
      </c>
      <c r="CW29" s="6">
        <v>13.93838211078068</v>
      </c>
      <c r="CX29" s="6">
        <v>13.630360601719159</v>
      </c>
      <c r="CY29" s="6">
        <v>13.657527159855141</v>
      </c>
      <c r="CZ29" s="6">
        <v>12.931034482758619</v>
      </c>
      <c r="DA29" s="6">
        <v>12.06349206349206</v>
      </c>
      <c r="DB29" s="6">
        <v>12.130177514792891</v>
      </c>
      <c r="DC29" s="6">
        <v>12.58278145695364</v>
      </c>
      <c r="DD29" s="6">
        <v>12.794612794612791</v>
      </c>
      <c r="DE29" s="6">
        <v>13.18327974276527</v>
      </c>
      <c r="DF29" s="6">
        <v>14.576271186440669</v>
      </c>
      <c r="DG29" s="6">
        <v>14.539007092198579</v>
      </c>
      <c r="DH29" s="6">
        <v>13.37792642140468</v>
      </c>
      <c r="DI29" s="6">
        <v>11.84668989547038</v>
      </c>
      <c r="DJ29" s="6">
        <v>10.46931407942238</v>
      </c>
      <c r="DK29" s="6">
        <v>10.332103321033211</v>
      </c>
      <c r="DL29" s="6">
        <v>13.333775329958369</v>
      </c>
      <c r="DM29" s="6">
        <v>11.454294761920909</v>
      </c>
      <c r="DN29" s="6">
        <v>9.9366307077705205</v>
      </c>
      <c r="DO29" s="6" t="s">
        <v>220</v>
      </c>
      <c r="DP29" s="6" t="s">
        <v>220</v>
      </c>
      <c r="DQ29" s="6" t="s">
        <v>220</v>
      </c>
      <c r="DR29" s="6" t="s">
        <v>220</v>
      </c>
      <c r="DS29" s="6" t="s">
        <v>220</v>
      </c>
      <c r="DT29" s="6" t="s">
        <v>220</v>
      </c>
      <c r="DU29" s="6" t="s">
        <v>220</v>
      </c>
      <c r="DV29" s="6" t="s">
        <v>220</v>
      </c>
      <c r="DW29" s="6" t="s">
        <v>220</v>
      </c>
      <c r="DX29" s="6" t="s">
        <v>220</v>
      </c>
      <c r="DY29" s="6" t="s">
        <v>220</v>
      </c>
      <c r="DZ29" s="6" t="s">
        <v>220</v>
      </c>
      <c r="EA29" s="6">
        <v>16.134084290091241</v>
      </c>
      <c r="EB29" s="6">
        <v>14.934829894169042</v>
      </c>
      <c r="EC29" s="6">
        <v>13.899956034089652</v>
      </c>
      <c r="ED29" s="6">
        <v>13.28076665629106</v>
      </c>
      <c r="EE29" s="6">
        <v>12.988073184382525</v>
      </c>
      <c r="EF29" s="6">
        <v>7.5678591518094684</v>
      </c>
      <c r="EG29" s="6">
        <v>7.3257926428321793</v>
      </c>
      <c r="EH29" s="6">
        <v>6.9370000894643802</v>
      </c>
      <c r="EI29" s="6">
        <v>6.5880714569891898</v>
      </c>
      <c r="EJ29" s="6">
        <v>6.4806171380108566</v>
      </c>
      <c r="EK29" s="6">
        <v>6.2169138480518749</v>
      </c>
      <c r="EL29" s="6">
        <v>6.1763478811023429</v>
      </c>
      <c r="EM29" s="6">
        <v>6.744513663523886</v>
      </c>
      <c r="EN29" s="6">
        <v>6.7155332470407707</v>
      </c>
      <c r="EO29" s="6">
        <v>6.528307789607779</v>
      </c>
      <c r="EP29" s="6">
        <v>6.8252019496374068</v>
      </c>
      <c r="EQ29" s="6">
        <v>7.1186374125578418</v>
      </c>
      <c r="ER29" s="6">
        <v>7.5421274814220425</v>
      </c>
      <c r="ES29" s="6">
        <v>8.0403401629248457</v>
      </c>
      <c r="ET29" s="6">
        <v>8.9520744544390993</v>
      </c>
      <c r="EU29" s="6" t="s">
        <v>220</v>
      </c>
      <c r="EV29" s="6" t="s">
        <v>220</v>
      </c>
      <c r="EW29" s="6" t="s">
        <v>220</v>
      </c>
      <c r="EX29" s="6" t="s">
        <v>220</v>
      </c>
      <c r="EY29" s="6" t="s">
        <v>220</v>
      </c>
      <c r="EZ29" s="6" t="s">
        <v>220</v>
      </c>
      <c r="FA29" s="6" t="s">
        <v>220</v>
      </c>
      <c r="FB29" s="6" t="s">
        <v>220</v>
      </c>
      <c r="FC29" s="6" t="s">
        <v>220</v>
      </c>
      <c r="FD29" s="6" t="s">
        <v>220</v>
      </c>
      <c r="FE29" s="6" t="s">
        <v>220</v>
      </c>
      <c r="FF29" s="6" t="s">
        <v>220</v>
      </c>
      <c r="FG29" s="6">
        <v>10.470541481543286</v>
      </c>
      <c r="FH29" s="6">
        <v>9.5303377634129482</v>
      </c>
      <c r="FI29" s="6">
        <v>9.2043482880301042</v>
      </c>
      <c r="FJ29" s="6">
        <v>8.5422485498364473</v>
      </c>
      <c r="FK29" s="6">
        <v>8.2427091660616139</v>
      </c>
      <c r="FL29" s="6">
        <v>5.0550180837056411</v>
      </c>
      <c r="FM29" s="6">
        <v>5.0255260423780364</v>
      </c>
      <c r="FN29" s="6">
        <v>4.7860844405998311</v>
      </c>
      <c r="FO29" s="6">
        <v>4.4713727614274132</v>
      </c>
      <c r="FP29" s="6">
        <v>4.4128957004965086</v>
      </c>
      <c r="FQ29" s="6">
        <v>4.2607199005048564</v>
      </c>
      <c r="FR29" s="6">
        <v>4.0941105899221855</v>
      </c>
      <c r="FS29" s="6">
        <v>4.6180137265506778</v>
      </c>
      <c r="FT29" s="6">
        <v>4.617936751305316</v>
      </c>
      <c r="FU29" s="6">
        <v>4.38518536163168</v>
      </c>
      <c r="FV29" s="6">
        <v>4.4206729251265493</v>
      </c>
      <c r="FW29" s="6">
        <v>4.775403891591492</v>
      </c>
      <c r="FX29" s="6">
        <v>5.1270286240113938</v>
      </c>
      <c r="FY29" s="6">
        <v>6.4015427541009622</v>
      </c>
      <c r="FZ29" s="6">
        <v>7.316974962393469</v>
      </c>
      <c r="GA29" s="6" t="s">
        <v>220</v>
      </c>
      <c r="GB29" s="6" t="s">
        <v>220</v>
      </c>
      <c r="GC29" s="6" t="s">
        <v>220</v>
      </c>
      <c r="GD29" s="6" t="s">
        <v>220</v>
      </c>
      <c r="GE29" s="6" t="s">
        <v>220</v>
      </c>
      <c r="GF29" s="6" t="s">
        <v>220</v>
      </c>
      <c r="GG29" s="6" t="s">
        <v>220</v>
      </c>
      <c r="GH29" s="6" t="s">
        <v>220</v>
      </c>
      <c r="GI29" s="6" t="s">
        <v>220</v>
      </c>
      <c r="GJ29" s="6" t="s">
        <v>220</v>
      </c>
      <c r="GK29" s="6" t="s">
        <v>220</v>
      </c>
      <c r="GL29" s="6" t="s">
        <v>220</v>
      </c>
      <c r="GM29" s="5">
        <v>551512</v>
      </c>
      <c r="GN29" s="5">
        <v>550974</v>
      </c>
      <c r="GO29" s="5">
        <v>549555</v>
      </c>
      <c r="GP29" s="5">
        <v>540499</v>
      </c>
      <c r="GQ29" s="5">
        <v>541351</v>
      </c>
      <c r="GR29" s="5">
        <v>549516</v>
      </c>
      <c r="GS29" s="5">
        <v>547060</v>
      </c>
      <c r="GT29" s="5">
        <v>546441</v>
      </c>
      <c r="GU29" s="5">
        <v>544094</v>
      </c>
      <c r="GV29" s="5">
        <v>542565</v>
      </c>
      <c r="GW29" s="5">
        <v>540030</v>
      </c>
      <c r="GX29" s="5">
        <v>538953</v>
      </c>
      <c r="GY29" s="5">
        <v>538482</v>
      </c>
      <c r="GZ29" s="5">
        <v>530895</v>
      </c>
      <c r="HA29" s="5">
        <v>523636</v>
      </c>
      <c r="HB29" s="5">
        <v>515783</v>
      </c>
      <c r="HC29" s="5">
        <v>507957</v>
      </c>
      <c r="HD29" s="5">
        <v>500804</v>
      </c>
      <c r="HE29" s="5">
        <v>494083</v>
      </c>
      <c r="HF29" s="5">
        <v>569411</v>
      </c>
      <c r="HG29" s="5" t="s">
        <v>220</v>
      </c>
      <c r="HH29" s="5" t="s">
        <v>220</v>
      </c>
      <c r="HI29" s="5" t="s">
        <v>220</v>
      </c>
      <c r="HJ29" s="5" t="s">
        <v>220</v>
      </c>
      <c r="HK29" s="5" t="s">
        <v>220</v>
      </c>
      <c r="HL29" s="5" t="s">
        <v>220</v>
      </c>
      <c r="HM29" s="5" t="s">
        <v>220</v>
      </c>
      <c r="HN29" s="5" t="s">
        <v>220</v>
      </c>
      <c r="HO29" s="5" t="s">
        <v>220</v>
      </c>
      <c r="HP29" s="5" t="s">
        <v>220</v>
      </c>
      <c r="HQ29" s="5" t="s">
        <v>220</v>
      </c>
      <c r="HR29" s="5" t="s">
        <v>220</v>
      </c>
      <c r="HS29" s="5">
        <v>622628</v>
      </c>
      <c r="HT29" s="5">
        <v>618572</v>
      </c>
      <c r="HU29" s="5">
        <v>621071</v>
      </c>
      <c r="HV29" s="5">
        <v>610335</v>
      </c>
      <c r="HW29" s="5">
        <v>611006</v>
      </c>
      <c r="HX29" s="5">
        <v>614277</v>
      </c>
      <c r="HY29" s="5">
        <v>610379</v>
      </c>
      <c r="HZ29" s="5">
        <v>609380</v>
      </c>
      <c r="IA29" s="5">
        <v>606814</v>
      </c>
      <c r="IB29" s="5">
        <v>605052</v>
      </c>
      <c r="IC29" s="5">
        <v>602436</v>
      </c>
      <c r="ID29" s="5">
        <v>601279</v>
      </c>
      <c r="IE29" s="5">
        <v>600697</v>
      </c>
      <c r="IF29" s="5">
        <v>592379</v>
      </c>
      <c r="IG29" s="5">
        <v>584443</v>
      </c>
      <c r="IH29" s="5">
        <v>576035</v>
      </c>
      <c r="II29" s="5">
        <v>567624</v>
      </c>
      <c r="IJ29" s="5">
        <v>559793</v>
      </c>
      <c r="IK29" s="5">
        <v>551401</v>
      </c>
      <c r="IL29" s="5">
        <v>625384</v>
      </c>
      <c r="IM29" s="5" t="s">
        <v>220</v>
      </c>
      <c r="IN29" s="5" t="s">
        <v>220</v>
      </c>
      <c r="IO29" s="5" t="s">
        <v>220</v>
      </c>
      <c r="IP29" s="5" t="s">
        <v>220</v>
      </c>
      <c r="IQ29" s="5" t="s">
        <v>220</v>
      </c>
      <c r="IR29" s="5" t="s">
        <v>220</v>
      </c>
      <c r="IS29" s="5" t="s">
        <v>220</v>
      </c>
      <c r="IT29" s="5" t="s">
        <v>220</v>
      </c>
      <c r="IU29" s="5" t="s">
        <v>220</v>
      </c>
      <c r="IV29" s="5" t="s">
        <v>220</v>
      </c>
      <c r="IW29" s="5" t="s">
        <v>220</v>
      </c>
      <c r="IX29" s="5" t="s">
        <v>220</v>
      </c>
    </row>
    <row r="30" spans="1:258" x14ac:dyDescent="0.3">
      <c r="A30" s="1" t="s">
        <v>24</v>
      </c>
      <c r="B30" s="2">
        <v>4017631</v>
      </c>
      <c r="C30" s="5" t="s">
        <v>220</v>
      </c>
      <c r="D30" s="5" t="s">
        <v>220</v>
      </c>
      <c r="E30" s="5" t="s">
        <v>220</v>
      </c>
      <c r="F30" s="5" t="s">
        <v>220</v>
      </c>
      <c r="G30" s="5" t="s">
        <v>220</v>
      </c>
      <c r="H30" s="5" t="s">
        <v>220</v>
      </c>
      <c r="I30" s="5" t="s">
        <v>220</v>
      </c>
      <c r="J30" s="5" t="s">
        <v>220</v>
      </c>
      <c r="K30" s="5">
        <v>978975</v>
      </c>
      <c r="L30" s="5">
        <v>979922</v>
      </c>
      <c r="M30" s="5">
        <v>981838</v>
      </c>
      <c r="N30" s="5">
        <v>982966</v>
      </c>
      <c r="O30" s="5">
        <v>1003055</v>
      </c>
      <c r="P30" s="5">
        <v>959455</v>
      </c>
      <c r="Q30" s="5">
        <v>978164</v>
      </c>
      <c r="R30" s="5">
        <v>955261</v>
      </c>
      <c r="S30" s="5">
        <v>948278</v>
      </c>
      <c r="T30" s="5">
        <v>915031</v>
      </c>
      <c r="U30" s="5">
        <v>897220</v>
      </c>
      <c r="V30" s="5">
        <v>908782</v>
      </c>
      <c r="W30" s="5">
        <v>894874</v>
      </c>
      <c r="X30" s="5">
        <v>878041</v>
      </c>
      <c r="Y30" s="5">
        <v>891572</v>
      </c>
      <c r="Z30" s="5">
        <v>902736</v>
      </c>
      <c r="AA30" s="5">
        <v>891433</v>
      </c>
      <c r="AB30" s="5">
        <v>898457</v>
      </c>
      <c r="AC30" s="5">
        <v>875958</v>
      </c>
      <c r="AD30" s="5">
        <v>813236</v>
      </c>
      <c r="AE30" s="5">
        <v>777165</v>
      </c>
      <c r="AF30" s="5">
        <v>769849</v>
      </c>
      <c r="AG30" s="5">
        <v>696670</v>
      </c>
      <c r="AH30" s="5">
        <v>660012</v>
      </c>
      <c r="AI30" s="5" t="s">
        <v>220</v>
      </c>
      <c r="AJ30" s="5" t="s">
        <v>220</v>
      </c>
      <c r="AK30" s="5" t="s">
        <v>220</v>
      </c>
      <c r="AL30" s="5" t="s">
        <v>220</v>
      </c>
      <c r="AM30" s="5" t="s">
        <v>220</v>
      </c>
      <c r="AN30" s="5" t="s">
        <v>220</v>
      </c>
      <c r="AO30" s="5" t="s">
        <v>220</v>
      </c>
      <c r="AP30" s="5" t="s">
        <v>220</v>
      </c>
      <c r="AQ30" s="5">
        <v>2930648</v>
      </c>
      <c r="AR30" s="5">
        <v>2982331</v>
      </c>
      <c r="AS30" s="5">
        <v>3018298</v>
      </c>
      <c r="AT30" s="5">
        <v>3019043</v>
      </c>
      <c r="AU30" s="5">
        <v>3018123</v>
      </c>
      <c r="AV30" s="5">
        <v>3315636</v>
      </c>
      <c r="AW30" s="5">
        <v>2962673</v>
      </c>
      <c r="AX30" s="5">
        <v>2794562</v>
      </c>
      <c r="AY30" s="5">
        <v>2893772</v>
      </c>
      <c r="AZ30" s="5">
        <v>2755406</v>
      </c>
      <c r="BA30" s="5">
        <v>2865419</v>
      </c>
      <c r="BB30" s="5">
        <v>3822338</v>
      </c>
      <c r="BC30" s="5">
        <v>6524665</v>
      </c>
      <c r="BD30" s="5">
        <v>3589361</v>
      </c>
      <c r="BE30" s="5">
        <v>3469482</v>
      </c>
      <c r="BF30" s="5">
        <v>3476479</v>
      </c>
      <c r="BG30" s="5">
        <v>3681919</v>
      </c>
      <c r="BH30" s="5">
        <v>3675362</v>
      </c>
      <c r="BI30" s="5">
        <v>3407063</v>
      </c>
      <c r="BJ30" s="5">
        <v>3420973</v>
      </c>
      <c r="BK30" s="5">
        <v>3056280</v>
      </c>
      <c r="BL30" s="5">
        <v>2723917</v>
      </c>
      <c r="BM30" s="5">
        <v>2959586</v>
      </c>
      <c r="BN30" s="5">
        <v>2925625</v>
      </c>
      <c r="BO30" s="6" t="s">
        <v>220</v>
      </c>
      <c r="BP30" s="6" t="s">
        <v>220</v>
      </c>
      <c r="BQ30" s="6" t="s">
        <v>220</v>
      </c>
      <c r="BR30" s="6" t="s">
        <v>220</v>
      </c>
      <c r="BS30" s="6" t="s">
        <v>220</v>
      </c>
      <c r="BT30" s="6" t="s">
        <v>220</v>
      </c>
      <c r="BU30" s="6" t="s">
        <v>220</v>
      </c>
      <c r="BV30" s="6">
        <v>16.921210878775451</v>
      </c>
      <c r="BW30" s="6">
        <v>15.91297019842181</v>
      </c>
      <c r="BX30" s="6">
        <v>14.9843558977143</v>
      </c>
      <c r="BY30" s="6">
        <v>14.161806733901109</v>
      </c>
      <c r="BZ30" s="6">
        <v>14.04840045332188</v>
      </c>
      <c r="CA30" s="6">
        <v>13.59436920208762</v>
      </c>
      <c r="CB30" s="6">
        <v>12.97821469293994</v>
      </c>
      <c r="CC30" s="6">
        <v>12.997615941703019</v>
      </c>
      <c r="CD30" s="6">
        <v>13.261297174280109</v>
      </c>
      <c r="CE30" s="6">
        <v>13.22407564026582</v>
      </c>
      <c r="CF30" s="6">
        <v>13.26949578757441</v>
      </c>
      <c r="CG30" s="6">
        <v>13.00896101290653</v>
      </c>
      <c r="CH30" s="6">
        <v>12.8003195485826</v>
      </c>
      <c r="CI30" s="6" t="s">
        <v>220</v>
      </c>
      <c r="CJ30" s="6" t="s">
        <v>220</v>
      </c>
      <c r="CK30" s="6" t="s">
        <v>220</v>
      </c>
      <c r="CL30" s="6" t="s">
        <v>220</v>
      </c>
      <c r="CM30" s="6" t="s">
        <v>220</v>
      </c>
      <c r="CN30" s="6" t="s">
        <v>220</v>
      </c>
      <c r="CO30" s="6" t="s">
        <v>220</v>
      </c>
      <c r="CP30" s="6" t="s">
        <v>220</v>
      </c>
      <c r="CQ30" s="6" t="s">
        <v>220</v>
      </c>
      <c r="CR30" s="6" t="s">
        <v>220</v>
      </c>
      <c r="CS30" s="6" t="s">
        <v>220</v>
      </c>
      <c r="CT30" s="6" t="s">
        <v>220</v>
      </c>
      <c r="CU30" s="6" t="s">
        <v>220</v>
      </c>
      <c r="CV30" s="6" t="s">
        <v>220</v>
      </c>
      <c r="CW30" s="6" t="s">
        <v>220</v>
      </c>
      <c r="CX30" s="6" t="s">
        <v>220</v>
      </c>
      <c r="CY30" s="6" t="s">
        <v>220</v>
      </c>
      <c r="CZ30" s="6" t="s">
        <v>220</v>
      </c>
      <c r="DA30" s="6" t="s">
        <v>220</v>
      </c>
      <c r="DB30" s="6">
        <v>14.376485979182069</v>
      </c>
      <c r="DC30" s="6">
        <v>14.03511031542612</v>
      </c>
      <c r="DD30" s="6">
        <v>13.37503571991588</v>
      </c>
      <c r="DE30" s="6">
        <v>12.743770898748339</v>
      </c>
      <c r="DF30" s="6">
        <v>12.52972829895038</v>
      </c>
      <c r="DG30" s="6">
        <v>12.145412765355919</v>
      </c>
      <c r="DH30" s="6">
        <v>11.590114792791651</v>
      </c>
      <c r="DI30" s="6">
        <v>11.65130431115476</v>
      </c>
      <c r="DJ30" s="6">
        <v>11.91969226610256</v>
      </c>
      <c r="DK30" s="6">
        <v>11.986508734793549</v>
      </c>
      <c r="DL30" s="6">
        <v>11.90640631117518</v>
      </c>
      <c r="DM30" s="6">
        <v>11.68876000146224</v>
      </c>
      <c r="DN30" s="6">
        <v>11.37558812872204</v>
      </c>
      <c r="DO30" s="6" t="s">
        <v>220</v>
      </c>
      <c r="DP30" s="6" t="s">
        <v>220</v>
      </c>
      <c r="DQ30" s="6" t="s">
        <v>220</v>
      </c>
      <c r="DR30" s="6" t="s">
        <v>220</v>
      </c>
      <c r="DS30" s="6" t="s">
        <v>220</v>
      </c>
      <c r="DT30" s="6" t="s">
        <v>220</v>
      </c>
      <c r="DU30" s="6" t="s">
        <v>220</v>
      </c>
      <c r="DV30" s="6" t="s">
        <v>220</v>
      </c>
      <c r="DW30" s="6" t="s">
        <v>220</v>
      </c>
      <c r="DX30" s="6" t="s">
        <v>220</v>
      </c>
      <c r="DY30" s="6" t="s">
        <v>220</v>
      </c>
      <c r="DZ30" s="6" t="s">
        <v>220</v>
      </c>
      <c r="EA30" s="6" t="s">
        <v>220</v>
      </c>
      <c r="EB30" s="6" t="s">
        <v>220</v>
      </c>
      <c r="EC30" s="6" t="s">
        <v>220</v>
      </c>
      <c r="ED30" s="6" t="s">
        <v>220</v>
      </c>
      <c r="EE30" s="6" t="s">
        <v>220</v>
      </c>
      <c r="EF30" s="6" t="s">
        <v>220</v>
      </c>
      <c r="EG30" s="6" t="s">
        <v>220</v>
      </c>
      <c r="EH30" s="6">
        <v>16.921210878775454</v>
      </c>
      <c r="EI30" s="6">
        <v>15.912970198421819</v>
      </c>
      <c r="EJ30" s="6">
        <v>14.984355897714307</v>
      </c>
      <c r="EK30" s="6">
        <v>14.161806733901113</v>
      </c>
      <c r="EL30" s="6">
        <v>14.048400453321884</v>
      </c>
      <c r="EM30" s="6">
        <v>13.594369202087622</v>
      </c>
      <c r="EN30" s="6">
        <v>12.978214692939943</v>
      </c>
      <c r="EO30" s="6">
        <v>12.997615941703028</v>
      </c>
      <c r="EP30" s="6">
        <v>13.261297174280118</v>
      </c>
      <c r="EQ30" s="6">
        <v>13.224075640265829</v>
      </c>
      <c r="ER30" s="6">
        <v>13.26949578757441</v>
      </c>
      <c r="ES30" s="6">
        <v>13.008961012906534</v>
      </c>
      <c r="ET30" s="6">
        <v>12.800319548582609</v>
      </c>
      <c r="EU30" s="6" t="s">
        <v>220</v>
      </c>
      <c r="EV30" s="6" t="s">
        <v>220</v>
      </c>
      <c r="EW30" s="6" t="s">
        <v>220</v>
      </c>
      <c r="EX30" s="6" t="s">
        <v>220</v>
      </c>
      <c r="EY30" s="6" t="s">
        <v>220</v>
      </c>
      <c r="EZ30" s="6" t="s">
        <v>220</v>
      </c>
      <c r="FA30" s="6" t="s">
        <v>220</v>
      </c>
      <c r="FB30" s="6" t="s">
        <v>220</v>
      </c>
      <c r="FC30" s="6" t="s">
        <v>220</v>
      </c>
      <c r="FD30" s="6" t="s">
        <v>220</v>
      </c>
      <c r="FE30" s="6" t="s">
        <v>220</v>
      </c>
      <c r="FF30" s="6" t="s">
        <v>220</v>
      </c>
      <c r="FG30" s="6" t="s">
        <v>220</v>
      </c>
      <c r="FH30" s="6" t="s">
        <v>220</v>
      </c>
      <c r="FI30" s="6" t="s">
        <v>220</v>
      </c>
      <c r="FJ30" s="6" t="s">
        <v>220</v>
      </c>
      <c r="FK30" s="6" t="s">
        <v>220</v>
      </c>
      <c r="FL30" s="6" t="s">
        <v>220</v>
      </c>
      <c r="FM30" s="6" t="s">
        <v>220</v>
      </c>
      <c r="FN30" s="6">
        <v>14.376485979182071</v>
      </c>
      <c r="FO30" s="6">
        <v>14.035110315426127</v>
      </c>
      <c r="FP30" s="6">
        <v>13.37503571991588</v>
      </c>
      <c r="FQ30" s="6">
        <v>12.743770898748348</v>
      </c>
      <c r="FR30" s="6">
        <v>12.529728298950387</v>
      </c>
      <c r="FS30" s="6">
        <v>12.14541276535593</v>
      </c>
      <c r="FT30" s="6">
        <v>11.590114792791658</v>
      </c>
      <c r="FU30" s="6">
        <v>11.651304311154762</v>
      </c>
      <c r="FV30" s="6">
        <v>11.919692266102565</v>
      </c>
      <c r="FW30" s="6">
        <v>11.986508734793553</v>
      </c>
      <c r="FX30" s="6">
        <v>11.906406311175186</v>
      </c>
      <c r="FY30" s="6">
        <v>11.688760001462246</v>
      </c>
      <c r="FZ30" s="6">
        <v>11.37558812872205</v>
      </c>
      <c r="GA30" s="6" t="s">
        <v>220</v>
      </c>
      <c r="GB30" s="6" t="s">
        <v>220</v>
      </c>
      <c r="GC30" s="6" t="s">
        <v>220</v>
      </c>
      <c r="GD30" s="6" t="s">
        <v>220</v>
      </c>
      <c r="GE30" s="6" t="s">
        <v>220</v>
      </c>
      <c r="GF30" s="6" t="s">
        <v>220</v>
      </c>
      <c r="GG30" s="6" t="s">
        <v>220</v>
      </c>
      <c r="GH30" s="6" t="s">
        <v>220</v>
      </c>
      <c r="GI30" s="6" t="s">
        <v>220</v>
      </c>
      <c r="GJ30" s="6" t="s">
        <v>220</v>
      </c>
      <c r="GK30" s="6" t="s">
        <v>220</v>
      </c>
      <c r="GL30" s="6" t="s">
        <v>220</v>
      </c>
      <c r="GM30" s="5" t="s">
        <v>220</v>
      </c>
      <c r="GN30" s="5" t="s">
        <v>220</v>
      </c>
      <c r="GO30" s="5" t="s">
        <v>220</v>
      </c>
      <c r="GP30" s="5" t="s">
        <v>220</v>
      </c>
      <c r="GQ30" s="5" t="s">
        <v>220</v>
      </c>
      <c r="GR30" s="5" t="s">
        <v>220</v>
      </c>
      <c r="GS30" s="5" t="s">
        <v>220</v>
      </c>
      <c r="GT30" s="5">
        <v>103188</v>
      </c>
      <c r="GU30" s="5">
        <v>137137</v>
      </c>
      <c r="GV30" s="5">
        <v>136457</v>
      </c>
      <c r="GW30" s="5">
        <v>135981</v>
      </c>
      <c r="GX30" s="5">
        <v>135613</v>
      </c>
      <c r="GY30" s="5">
        <v>135591</v>
      </c>
      <c r="GZ30" s="5">
        <v>134568</v>
      </c>
      <c r="HA30" s="5">
        <v>129943</v>
      </c>
      <c r="HB30" s="5">
        <v>128665</v>
      </c>
      <c r="HC30" s="5">
        <v>127880</v>
      </c>
      <c r="HD30" s="5">
        <v>126358</v>
      </c>
      <c r="HE30" s="5">
        <v>124935</v>
      </c>
      <c r="HF30" s="5">
        <v>124078</v>
      </c>
      <c r="HG30" s="5" t="s">
        <v>220</v>
      </c>
      <c r="HH30" s="5" t="s">
        <v>220</v>
      </c>
      <c r="HI30" s="5" t="s">
        <v>220</v>
      </c>
      <c r="HJ30" s="5" t="s">
        <v>220</v>
      </c>
      <c r="HK30" s="5" t="s">
        <v>220</v>
      </c>
      <c r="HL30" s="5" t="s">
        <v>220</v>
      </c>
      <c r="HM30" s="5" t="s">
        <v>220</v>
      </c>
      <c r="HN30" s="5" t="s">
        <v>220</v>
      </c>
      <c r="HO30" s="5" t="s">
        <v>220</v>
      </c>
      <c r="HP30" s="5" t="s">
        <v>220</v>
      </c>
      <c r="HQ30" s="5" t="s">
        <v>220</v>
      </c>
      <c r="HR30" s="5" t="s">
        <v>220</v>
      </c>
      <c r="HS30" s="5" t="s">
        <v>220</v>
      </c>
      <c r="HT30" s="5" t="s">
        <v>220</v>
      </c>
      <c r="HU30" s="5" t="s">
        <v>220</v>
      </c>
      <c r="HV30" s="5" t="s">
        <v>220</v>
      </c>
      <c r="HW30" s="5" t="s">
        <v>220</v>
      </c>
      <c r="HX30" s="5" t="s">
        <v>220</v>
      </c>
      <c r="HY30" s="5" t="s">
        <v>220</v>
      </c>
      <c r="HZ30" s="5">
        <v>120682</v>
      </c>
      <c r="IA30" s="5">
        <v>160312</v>
      </c>
      <c r="IB30" s="5">
        <v>159338</v>
      </c>
      <c r="IC30" s="5">
        <v>158668</v>
      </c>
      <c r="ID30" s="5">
        <v>158222</v>
      </c>
      <c r="IE30" s="5">
        <v>157909</v>
      </c>
      <c r="IF30" s="5">
        <v>156609</v>
      </c>
      <c r="IG30" s="5">
        <v>151184</v>
      </c>
      <c r="IH30" s="5">
        <v>149424</v>
      </c>
      <c r="II30" s="5">
        <v>148012</v>
      </c>
      <c r="IJ30" s="5">
        <v>146051</v>
      </c>
      <c r="IK30" s="5">
        <v>144216</v>
      </c>
      <c r="IL30" s="5">
        <v>142606</v>
      </c>
      <c r="IM30" s="5" t="s">
        <v>220</v>
      </c>
      <c r="IN30" s="5" t="s">
        <v>220</v>
      </c>
      <c r="IO30" s="5" t="s">
        <v>220</v>
      </c>
      <c r="IP30" s="5" t="s">
        <v>220</v>
      </c>
      <c r="IQ30" s="5" t="s">
        <v>220</v>
      </c>
      <c r="IR30" s="5" t="s">
        <v>220</v>
      </c>
      <c r="IS30" s="5" t="s">
        <v>220</v>
      </c>
      <c r="IT30" s="5" t="s">
        <v>220</v>
      </c>
      <c r="IU30" s="5" t="s">
        <v>220</v>
      </c>
      <c r="IV30" s="5" t="s">
        <v>220</v>
      </c>
      <c r="IW30" s="5" t="s">
        <v>220</v>
      </c>
      <c r="IX30" s="5" t="s">
        <v>220</v>
      </c>
    </row>
    <row r="31" spans="1:258" x14ac:dyDescent="0.3">
      <c r="A31" s="1" t="s">
        <v>25</v>
      </c>
      <c r="B31" s="2">
        <v>4057113</v>
      </c>
      <c r="C31" s="5" t="s">
        <v>220</v>
      </c>
      <c r="D31" s="5" t="s">
        <v>220</v>
      </c>
      <c r="E31" s="5" t="s">
        <v>220</v>
      </c>
      <c r="F31" s="5">
        <v>303654</v>
      </c>
      <c r="G31" s="5">
        <v>303644</v>
      </c>
      <c r="H31" s="5">
        <v>310218</v>
      </c>
      <c r="I31" s="5">
        <v>289745</v>
      </c>
      <c r="J31" s="5" t="s">
        <v>220</v>
      </c>
      <c r="K31" s="5">
        <v>318064</v>
      </c>
      <c r="L31" s="5">
        <v>347040</v>
      </c>
      <c r="M31" s="5" t="s">
        <v>220</v>
      </c>
      <c r="N31" s="5" t="s">
        <v>220</v>
      </c>
      <c r="O31" s="5" t="s">
        <v>220</v>
      </c>
      <c r="P31" s="5" t="s">
        <v>220</v>
      </c>
      <c r="Q31" s="5" t="s">
        <v>220</v>
      </c>
      <c r="R31" s="5" t="s">
        <v>220</v>
      </c>
      <c r="S31" s="5" t="s">
        <v>220</v>
      </c>
      <c r="T31" s="5" t="s">
        <v>220</v>
      </c>
      <c r="U31" s="5" t="s">
        <v>220</v>
      </c>
      <c r="V31" s="5" t="s">
        <v>220</v>
      </c>
      <c r="W31" s="5" t="s">
        <v>220</v>
      </c>
      <c r="X31" s="5" t="s">
        <v>220</v>
      </c>
      <c r="Y31" s="5" t="s">
        <v>220</v>
      </c>
      <c r="Z31" s="5" t="s">
        <v>220</v>
      </c>
      <c r="AA31" s="5" t="s">
        <v>220</v>
      </c>
      <c r="AB31" s="5" t="s">
        <v>220</v>
      </c>
      <c r="AC31" s="5" t="s">
        <v>220</v>
      </c>
      <c r="AD31" s="5" t="s">
        <v>220</v>
      </c>
      <c r="AE31" s="5" t="s">
        <v>220</v>
      </c>
      <c r="AF31" s="5" t="s">
        <v>220</v>
      </c>
      <c r="AG31" s="5" t="s">
        <v>220</v>
      </c>
      <c r="AH31" s="5" t="s">
        <v>220</v>
      </c>
      <c r="AI31" s="5" t="s">
        <v>220</v>
      </c>
      <c r="AJ31" s="5" t="s">
        <v>220</v>
      </c>
      <c r="AK31" s="5" t="s">
        <v>220</v>
      </c>
      <c r="AL31" s="5">
        <v>645696</v>
      </c>
      <c r="AM31" s="5">
        <v>638345</v>
      </c>
      <c r="AN31" s="5">
        <v>651865</v>
      </c>
      <c r="AO31" s="5">
        <v>630678</v>
      </c>
      <c r="AP31" s="5" t="s">
        <v>220</v>
      </c>
      <c r="AQ31" s="5">
        <v>697208</v>
      </c>
      <c r="AR31" s="5">
        <v>744258</v>
      </c>
      <c r="AS31" s="5" t="s">
        <v>220</v>
      </c>
      <c r="AT31" s="5" t="s">
        <v>220</v>
      </c>
      <c r="AU31" s="5" t="s">
        <v>220</v>
      </c>
      <c r="AV31" s="5" t="s">
        <v>220</v>
      </c>
      <c r="AW31" s="5" t="s">
        <v>220</v>
      </c>
      <c r="AX31" s="5" t="s">
        <v>220</v>
      </c>
      <c r="AY31" s="5" t="s">
        <v>220</v>
      </c>
      <c r="AZ31" s="5" t="s">
        <v>220</v>
      </c>
      <c r="BA31" s="5" t="s">
        <v>220</v>
      </c>
      <c r="BB31" s="5" t="s">
        <v>220</v>
      </c>
      <c r="BC31" s="5" t="s">
        <v>220</v>
      </c>
      <c r="BD31" s="5" t="s">
        <v>220</v>
      </c>
      <c r="BE31" s="5" t="s">
        <v>220</v>
      </c>
      <c r="BF31" s="5" t="s">
        <v>220</v>
      </c>
      <c r="BG31" s="5" t="s">
        <v>220</v>
      </c>
      <c r="BH31" s="5" t="s">
        <v>220</v>
      </c>
      <c r="BI31" s="5" t="s">
        <v>220</v>
      </c>
      <c r="BJ31" s="5" t="s">
        <v>220</v>
      </c>
      <c r="BK31" s="5" t="s">
        <v>220</v>
      </c>
      <c r="BL31" s="5" t="s">
        <v>220</v>
      </c>
      <c r="BM31" s="5" t="s">
        <v>220</v>
      </c>
      <c r="BN31" s="5" t="s">
        <v>220</v>
      </c>
      <c r="BO31" s="6">
        <v>14.8166397995079</v>
      </c>
      <c r="BP31" s="6">
        <v>14.405634494901919</v>
      </c>
      <c r="BQ31" s="6">
        <v>15.12555746140651</v>
      </c>
      <c r="BR31" s="6">
        <v>15.308541958940101</v>
      </c>
      <c r="BS31" s="6">
        <v>15.374583393711051</v>
      </c>
      <c r="BT31" s="6">
        <v>13.868956669181021</v>
      </c>
      <c r="BU31" s="6">
        <v>14.27082434554522</v>
      </c>
      <c r="BV31" s="6">
        <v>13.930254862943331</v>
      </c>
      <c r="BW31" s="6">
        <v>14.44489159414457</v>
      </c>
      <c r="BX31" s="6">
        <v>14.83661825726141</v>
      </c>
      <c r="BY31" s="6">
        <v>13.84888731517165</v>
      </c>
      <c r="BZ31" s="6">
        <v>11.47621546684787</v>
      </c>
      <c r="CA31" s="6">
        <v>7.7750358154923003</v>
      </c>
      <c r="CB31" s="6">
        <v>6.4458421803155401</v>
      </c>
      <c r="CC31" s="6">
        <v>6.5579006504857897</v>
      </c>
      <c r="CD31" s="6" t="s">
        <v>220</v>
      </c>
      <c r="CE31" s="6" t="s">
        <v>220</v>
      </c>
      <c r="CF31" s="6" t="s">
        <v>220</v>
      </c>
      <c r="CG31" s="6" t="s">
        <v>220</v>
      </c>
      <c r="CH31" s="6" t="s">
        <v>220</v>
      </c>
      <c r="CI31" s="6" t="s">
        <v>220</v>
      </c>
      <c r="CJ31" s="6" t="s">
        <v>220</v>
      </c>
      <c r="CK31" s="6" t="s">
        <v>220</v>
      </c>
      <c r="CL31" s="6" t="s">
        <v>220</v>
      </c>
      <c r="CM31" s="6" t="s">
        <v>220</v>
      </c>
      <c r="CN31" s="6" t="s">
        <v>220</v>
      </c>
      <c r="CO31" s="6" t="s">
        <v>220</v>
      </c>
      <c r="CP31" s="6" t="s">
        <v>220</v>
      </c>
      <c r="CQ31" s="6" t="s">
        <v>220</v>
      </c>
      <c r="CR31" s="6" t="s">
        <v>220</v>
      </c>
      <c r="CS31" s="6" t="s">
        <v>220</v>
      </c>
      <c r="CT31" s="6" t="s">
        <v>220</v>
      </c>
      <c r="CU31" s="6">
        <v>13.48367463270222</v>
      </c>
      <c r="CV31" s="6">
        <v>13.25644225294096</v>
      </c>
      <c r="CW31" s="6">
        <v>14.160906343929129</v>
      </c>
      <c r="CX31" s="6">
        <v>14.20219422142927</v>
      </c>
      <c r="CY31" s="6">
        <v>14.4827413346367</v>
      </c>
      <c r="CZ31" s="6">
        <v>13.011639297476989</v>
      </c>
      <c r="DA31" s="6">
        <v>13.36101782526106</v>
      </c>
      <c r="DB31" s="6">
        <v>13.06187162574739</v>
      </c>
      <c r="DC31" s="6">
        <v>13.67320683746877</v>
      </c>
      <c r="DD31" s="6">
        <v>14.01076214427815</v>
      </c>
      <c r="DE31" s="6">
        <v>12.987390868735741</v>
      </c>
      <c r="DF31" s="6">
        <v>10.61667003333681</v>
      </c>
      <c r="DG31" s="6">
        <v>6.9392555268379601</v>
      </c>
      <c r="DH31" s="6">
        <v>5.59196340834057</v>
      </c>
      <c r="DI31" s="6">
        <v>5.7658750128843304</v>
      </c>
      <c r="DJ31" s="6" t="s">
        <v>220</v>
      </c>
      <c r="DK31" s="6" t="s">
        <v>220</v>
      </c>
      <c r="DL31" s="6" t="s">
        <v>220</v>
      </c>
      <c r="DM31" s="6" t="s">
        <v>220</v>
      </c>
      <c r="DN31" s="6" t="s">
        <v>220</v>
      </c>
      <c r="DO31" s="6" t="s">
        <v>220</v>
      </c>
      <c r="DP31" s="6" t="s">
        <v>220</v>
      </c>
      <c r="DQ31" s="6" t="s">
        <v>220</v>
      </c>
      <c r="DR31" s="6" t="s">
        <v>220</v>
      </c>
      <c r="DS31" s="6" t="s">
        <v>220</v>
      </c>
      <c r="DT31" s="6" t="s">
        <v>220</v>
      </c>
      <c r="DU31" s="6" t="s">
        <v>220</v>
      </c>
      <c r="DV31" s="6" t="s">
        <v>220</v>
      </c>
      <c r="DW31" s="6" t="s">
        <v>220</v>
      </c>
      <c r="DX31" s="6" t="s">
        <v>220</v>
      </c>
      <c r="DY31" s="6" t="s">
        <v>220</v>
      </c>
      <c r="DZ31" s="6" t="s">
        <v>220</v>
      </c>
      <c r="EA31" s="6">
        <v>14.816639799507907</v>
      </c>
      <c r="EB31" s="6">
        <v>14.405634494901928</v>
      </c>
      <c r="EC31" s="6">
        <v>15.125557461406517</v>
      </c>
      <c r="ED31" s="6">
        <v>15.308541958940109</v>
      </c>
      <c r="EE31" s="6">
        <v>15.374583393711056</v>
      </c>
      <c r="EF31" s="6">
        <v>13.868956669181028</v>
      </c>
      <c r="EG31" s="6">
        <v>14.27082434554522</v>
      </c>
      <c r="EH31" s="6">
        <v>13.930254862943331</v>
      </c>
      <c r="EI31" s="6">
        <v>14.444891594144575</v>
      </c>
      <c r="EJ31" s="6">
        <v>14.83661825726141</v>
      </c>
      <c r="EK31" s="6">
        <v>13.848887315171654</v>
      </c>
      <c r="EL31" s="6">
        <v>11.47621546684787</v>
      </c>
      <c r="EM31" s="6">
        <v>7.7750358154923092</v>
      </c>
      <c r="EN31" s="6">
        <v>6.4458421803155481</v>
      </c>
      <c r="EO31" s="6">
        <v>6.5579006504857968</v>
      </c>
      <c r="EP31" s="6" t="s">
        <v>220</v>
      </c>
      <c r="EQ31" s="6" t="s">
        <v>220</v>
      </c>
      <c r="ER31" s="6" t="s">
        <v>220</v>
      </c>
      <c r="ES31" s="6" t="s">
        <v>220</v>
      </c>
      <c r="ET31" s="6" t="s">
        <v>220</v>
      </c>
      <c r="EU31" s="6" t="s">
        <v>220</v>
      </c>
      <c r="EV31" s="6" t="s">
        <v>220</v>
      </c>
      <c r="EW31" s="6" t="s">
        <v>220</v>
      </c>
      <c r="EX31" s="6" t="s">
        <v>220</v>
      </c>
      <c r="EY31" s="6" t="s">
        <v>220</v>
      </c>
      <c r="EZ31" s="6" t="s">
        <v>220</v>
      </c>
      <c r="FA31" s="6" t="s">
        <v>220</v>
      </c>
      <c r="FB31" s="6" t="s">
        <v>220</v>
      </c>
      <c r="FC31" s="6" t="s">
        <v>220</v>
      </c>
      <c r="FD31" s="6" t="s">
        <v>220</v>
      </c>
      <c r="FE31" s="6" t="s">
        <v>220</v>
      </c>
      <c r="FF31" s="6" t="s">
        <v>220</v>
      </c>
      <c r="FG31" s="6">
        <v>13.48367463270222</v>
      </c>
      <c r="FH31" s="6">
        <v>13.256442252940962</v>
      </c>
      <c r="FI31" s="6">
        <v>14.160906343929138</v>
      </c>
      <c r="FJ31" s="6">
        <v>14.202194221429279</v>
      </c>
      <c r="FK31" s="6">
        <v>14.482741334636701</v>
      </c>
      <c r="FL31" s="6">
        <v>13.011639297476995</v>
      </c>
      <c r="FM31" s="6">
        <v>13.361017825261069</v>
      </c>
      <c r="FN31" s="6">
        <v>13.061871625747399</v>
      </c>
      <c r="FO31" s="6">
        <v>13.673206837468776</v>
      </c>
      <c r="FP31" s="6">
        <v>14.010762144278154</v>
      </c>
      <c r="FQ31" s="6">
        <v>12.987390868735748</v>
      </c>
      <c r="FR31" s="6">
        <v>10.616670033336813</v>
      </c>
      <c r="FS31" s="6">
        <v>6.9392555268379637</v>
      </c>
      <c r="FT31" s="6">
        <v>5.5919634083405798</v>
      </c>
      <c r="FU31" s="6">
        <v>5.7658750128843321</v>
      </c>
      <c r="FV31" s="6" t="s">
        <v>220</v>
      </c>
      <c r="FW31" s="6" t="s">
        <v>220</v>
      </c>
      <c r="FX31" s="6" t="s">
        <v>220</v>
      </c>
      <c r="FY31" s="6" t="s">
        <v>220</v>
      </c>
      <c r="FZ31" s="6" t="s">
        <v>220</v>
      </c>
      <c r="GA31" s="6" t="s">
        <v>220</v>
      </c>
      <c r="GB31" s="6" t="s">
        <v>220</v>
      </c>
      <c r="GC31" s="6" t="s">
        <v>220</v>
      </c>
      <c r="GD31" s="6" t="s">
        <v>220</v>
      </c>
      <c r="GE31" s="6" t="s">
        <v>220</v>
      </c>
      <c r="GF31" s="6" t="s">
        <v>220</v>
      </c>
      <c r="GG31" s="6" t="s">
        <v>220</v>
      </c>
      <c r="GH31" s="6" t="s">
        <v>220</v>
      </c>
      <c r="GI31" s="6" t="s">
        <v>220</v>
      </c>
      <c r="GJ31" s="6" t="s">
        <v>220</v>
      </c>
      <c r="GK31" s="6" t="s">
        <v>220</v>
      </c>
      <c r="GL31" s="6" t="s">
        <v>220</v>
      </c>
      <c r="GM31" s="5">
        <v>24573</v>
      </c>
      <c r="GN31" s="5">
        <v>23921</v>
      </c>
      <c r="GO31" s="5">
        <v>24574</v>
      </c>
      <c r="GP31" s="5">
        <v>24345</v>
      </c>
      <c r="GQ31" s="5">
        <v>24039</v>
      </c>
      <c r="GR31" s="5">
        <v>23865</v>
      </c>
      <c r="GS31" s="5">
        <v>23742</v>
      </c>
      <c r="GT31" s="5">
        <v>23669</v>
      </c>
      <c r="GU31" s="5">
        <v>23606</v>
      </c>
      <c r="GV31" s="5">
        <v>23589</v>
      </c>
      <c r="GW31" s="5">
        <v>23679</v>
      </c>
      <c r="GX31" s="5">
        <v>23849</v>
      </c>
      <c r="GY31" s="5">
        <v>23734</v>
      </c>
      <c r="GZ31" s="5">
        <v>23464</v>
      </c>
      <c r="HA31" s="5">
        <v>23119</v>
      </c>
      <c r="HB31" s="5" t="s">
        <v>220</v>
      </c>
      <c r="HC31" s="5" t="s">
        <v>220</v>
      </c>
      <c r="HD31" s="5" t="s">
        <v>220</v>
      </c>
      <c r="HE31" s="5" t="s">
        <v>220</v>
      </c>
      <c r="HF31" s="5" t="s">
        <v>220</v>
      </c>
      <c r="HG31" s="5" t="s">
        <v>220</v>
      </c>
      <c r="HH31" s="5" t="s">
        <v>220</v>
      </c>
      <c r="HI31" s="5" t="s">
        <v>220</v>
      </c>
      <c r="HJ31" s="5" t="s">
        <v>220</v>
      </c>
      <c r="HK31" s="5" t="s">
        <v>220</v>
      </c>
      <c r="HL31" s="5" t="s">
        <v>220</v>
      </c>
      <c r="HM31" s="5" t="s">
        <v>220</v>
      </c>
      <c r="HN31" s="5" t="s">
        <v>220</v>
      </c>
      <c r="HO31" s="5" t="s">
        <v>220</v>
      </c>
      <c r="HP31" s="5" t="s">
        <v>220</v>
      </c>
      <c r="HQ31" s="5" t="s">
        <v>220</v>
      </c>
      <c r="HR31" s="5" t="s">
        <v>220</v>
      </c>
      <c r="HS31" s="5">
        <v>31830</v>
      </c>
      <c r="HT31" s="5">
        <v>31009</v>
      </c>
      <c r="HU31" s="5">
        <v>32038</v>
      </c>
      <c r="HV31" s="5">
        <v>31787</v>
      </c>
      <c r="HW31" s="5">
        <v>31432</v>
      </c>
      <c r="HX31" s="5">
        <v>31272</v>
      </c>
      <c r="HY31" s="5">
        <v>31154</v>
      </c>
      <c r="HZ31" s="5">
        <v>31065</v>
      </c>
      <c r="IA31" s="5">
        <v>30994</v>
      </c>
      <c r="IB31" s="5">
        <v>28287</v>
      </c>
      <c r="IC31" s="5">
        <v>28355</v>
      </c>
      <c r="ID31" s="5">
        <v>28518</v>
      </c>
      <c r="IE31" s="5">
        <v>28309</v>
      </c>
      <c r="IF31" s="5">
        <v>27944</v>
      </c>
      <c r="IG31" s="5">
        <v>27546</v>
      </c>
      <c r="IH31" s="5" t="s">
        <v>220</v>
      </c>
      <c r="II31" s="5" t="s">
        <v>220</v>
      </c>
      <c r="IJ31" s="5" t="s">
        <v>220</v>
      </c>
      <c r="IK31" s="5" t="s">
        <v>220</v>
      </c>
      <c r="IL31" s="5" t="s">
        <v>220</v>
      </c>
      <c r="IM31" s="5" t="s">
        <v>220</v>
      </c>
      <c r="IN31" s="5" t="s">
        <v>220</v>
      </c>
      <c r="IO31" s="5" t="s">
        <v>220</v>
      </c>
      <c r="IP31" s="5" t="s">
        <v>220</v>
      </c>
      <c r="IQ31" s="5" t="s">
        <v>220</v>
      </c>
      <c r="IR31" s="5" t="s">
        <v>220</v>
      </c>
      <c r="IS31" s="5" t="s">
        <v>220</v>
      </c>
      <c r="IT31" s="5" t="s">
        <v>220</v>
      </c>
      <c r="IU31" s="5" t="s">
        <v>220</v>
      </c>
      <c r="IV31" s="5" t="s">
        <v>220</v>
      </c>
      <c r="IW31" s="5" t="s">
        <v>220</v>
      </c>
      <c r="IX31" s="5" t="s">
        <v>220</v>
      </c>
    </row>
    <row r="32" spans="1:258" x14ac:dyDescent="0.3">
      <c r="A32" s="1" t="s">
        <v>26</v>
      </c>
      <c r="B32" s="2">
        <v>4059189</v>
      </c>
      <c r="C32" s="5">
        <v>268031</v>
      </c>
      <c r="D32" s="5">
        <v>263197</v>
      </c>
      <c r="E32" s="5">
        <v>256629</v>
      </c>
      <c r="F32" s="5">
        <v>257593</v>
      </c>
      <c r="G32" s="5">
        <v>256964</v>
      </c>
      <c r="H32" s="5">
        <v>261038</v>
      </c>
      <c r="I32" s="5">
        <v>272490</v>
      </c>
      <c r="J32" s="5">
        <v>261792</v>
      </c>
      <c r="K32" s="5">
        <v>264492</v>
      </c>
      <c r="L32" s="5">
        <v>261607</v>
      </c>
      <c r="M32" s="5">
        <v>255131</v>
      </c>
      <c r="N32" s="5">
        <v>255345</v>
      </c>
      <c r="O32" s="5">
        <v>251313</v>
      </c>
      <c r="P32" s="5">
        <v>249888</v>
      </c>
      <c r="Q32" s="5">
        <v>255318</v>
      </c>
      <c r="R32" s="5">
        <v>221093</v>
      </c>
      <c r="S32" s="5">
        <v>221144</v>
      </c>
      <c r="T32" s="5">
        <v>216888</v>
      </c>
      <c r="U32" s="5" t="s">
        <v>220</v>
      </c>
      <c r="V32" s="5" t="s">
        <v>220</v>
      </c>
      <c r="W32" s="5" t="s">
        <v>220</v>
      </c>
      <c r="X32" s="5" t="s">
        <v>220</v>
      </c>
      <c r="Y32" s="5" t="s">
        <v>220</v>
      </c>
      <c r="Z32" s="5" t="s">
        <v>220</v>
      </c>
      <c r="AA32" s="5" t="s">
        <v>220</v>
      </c>
      <c r="AB32" s="5" t="s">
        <v>220</v>
      </c>
      <c r="AC32" s="5" t="s">
        <v>220</v>
      </c>
      <c r="AD32" s="5" t="s">
        <v>220</v>
      </c>
      <c r="AE32" s="5" t="s">
        <v>220</v>
      </c>
      <c r="AF32" s="5" t="s">
        <v>220</v>
      </c>
      <c r="AG32" s="5" t="s">
        <v>220</v>
      </c>
      <c r="AH32" s="5" t="s">
        <v>220</v>
      </c>
      <c r="AI32" s="5">
        <v>1807339</v>
      </c>
      <c r="AJ32" s="5">
        <v>1740575</v>
      </c>
      <c r="AK32" s="5">
        <v>1647647</v>
      </c>
      <c r="AL32" s="5">
        <v>1559870</v>
      </c>
      <c r="AM32" s="5">
        <v>1418697</v>
      </c>
      <c r="AN32" s="5">
        <v>1639680</v>
      </c>
      <c r="AO32" s="5">
        <v>1635140</v>
      </c>
      <c r="AP32" s="5">
        <v>1653292</v>
      </c>
      <c r="AQ32" s="5">
        <v>1746329</v>
      </c>
      <c r="AR32" s="5">
        <v>2034630</v>
      </c>
      <c r="AS32" s="5">
        <v>2026013</v>
      </c>
      <c r="AT32" s="5">
        <v>1950538</v>
      </c>
      <c r="AU32" s="5">
        <v>958287</v>
      </c>
      <c r="AV32" s="5">
        <v>919938</v>
      </c>
      <c r="AW32" s="5">
        <v>925276</v>
      </c>
      <c r="AX32" s="5">
        <v>864891</v>
      </c>
      <c r="AY32" s="5">
        <v>920767</v>
      </c>
      <c r="AZ32" s="5">
        <v>920334</v>
      </c>
      <c r="BA32" s="5" t="s">
        <v>220</v>
      </c>
      <c r="BB32" s="5" t="s">
        <v>220</v>
      </c>
      <c r="BC32" s="5" t="s">
        <v>220</v>
      </c>
      <c r="BD32" s="5" t="s">
        <v>220</v>
      </c>
      <c r="BE32" s="5" t="s">
        <v>220</v>
      </c>
      <c r="BF32" s="5" t="s">
        <v>220</v>
      </c>
      <c r="BG32" s="5" t="s">
        <v>220</v>
      </c>
      <c r="BH32" s="5" t="s">
        <v>220</v>
      </c>
      <c r="BI32" s="5" t="s">
        <v>220</v>
      </c>
      <c r="BJ32" s="5" t="s">
        <v>220</v>
      </c>
      <c r="BK32" s="5" t="s">
        <v>220</v>
      </c>
      <c r="BL32" s="5" t="s">
        <v>220</v>
      </c>
      <c r="BM32" s="5" t="s">
        <v>220</v>
      </c>
      <c r="BN32" s="5" t="s">
        <v>220</v>
      </c>
      <c r="BO32" s="6">
        <v>15.70713835339942</v>
      </c>
      <c r="BP32" s="6">
        <v>15.04576419943996</v>
      </c>
      <c r="BQ32" s="6">
        <v>15.53994287473356</v>
      </c>
      <c r="BR32" s="6">
        <v>15.35484271699929</v>
      </c>
      <c r="BS32" s="6">
        <v>15.405659936800481</v>
      </c>
      <c r="BT32" s="6">
        <v>13.62576710795476</v>
      </c>
      <c r="BU32" s="6">
        <v>12.68009922167429</v>
      </c>
      <c r="BV32" s="6">
        <v>11.52959116323883</v>
      </c>
      <c r="BW32" s="6">
        <v>10.84696290318322</v>
      </c>
      <c r="BX32" s="6">
        <v>10.872992565343059</v>
      </c>
      <c r="BY32" s="6">
        <v>10.89205153430982</v>
      </c>
      <c r="BZ32" s="6">
        <v>10.792457263702049</v>
      </c>
      <c r="CA32" s="6">
        <v>9.2603640254486805</v>
      </c>
      <c r="CB32" s="6">
        <v>10.73538454353697</v>
      </c>
      <c r="CC32" s="6">
        <v>10.13559413103466</v>
      </c>
      <c r="CD32" s="6">
        <v>9.3372472217573605</v>
      </c>
      <c r="CE32" s="6">
        <v>9.8239156386788604</v>
      </c>
      <c r="CF32" s="6">
        <v>9.9484526575928491</v>
      </c>
      <c r="CG32" s="6">
        <v>8.3038099995875108</v>
      </c>
      <c r="CH32" s="6">
        <v>6.8242515110340598</v>
      </c>
      <c r="CI32" s="6" t="s">
        <v>220</v>
      </c>
      <c r="CJ32" s="6" t="s">
        <v>220</v>
      </c>
      <c r="CK32" s="6" t="s">
        <v>220</v>
      </c>
      <c r="CL32" s="6" t="s">
        <v>220</v>
      </c>
      <c r="CM32" s="6" t="s">
        <v>220</v>
      </c>
      <c r="CN32" s="6" t="s">
        <v>220</v>
      </c>
      <c r="CO32" s="6" t="s">
        <v>220</v>
      </c>
      <c r="CP32" s="6" t="s">
        <v>220</v>
      </c>
      <c r="CQ32" s="6" t="s">
        <v>220</v>
      </c>
      <c r="CR32" s="6" t="s">
        <v>220</v>
      </c>
      <c r="CS32" s="6" t="s">
        <v>220</v>
      </c>
      <c r="CT32" s="6" t="s">
        <v>220</v>
      </c>
      <c r="CU32" s="6">
        <v>10.06744591176626</v>
      </c>
      <c r="CV32" s="6">
        <v>9.6447411274722601</v>
      </c>
      <c r="CW32" s="6">
        <v>10.31324869133417</v>
      </c>
      <c r="CX32" s="6">
        <v>10.434024794911011</v>
      </c>
      <c r="CY32" s="6">
        <v>10.991736556677591</v>
      </c>
      <c r="CZ32" s="6">
        <v>10.375181062905209</v>
      </c>
      <c r="DA32" s="6">
        <v>10.029503617759589</v>
      </c>
      <c r="DB32" s="6">
        <v>9.0923021771151191</v>
      </c>
      <c r="DC32" s="6">
        <v>8.6211925377743697</v>
      </c>
      <c r="DD32" s="6">
        <v>8.6607404819775997</v>
      </c>
      <c r="DE32" s="6">
        <v>8.65806191289286</v>
      </c>
      <c r="DF32" s="6">
        <v>8.6775843738335094</v>
      </c>
      <c r="DG32" s="6">
        <v>7.3539521034955397</v>
      </c>
      <c r="DH32" s="6">
        <v>8.8257999872593693</v>
      </c>
      <c r="DI32" s="6">
        <v>8.5194757741680593</v>
      </c>
      <c r="DJ32" s="6">
        <v>7.3894860739677002</v>
      </c>
      <c r="DK32" s="6">
        <v>7.8220657343280102</v>
      </c>
      <c r="DL32" s="6">
        <v>7.8150975624066898</v>
      </c>
      <c r="DM32" s="6">
        <v>6.3635692621520699</v>
      </c>
      <c r="DN32" s="6">
        <v>4.93558965872157</v>
      </c>
      <c r="DO32" s="6" t="s">
        <v>220</v>
      </c>
      <c r="DP32" s="6" t="s">
        <v>220</v>
      </c>
      <c r="DQ32" s="6" t="s">
        <v>220</v>
      </c>
      <c r="DR32" s="6" t="s">
        <v>220</v>
      </c>
      <c r="DS32" s="6" t="s">
        <v>220</v>
      </c>
      <c r="DT32" s="6" t="s">
        <v>220</v>
      </c>
      <c r="DU32" s="6" t="s">
        <v>220</v>
      </c>
      <c r="DV32" s="6" t="s">
        <v>220</v>
      </c>
      <c r="DW32" s="6" t="s">
        <v>220</v>
      </c>
      <c r="DX32" s="6" t="s">
        <v>220</v>
      </c>
      <c r="DY32" s="6" t="s">
        <v>220</v>
      </c>
      <c r="DZ32" s="6" t="s">
        <v>220</v>
      </c>
      <c r="EA32" s="6">
        <v>15.70713835339942</v>
      </c>
      <c r="EB32" s="6">
        <v>15.045764199439963</v>
      </c>
      <c r="EC32" s="6">
        <v>15.539942874733566</v>
      </c>
      <c r="ED32" s="6">
        <v>15.354842716999297</v>
      </c>
      <c r="EE32" s="6">
        <v>15.405659936800486</v>
      </c>
      <c r="EF32" s="6">
        <v>13.625767107954765</v>
      </c>
      <c r="EG32" s="6">
        <v>12.680099221674292</v>
      </c>
      <c r="EH32" s="6">
        <v>11.52959116323883</v>
      </c>
      <c r="EI32" s="6">
        <v>10.846962903183229</v>
      </c>
      <c r="EJ32" s="6">
        <v>10.872992565343061</v>
      </c>
      <c r="EK32" s="6">
        <v>10.892051534309825</v>
      </c>
      <c r="EL32" s="6">
        <v>10.792457263702049</v>
      </c>
      <c r="EM32" s="6">
        <v>9.2603640254486805</v>
      </c>
      <c r="EN32" s="6">
        <v>10.735384543536975</v>
      </c>
      <c r="EO32" s="6">
        <v>10.135594131034669</v>
      </c>
      <c r="EP32" s="6">
        <v>9.3372472217573605</v>
      </c>
      <c r="EQ32" s="6">
        <v>9.8239156386788693</v>
      </c>
      <c r="ER32" s="6">
        <v>9.948452657592858</v>
      </c>
      <c r="ES32" s="6">
        <v>8.3038099995875143</v>
      </c>
      <c r="ET32" s="6">
        <v>6.8242515110340625</v>
      </c>
      <c r="EU32" s="6" t="s">
        <v>220</v>
      </c>
      <c r="EV32" s="6" t="s">
        <v>220</v>
      </c>
      <c r="EW32" s="6" t="s">
        <v>220</v>
      </c>
      <c r="EX32" s="6" t="s">
        <v>220</v>
      </c>
      <c r="EY32" s="6" t="s">
        <v>220</v>
      </c>
      <c r="EZ32" s="6" t="s">
        <v>220</v>
      </c>
      <c r="FA32" s="6" t="s">
        <v>220</v>
      </c>
      <c r="FB32" s="6" t="s">
        <v>220</v>
      </c>
      <c r="FC32" s="6" t="s">
        <v>220</v>
      </c>
      <c r="FD32" s="6" t="s">
        <v>220</v>
      </c>
      <c r="FE32" s="6" t="s">
        <v>220</v>
      </c>
      <c r="FF32" s="6" t="s">
        <v>220</v>
      </c>
      <c r="FG32" s="6">
        <v>10.067445911766267</v>
      </c>
      <c r="FH32" s="6">
        <v>9.6447411274722672</v>
      </c>
      <c r="FI32" s="6">
        <v>10.313248691334175</v>
      </c>
      <c r="FJ32" s="6">
        <v>10.43402479491102</v>
      </c>
      <c r="FK32" s="6">
        <v>10.9917365566776</v>
      </c>
      <c r="FL32" s="6">
        <v>10.375181062905211</v>
      </c>
      <c r="FM32" s="6">
        <v>10.029503617759596</v>
      </c>
      <c r="FN32" s="6">
        <v>9.0923021771151227</v>
      </c>
      <c r="FO32" s="6">
        <v>8.6211925377743714</v>
      </c>
      <c r="FP32" s="6">
        <v>8.6607404819776015</v>
      </c>
      <c r="FQ32" s="6">
        <v>8.65806191289286</v>
      </c>
      <c r="FR32" s="6">
        <v>8.6775843738335148</v>
      </c>
      <c r="FS32" s="6">
        <v>7.3539521034955424</v>
      </c>
      <c r="FT32" s="6">
        <v>8.8257999872593729</v>
      </c>
      <c r="FU32" s="6">
        <v>8.5194757741680682</v>
      </c>
      <c r="FV32" s="6">
        <v>7.389486073967702</v>
      </c>
      <c r="FW32" s="6">
        <v>7.8220657343280111</v>
      </c>
      <c r="FX32" s="6">
        <v>7.8150975624066916</v>
      </c>
      <c r="FY32" s="6">
        <v>6.3635692621520787</v>
      </c>
      <c r="FZ32" s="6">
        <v>4.9355896587215788</v>
      </c>
      <c r="GA32" s="6" t="s">
        <v>220</v>
      </c>
      <c r="GB32" s="6" t="s">
        <v>220</v>
      </c>
      <c r="GC32" s="6" t="s">
        <v>220</v>
      </c>
      <c r="GD32" s="6" t="s">
        <v>220</v>
      </c>
      <c r="GE32" s="6" t="s">
        <v>220</v>
      </c>
      <c r="GF32" s="6" t="s">
        <v>220</v>
      </c>
      <c r="GG32" s="6" t="s">
        <v>220</v>
      </c>
      <c r="GH32" s="6" t="s">
        <v>220</v>
      </c>
      <c r="GI32" s="6" t="s">
        <v>220</v>
      </c>
      <c r="GJ32" s="6" t="s">
        <v>220</v>
      </c>
      <c r="GK32" s="6" t="s">
        <v>220</v>
      </c>
      <c r="GL32" s="6" t="s">
        <v>220</v>
      </c>
      <c r="GM32" s="5">
        <v>38145</v>
      </c>
      <c r="GN32" s="5">
        <v>37600</v>
      </c>
      <c r="GO32" s="5">
        <v>37154</v>
      </c>
      <c r="GP32" s="5">
        <v>36748</v>
      </c>
      <c r="GQ32" s="5">
        <v>36330</v>
      </c>
      <c r="GR32" s="5">
        <v>36023</v>
      </c>
      <c r="GS32" s="5">
        <v>35621</v>
      </c>
      <c r="GT32" s="5">
        <v>35379</v>
      </c>
      <c r="GU32" s="5">
        <v>35062</v>
      </c>
      <c r="GV32" s="5">
        <v>35478</v>
      </c>
      <c r="GW32" s="5">
        <v>35318</v>
      </c>
      <c r="GX32" s="5">
        <v>35147</v>
      </c>
      <c r="GY32" s="5">
        <v>35058</v>
      </c>
      <c r="GZ32" s="5">
        <v>35124</v>
      </c>
      <c r="HA32" s="5">
        <v>35466</v>
      </c>
      <c r="HB32" s="5">
        <v>32390</v>
      </c>
      <c r="HC32" s="5">
        <v>31776</v>
      </c>
      <c r="HD32" s="5">
        <v>31330</v>
      </c>
      <c r="HE32" s="5">
        <v>30806</v>
      </c>
      <c r="HF32" s="5">
        <v>30806</v>
      </c>
      <c r="HG32" s="5" t="s">
        <v>220</v>
      </c>
      <c r="HH32" s="5" t="s">
        <v>220</v>
      </c>
      <c r="HI32" s="5" t="s">
        <v>220</v>
      </c>
      <c r="HJ32" s="5" t="s">
        <v>220</v>
      </c>
      <c r="HK32" s="5" t="s">
        <v>220</v>
      </c>
      <c r="HL32" s="5" t="s">
        <v>220</v>
      </c>
      <c r="HM32" s="5" t="s">
        <v>220</v>
      </c>
      <c r="HN32" s="5" t="s">
        <v>220</v>
      </c>
      <c r="HO32" s="5" t="s">
        <v>220</v>
      </c>
      <c r="HP32" s="5" t="s">
        <v>220</v>
      </c>
      <c r="HQ32" s="5" t="s">
        <v>220</v>
      </c>
      <c r="HR32" s="5" t="s">
        <v>220</v>
      </c>
      <c r="HS32" s="5">
        <v>43318</v>
      </c>
      <c r="HT32" s="5">
        <v>42694</v>
      </c>
      <c r="HU32" s="5">
        <v>42130</v>
      </c>
      <c r="HV32" s="5">
        <v>41530</v>
      </c>
      <c r="HW32" s="5">
        <v>41177</v>
      </c>
      <c r="HX32" s="5">
        <v>40742</v>
      </c>
      <c r="HY32" s="5">
        <v>40241</v>
      </c>
      <c r="HZ32" s="5">
        <v>39903</v>
      </c>
      <c r="IA32" s="5">
        <v>39535</v>
      </c>
      <c r="IB32" s="5">
        <v>40226</v>
      </c>
      <c r="IC32" s="5">
        <v>39961</v>
      </c>
      <c r="ID32" s="5">
        <v>39626</v>
      </c>
      <c r="IE32" s="5">
        <v>39350</v>
      </c>
      <c r="IF32" s="5">
        <v>38889</v>
      </c>
      <c r="IG32" s="5">
        <v>38287</v>
      </c>
      <c r="IH32" s="5">
        <v>38010</v>
      </c>
      <c r="II32" s="5">
        <v>37475</v>
      </c>
      <c r="IJ32" s="5">
        <v>36922</v>
      </c>
      <c r="IK32" s="5">
        <v>36125</v>
      </c>
      <c r="IL32" s="5">
        <v>36125</v>
      </c>
      <c r="IM32" s="5" t="s">
        <v>220</v>
      </c>
      <c r="IN32" s="5" t="s">
        <v>220</v>
      </c>
      <c r="IO32" s="5" t="s">
        <v>220</v>
      </c>
      <c r="IP32" s="5" t="s">
        <v>220</v>
      </c>
      <c r="IQ32" s="5" t="s">
        <v>220</v>
      </c>
      <c r="IR32" s="5" t="s">
        <v>220</v>
      </c>
      <c r="IS32" s="5" t="s">
        <v>220</v>
      </c>
      <c r="IT32" s="5" t="s">
        <v>220</v>
      </c>
      <c r="IU32" s="5" t="s">
        <v>220</v>
      </c>
      <c r="IV32" s="5" t="s">
        <v>220</v>
      </c>
      <c r="IW32" s="5" t="s">
        <v>220</v>
      </c>
      <c r="IX32" s="5" t="s">
        <v>220</v>
      </c>
    </row>
    <row r="33" spans="1:258" x14ac:dyDescent="0.3">
      <c r="A33" s="1" t="s">
        <v>27</v>
      </c>
      <c r="B33" s="2">
        <v>4059225</v>
      </c>
      <c r="C33" s="5" t="s">
        <v>220</v>
      </c>
      <c r="D33" s="5" t="s">
        <v>220</v>
      </c>
      <c r="E33" s="5" t="s">
        <v>220</v>
      </c>
      <c r="F33" s="5" t="s">
        <v>220</v>
      </c>
      <c r="G33" s="5" t="s">
        <v>220</v>
      </c>
      <c r="H33" s="5" t="s">
        <v>220</v>
      </c>
      <c r="I33" s="5" t="s">
        <v>220</v>
      </c>
      <c r="J33" s="5" t="s">
        <v>220</v>
      </c>
      <c r="K33" s="5" t="s">
        <v>220</v>
      </c>
      <c r="L33" s="5" t="s">
        <v>220</v>
      </c>
      <c r="M33" s="5" t="s">
        <v>220</v>
      </c>
      <c r="N33" s="5" t="s">
        <v>220</v>
      </c>
      <c r="O33" s="5" t="s">
        <v>220</v>
      </c>
      <c r="P33" s="5" t="s">
        <v>220</v>
      </c>
      <c r="Q33" s="5" t="s">
        <v>220</v>
      </c>
      <c r="R33" s="5" t="s">
        <v>220</v>
      </c>
      <c r="S33" s="5" t="s">
        <v>220</v>
      </c>
      <c r="T33" s="5">
        <v>76711</v>
      </c>
      <c r="U33" s="5">
        <v>75223</v>
      </c>
      <c r="V33" s="5">
        <v>74319</v>
      </c>
      <c r="W33" s="5">
        <v>72543</v>
      </c>
      <c r="X33" s="5">
        <v>67500</v>
      </c>
      <c r="Y33" s="5">
        <v>70449</v>
      </c>
      <c r="Z33" s="5">
        <v>73702</v>
      </c>
      <c r="AA33" s="5">
        <v>68318</v>
      </c>
      <c r="AB33" s="5">
        <v>69166</v>
      </c>
      <c r="AC33" s="5" t="s">
        <v>220</v>
      </c>
      <c r="AD33" s="5" t="s">
        <v>220</v>
      </c>
      <c r="AE33" s="5" t="s">
        <v>220</v>
      </c>
      <c r="AF33" s="5" t="s">
        <v>220</v>
      </c>
      <c r="AG33" s="5" t="s">
        <v>220</v>
      </c>
      <c r="AH33" s="5" t="s">
        <v>220</v>
      </c>
      <c r="AI33" s="5" t="s">
        <v>220</v>
      </c>
      <c r="AJ33" s="5" t="s">
        <v>220</v>
      </c>
      <c r="AK33" s="5" t="s">
        <v>220</v>
      </c>
      <c r="AL33" s="5" t="s">
        <v>220</v>
      </c>
      <c r="AM33" s="5" t="s">
        <v>220</v>
      </c>
      <c r="AN33" s="5" t="s">
        <v>220</v>
      </c>
      <c r="AO33" s="5" t="s">
        <v>220</v>
      </c>
      <c r="AP33" s="5" t="s">
        <v>220</v>
      </c>
      <c r="AQ33" s="5" t="s">
        <v>220</v>
      </c>
      <c r="AR33" s="5" t="s">
        <v>220</v>
      </c>
      <c r="AS33" s="5" t="s">
        <v>220</v>
      </c>
      <c r="AT33" s="5" t="s">
        <v>220</v>
      </c>
      <c r="AU33" s="5" t="s">
        <v>220</v>
      </c>
      <c r="AV33" s="5" t="s">
        <v>220</v>
      </c>
      <c r="AW33" s="5" t="s">
        <v>220</v>
      </c>
      <c r="AX33" s="5" t="s">
        <v>220</v>
      </c>
      <c r="AY33" s="5" t="s">
        <v>220</v>
      </c>
      <c r="AZ33" s="5">
        <v>162475</v>
      </c>
      <c r="BA33" s="5">
        <v>159828</v>
      </c>
      <c r="BB33" s="5">
        <v>159699</v>
      </c>
      <c r="BC33" s="5">
        <v>154521</v>
      </c>
      <c r="BD33" s="5">
        <v>154671</v>
      </c>
      <c r="BE33" s="5">
        <v>163896</v>
      </c>
      <c r="BF33" s="5">
        <v>165249</v>
      </c>
      <c r="BG33" s="5">
        <v>156727</v>
      </c>
      <c r="BH33" s="5">
        <v>153527</v>
      </c>
      <c r="BI33" s="5" t="s">
        <v>220</v>
      </c>
      <c r="BJ33" s="5" t="s">
        <v>220</v>
      </c>
      <c r="BK33" s="5" t="s">
        <v>220</v>
      </c>
      <c r="BL33" s="5" t="s">
        <v>220</v>
      </c>
      <c r="BM33" s="5" t="s">
        <v>220</v>
      </c>
      <c r="BN33" s="5" t="s">
        <v>220</v>
      </c>
      <c r="BO33" s="6">
        <v>10.249164283006509</v>
      </c>
      <c r="BP33" s="6">
        <v>10.381097898536281</v>
      </c>
      <c r="BQ33" s="6">
        <v>10.630796634113381</v>
      </c>
      <c r="BR33" s="6">
        <v>10.980662149267429</v>
      </c>
      <c r="BS33" s="6">
        <v>10.868059563661539</v>
      </c>
      <c r="BT33" s="6">
        <v>11.422906989917291</v>
      </c>
      <c r="BU33" s="6">
        <v>10.16069654648512</v>
      </c>
      <c r="BV33" s="6">
        <v>10.22077370695037</v>
      </c>
      <c r="BW33" s="6">
        <v>10.080915868697209</v>
      </c>
      <c r="BX33" s="6">
        <v>10.053218543374969</v>
      </c>
      <c r="BY33" s="6">
        <v>11.09774737527875</v>
      </c>
      <c r="BZ33" s="6">
        <v>11.02255711732599</v>
      </c>
      <c r="CA33" s="6">
        <v>7.0133137645455399</v>
      </c>
      <c r="CB33" s="6">
        <v>7.0708829895752903</v>
      </c>
      <c r="CC33" s="6">
        <v>7.1248833390433202</v>
      </c>
      <c r="CD33" s="6">
        <v>7.0323052330264302</v>
      </c>
      <c r="CE33" s="6">
        <v>7.1054056715242204</v>
      </c>
      <c r="CF33" s="6">
        <v>6.9481560662747102</v>
      </c>
      <c r="CG33" s="6">
        <v>5.5675941558873099</v>
      </c>
      <c r="CH33" s="6">
        <v>5.4831200635100004</v>
      </c>
      <c r="CI33" s="6" t="s">
        <v>220</v>
      </c>
      <c r="CJ33" s="6" t="s">
        <v>220</v>
      </c>
      <c r="CK33" s="6" t="s">
        <v>220</v>
      </c>
      <c r="CL33" s="6" t="s">
        <v>220</v>
      </c>
      <c r="CM33" s="6" t="s">
        <v>220</v>
      </c>
      <c r="CN33" s="6" t="s">
        <v>220</v>
      </c>
      <c r="CO33" s="6" t="s">
        <v>220</v>
      </c>
      <c r="CP33" s="6" t="s">
        <v>220</v>
      </c>
      <c r="CQ33" s="6" t="s">
        <v>220</v>
      </c>
      <c r="CR33" s="6" t="s">
        <v>220</v>
      </c>
      <c r="CS33" s="6" t="s">
        <v>220</v>
      </c>
      <c r="CT33" s="6" t="s">
        <v>220</v>
      </c>
      <c r="CU33" s="6">
        <v>10.3632833244822</v>
      </c>
      <c r="CV33" s="6">
        <v>10.431435620374121</v>
      </c>
      <c r="CW33" s="6">
        <v>10.828612144172951</v>
      </c>
      <c r="CX33" s="6">
        <v>10.858133342265241</v>
      </c>
      <c r="CY33" s="6">
        <v>11.08803157280839</v>
      </c>
      <c r="CZ33" s="6">
        <v>10.74098051909834</v>
      </c>
      <c r="DA33" s="6">
        <v>10.14370546318289</v>
      </c>
      <c r="DB33" s="6">
        <v>10.167447672602311</v>
      </c>
      <c r="DC33" s="6">
        <v>10.15685250520716</v>
      </c>
      <c r="DD33" s="6">
        <v>10.352960466157541</v>
      </c>
      <c r="DE33" s="6">
        <v>11.25592195195026</v>
      </c>
      <c r="DF33" s="6">
        <v>11.309393019816969</v>
      </c>
      <c r="DG33" s="6">
        <v>7.1941672280181299</v>
      </c>
      <c r="DH33" s="6">
        <v>7.22651383005232</v>
      </c>
      <c r="DI33" s="6">
        <v>7.3185675511629702</v>
      </c>
      <c r="DJ33" s="6">
        <v>7.2366264727699203</v>
      </c>
      <c r="DK33" s="6">
        <v>7.3050119667746003</v>
      </c>
      <c r="DL33" s="6">
        <v>7.13340513925219</v>
      </c>
      <c r="DM33" s="6">
        <v>5.7417974322396503</v>
      </c>
      <c r="DN33" s="6">
        <v>5.5717318204872903</v>
      </c>
      <c r="DO33" s="6" t="s">
        <v>220</v>
      </c>
      <c r="DP33" s="6" t="s">
        <v>220</v>
      </c>
      <c r="DQ33" s="6" t="s">
        <v>220</v>
      </c>
      <c r="DR33" s="6" t="s">
        <v>220</v>
      </c>
      <c r="DS33" s="6" t="s">
        <v>220</v>
      </c>
      <c r="DT33" s="6" t="s">
        <v>220</v>
      </c>
      <c r="DU33" s="6" t="s">
        <v>220</v>
      </c>
      <c r="DV33" s="6" t="s">
        <v>220</v>
      </c>
      <c r="DW33" s="6" t="s">
        <v>220</v>
      </c>
      <c r="DX33" s="6" t="s">
        <v>220</v>
      </c>
      <c r="DY33" s="6" t="s">
        <v>220</v>
      </c>
      <c r="DZ33" s="6" t="s">
        <v>220</v>
      </c>
      <c r="EA33" s="6">
        <v>10.226778146833123</v>
      </c>
      <c r="EB33" s="6">
        <v>10.360171362953803</v>
      </c>
      <c r="EC33" s="6">
        <v>10.608974751620135</v>
      </c>
      <c r="ED33" s="6">
        <v>10.958920611974461</v>
      </c>
      <c r="EE33" s="6">
        <v>10.843969753818177</v>
      </c>
      <c r="EF33" s="6">
        <v>11.420647498302015</v>
      </c>
      <c r="EG33" s="6">
        <v>10.160696546485129</v>
      </c>
      <c r="EH33" s="6">
        <v>10.220773706950375</v>
      </c>
      <c r="EI33" s="6">
        <v>10.080915868697218</v>
      </c>
      <c r="EJ33" s="6">
        <v>10.053218543374973</v>
      </c>
      <c r="EK33" s="6">
        <v>11.097747375278759</v>
      </c>
      <c r="EL33" s="6">
        <v>11.022557117325992</v>
      </c>
      <c r="EM33" s="6">
        <v>7.0133137645455497</v>
      </c>
      <c r="EN33" s="6">
        <v>7.0708829895752991</v>
      </c>
      <c r="EO33" s="6">
        <v>7.1248833390433211</v>
      </c>
      <c r="EP33" s="6">
        <v>7.0323052330264311</v>
      </c>
      <c r="EQ33" s="6">
        <v>7.1054056715242222</v>
      </c>
      <c r="ER33" s="6">
        <v>6.948156066274719</v>
      </c>
      <c r="ES33" s="6">
        <v>5.5675941558873188</v>
      </c>
      <c r="ET33" s="6">
        <v>5.4831200635100039</v>
      </c>
      <c r="EU33" s="6" t="s">
        <v>220</v>
      </c>
      <c r="EV33" s="6" t="s">
        <v>220</v>
      </c>
      <c r="EW33" s="6" t="s">
        <v>220</v>
      </c>
      <c r="EX33" s="6" t="s">
        <v>220</v>
      </c>
      <c r="EY33" s="6" t="s">
        <v>220</v>
      </c>
      <c r="EZ33" s="6" t="s">
        <v>220</v>
      </c>
      <c r="FA33" s="6" t="s">
        <v>220</v>
      </c>
      <c r="FB33" s="6" t="s">
        <v>220</v>
      </c>
      <c r="FC33" s="6" t="s">
        <v>220</v>
      </c>
      <c r="FD33" s="6" t="s">
        <v>220</v>
      </c>
      <c r="FE33" s="6" t="s">
        <v>220</v>
      </c>
      <c r="FF33" s="6" t="s">
        <v>220</v>
      </c>
      <c r="FG33" s="6">
        <v>7.9337111291013862</v>
      </c>
      <c r="FH33" s="6">
        <v>7.9913036639214408</v>
      </c>
      <c r="FI33" s="6">
        <v>8.0346403656483041</v>
      </c>
      <c r="FJ33" s="6">
        <v>8.080761062461816</v>
      </c>
      <c r="FK33" s="6">
        <v>8.4071505413261924</v>
      </c>
      <c r="FL33" s="6">
        <v>10.418504247713662</v>
      </c>
      <c r="FM33" s="6">
        <v>10.143705463182897</v>
      </c>
      <c r="FN33" s="6">
        <v>10.167447672602313</v>
      </c>
      <c r="FO33" s="6">
        <v>10.156852505207164</v>
      </c>
      <c r="FP33" s="6">
        <v>10.352960466157542</v>
      </c>
      <c r="FQ33" s="6">
        <v>11.255921951950265</v>
      </c>
      <c r="FR33" s="6">
        <v>11.309393019816973</v>
      </c>
      <c r="FS33" s="6">
        <v>7.194167228018137</v>
      </c>
      <c r="FT33" s="6">
        <v>7.2265138300523297</v>
      </c>
      <c r="FU33" s="6">
        <v>7.3185675511629773</v>
      </c>
      <c r="FV33" s="6">
        <v>7.2366264727699283</v>
      </c>
      <c r="FW33" s="6">
        <v>7.3050119667746021</v>
      </c>
      <c r="FX33" s="6">
        <v>7.1334051392521927</v>
      </c>
      <c r="FY33" s="6">
        <v>5.7417974322396574</v>
      </c>
      <c r="FZ33" s="6">
        <v>5.5717318204872921</v>
      </c>
      <c r="GA33" s="6" t="s">
        <v>220</v>
      </c>
      <c r="GB33" s="6" t="s">
        <v>220</v>
      </c>
      <c r="GC33" s="6" t="s">
        <v>220</v>
      </c>
      <c r="GD33" s="6" t="s">
        <v>220</v>
      </c>
      <c r="GE33" s="6" t="s">
        <v>220</v>
      </c>
      <c r="GF33" s="6" t="s">
        <v>220</v>
      </c>
      <c r="GG33" s="6" t="s">
        <v>220</v>
      </c>
      <c r="GH33" s="6" t="s">
        <v>220</v>
      </c>
      <c r="GI33" s="6" t="s">
        <v>220</v>
      </c>
      <c r="GJ33" s="6" t="s">
        <v>220</v>
      </c>
      <c r="GK33" s="6" t="s">
        <v>220</v>
      </c>
      <c r="GL33" s="6" t="s">
        <v>220</v>
      </c>
      <c r="GM33" s="5">
        <v>5877</v>
      </c>
      <c r="GN33" s="5">
        <v>5870</v>
      </c>
      <c r="GO33" s="5">
        <v>5836</v>
      </c>
      <c r="GP33" s="5">
        <v>5775</v>
      </c>
      <c r="GQ33" s="5">
        <v>5752</v>
      </c>
      <c r="GR33" s="5">
        <v>5738</v>
      </c>
      <c r="GS33" s="5">
        <v>5730</v>
      </c>
      <c r="GT33" s="5">
        <v>5711</v>
      </c>
      <c r="GU33" s="5">
        <v>5701</v>
      </c>
      <c r="GV33" s="5">
        <v>5691</v>
      </c>
      <c r="GW33" s="5">
        <v>5665</v>
      </c>
      <c r="GX33" s="5">
        <v>5653</v>
      </c>
      <c r="GY33" s="5">
        <v>5603</v>
      </c>
      <c r="GZ33" s="5">
        <v>5561</v>
      </c>
      <c r="HA33" s="5">
        <v>5532</v>
      </c>
      <c r="HB33" s="5">
        <v>5438</v>
      </c>
      <c r="HC33" s="5">
        <v>5385</v>
      </c>
      <c r="HD33" s="5">
        <v>5311</v>
      </c>
      <c r="HE33" s="5">
        <v>5335</v>
      </c>
      <c r="HF33" s="5">
        <v>5363</v>
      </c>
      <c r="HG33" s="5" t="s">
        <v>220</v>
      </c>
      <c r="HH33" s="5" t="s">
        <v>220</v>
      </c>
      <c r="HI33" s="5" t="s">
        <v>220</v>
      </c>
      <c r="HJ33" s="5" t="s">
        <v>220</v>
      </c>
      <c r="HK33" s="5" t="s">
        <v>220</v>
      </c>
      <c r="HL33" s="5" t="s">
        <v>220</v>
      </c>
      <c r="HM33" s="5" t="s">
        <v>220</v>
      </c>
      <c r="HN33" s="5" t="s">
        <v>220</v>
      </c>
      <c r="HO33" s="5" t="s">
        <v>220</v>
      </c>
      <c r="HP33" s="5" t="s">
        <v>220</v>
      </c>
      <c r="HQ33" s="5" t="s">
        <v>220</v>
      </c>
      <c r="HR33" s="5" t="s">
        <v>220</v>
      </c>
      <c r="HS33" s="5">
        <v>7058</v>
      </c>
      <c r="HT33" s="5">
        <v>7042</v>
      </c>
      <c r="HU33" s="5">
        <v>7008</v>
      </c>
      <c r="HV33" s="5">
        <v>6947</v>
      </c>
      <c r="HW33" s="5">
        <v>6913</v>
      </c>
      <c r="HX33" s="5">
        <v>6918</v>
      </c>
      <c r="HY33" s="5">
        <v>6883</v>
      </c>
      <c r="HZ33" s="5">
        <v>6831</v>
      </c>
      <c r="IA33" s="5">
        <v>6823</v>
      </c>
      <c r="IB33" s="5">
        <v>6833</v>
      </c>
      <c r="IC33" s="5">
        <v>6799</v>
      </c>
      <c r="ID33" s="5">
        <v>6791</v>
      </c>
      <c r="IE33" s="5">
        <v>6734</v>
      </c>
      <c r="IF33" s="5">
        <v>6693</v>
      </c>
      <c r="IG33" s="5">
        <v>6657</v>
      </c>
      <c r="IH33" s="5">
        <v>6561</v>
      </c>
      <c r="II33" s="5">
        <v>6491</v>
      </c>
      <c r="IJ33" s="5">
        <v>6552</v>
      </c>
      <c r="IK33" s="5">
        <v>6531</v>
      </c>
      <c r="IL33" s="5">
        <v>6475</v>
      </c>
      <c r="IM33" s="5" t="s">
        <v>220</v>
      </c>
      <c r="IN33" s="5" t="s">
        <v>220</v>
      </c>
      <c r="IO33" s="5" t="s">
        <v>220</v>
      </c>
      <c r="IP33" s="5" t="s">
        <v>220</v>
      </c>
      <c r="IQ33" s="5" t="s">
        <v>220</v>
      </c>
      <c r="IR33" s="5" t="s">
        <v>220</v>
      </c>
      <c r="IS33" s="5" t="s">
        <v>220</v>
      </c>
      <c r="IT33" s="5" t="s">
        <v>220</v>
      </c>
      <c r="IU33" s="5" t="s">
        <v>220</v>
      </c>
      <c r="IV33" s="5" t="s">
        <v>220</v>
      </c>
      <c r="IW33" s="5" t="s">
        <v>220</v>
      </c>
      <c r="IX33" s="5" t="s">
        <v>220</v>
      </c>
    </row>
    <row r="34" spans="1:258" x14ac:dyDescent="0.3">
      <c r="A34" s="1" t="s">
        <v>28</v>
      </c>
      <c r="B34" s="2">
        <v>4056982</v>
      </c>
      <c r="C34" s="5">
        <v>3588993</v>
      </c>
      <c r="D34" s="5">
        <v>3804352</v>
      </c>
      <c r="E34" s="5">
        <v>3497628</v>
      </c>
      <c r="F34" s="5">
        <v>3646111</v>
      </c>
      <c r="G34" s="5">
        <v>3788614</v>
      </c>
      <c r="H34" s="5">
        <v>3783176</v>
      </c>
      <c r="I34" s="5">
        <v>3714199</v>
      </c>
      <c r="J34" s="5">
        <v>3624444</v>
      </c>
      <c r="K34" s="5">
        <v>3877069</v>
      </c>
      <c r="L34" s="5">
        <v>3978190</v>
      </c>
      <c r="M34" s="5">
        <v>3636884</v>
      </c>
      <c r="N34" s="5">
        <v>3545376</v>
      </c>
      <c r="O34" s="5">
        <v>3595481</v>
      </c>
      <c r="P34" s="5">
        <v>3551702</v>
      </c>
      <c r="Q34" s="5">
        <v>3515981</v>
      </c>
      <c r="R34" s="5">
        <v>3507007</v>
      </c>
      <c r="S34" s="5">
        <v>3428776</v>
      </c>
      <c r="T34" s="5">
        <v>3400027</v>
      </c>
      <c r="U34" s="5">
        <v>3201025</v>
      </c>
      <c r="V34" s="5">
        <v>3357609</v>
      </c>
      <c r="W34" s="5">
        <v>3208581</v>
      </c>
      <c r="X34" s="5">
        <v>3146802</v>
      </c>
      <c r="Y34" s="5">
        <v>2838236</v>
      </c>
      <c r="Z34" s="5">
        <v>2722521</v>
      </c>
      <c r="AA34" s="5">
        <v>2762499</v>
      </c>
      <c r="AB34" s="5">
        <v>2531559</v>
      </c>
      <c r="AC34" s="5">
        <v>2469801</v>
      </c>
      <c r="AD34" s="5">
        <v>2353449</v>
      </c>
      <c r="AE34" s="5">
        <v>2313432</v>
      </c>
      <c r="AF34" s="5">
        <v>2224896</v>
      </c>
      <c r="AG34" s="5">
        <v>2157740</v>
      </c>
      <c r="AH34" s="5">
        <v>2082288</v>
      </c>
      <c r="AI34" s="5">
        <v>11562970</v>
      </c>
      <c r="AJ34" s="5">
        <v>11917445</v>
      </c>
      <c r="AK34" s="5">
        <v>11279584</v>
      </c>
      <c r="AL34" s="5">
        <v>11596427</v>
      </c>
      <c r="AM34" s="5">
        <v>12105640</v>
      </c>
      <c r="AN34" s="5">
        <v>12201940</v>
      </c>
      <c r="AO34" s="5">
        <v>11115732</v>
      </c>
      <c r="AP34" s="5">
        <v>10828849</v>
      </c>
      <c r="AQ34" s="5">
        <v>11028814</v>
      </c>
      <c r="AR34" s="5">
        <v>11068724</v>
      </c>
      <c r="AS34" s="5">
        <v>9996510</v>
      </c>
      <c r="AT34" s="5">
        <v>10330256</v>
      </c>
      <c r="AU34" s="5">
        <v>10327879</v>
      </c>
      <c r="AV34" s="5">
        <v>10251972</v>
      </c>
      <c r="AW34" s="5">
        <v>9903454</v>
      </c>
      <c r="AX34" s="5">
        <v>10118620</v>
      </c>
      <c r="AY34" s="5">
        <v>9852494</v>
      </c>
      <c r="AZ34" s="5">
        <v>9331384</v>
      </c>
      <c r="BA34" s="5">
        <v>8649510</v>
      </c>
      <c r="BB34" s="5">
        <v>9141846</v>
      </c>
      <c r="BC34" s="5">
        <v>14538411</v>
      </c>
      <c r="BD34" s="5">
        <v>9227587</v>
      </c>
      <c r="BE34" s="5">
        <v>7699292</v>
      </c>
      <c r="BF34" s="5">
        <v>7577350</v>
      </c>
      <c r="BG34" s="5">
        <v>7184606</v>
      </c>
      <c r="BH34" s="5">
        <v>6613133</v>
      </c>
      <c r="BI34" s="5">
        <v>6487687</v>
      </c>
      <c r="BJ34" s="5">
        <v>6097810</v>
      </c>
      <c r="BK34" s="5">
        <v>6009620</v>
      </c>
      <c r="BL34" s="5">
        <v>5636686</v>
      </c>
      <c r="BM34" s="5">
        <v>5423576</v>
      </c>
      <c r="BN34" s="5">
        <v>5266759</v>
      </c>
      <c r="BO34" s="6">
        <v>12.090893617689471</v>
      </c>
      <c r="BP34" s="6">
        <v>11.944295180856439</v>
      </c>
      <c r="BQ34" s="6">
        <v>11.740963254045321</v>
      </c>
      <c r="BR34" s="6">
        <v>11.38626882176653</v>
      </c>
      <c r="BS34" s="6">
        <v>11.32020839283178</v>
      </c>
      <c r="BT34" s="6">
        <v>11.61540240670865</v>
      </c>
      <c r="BU34" s="6">
        <v>11.69673461222729</v>
      </c>
      <c r="BV34" s="6">
        <v>11.066690504805701</v>
      </c>
      <c r="BW34" s="6">
        <v>11.81544310523152</v>
      </c>
      <c r="BX34" s="6">
        <v>11.65535080023829</v>
      </c>
      <c r="BY34" s="6">
        <v>9.58894768462571</v>
      </c>
      <c r="BZ34" s="6">
        <v>11.75824510573772</v>
      </c>
      <c r="CA34" s="6">
        <v>11.37219192647659</v>
      </c>
      <c r="CB34" s="6">
        <v>11.005737530907711</v>
      </c>
      <c r="CC34" s="6">
        <v>10.0906119799851</v>
      </c>
      <c r="CD34" s="6">
        <v>8.4960195403088701</v>
      </c>
      <c r="CE34" s="6">
        <v>8.1530260361131699</v>
      </c>
      <c r="CF34" s="6">
        <v>7.2904442495439703</v>
      </c>
      <c r="CG34" s="6">
        <v>8.2144251272472495</v>
      </c>
      <c r="CH34" s="6">
        <v>7.7838426094283104</v>
      </c>
      <c r="CI34" s="6" t="s">
        <v>220</v>
      </c>
      <c r="CJ34" s="6" t="s">
        <v>220</v>
      </c>
      <c r="CK34" s="6" t="s">
        <v>220</v>
      </c>
      <c r="CL34" s="6" t="s">
        <v>220</v>
      </c>
      <c r="CM34" s="6" t="s">
        <v>220</v>
      </c>
      <c r="CN34" s="6" t="s">
        <v>220</v>
      </c>
      <c r="CO34" s="6" t="s">
        <v>220</v>
      </c>
      <c r="CP34" s="6" t="s">
        <v>220</v>
      </c>
      <c r="CQ34" s="6" t="s">
        <v>220</v>
      </c>
      <c r="CR34" s="6" t="s">
        <v>220</v>
      </c>
      <c r="CS34" s="6" t="s">
        <v>220</v>
      </c>
      <c r="CT34" s="6" t="s">
        <v>220</v>
      </c>
      <c r="CU34" s="6">
        <v>10.76689700121401</v>
      </c>
      <c r="CV34" s="6">
        <v>10.535371016112331</v>
      </c>
      <c r="CW34" s="6">
        <v>10.38624029748129</v>
      </c>
      <c r="CX34" s="6">
        <v>10.167415160581591</v>
      </c>
      <c r="CY34" s="6">
        <v>10.21001256525124</v>
      </c>
      <c r="CZ34" s="6">
        <v>10.384722424391491</v>
      </c>
      <c r="DA34" s="6">
        <v>10.43494370520385</v>
      </c>
      <c r="DB34" s="6">
        <v>9.6245977866183399</v>
      </c>
      <c r="DC34" s="6">
        <v>10.441594733123219</v>
      </c>
      <c r="DD34" s="6">
        <v>10.418052174114189</v>
      </c>
      <c r="DE34" s="6">
        <v>8.6590083174793797</v>
      </c>
      <c r="DF34" s="6">
        <v>10.398816751841119</v>
      </c>
      <c r="DG34" s="6">
        <v>9.9574129298823593</v>
      </c>
      <c r="DH34" s="6">
        <v>9.7607381422095898</v>
      </c>
      <c r="DI34" s="6">
        <v>9.0121921659687505</v>
      </c>
      <c r="DJ34" s="6">
        <v>7.4118496729805701</v>
      </c>
      <c r="DK34" s="6">
        <v>7.1219878294540599</v>
      </c>
      <c r="DL34" s="6">
        <v>6.2832304615776504</v>
      </c>
      <c r="DM34" s="6">
        <v>7.2140016086204399</v>
      </c>
      <c r="DN34" s="6">
        <v>6.6868815850143299</v>
      </c>
      <c r="DO34" s="6" t="s">
        <v>220</v>
      </c>
      <c r="DP34" s="6" t="s">
        <v>220</v>
      </c>
      <c r="DQ34" s="6" t="s">
        <v>220</v>
      </c>
      <c r="DR34" s="6" t="s">
        <v>220</v>
      </c>
      <c r="DS34" s="6" t="s">
        <v>220</v>
      </c>
      <c r="DT34" s="6" t="s">
        <v>220</v>
      </c>
      <c r="DU34" s="6" t="s">
        <v>220</v>
      </c>
      <c r="DV34" s="6" t="s">
        <v>220</v>
      </c>
      <c r="DW34" s="6" t="s">
        <v>220</v>
      </c>
      <c r="DX34" s="6" t="s">
        <v>220</v>
      </c>
      <c r="DY34" s="6" t="s">
        <v>220</v>
      </c>
      <c r="DZ34" s="6" t="s">
        <v>220</v>
      </c>
      <c r="EA34" s="6">
        <v>12.090893617689474</v>
      </c>
      <c r="EB34" s="6">
        <v>11.944295180856443</v>
      </c>
      <c r="EC34" s="6">
        <v>11.740963254045322</v>
      </c>
      <c r="ED34" s="6">
        <v>11.386268821766533</v>
      </c>
      <c r="EE34" s="6">
        <v>11.320208392831784</v>
      </c>
      <c r="EF34" s="6">
        <v>11.61540240670865</v>
      </c>
      <c r="EG34" s="6">
        <v>11.696734612227294</v>
      </c>
      <c r="EH34" s="6">
        <v>11.066690504805702</v>
      </c>
      <c r="EI34" s="6">
        <v>11.815443105231529</v>
      </c>
      <c r="EJ34" s="6">
        <v>11.655350800238299</v>
      </c>
      <c r="EK34" s="6">
        <v>9.5889476846257171</v>
      </c>
      <c r="EL34" s="6">
        <v>11.758245105737727</v>
      </c>
      <c r="EM34" s="6">
        <v>11.372191926476596</v>
      </c>
      <c r="EN34" s="6">
        <v>11.005737530907718</v>
      </c>
      <c r="EO34" s="6">
        <v>10.090611979985102</v>
      </c>
      <c r="EP34" s="6">
        <v>8.4960195403088736</v>
      </c>
      <c r="EQ34" s="6">
        <v>8.1530260361131788</v>
      </c>
      <c r="ER34" s="6">
        <v>7.2904442495439739</v>
      </c>
      <c r="ES34" s="6">
        <v>8.2144251272472513</v>
      </c>
      <c r="ET34" s="6">
        <v>7.7838426094283166</v>
      </c>
      <c r="EU34" s="6" t="s">
        <v>220</v>
      </c>
      <c r="EV34" s="6" t="s">
        <v>220</v>
      </c>
      <c r="EW34" s="6" t="s">
        <v>220</v>
      </c>
      <c r="EX34" s="6" t="s">
        <v>220</v>
      </c>
      <c r="EY34" s="6" t="s">
        <v>220</v>
      </c>
      <c r="EZ34" s="6" t="s">
        <v>220</v>
      </c>
      <c r="FA34" s="6" t="s">
        <v>220</v>
      </c>
      <c r="FB34" s="6" t="s">
        <v>220</v>
      </c>
      <c r="FC34" s="6" t="s">
        <v>220</v>
      </c>
      <c r="FD34" s="6" t="s">
        <v>220</v>
      </c>
      <c r="FE34" s="6" t="s">
        <v>220</v>
      </c>
      <c r="FF34" s="6" t="s">
        <v>220</v>
      </c>
      <c r="FG34" s="6">
        <v>10.766897001214017</v>
      </c>
      <c r="FH34" s="6">
        <v>10.535371016112336</v>
      </c>
      <c r="FI34" s="6">
        <v>10.386240297481296</v>
      </c>
      <c r="FJ34" s="6">
        <v>10.1674151605816</v>
      </c>
      <c r="FK34" s="6">
        <v>10.210012565251246</v>
      </c>
      <c r="FL34" s="6">
        <v>10.384722424391496</v>
      </c>
      <c r="FM34" s="6">
        <v>10.434943705203855</v>
      </c>
      <c r="FN34" s="6">
        <v>9.6245977866183416</v>
      </c>
      <c r="FO34" s="6">
        <v>10.441594733123221</v>
      </c>
      <c r="FP34" s="6">
        <v>10.418052174114191</v>
      </c>
      <c r="FQ34" s="6">
        <v>8.6590083174793815</v>
      </c>
      <c r="FR34" s="6">
        <v>10.398816751841126</v>
      </c>
      <c r="FS34" s="6">
        <v>9.957412929882361</v>
      </c>
      <c r="FT34" s="6">
        <v>9.7607381422095969</v>
      </c>
      <c r="FU34" s="6">
        <v>9.0121921659687505</v>
      </c>
      <c r="FV34" s="6">
        <v>7.4118496729805736</v>
      </c>
      <c r="FW34" s="6">
        <v>7.1219878294540617</v>
      </c>
      <c r="FX34" s="6">
        <v>6.2832304615776557</v>
      </c>
      <c r="FY34" s="6">
        <v>7.2140016086204426</v>
      </c>
      <c r="FZ34" s="6">
        <v>6.6868815850143317</v>
      </c>
      <c r="GA34" s="6" t="s">
        <v>220</v>
      </c>
      <c r="GB34" s="6" t="s">
        <v>220</v>
      </c>
      <c r="GC34" s="6" t="s">
        <v>220</v>
      </c>
      <c r="GD34" s="6" t="s">
        <v>220</v>
      </c>
      <c r="GE34" s="6" t="s">
        <v>220</v>
      </c>
      <c r="GF34" s="6" t="s">
        <v>220</v>
      </c>
      <c r="GG34" s="6" t="s">
        <v>220</v>
      </c>
      <c r="GH34" s="6" t="s">
        <v>220</v>
      </c>
      <c r="GI34" s="6" t="s">
        <v>220</v>
      </c>
      <c r="GJ34" s="6" t="s">
        <v>220</v>
      </c>
      <c r="GK34" s="6" t="s">
        <v>220</v>
      </c>
      <c r="GL34" s="6" t="s">
        <v>220</v>
      </c>
      <c r="GM34" s="5">
        <v>245763</v>
      </c>
      <c r="GN34" s="5">
        <v>244782</v>
      </c>
      <c r="GO34" s="5">
        <v>244297</v>
      </c>
      <c r="GP34" s="5">
        <v>242680</v>
      </c>
      <c r="GQ34" s="5">
        <v>241169</v>
      </c>
      <c r="GR34" s="5">
        <v>240205</v>
      </c>
      <c r="GS34" s="5">
        <v>238961</v>
      </c>
      <c r="GT34" s="5">
        <v>237888</v>
      </c>
      <c r="GU34" s="5">
        <v>236354</v>
      </c>
      <c r="GV34" s="5">
        <v>235162</v>
      </c>
      <c r="GW34" s="5">
        <v>233749</v>
      </c>
      <c r="GX34" s="5">
        <v>232443</v>
      </c>
      <c r="GY34" s="5">
        <v>230063</v>
      </c>
      <c r="GZ34" s="5">
        <v>226113</v>
      </c>
      <c r="HA34" s="5">
        <v>224276</v>
      </c>
      <c r="HB34" s="5">
        <v>222453</v>
      </c>
      <c r="HC34" s="5">
        <v>218704</v>
      </c>
      <c r="HD34" s="5">
        <v>216595</v>
      </c>
      <c r="HE34" s="5">
        <v>213869</v>
      </c>
      <c r="HF34" s="5">
        <v>217538</v>
      </c>
      <c r="HG34" s="5" t="s">
        <v>220</v>
      </c>
      <c r="HH34" s="5" t="s">
        <v>220</v>
      </c>
      <c r="HI34" s="5" t="s">
        <v>220</v>
      </c>
      <c r="HJ34" s="5" t="s">
        <v>220</v>
      </c>
      <c r="HK34" s="5" t="s">
        <v>220</v>
      </c>
      <c r="HL34" s="5" t="s">
        <v>220</v>
      </c>
      <c r="HM34" s="5" t="s">
        <v>220</v>
      </c>
      <c r="HN34" s="5" t="s">
        <v>220</v>
      </c>
      <c r="HO34" s="5" t="s">
        <v>220</v>
      </c>
      <c r="HP34" s="5" t="s">
        <v>220</v>
      </c>
      <c r="HQ34" s="5" t="s">
        <v>220</v>
      </c>
      <c r="HR34" s="5" t="s">
        <v>220</v>
      </c>
      <c r="HS34" s="5">
        <v>288161</v>
      </c>
      <c r="HT34" s="5">
        <v>286745</v>
      </c>
      <c r="HU34" s="5">
        <v>286400</v>
      </c>
      <c r="HV34" s="5">
        <v>284625</v>
      </c>
      <c r="HW34" s="5">
        <v>282874</v>
      </c>
      <c r="HX34" s="5">
        <v>281583</v>
      </c>
      <c r="HY34" s="5">
        <v>280041</v>
      </c>
      <c r="HZ34" s="5">
        <v>278795</v>
      </c>
      <c r="IA34" s="5">
        <v>276973</v>
      </c>
      <c r="IB34" s="5">
        <v>275301</v>
      </c>
      <c r="IC34" s="5">
        <v>273432</v>
      </c>
      <c r="ID34" s="5">
        <v>271663</v>
      </c>
      <c r="IE34" s="5">
        <v>269730</v>
      </c>
      <c r="IF34" s="5">
        <v>265556</v>
      </c>
      <c r="IG34" s="5">
        <v>263797</v>
      </c>
      <c r="IH34" s="5">
        <v>261601</v>
      </c>
      <c r="II34" s="5">
        <v>257299</v>
      </c>
      <c r="IJ34" s="5">
        <v>254260</v>
      </c>
      <c r="IK34" s="5">
        <v>250661</v>
      </c>
      <c r="IL34" s="5">
        <v>254562</v>
      </c>
      <c r="IM34" s="5" t="s">
        <v>220</v>
      </c>
      <c r="IN34" s="5" t="s">
        <v>220</v>
      </c>
      <c r="IO34" s="5" t="s">
        <v>220</v>
      </c>
      <c r="IP34" s="5" t="s">
        <v>220</v>
      </c>
      <c r="IQ34" s="5" t="s">
        <v>220</v>
      </c>
      <c r="IR34" s="5" t="s">
        <v>220</v>
      </c>
      <c r="IS34" s="5" t="s">
        <v>220</v>
      </c>
      <c r="IT34" s="5" t="s">
        <v>220</v>
      </c>
      <c r="IU34" s="5" t="s">
        <v>220</v>
      </c>
      <c r="IV34" s="5" t="s">
        <v>220</v>
      </c>
      <c r="IW34" s="5" t="s">
        <v>220</v>
      </c>
      <c r="IX34" s="5" t="s">
        <v>220</v>
      </c>
    </row>
    <row r="35" spans="1:258" x14ac:dyDescent="0.3">
      <c r="A35" s="1" t="s">
        <v>29</v>
      </c>
      <c r="B35" s="2">
        <v>4056983</v>
      </c>
      <c r="C35" s="5">
        <v>5399327</v>
      </c>
      <c r="D35" s="5">
        <v>5701260</v>
      </c>
      <c r="E35" s="5">
        <v>5306464</v>
      </c>
      <c r="F35" s="5">
        <v>5668631</v>
      </c>
      <c r="G35" s="5">
        <v>5489972</v>
      </c>
      <c r="H35" s="5">
        <v>5548823</v>
      </c>
      <c r="I35" s="5">
        <v>5507951</v>
      </c>
      <c r="J35" s="5">
        <v>5677712</v>
      </c>
      <c r="K35" s="5">
        <v>5709987</v>
      </c>
      <c r="L35" s="5">
        <v>5726301</v>
      </c>
      <c r="M35" s="5">
        <v>5428739</v>
      </c>
      <c r="N35" s="5">
        <v>5606045</v>
      </c>
      <c r="O35" s="5">
        <v>5669613</v>
      </c>
      <c r="P35" s="5">
        <v>5441521</v>
      </c>
      <c r="Q35" s="5">
        <v>5699505</v>
      </c>
      <c r="R35" s="5">
        <v>5263554</v>
      </c>
      <c r="S35" s="5">
        <v>5216506</v>
      </c>
      <c r="T35" s="5">
        <v>5370074</v>
      </c>
      <c r="U35" s="5">
        <v>5060952</v>
      </c>
      <c r="V35" s="5">
        <v>5060993</v>
      </c>
      <c r="W35" s="5">
        <v>5278117</v>
      </c>
      <c r="X35" s="5">
        <v>4949087</v>
      </c>
      <c r="Y35" s="5">
        <v>4851640</v>
      </c>
      <c r="Z35" s="5">
        <v>4958274</v>
      </c>
      <c r="AA35" s="5">
        <v>5063426</v>
      </c>
      <c r="AB35" s="5">
        <v>4924490</v>
      </c>
      <c r="AC35" s="5">
        <v>4934304</v>
      </c>
      <c r="AD35" s="5">
        <v>4724996</v>
      </c>
      <c r="AE35" s="5">
        <v>4940150</v>
      </c>
      <c r="AF35" s="5">
        <v>4715976</v>
      </c>
      <c r="AG35" s="5">
        <v>4789158</v>
      </c>
      <c r="AH35" s="5">
        <v>4851903</v>
      </c>
      <c r="AI35" s="5">
        <v>18053756</v>
      </c>
      <c r="AJ35" s="5">
        <v>18806107</v>
      </c>
      <c r="AK35" s="5">
        <v>18290574</v>
      </c>
      <c r="AL35" s="5">
        <v>18817928</v>
      </c>
      <c r="AM35" s="5">
        <v>18501986</v>
      </c>
      <c r="AN35" s="5">
        <v>18733302</v>
      </c>
      <c r="AO35" s="5">
        <v>18712244</v>
      </c>
      <c r="AP35" s="5">
        <v>18804605</v>
      </c>
      <c r="AQ35" s="5">
        <v>18916146</v>
      </c>
      <c r="AR35" s="5">
        <v>18870458</v>
      </c>
      <c r="AS35" s="5">
        <v>17639417</v>
      </c>
      <c r="AT35" s="5">
        <v>19302338</v>
      </c>
      <c r="AU35" s="5">
        <v>22522602</v>
      </c>
      <c r="AV35" s="5">
        <v>22868333</v>
      </c>
      <c r="AW35" s="5">
        <v>35271239</v>
      </c>
      <c r="AX35" s="5">
        <v>35029405</v>
      </c>
      <c r="AY35" s="5">
        <v>29930006</v>
      </c>
      <c r="AZ35" s="5">
        <v>31574190</v>
      </c>
      <c r="BA35" s="5">
        <v>34052265</v>
      </c>
      <c r="BB35" s="5">
        <v>24835962</v>
      </c>
      <c r="BC35" s="5">
        <v>22629101</v>
      </c>
      <c r="BD35" s="5">
        <v>20766217</v>
      </c>
      <c r="BE35" s="5">
        <v>22280385</v>
      </c>
      <c r="BF35" s="5">
        <v>21520456</v>
      </c>
      <c r="BG35" s="5">
        <v>21061363</v>
      </c>
      <c r="BH35" s="5">
        <v>20311908</v>
      </c>
      <c r="BI35" s="5">
        <v>21301069</v>
      </c>
      <c r="BJ35" s="5">
        <v>20701460</v>
      </c>
      <c r="BK35" s="5">
        <v>21455897</v>
      </c>
      <c r="BL35" s="5">
        <v>18964782</v>
      </c>
      <c r="BM35" s="5">
        <v>19364707</v>
      </c>
      <c r="BN35" s="5">
        <v>19816409</v>
      </c>
      <c r="BO35" s="6">
        <v>12.4512310180963</v>
      </c>
      <c r="BP35" s="6">
        <v>12.891261281091779</v>
      </c>
      <c r="BQ35" s="6">
        <v>12.70412319366177</v>
      </c>
      <c r="BR35" s="6">
        <v>11.97723742756169</v>
      </c>
      <c r="BS35" s="6">
        <v>12.781689644927351</v>
      </c>
      <c r="BT35" s="6">
        <v>11.85301017714918</v>
      </c>
      <c r="BU35" s="6">
        <v>11.58008790884981</v>
      </c>
      <c r="BV35" s="6">
        <v>11.60046889149049</v>
      </c>
      <c r="BW35" s="6">
        <v>11.636301401832799</v>
      </c>
      <c r="BX35" s="6">
        <v>12.1274207790371</v>
      </c>
      <c r="BY35" s="6">
        <v>11.45931801942019</v>
      </c>
      <c r="BZ35" s="6">
        <v>11.293632788019851</v>
      </c>
      <c r="CA35" s="6">
        <v>10.77112096742743</v>
      </c>
      <c r="CB35" s="6">
        <v>10.791980189162521</v>
      </c>
      <c r="CC35" s="6">
        <v>10.036206611165071</v>
      </c>
      <c r="CD35" s="6">
        <v>10.196471844787361</v>
      </c>
      <c r="CE35" s="6">
        <v>10.210590336355679</v>
      </c>
      <c r="CF35" s="6">
        <v>10.669370582168041</v>
      </c>
      <c r="CG35" s="6">
        <v>11.1059049139179</v>
      </c>
      <c r="CH35" s="6">
        <v>11.058916698758519</v>
      </c>
      <c r="CI35" s="6" t="s">
        <v>220</v>
      </c>
      <c r="CJ35" s="6" t="s">
        <v>220</v>
      </c>
      <c r="CK35" s="6" t="s">
        <v>220</v>
      </c>
      <c r="CL35" s="6" t="s">
        <v>220</v>
      </c>
      <c r="CM35" s="6" t="s">
        <v>220</v>
      </c>
      <c r="CN35" s="6" t="s">
        <v>220</v>
      </c>
      <c r="CO35" s="6" t="s">
        <v>220</v>
      </c>
      <c r="CP35" s="6" t="s">
        <v>220</v>
      </c>
      <c r="CQ35" s="6" t="s">
        <v>220</v>
      </c>
      <c r="CR35" s="6" t="s">
        <v>220</v>
      </c>
      <c r="CS35" s="6" t="s">
        <v>220</v>
      </c>
      <c r="CT35" s="6" t="s">
        <v>220</v>
      </c>
      <c r="CU35" s="6">
        <v>11.39974736699801</v>
      </c>
      <c r="CV35" s="6">
        <v>12.082162572096079</v>
      </c>
      <c r="CW35" s="6">
        <v>11.93333256809651</v>
      </c>
      <c r="CX35" s="6">
        <v>10.9881018259293</v>
      </c>
      <c r="CY35" s="6">
        <v>11.161551509407239</v>
      </c>
      <c r="CZ35" s="6">
        <v>10.43433469950673</v>
      </c>
      <c r="DA35" s="6">
        <v>10.2583971951629</v>
      </c>
      <c r="DB35" s="6">
        <v>10.134145894779801</v>
      </c>
      <c r="DC35" s="6">
        <v>10.36078387663345</v>
      </c>
      <c r="DD35" s="6">
        <v>9.2647726720980899</v>
      </c>
      <c r="DE35" s="6">
        <v>10.412825456590589</v>
      </c>
      <c r="DF35" s="6">
        <v>9.6317738960024304</v>
      </c>
      <c r="DG35" s="6">
        <v>9.0822192201877296</v>
      </c>
      <c r="DH35" s="6">
        <v>8.9755127354605904</v>
      </c>
      <c r="DI35" s="6">
        <v>7.6754928919568002</v>
      </c>
      <c r="DJ35" s="6">
        <v>7.3968718347331697</v>
      </c>
      <c r="DK35" s="6">
        <v>7.7030675907024202</v>
      </c>
      <c r="DL35" s="6">
        <v>8.5212283488440299</v>
      </c>
      <c r="DM35" s="6">
        <v>8.8620608645542092</v>
      </c>
      <c r="DN35" s="6">
        <v>8.5170320347965802</v>
      </c>
      <c r="DO35" s="6" t="s">
        <v>220</v>
      </c>
      <c r="DP35" s="6" t="s">
        <v>220</v>
      </c>
      <c r="DQ35" s="6" t="s">
        <v>220</v>
      </c>
      <c r="DR35" s="6" t="s">
        <v>220</v>
      </c>
      <c r="DS35" s="6" t="s">
        <v>220</v>
      </c>
      <c r="DT35" s="6" t="s">
        <v>220</v>
      </c>
      <c r="DU35" s="6" t="s">
        <v>220</v>
      </c>
      <c r="DV35" s="6" t="s">
        <v>220</v>
      </c>
      <c r="DW35" s="6" t="s">
        <v>220</v>
      </c>
      <c r="DX35" s="6" t="s">
        <v>220</v>
      </c>
      <c r="DY35" s="6" t="s">
        <v>220</v>
      </c>
      <c r="DZ35" s="6" t="s">
        <v>220</v>
      </c>
      <c r="EA35" s="6">
        <v>8.3146828642379198</v>
      </c>
      <c r="EB35" s="6">
        <v>8.4962973097175016</v>
      </c>
      <c r="EC35" s="6">
        <v>8.361161029265439</v>
      </c>
      <c r="ED35" s="6">
        <v>7.506239160742691</v>
      </c>
      <c r="EE35" s="6">
        <v>7.6918789385446775</v>
      </c>
      <c r="EF35" s="6">
        <v>6.6815430948148826</v>
      </c>
      <c r="EG35" s="6">
        <v>6.7433061768341798</v>
      </c>
      <c r="EH35" s="6">
        <v>6.784423021104276</v>
      </c>
      <c r="EI35" s="6">
        <v>6.4118709902491897</v>
      </c>
      <c r="EJ35" s="6">
        <v>8.1499222883886624</v>
      </c>
      <c r="EK35" s="6">
        <v>10.446477533732972</v>
      </c>
      <c r="EL35" s="6">
        <v>10.869054898605862</v>
      </c>
      <c r="EM35" s="6">
        <v>10.325396107282808</v>
      </c>
      <c r="EN35" s="6">
        <v>10.371916234449889</v>
      </c>
      <c r="EO35" s="6">
        <v>7.0049942933640725</v>
      </c>
      <c r="EP35" s="6">
        <v>6.9002426877353207</v>
      </c>
      <c r="EQ35" s="6">
        <v>7.3403730389651614</v>
      </c>
      <c r="ER35" s="6">
        <v>8.1488743819263441</v>
      </c>
      <c r="ES35" s="6">
        <v>10.357959684303401</v>
      </c>
      <c r="ET35" s="6">
        <v>11.058916698758525</v>
      </c>
      <c r="EU35" s="6" t="s">
        <v>220</v>
      </c>
      <c r="EV35" s="6" t="s">
        <v>220</v>
      </c>
      <c r="EW35" s="6" t="s">
        <v>220</v>
      </c>
      <c r="EX35" s="6" t="s">
        <v>220</v>
      </c>
      <c r="EY35" s="6" t="s">
        <v>220</v>
      </c>
      <c r="EZ35" s="6" t="s">
        <v>220</v>
      </c>
      <c r="FA35" s="6" t="s">
        <v>220</v>
      </c>
      <c r="FB35" s="6" t="s">
        <v>220</v>
      </c>
      <c r="FC35" s="6" t="s">
        <v>220</v>
      </c>
      <c r="FD35" s="6" t="s">
        <v>220</v>
      </c>
      <c r="FE35" s="6" t="s">
        <v>220</v>
      </c>
      <c r="FF35" s="6" t="s">
        <v>220</v>
      </c>
      <c r="FG35" s="6">
        <v>5.4587917628447089</v>
      </c>
      <c r="FH35" s="6">
        <v>5.5396685768085865</v>
      </c>
      <c r="FI35" s="6">
        <v>5.3492364618648089</v>
      </c>
      <c r="FJ35" s="6">
        <v>4.851942254216298</v>
      </c>
      <c r="FK35" s="6">
        <v>5.1355189653694477</v>
      </c>
      <c r="FL35" s="6">
        <v>4.5189630744222242</v>
      </c>
      <c r="FM35" s="6">
        <v>4.372180054941567</v>
      </c>
      <c r="FN35" s="6">
        <v>4.4466767581664168</v>
      </c>
      <c r="FO35" s="6">
        <v>4.583808985191804</v>
      </c>
      <c r="FP35" s="6">
        <v>6.4129922018850838</v>
      </c>
      <c r="FQ35" s="6">
        <v>9.3914328347699918</v>
      </c>
      <c r="FR35" s="6">
        <v>9.1313031613061586</v>
      </c>
      <c r="FS35" s="6">
        <v>8.582955411600345</v>
      </c>
      <c r="FT35" s="6">
        <v>8.486309847848382</v>
      </c>
      <c r="FU35" s="6">
        <v>6.7846679228904039</v>
      </c>
      <c r="FV35" s="6">
        <v>6.7089269941491372</v>
      </c>
      <c r="FW35" s="6">
        <v>7.0082556599628933</v>
      </c>
      <c r="FX35" s="6">
        <v>7.6946147817872061</v>
      </c>
      <c r="FY35" s="6">
        <v>8.4866909541504469</v>
      </c>
      <c r="FZ35" s="6">
        <v>8.5170320347965873</v>
      </c>
      <c r="GA35" s="6" t="s">
        <v>220</v>
      </c>
      <c r="GB35" s="6" t="s">
        <v>220</v>
      </c>
      <c r="GC35" s="6" t="s">
        <v>220</v>
      </c>
      <c r="GD35" s="6" t="s">
        <v>220</v>
      </c>
      <c r="GE35" s="6" t="s">
        <v>220</v>
      </c>
      <c r="GF35" s="6" t="s">
        <v>220</v>
      </c>
      <c r="GG35" s="6" t="s">
        <v>220</v>
      </c>
      <c r="GH35" s="6" t="s">
        <v>220</v>
      </c>
      <c r="GI35" s="6" t="s">
        <v>220</v>
      </c>
      <c r="GJ35" s="6" t="s">
        <v>220</v>
      </c>
      <c r="GK35" s="6" t="s">
        <v>220</v>
      </c>
      <c r="GL35" s="6" t="s">
        <v>220</v>
      </c>
      <c r="GM35" s="5">
        <v>668473</v>
      </c>
      <c r="GN35" s="5">
        <v>668003</v>
      </c>
      <c r="GO35" s="5">
        <v>666598</v>
      </c>
      <c r="GP35" s="5">
        <v>663556</v>
      </c>
      <c r="GQ35" s="5">
        <v>661143</v>
      </c>
      <c r="GR35" s="5">
        <v>659795</v>
      </c>
      <c r="GS35" s="5">
        <v>660648</v>
      </c>
      <c r="GT35" s="5">
        <v>660818</v>
      </c>
      <c r="GU35" s="5">
        <v>664170</v>
      </c>
      <c r="GV35" s="5">
        <v>666343</v>
      </c>
      <c r="GW35" s="5">
        <v>667171</v>
      </c>
      <c r="GX35" s="5">
        <v>668403</v>
      </c>
      <c r="GY35" s="5">
        <v>670797</v>
      </c>
      <c r="GZ35" s="5">
        <v>674392</v>
      </c>
      <c r="HA35" s="5">
        <v>674151</v>
      </c>
      <c r="HB35" s="5">
        <v>670035</v>
      </c>
      <c r="HC35" s="5">
        <v>671595</v>
      </c>
      <c r="HD35" s="5">
        <v>675180</v>
      </c>
      <c r="HE35" s="5">
        <v>671153</v>
      </c>
      <c r="HF35" s="5">
        <v>667838</v>
      </c>
      <c r="HG35" s="5" t="s">
        <v>220</v>
      </c>
      <c r="HH35" s="5" t="s">
        <v>220</v>
      </c>
      <c r="HI35" s="5" t="s">
        <v>220</v>
      </c>
      <c r="HJ35" s="5" t="s">
        <v>220</v>
      </c>
      <c r="HK35" s="5" t="s">
        <v>220</v>
      </c>
      <c r="HL35" s="5" t="s">
        <v>220</v>
      </c>
      <c r="HM35" s="5" t="s">
        <v>220</v>
      </c>
      <c r="HN35" s="5" t="s">
        <v>220</v>
      </c>
      <c r="HO35" s="5" t="s">
        <v>220</v>
      </c>
      <c r="HP35" s="5" t="s">
        <v>220</v>
      </c>
      <c r="HQ35" s="5" t="s">
        <v>220</v>
      </c>
      <c r="HR35" s="5" t="s">
        <v>220</v>
      </c>
      <c r="HS35" s="5">
        <v>752470</v>
      </c>
      <c r="HT35" s="5">
        <v>751979</v>
      </c>
      <c r="HU35" s="5">
        <v>750659</v>
      </c>
      <c r="HV35" s="5">
        <v>747747</v>
      </c>
      <c r="HW35" s="5">
        <v>745640</v>
      </c>
      <c r="HX35" s="5">
        <v>744409</v>
      </c>
      <c r="HY35" s="5">
        <v>744878</v>
      </c>
      <c r="HZ35" s="5">
        <v>745327</v>
      </c>
      <c r="IA35" s="5">
        <v>748935</v>
      </c>
      <c r="IB35" s="5">
        <v>752207</v>
      </c>
      <c r="IC35" s="5">
        <v>753865</v>
      </c>
      <c r="ID35" s="5">
        <v>755807</v>
      </c>
      <c r="IE35" s="5">
        <v>758320</v>
      </c>
      <c r="IF35" s="5">
        <v>761973</v>
      </c>
      <c r="IG35" s="5">
        <v>761560</v>
      </c>
      <c r="IH35" s="5">
        <v>753315</v>
      </c>
      <c r="II35" s="5">
        <v>752331</v>
      </c>
      <c r="IJ35" s="5">
        <v>751430</v>
      </c>
      <c r="IK35" s="5">
        <v>746261</v>
      </c>
      <c r="IL35" s="5">
        <v>743158</v>
      </c>
      <c r="IM35" s="5" t="s">
        <v>220</v>
      </c>
      <c r="IN35" s="5" t="s">
        <v>220</v>
      </c>
      <c r="IO35" s="5" t="s">
        <v>220</v>
      </c>
      <c r="IP35" s="5" t="s">
        <v>220</v>
      </c>
      <c r="IQ35" s="5" t="s">
        <v>220</v>
      </c>
      <c r="IR35" s="5" t="s">
        <v>220</v>
      </c>
      <c r="IS35" s="5" t="s">
        <v>220</v>
      </c>
      <c r="IT35" s="5" t="s">
        <v>220</v>
      </c>
      <c r="IU35" s="5" t="s">
        <v>220</v>
      </c>
      <c r="IV35" s="5" t="s">
        <v>220</v>
      </c>
      <c r="IW35" s="5" t="s">
        <v>220</v>
      </c>
      <c r="IX35" s="5" t="s">
        <v>220</v>
      </c>
    </row>
    <row r="36" spans="1:258" x14ac:dyDescent="0.3">
      <c r="A36" s="1" t="s">
        <v>30</v>
      </c>
      <c r="B36" s="2">
        <v>4056985</v>
      </c>
      <c r="C36" s="5" t="s">
        <v>220</v>
      </c>
      <c r="D36" s="5" t="s">
        <v>220</v>
      </c>
      <c r="E36" s="5" t="s">
        <v>220</v>
      </c>
      <c r="F36" s="5" t="s">
        <v>220</v>
      </c>
      <c r="G36" s="5" t="s">
        <v>220</v>
      </c>
      <c r="H36" s="5" t="s">
        <v>220</v>
      </c>
      <c r="I36" s="5" t="s">
        <v>220</v>
      </c>
      <c r="J36" s="5" t="s">
        <v>220</v>
      </c>
      <c r="K36" s="5" t="s">
        <v>220</v>
      </c>
      <c r="L36" s="5">
        <v>7804465</v>
      </c>
      <c r="M36" s="5">
        <v>7303192</v>
      </c>
      <c r="N36" s="5">
        <v>7550528</v>
      </c>
      <c r="O36" s="5">
        <v>7740902</v>
      </c>
      <c r="P36" s="5">
        <v>7270629</v>
      </c>
      <c r="Q36" s="5">
        <v>7350949</v>
      </c>
      <c r="R36" s="5">
        <v>6900077</v>
      </c>
      <c r="S36" s="5">
        <v>6735033</v>
      </c>
      <c r="T36" s="5">
        <v>7013075</v>
      </c>
      <c r="U36" s="5">
        <v>6342747</v>
      </c>
      <c r="V36" s="5">
        <v>6188521</v>
      </c>
      <c r="W36" s="5">
        <v>6112875</v>
      </c>
      <c r="X36" s="5">
        <v>5675395</v>
      </c>
      <c r="Y36" s="5">
        <v>5595414</v>
      </c>
      <c r="Z36" s="5">
        <v>5625943</v>
      </c>
      <c r="AA36" s="5">
        <v>5648385</v>
      </c>
      <c r="AB36" s="5">
        <v>5239339</v>
      </c>
      <c r="AC36" s="5">
        <v>5276858</v>
      </c>
      <c r="AD36" s="5">
        <v>4859226</v>
      </c>
      <c r="AE36" s="5">
        <v>5095154</v>
      </c>
      <c r="AF36" s="5">
        <v>4564186</v>
      </c>
      <c r="AG36" s="5">
        <v>4644079</v>
      </c>
      <c r="AH36" s="5">
        <v>4581930</v>
      </c>
      <c r="AI36" s="5" t="s">
        <v>220</v>
      </c>
      <c r="AJ36" s="5" t="s">
        <v>220</v>
      </c>
      <c r="AK36" s="5" t="s">
        <v>220</v>
      </c>
      <c r="AL36" s="5" t="s">
        <v>220</v>
      </c>
      <c r="AM36" s="5" t="s">
        <v>220</v>
      </c>
      <c r="AN36" s="5" t="s">
        <v>220</v>
      </c>
      <c r="AO36" s="5" t="s">
        <v>220</v>
      </c>
      <c r="AP36" s="5" t="s">
        <v>220</v>
      </c>
      <c r="AQ36" s="5" t="s">
        <v>220</v>
      </c>
      <c r="AR36" s="5">
        <v>27632989</v>
      </c>
      <c r="AS36" s="5">
        <v>26535589</v>
      </c>
      <c r="AT36" s="5">
        <v>31689225</v>
      </c>
      <c r="AU36" s="5">
        <v>32705871</v>
      </c>
      <c r="AV36" s="5">
        <v>28280485</v>
      </c>
      <c r="AW36" s="5">
        <v>26950289</v>
      </c>
      <c r="AX36" s="5">
        <v>26963844</v>
      </c>
      <c r="AY36" s="5">
        <v>27819009</v>
      </c>
      <c r="AZ36" s="5">
        <v>25750763</v>
      </c>
      <c r="BA36" s="5">
        <v>104346797</v>
      </c>
      <c r="BB36" s="5">
        <v>24681374</v>
      </c>
      <c r="BC36" s="5">
        <v>20539739</v>
      </c>
      <c r="BD36" s="5">
        <v>20221139</v>
      </c>
      <c r="BE36" s="5">
        <v>22600795</v>
      </c>
      <c r="BF36" s="5">
        <v>19847282</v>
      </c>
      <c r="BG36" s="5">
        <v>17736466</v>
      </c>
      <c r="BH36" s="5">
        <v>16935356</v>
      </c>
      <c r="BI36" s="5">
        <v>16932475</v>
      </c>
      <c r="BJ36" s="5">
        <v>15972230</v>
      </c>
      <c r="BK36" s="5">
        <v>16311052</v>
      </c>
      <c r="BL36" s="5">
        <v>16261131</v>
      </c>
      <c r="BM36" s="5">
        <v>16147646</v>
      </c>
      <c r="BN36" s="5">
        <v>14031663</v>
      </c>
      <c r="BO36" s="6" t="s">
        <v>220</v>
      </c>
      <c r="BP36" s="6" t="s">
        <v>220</v>
      </c>
      <c r="BQ36" s="6" t="s">
        <v>220</v>
      </c>
      <c r="BR36" s="6" t="s">
        <v>220</v>
      </c>
      <c r="BS36" s="6" t="s">
        <v>220</v>
      </c>
      <c r="BT36" s="6" t="s">
        <v>220</v>
      </c>
      <c r="BU36" s="6" t="s">
        <v>220</v>
      </c>
      <c r="BV36" s="6" t="s">
        <v>220</v>
      </c>
      <c r="BW36" s="6">
        <v>11.649315537063931</v>
      </c>
      <c r="BX36" s="6">
        <v>11.323889369884061</v>
      </c>
      <c r="BY36" s="6">
        <v>10.264343570647601</v>
      </c>
      <c r="BZ36" s="6">
        <v>9.54583573493138</v>
      </c>
      <c r="CA36" s="6">
        <v>8.8127068395905201</v>
      </c>
      <c r="CB36" s="6">
        <v>8.7045766979087702</v>
      </c>
      <c r="CC36" s="6">
        <v>7.5566602942554804</v>
      </c>
      <c r="CD36" s="6">
        <v>7.5777680967109502</v>
      </c>
      <c r="CE36" s="6">
        <v>7.5711567937204602</v>
      </c>
      <c r="CF36" s="6">
        <v>7.60326866880881</v>
      </c>
      <c r="CG36" s="6">
        <v>7.5277136209483597</v>
      </c>
      <c r="CH36" s="6">
        <v>7.6591159664805204</v>
      </c>
      <c r="CI36" s="6" t="s">
        <v>220</v>
      </c>
      <c r="CJ36" s="6" t="s">
        <v>220</v>
      </c>
      <c r="CK36" s="6" t="s">
        <v>220</v>
      </c>
      <c r="CL36" s="6" t="s">
        <v>220</v>
      </c>
      <c r="CM36" s="6" t="s">
        <v>220</v>
      </c>
      <c r="CN36" s="6" t="s">
        <v>220</v>
      </c>
      <c r="CO36" s="6" t="s">
        <v>220</v>
      </c>
      <c r="CP36" s="6" t="s">
        <v>220</v>
      </c>
      <c r="CQ36" s="6" t="s">
        <v>220</v>
      </c>
      <c r="CR36" s="6" t="s">
        <v>220</v>
      </c>
      <c r="CS36" s="6" t="s">
        <v>220</v>
      </c>
      <c r="CT36" s="6" t="s">
        <v>220</v>
      </c>
      <c r="CU36" s="6" t="s">
        <v>220</v>
      </c>
      <c r="CV36" s="6" t="s">
        <v>220</v>
      </c>
      <c r="CW36" s="6" t="s">
        <v>220</v>
      </c>
      <c r="CX36" s="6" t="s">
        <v>220</v>
      </c>
      <c r="CY36" s="6" t="s">
        <v>220</v>
      </c>
      <c r="CZ36" s="6" t="s">
        <v>220</v>
      </c>
      <c r="DA36" s="6" t="s">
        <v>220</v>
      </c>
      <c r="DB36" s="6" t="s">
        <v>220</v>
      </c>
      <c r="DC36" s="6">
        <v>9.3542004152316398</v>
      </c>
      <c r="DD36" s="6">
        <v>9.1411737905918002</v>
      </c>
      <c r="DE36" s="6">
        <v>8.4565459895964192</v>
      </c>
      <c r="DF36" s="6">
        <v>7.8798796887126503</v>
      </c>
      <c r="DG36" s="6">
        <v>7.2244022054946502</v>
      </c>
      <c r="DH36" s="6">
        <v>7.2239562440165699</v>
      </c>
      <c r="DI36" s="6">
        <v>6.5827207063482902</v>
      </c>
      <c r="DJ36" s="6">
        <v>6.57240600724543</v>
      </c>
      <c r="DK36" s="6">
        <v>6.5445565634863403</v>
      </c>
      <c r="DL36" s="6">
        <v>6.55421787605039</v>
      </c>
      <c r="DM36" s="6">
        <v>6.4626370482663802</v>
      </c>
      <c r="DN36" s="6">
        <v>6.4394178927121404</v>
      </c>
      <c r="DO36" s="6" t="s">
        <v>220</v>
      </c>
      <c r="DP36" s="6" t="s">
        <v>220</v>
      </c>
      <c r="DQ36" s="6" t="s">
        <v>220</v>
      </c>
      <c r="DR36" s="6" t="s">
        <v>220</v>
      </c>
      <c r="DS36" s="6" t="s">
        <v>220</v>
      </c>
      <c r="DT36" s="6" t="s">
        <v>220</v>
      </c>
      <c r="DU36" s="6" t="s">
        <v>220</v>
      </c>
      <c r="DV36" s="6" t="s">
        <v>220</v>
      </c>
      <c r="DW36" s="6" t="s">
        <v>220</v>
      </c>
      <c r="DX36" s="6" t="s">
        <v>220</v>
      </c>
      <c r="DY36" s="6" t="s">
        <v>220</v>
      </c>
      <c r="DZ36" s="6" t="s">
        <v>220</v>
      </c>
      <c r="EA36" s="6" t="s">
        <v>220</v>
      </c>
      <c r="EB36" s="6" t="s">
        <v>220</v>
      </c>
      <c r="EC36" s="6" t="s">
        <v>220</v>
      </c>
      <c r="ED36" s="6" t="s">
        <v>220</v>
      </c>
      <c r="EE36" s="6" t="s">
        <v>220</v>
      </c>
      <c r="EF36" s="6" t="s">
        <v>220</v>
      </c>
      <c r="EG36" s="6" t="s">
        <v>220</v>
      </c>
      <c r="EH36" s="6" t="s">
        <v>220</v>
      </c>
      <c r="EI36" s="6" t="s">
        <v>220</v>
      </c>
      <c r="EJ36" s="6">
        <v>11.323851154435314</v>
      </c>
      <c r="EK36" s="6">
        <v>10.264332326969861</v>
      </c>
      <c r="EL36" s="6">
        <v>9.5458357349313854</v>
      </c>
      <c r="EM36" s="6">
        <v>8.812706839590529</v>
      </c>
      <c r="EN36" s="6">
        <v>8.7045766979087791</v>
      </c>
      <c r="EO36" s="6">
        <v>7.5566728699380761</v>
      </c>
      <c r="EP36" s="6">
        <v>7.5777705089377987</v>
      </c>
      <c r="EQ36" s="6">
        <v>7.5711581517121003</v>
      </c>
      <c r="ER36" s="6">
        <v>7.6009596361082687</v>
      </c>
      <c r="ES36" s="6">
        <v>7.5257770804984023</v>
      </c>
      <c r="ET36" s="6">
        <v>7.6591159664805213</v>
      </c>
      <c r="EU36" s="6" t="s">
        <v>220</v>
      </c>
      <c r="EV36" s="6" t="s">
        <v>220</v>
      </c>
      <c r="EW36" s="6" t="s">
        <v>220</v>
      </c>
      <c r="EX36" s="6" t="s">
        <v>220</v>
      </c>
      <c r="EY36" s="6" t="s">
        <v>220</v>
      </c>
      <c r="EZ36" s="6" t="s">
        <v>220</v>
      </c>
      <c r="FA36" s="6" t="s">
        <v>220</v>
      </c>
      <c r="FB36" s="6" t="s">
        <v>220</v>
      </c>
      <c r="FC36" s="6" t="s">
        <v>220</v>
      </c>
      <c r="FD36" s="6" t="s">
        <v>220</v>
      </c>
      <c r="FE36" s="6" t="s">
        <v>220</v>
      </c>
      <c r="FF36" s="6" t="s">
        <v>220</v>
      </c>
      <c r="FG36" s="6" t="s">
        <v>220</v>
      </c>
      <c r="FH36" s="6" t="s">
        <v>220</v>
      </c>
      <c r="FI36" s="6" t="s">
        <v>220</v>
      </c>
      <c r="FJ36" s="6" t="s">
        <v>220</v>
      </c>
      <c r="FK36" s="6" t="s">
        <v>220</v>
      </c>
      <c r="FL36" s="6" t="s">
        <v>220</v>
      </c>
      <c r="FM36" s="6" t="s">
        <v>220</v>
      </c>
      <c r="FN36" s="6" t="s">
        <v>220</v>
      </c>
      <c r="FO36" s="6">
        <v>9.3542004152316487</v>
      </c>
      <c r="FP36" s="6">
        <v>8.9442870212891403</v>
      </c>
      <c r="FQ36" s="6">
        <v>8.4140789337290229</v>
      </c>
      <c r="FR36" s="6">
        <v>7.8416165326564844</v>
      </c>
      <c r="FS36" s="6">
        <v>7.1873517483410012</v>
      </c>
      <c r="FT36" s="6">
        <v>7.1621946855808041</v>
      </c>
      <c r="FU36" s="6">
        <v>6.4868754179345816</v>
      </c>
      <c r="FV36" s="6">
        <v>6.4411328715363103</v>
      </c>
      <c r="FW36" s="6">
        <v>6.3988933950201972</v>
      </c>
      <c r="FX36" s="6">
        <v>6.4605326280449695</v>
      </c>
      <c r="FY36" s="6">
        <v>6.4589011939774803</v>
      </c>
      <c r="FZ36" s="6">
        <v>6.4394178927121404</v>
      </c>
      <c r="GA36" s="6" t="s">
        <v>220</v>
      </c>
      <c r="GB36" s="6" t="s">
        <v>220</v>
      </c>
      <c r="GC36" s="6" t="s">
        <v>220</v>
      </c>
      <c r="GD36" s="6" t="s">
        <v>220</v>
      </c>
      <c r="GE36" s="6" t="s">
        <v>220</v>
      </c>
      <c r="GF36" s="6" t="s">
        <v>220</v>
      </c>
      <c r="GG36" s="6" t="s">
        <v>220</v>
      </c>
      <c r="GH36" s="6" t="s">
        <v>220</v>
      </c>
      <c r="GI36" s="6" t="s">
        <v>220</v>
      </c>
      <c r="GJ36" s="6" t="s">
        <v>220</v>
      </c>
      <c r="GK36" s="6" t="s">
        <v>220</v>
      </c>
      <c r="GL36" s="6" t="s">
        <v>220</v>
      </c>
      <c r="GM36" s="5" t="s">
        <v>220</v>
      </c>
      <c r="GN36" s="5" t="s">
        <v>220</v>
      </c>
      <c r="GO36" s="5" t="s">
        <v>220</v>
      </c>
      <c r="GP36" s="5" t="s">
        <v>220</v>
      </c>
      <c r="GQ36" s="5" t="s">
        <v>220</v>
      </c>
      <c r="GR36" s="5" t="s">
        <v>220</v>
      </c>
      <c r="GS36" s="5" t="s">
        <v>220</v>
      </c>
      <c r="GT36" s="5" t="s">
        <v>220</v>
      </c>
      <c r="GU36" s="5" t="s">
        <v>220</v>
      </c>
      <c r="GV36" s="5">
        <v>667001</v>
      </c>
      <c r="GW36" s="5">
        <v>667021</v>
      </c>
      <c r="GX36" s="5">
        <v>665306</v>
      </c>
      <c r="GY36" s="5">
        <v>664299</v>
      </c>
      <c r="GZ36" s="5">
        <v>660300</v>
      </c>
      <c r="HA36" s="5">
        <v>634722</v>
      </c>
      <c r="HB36" s="5">
        <v>629105</v>
      </c>
      <c r="HC36" s="5">
        <v>619523</v>
      </c>
      <c r="HD36" s="5">
        <v>611627</v>
      </c>
      <c r="HE36" s="5">
        <v>602829</v>
      </c>
      <c r="HF36" s="5">
        <v>592831</v>
      </c>
      <c r="HG36" s="5" t="s">
        <v>220</v>
      </c>
      <c r="HH36" s="5" t="s">
        <v>220</v>
      </c>
      <c r="HI36" s="5" t="s">
        <v>220</v>
      </c>
      <c r="HJ36" s="5" t="s">
        <v>220</v>
      </c>
      <c r="HK36" s="5" t="s">
        <v>220</v>
      </c>
      <c r="HL36" s="5" t="s">
        <v>220</v>
      </c>
      <c r="HM36" s="5" t="s">
        <v>220</v>
      </c>
      <c r="HN36" s="5" t="s">
        <v>220</v>
      </c>
      <c r="HO36" s="5" t="s">
        <v>220</v>
      </c>
      <c r="HP36" s="5" t="s">
        <v>220</v>
      </c>
      <c r="HQ36" s="5" t="s">
        <v>220</v>
      </c>
      <c r="HR36" s="5" t="s">
        <v>220</v>
      </c>
      <c r="HS36" s="5" t="s">
        <v>220</v>
      </c>
      <c r="HT36" s="5" t="s">
        <v>220</v>
      </c>
      <c r="HU36" s="5" t="s">
        <v>220</v>
      </c>
      <c r="HV36" s="5" t="s">
        <v>220</v>
      </c>
      <c r="HW36" s="5" t="s">
        <v>220</v>
      </c>
      <c r="HX36" s="5" t="s">
        <v>220</v>
      </c>
      <c r="HY36" s="5" t="s">
        <v>220</v>
      </c>
      <c r="HZ36" s="5" t="s">
        <v>220</v>
      </c>
      <c r="IA36" s="5">
        <v>731910</v>
      </c>
      <c r="IB36" s="5">
        <v>749275</v>
      </c>
      <c r="IC36" s="5">
        <v>749195</v>
      </c>
      <c r="ID36" s="5">
        <v>747099</v>
      </c>
      <c r="IE36" s="5">
        <v>745133</v>
      </c>
      <c r="IF36" s="5">
        <v>740081</v>
      </c>
      <c r="IG36" s="5">
        <v>709305</v>
      </c>
      <c r="IH36" s="5">
        <v>703295</v>
      </c>
      <c r="II36" s="5">
        <v>692873</v>
      </c>
      <c r="IJ36" s="5">
        <v>683800</v>
      </c>
      <c r="IK36" s="5">
        <v>673207</v>
      </c>
      <c r="IL36" s="5">
        <v>661790</v>
      </c>
      <c r="IM36" s="5" t="s">
        <v>220</v>
      </c>
      <c r="IN36" s="5" t="s">
        <v>220</v>
      </c>
      <c r="IO36" s="5" t="s">
        <v>220</v>
      </c>
      <c r="IP36" s="5" t="s">
        <v>220</v>
      </c>
      <c r="IQ36" s="5" t="s">
        <v>220</v>
      </c>
      <c r="IR36" s="5" t="s">
        <v>220</v>
      </c>
      <c r="IS36" s="5" t="s">
        <v>220</v>
      </c>
      <c r="IT36" s="5" t="s">
        <v>220</v>
      </c>
      <c r="IU36" s="5" t="s">
        <v>220</v>
      </c>
      <c r="IV36" s="5" t="s">
        <v>220</v>
      </c>
      <c r="IW36" s="5" t="s">
        <v>220</v>
      </c>
      <c r="IX36" s="5" t="s">
        <v>220</v>
      </c>
    </row>
    <row r="37" spans="1:258" x14ac:dyDescent="0.3">
      <c r="A37" s="1" t="s">
        <v>31</v>
      </c>
      <c r="B37" s="2">
        <v>4000672</v>
      </c>
      <c r="C37" s="5">
        <v>26813059</v>
      </c>
      <c r="D37" s="5">
        <v>28191337</v>
      </c>
      <c r="E37" s="5">
        <v>26292284</v>
      </c>
      <c r="F37" s="5">
        <v>27789636</v>
      </c>
      <c r="G37" s="5">
        <v>26496029</v>
      </c>
      <c r="H37" s="5">
        <v>27229641</v>
      </c>
      <c r="I37" s="5">
        <v>27800261</v>
      </c>
      <c r="J37" s="5">
        <v>28528212</v>
      </c>
      <c r="K37" s="5">
        <v>28371305</v>
      </c>
      <c r="L37" s="5">
        <v>29171254</v>
      </c>
      <c r="M37" s="5">
        <v>26620224</v>
      </c>
      <c r="N37" s="5">
        <v>28390220</v>
      </c>
      <c r="O37" s="5">
        <v>29374266</v>
      </c>
      <c r="P37" s="5">
        <v>28330121</v>
      </c>
      <c r="Q37" s="5">
        <v>30042517</v>
      </c>
      <c r="R37" s="5">
        <v>26463440</v>
      </c>
      <c r="S37" s="5">
        <v>26205407</v>
      </c>
      <c r="T37" s="5">
        <v>27474341</v>
      </c>
      <c r="U37" s="5">
        <v>25281880</v>
      </c>
      <c r="V37" s="5">
        <v>23997262</v>
      </c>
      <c r="W37" s="5">
        <v>23715724</v>
      </c>
      <c r="X37" s="5">
        <v>23941412</v>
      </c>
      <c r="Y37" s="5">
        <v>22150740</v>
      </c>
      <c r="Z37" s="5">
        <v>22310297</v>
      </c>
      <c r="AA37" s="5">
        <v>23303331</v>
      </c>
      <c r="AB37" s="5">
        <v>21375782</v>
      </c>
      <c r="AC37" s="5">
        <v>20818179</v>
      </c>
      <c r="AD37" s="5">
        <v>19269209</v>
      </c>
      <c r="AE37" s="5">
        <v>21602794</v>
      </c>
      <c r="AF37" s="5">
        <v>19599719</v>
      </c>
      <c r="AG37" s="5">
        <v>19152013</v>
      </c>
      <c r="AH37" s="5">
        <v>20394430</v>
      </c>
      <c r="AI37" s="5">
        <v>88116250</v>
      </c>
      <c r="AJ37" s="5">
        <v>90445380</v>
      </c>
      <c r="AK37" s="5">
        <v>87568519</v>
      </c>
      <c r="AL37" s="5">
        <v>89608490</v>
      </c>
      <c r="AM37" s="5">
        <v>87297520</v>
      </c>
      <c r="AN37" s="5">
        <v>90578581</v>
      </c>
      <c r="AO37" s="5">
        <v>93089440</v>
      </c>
      <c r="AP37" s="5">
        <v>91730639</v>
      </c>
      <c r="AQ37" s="5">
        <v>90667224</v>
      </c>
      <c r="AR37" s="5">
        <v>91477872</v>
      </c>
      <c r="AS37" s="5">
        <v>87186899</v>
      </c>
      <c r="AT37" s="5">
        <v>91898713</v>
      </c>
      <c r="AU37" s="5">
        <v>95129081</v>
      </c>
      <c r="AV37" s="5">
        <v>94539529</v>
      </c>
      <c r="AW37" s="5">
        <v>95032957</v>
      </c>
      <c r="AX37" s="5">
        <v>89749253</v>
      </c>
      <c r="AY37" s="5">
        <v>88152705</v>
      </c>
      <c r="AZ37" s="5">
        <v>89574540</v>
      </c>
      <c r="BA37" s="5">
        <v>88198853</v>
      </c>
      <c r="BB37" s="5">
        <v>120622790</v>
      </c>
      <c r="BC37" s="5">
        <v>102987884</v>
      </c>
      <c r="BD37" s="5">
        <v>97639128</v>
      </c>
      <c r="BE37" s="5">
        <v>95504456</v>
      </c>
      <c r="BF37" s="5">
        <v>91274958</v>
      </c>
      <c r="BG37" s="5">
        <v>91352869</v>
      </c>
      <c r="BH37" s="5">
        <v>85171430</v>
      </c>
      <c r="BI37" s="5">
        <v>87760911</v>
      </c>
      <c r="BJ37" s="5">
        <v>75679641</v>
      </c>
      <c r="BK37" s="5">
        <v>78601111</v>
      </c>
      <c r="BL37" s="5">
        <v>73448004</v>
      </c>
      <c r="BM37" s="5">
        <v>72210600</v>
      </c>
      <c r="BN37" s="5">
        <v>71542383</v>
      </c>
      <c r="BO37" s="6">
        <v>13.302938447887669</v>
      </c>
      <c r="BP37" s="6">
        <v>13.036624271095739</v>
      </c>
      <c r="BQ37" s="6">
        <v>12.90100760369765</v>
      </c>
      <c r="BR37" s="6">
        <v>12.23790127808539</v>
      </c>
      <c r="BS37" s="6">
        <v>13.172124659021931</v>
      </c>
      <c r="BT37" s="6">
        <v>12.23732550764727</v>
      </c>
      <c r="BU37" s="6">
        <v>11.273700566992369</v>
      </c>
      <c r="BV37" s="6">
        <v>12.360024116796881</v>
      </c>
      <c r="BW37" s="6">
        <v>12.62375375187387</v>
      </c>
      <c r="BX37" s="6">
        <v>12.16607153486129</v>
      </c>
      <c r="BY37" s="6">
        <v>11.70432355513265</v>
      </c>
      <c r="BZ37" s="6">
        <v>11.56896368251267</v>
      </c>
      <c r="CA37" s="6">
        <v>10.76139665303138</v>
      </c>
      <c r="CB37" s="6">
        <v>8.6588584870095797</v>
      </c>
      <c r="CC37" s="6">
        <v>8.5992855659007805</v>
      </c>
      <c r="CD37" s="6">
        <v>8.6719640379330798</v>
      </c>
      <c r="CE37" s="6">
        <v>8.6683599304525192</v>
      </c>
      <c r="CF37" s="6">
        <v>8.6670359081588106</v>
      </c>
      <c r="CG37" s="6">
        <v>9.1274066643777996</v>
      </c>
      <c r="CH37" s="6">
        <v>9.3148418348726594</v>
      </c>
      <c r="CI37" s="6" t="s">
        <v>220</v>
      </c>
      <c r="CJ37" s="6" t="s">
        <v>220</v>
      </c>
      <c r="CK37" s="6" t="s">
        <v>220</v>
      </c>
      <c r="CL37" s="6" t="s">
        <v>220</v>
      </c>
      <c r="CM37" s="6" t="s">
        <v>220</v>
      </c>
      <c r="CN37" s="6" t="s">
        <v>220</v>
      </c>
      <c r="CO37" s="6" t="s">
        <v>220</v>
      </c>
      <c r="CP37" s="6" t="s">
        <v>220</v>
      </c>
      <c r="CQ37" s="6" t="s">
        <v>220</v>
      </c>
      <c r="CR37" s="6" t="s">
        <v>220</v>
      </c>
      <c r="CS37" s="6" t="s">
        <v>220</v>
      </c>
      <c r="CT37" s="6" t="s">
        <v>220</v>
      </c>
      <c r="CU37" s="6">
        <v>12.049210346937929</v>
      </c>
      <c r="CV37" s="6">
        <v>11.91939276572654</v>
      </c>
      <c r="CW37" s="6">
        <v>11.515383847744291</v>
      </c>
      <c r="CX37" s="6">
        <v>10.882366385287931</v>
      </c>
      <c r="CY37" s="6">
        <v>11.610173727095569</v>
      </c>
      <c r="CZ37" s="6">
        <v>10.908760426996951</v>
      </c>
      <c r="DA37" s="6">
        <v>9.8288580589374099</v>
      </c>
      <c r="DB37" s="6">
        <v>11.390306381170159</v>
      </c>
      <c r="DC37" s="6">
        <v>11.770217353174511</v>
      </c>
      <c r="DD37" s="6">
        <v>11.36808919907952</v>
      </c>
      <c r="DE37" s="6">
        <v>10.904275954374929</v>
      </c>
      <c r="DF37" s="6">
        <v>11.056143189204381</v>
      </c>
      <c r="DG37" s="6">
        <v>10.298652384895099</v>
      </c>
      <c r="DH37" s="6">
        <v>7.6690951408717503</v>
      </c>
      <c r="DI37" s="6">
        <v>7.56318273530316</v>
      </c>
      <c r="DJ37" s="6">
        <v>7.5694271572035099</v>
      </c>
      <c r="DK37" s="6">
        <v>7.491128401418</v>
      </c>
      <c r="DL37" s="6">
        <v>7.3909433857901297</v>
      </c>
      <c r="DM37" s="6">
        <v>7.4149065288680402</v>
      </c>
      <c r="DN37" s="6">
        <v>7.4155130680933796</v>
      </c>
      <c r="DO37" s="6" t="s">
        <v>220</v>
      </c>
      <c r="DP37" s="6" t="s">
        <v>220</v>
      </c>
      <c r="DQ37" s="6" t="s">
        <v>220</v>
      </c>
      <c r="DR37" s="6" t="s">
        <v>220</v>
      </c>
      <c r="DS37" s="6" t="s">
        <v>220</v>
      </c>
      <c r="DT37" s="6" t="s">
        <v>220</v>
      </c>
      <c r="DU37" s="6" t="s">
        <v>220</v>
      </c>
      <c r="DV37" s="6" t="s">
        <v>220</v>
      </c>
      <c r="DW37" s="6" t="s">
        <v>220</v>
      </c>
      <c r="DX37" s="6" t="s">
        <v>220</v>
      </c>
      <c r="DY37" s="6" t="s">
        <v>220</v>
      </c>
      <c r="DZ37" s="6" t="s">
        <v>220</v>
      </c>
      <c r="EA37" s="6">
        <v>10.874149048044089</v>
      </c>
      <c r="EB37" s="6">
        <v>10.433002876025355</v>
      </c>
      <c r="EC37" s="6">
        <v>10.331236342951415</v>
      </c>
      <c r="ED37" s="6">
        <v>9.3653508320385761</v>
      </c>
      <c r="EE37" s="6">
        <v>9.2280243201726559</v>
      </c>
      <c r="EF37" s="6">
        <v>7.7954167666037169</v>
      </c>
      <c r="EG37" s="6">
        <v>6.9441935475284371</v>
      </c>
      <c r="EH37" s="6">
        <v>10.440072078822462</v>
      </c>
      <c r="EI37" s="6">
        <v>12.411777297504086</v>
      </c>
      <c r="EJ37" s="6">
        <v>12.16445134652079</v>
      </c>
      <c r="EK37" s="6">
        <v>11.703748247948628</v>
      </c>
      <c r="EL37" s="6">
        <v>11.568611006487833</v>
      </c>
      <c r="EM37" s="6">
        <v>10.761396653031383</v>
      </c>
      <c r="EN37" s="6">
        <v>8.658858487009585</v>
      </c>
      <c r="EO37" s="6">
        <v>8.5992855659007823</v>
      </c>
      <c r="EP37" s="6">
        <v>8.6719640379330887</v>
      </c>
      <c r="EQ37" s="6">
        <v>8.668359930452521</v>
      </c>
      <c r="ER37" s="6">
        <v>8.667035908158816</v>
      </c>
      <c r="ES37" s="6">
        <v>9.1274066643778067</v>
      </c>
      <c r="ET37" s="6">
        <v>9.3148418348726612</v>
      </c>
      <c r="EU37" s="6" t="s">
        <v>220</v>
      </c>
      <c r="EV37" s="6" t="s">
        <v>220</v>
      </c>
      <c r="EW37" s="6" t="s">
        <v>220</v>
      </c>
      <c r="EX37" s="6" t="s">
        <v>220</v>
      </c>
      <c r="EY37" s="6" t="s">
        <v>220</v>
      </c>
      <c r="EZ37" s="6" t="s">
        <v>220</v>
      </c>
      <c r="FA37" s="6" t="s">
        <v>220</v>
      </c>
      <c r="FB37" s="6" t="s">
        <v>220</v>
      </c>
      <c r="FC37" s="6" t="s">
        <v>220</v>
      </c>
      <c r="FD37" s="6" t="s">
        <v>220</v>
      </c>
      <c r="FE37" s="6" t="s">
        <v>220</v>
      </c>
      <c r="FF37" s="6" t="s">
        <v>220</v>
      </c>
      <c r="FG37" s="6">
        <v>5.7339241228755977</v>
      </c>
      <c r="FH37" s="6">
        <v>5.6052615425794716</v>
      </c>
      <c r="FI37" s="6">
        <v>5.2968714702609416</v>
      </c>
      <c r="FJ37" s="6">
        <v>4.9806446123800061</v>
      </c>
      <c r="FK37" s="6">
        <v>4.9889152230168579</v>
      </c>
      <c r="FL37" s="6">
        <v>4.4929161329298548</v>
      </c>
      <c r="FM37" s="6">
        <v>3.9794530365778638</v>
      </c>
      <c r="FN37" s="6">
        <v>5.2451519543915603</v>
      </c>
      <c r="FO37" s="6">
        <v>6.0984690903323635</v>
      </c>
      <c r="FP37" s="6">
        <v>6.2013054910681795</v>
      </c>
      <c r="FQ37" s="6">
        <v>6.0163012141159466</v>
      </c>
      <c r="FR37" s="6">
        <v>6.0509139012643187</v>
      </c>
      <c r="FS37" s="6">
        <v>5.9237616419248926</v>
      </c>
      <c r="FT37" s="6">
        <v>6.1739495227099841</v>
      </c>
      <c r="FU37" s="6">
        <v>6.2539499799329406</v>
      </c>
      <c r="FV37" s="6">
        <v>6.1350136322875866</v>
      </c>
      <c r="FW37" s="6">
        <v>6.382790562471663</v>
      </c>
      <c r="FX37" s="6">
        <v>6.6359916954308895</v>
      </c>
      <c r="FY37" s="6">
        <v>6.8112800281653412</v>
      </c>
      <c r="FZ37" s="6">
        <v>6.8666772734928294</v>
      </c>
      <c r="GA37" s="6" t="s">
        <v>220</v>
      </c>
      <c r="GB37" s="6" t="s">
        <v>220</v>
      </c>
      <c r="GC37" s="6" t="s">
        <v>220</v>
      </c>
      <c r="GD37" s="6" t="s">
        <v>220</v>
      </c>
      <c r="GE37" s="6" t="s">
        <v>220</v>
      </c>
      <c r="GF37" s="6" t="s">
        <v>220</v>
      </c>
      <c r="GG37" s="6" t="s">
        <v>220</v>
      </c>
      <c r="GH37" s="6" t="s">
        <v>220</v>
      </c>
      <c r="GI37" s="6" t="s">
        <v>220</v>
      </c>
      <c r="GJ37" s="6" t="s">
        <v>220</v>
      </c>
      <c r="GK37" s="6" t="s">
        <v>220</v>
      </c>
      <c r="GL37" s="6" t="s">
        <v>220</v>
      </c>
      <c r="GM37" s="5">
        <v>3657896</v>
      </c>
      <c r="GN37" s="5">
        <v>3635111</v>
      </c>
      <c r="GO37" s="5">
        <v>3608354</v>
      </c>
      <c r="GP37" s="5">
        <v>3574519</v>
      </c>
      <c r="GQ37" s="5">
        <v>3520329</v>
      </c>
      <c r="GR37" s="5">
        <v>3489575</v>
      </c>
      <c r="GS37" s="5">
        <v>3468960</v>
      </c>
      <c r="GT37" s="5">
        <v>3456523</v>
      </c>
      <c r="GU37" s="5">
        <v>3446993</v>
      </c>
      <c r="GV37" s="5">
        <v>3433316</v>
      </c>
      <c r="GW37" s="5">
        <v>3425778</v>
      </c>
      <c r="GX37" s="5">
        <v>3439557</v>
      </c>
      <c r="GY37" s="5">
        <v>3421075</v>
      </c>
      <c r="GZ37" s="5">
        <v>3382930</v>
      </c>
      <c r="HA37" s="5">
        <v>3344609</v>
      </c>
      <c r="HB37" s="5">
        <v>3312030</v>
      </c>
      <c r="HC37" s="5">
        <v>3294477</v>
      </c>
      <c r="HD37" s="5">
        <v>3257239</v>
      </c>
      <c r="HE37" s="5">
        <v>3231276</v>
      </c>
      <c r="HF37" s="5">
        <v>3195958</v>
      </c>
      <c r="HG37" s="5" t="s">
        <v>220</v>
      </c>
      <c r="HH37" s="5" t="s">
        <v>220</v>
      </c>
      <c r="HI37" s="5" t="s">
        <v>220</v>
      </c>
      <c r="HJ37" s="5" t="s">
        <v>220</v>
      </c>
      <c r="HK37" s="5" t="s">
        <v>220</v>
      </c>
      <c r="HL37" s="5" t="s">
        <v>220</v>
      </c>
      <c r="HM37" s="5" t="s">
        <v>220</v>
      </c>
      <c r="HN37" s="5" t="s">
        <v>220</v>
      </c>
      <c r="HO37" s="5" t="s">
        <v>220</v>
      </c>
      <c r="HP37" s="5" t="s">
        <v>220</v>
      </c>
      <c r="HQ37" s="5" t="s">
        <v>220</v>
      </c>
      <c r="HR37" s="5" t="s">
        <v>220</v>
      </c>
      <c r="HS37" s="5">
        <v>4048297</v>
      </c>
      <c r="HT37" s="5">
        <v>4021991</v>
      </c>
      <c r="HU37" s="5">
        <v>3991358</v>
      </c>
      <c r="HV37" s="5">
        <v>3953907</v>
      </c>
      <c r="HW37" s="5">
        <v>3896654</v>
      </c>
      <c r="HX37" s="5">
        <v>3864059</v>
      </c>
      <c r="HY37" s="5">
        <v>3842199</v>
      </c>
      <c r="HZ37" s="5">
        <v>3828850</v>
      </c>
      <c r="IA37" s="5">
        <v>3818691</v>
      </c>
      <c r="IB37" s="5">
        <v>3801999</v>
      </c>
      <c r="IC37" s="5">
        <v>3792295</v>
      </c>
      <c r="ID37" s="5">
        <v>3806859</v>
      </c>
      <c r="IE37" s="5">
        <v>3786653</v>
      </c>
      <c r="IF37" s="5">
        <v>3738629</v>
      </c>
      <c r="IG37" s="5">
        <v>3695521</v>
      </c>
      <c r="IH37" s="5">
        <v>3660930</v>
      </c>
      <c r="II37" s="5">
        <v>3641621</v>
      </c>
      <c r="IJ37" s="5">
        <v>3600346</v>
      </c>
      <c r="IK37" s="5">
        <v>3570713</v>
      </c>
      <c r="IL37" s="5">
        <v>3534893</v>
      </c>
      <c r="IM37" s="5" t="s">
        <v>220</v>
      </c>
      <c r="IN37" s="5" t="s">
        <v>220</v>
      </c>
      <c r="IO37" s="5" t="s">
        <v>220</v>
      </c>
      <c r="IP37" s="5" t="s">
        <v>220</v>
      </c>
      <c r="IQ37" s="5" t="s">
        <v>220</v>
      </c>
      <c r="IR37" s="5" t="s">
        <v>220</v>
      </c>
      <c r="IS37" s="5" t="s">
        <v>220</v>
      </c>
      <c r="IT37" s="5" t="s">
        <v>220</v>
      </c>
      <c r="IU37" s="5" t="s">
        <v>220</v>
      </c>
      <c r="IV37" s="5" t="s">
        <v>220</v>
      </c>
      <c r="IW37" s="5" t="s">
        <v>220</v>
      </c>
      <c r="IX37" s="5" t="s">
        <v>220</v>
      </c>
    </row>
    <row r="38" spans="1:258" x14ac:dyDescent="0.3">
      <c r="A38" s="1" t="s">
        <v>32</v>
      </c>
      <c r="B38" s="2">
        <v>4056990</v>
      </c>
      <c r="C38" s="5" t="s">
        <v>220</v>
      </c>
      <c r="D38" s="5" t="s">
        <v>220</v>
      </c>
      <c r="E38" s="5" t="s">
        <v>220</v>
      </c>
      <c r="F38" s="5" t="s">
        <v>220</v>
      </c>
      <c r="G38" s="5" t="s">
        <v>220</v>
      </c>
      <c r="H38" s="5" t="s">
        <v>220</v>
      </c>
      <c r="I38" s="5" t="s">
        <v>220</v>
      </c>
      <c r="J38" s="5" t="s">
        <v>220</v>
      </c>
      <c r="K38" s="5" t="s">
        <v>220</v>
      </c>
      <c r="L38" s="5" t="s">
        <v>220</v>
      </c>
      <c r="M38" s="5" t="s">
        <v>220</v>
      </c>
      <c r="N38" s="5" t="s">
        <v>220</v>
      </c>
      <c r="O38" s="5" t="s">
        <v>220</v>
      </c>
      <c r="P38" s="5">
        <v>2048832</v>
      </c>
      <c r="Q38" s="5">
        <v>2150693</v>
      </c>
      <c r="R38" s="5">
        <v>2093900</v>
      </c>
      <c r="S38" s="5">
        <v>2060734</v>
      </c>
      <c r="T38" s="5">
        <v>1935242</v>
      </c>
      <c r="U38" s="5">
        <v>1856524</v>
      </c>
      <c r="V38" s="5">
        <v>1831048</v>
      </c>
      <c r="W38" s="5">
        <v>1798145</v>
      </c>
      <c r="X38" s="5">
        <v>1652838</v>
      </c>
      <c r="Y38" s="5">
        <v>1668165</v>
      </c>
      <c r="Z38" s="5">
        <v>1645011</v>
      </c>
      <c r="AA38" s="5">
        <v>1595161</v>
      </c>
      <c r="AB38" s="5">
        <v>1615082</v>
      </c>
      <c r="AC38" s="5">
        <v>1587083</v>
      </c>
      <c r="AD38" s="5">
        <v>1584219</v>
      </c>
      <c r="AE38" s="5">
        <v>1545062</v>
      </c>
      <c r="AF38" s="5">
        <v>1591527</v>
      </c>
      <c r="AG38" s="5">
        <v>1704872</v>
      </c>
      <c r="AH38" s="5">
        <v>1639419</v>
      </c>
      <c r="AI38" s="5" t="s">
        <v>220</v>
      </c>
      <c r="AJ38" s="5" t="s">
        <v>220</v>
      </c>
      <c r="AK38" s="5" t="s">
        <v>220</v>
      </c>
      <c r="AL38" s="5" t="s">
        <v>220</v>
      </c>
      <c r="AM38" s="5" t="s">
        <v>220</v>
      </c>
      <c r="AN38" s="5" t="s">
        <v>220</v>
      </c>
      <c r="AO38" s="5" t="s">
        <v>220</v>
      </c>
      <c r="AP38" s="5" t="s">
        <v>220</v>
      </c>
      <c r="AQ38" s="5" t="s">
        <v>220</v>
      </c>
      <c r="AR38" s="5" t="s">
        <v>220</v>
      </c>
      <c r="AS38" s="5" t="s">
        <v>220</v>
      </c>
      <c r="AT38" s="5" t="s">
        <v>220</v>
      </c>
      <c r="AU38" s="5" t="s">
        <v>220</v>
      </c>
      <c r="AV38" s="5">
        <v>5330177</v>
      </c>
      <c r="AW38" s="5">
        <v>5632240</v>
      </c>
      <c r="AX38" s="5">
        <v>6305256</v>
      </c>
      <c r="AY38" s="5">
        <v>6388411</v>
      </c>
      <c r="AZ38" s="5">
        <v>7304187</v>
      </c>
      <c r="BA38" s="5">
        <v>3873767</v>
      </c>
      <c r="BB38" s="5">
        <v>3822845</v>
      </c>
      <c r="BC38" s="5">
        <v>4830195</v>
      </c>
      <c r="BD38" s="5">
        <v>4966102</v>
      </c>
      <c r="BE38" s="5">
        <v>4701054</v>
      </c>
      <c r="BF38" s="5">
        <v>4287788</v>
      </c>
      <c r="BG38" s="5">
        <v>4195182</v>
      </c>
      <c r="BH38" s="5">
        <v>4492860</v>
      </c>
      <c r="BI38" s="5">
        <v>4512962</v>
      </c>
      <c r="BJ38" s="5">
        <v>4197990</v>
      </c>
      <c r="BK38" s="5">
        <v>3208499</v>
      </c>
      <c r="BL38" s="5">
        <v>3244850</v>
      </c>
      <c r="BM38" s="5">
        <v>3423886</v>
      </c>
      <c r="BN38" s="5">
        <v>3279021</v>
      </c>
      <c r="BO38" s="6" t="s">
        <v>220</v>
      </c>
      <c r="BP38" s="6" t="s">
        <v>220</v>
      </c>
      <c r="BQ38" s="6" t="s">
        <v>220</v>
      </c>
      <c r="BR38" s="6" t="s">
        <v>220</v>
      </c>
      <c r="BS38" s="6" t="s">
        <v>220</v>
      </c>
      <c r="BT38" s="6" t="s">
        <v>220</v>
      </c>
      <c r="BU38" s="6" t="s">
        <v>220</v>
      </c>
      <c r="BV38" s="6" t="s">
        <v>220</v>
      </c>
      <c r="BW38" s="6" t="s">
        <v>220</v>
      </c>
      <c r="BX38" s="6" t="s">
        <v>220</v>
      </c>
      <c r="BY38" s="6" t="s">
        <v>220</v>
      </c>
      <c r="BZ38" s="6" t="s">
        <v>220</v>
      </c>
      <c r="CA38" s="6" t="s">
        <v>220</v>
      </c>
      <c r="CB38" s="6">
        <v>19.527175926828789</v>
      </c>
      <c r="CC38" s="6">
        <v>15.400396646563181</v>
      </c>
      <c r="CD38" s="6">
        <v>14.37163091055322</v>
      </c>
      <c r="CE38" s="6">
        <v>13.9215418609749</v>
      </c>
      <c r="CF38" s="6">
        <v>13.641386958787569</v>
      </c>
      <c r="CG38" s="6">
        <v>15.122691419414</v>
      </c>
      <c r="CH38" s="6">
        <v>12.422230329297751</v>
      </c>
      <c r="CI38" s="6" t="s">
        <v>220</v>
      </c>
      <c r="CJ38" s="6" t="s">
        <v>220</v>
      </c>
      <c r="CK38" s="6" t="s">
        <v>220</v>
      </c>
      <c r="CL38" s="6" t="s">
        <v>220</v>
      </c>
      <c r="CM38" s="6" t="s">
        <v>220</v>
      </c>
      <c r="CN38" s="6" t="s">
        <v>220</v>
      </c>
      <c r="CO38" s="6" t="s">
        <v>220</v>
      </c>
      <c r="CP38" s="6" t="s">
        <v>220</v>
      </c>
      <c r="CQ38" s="6" t="s">
        <v>220</v>
      </c>
      <c r="CR38" s="6" t="s">
        <v>220</v>
      </c>
      <c r="CS38" s="6" t="s">
        <v>220</v>
      </c>
      <c r="CT38" s="6" t="s">
        <v>220</v>
      </c>
      <c r="CU38" s="6" t="s">
        <v>220</v>
      </c>
      <c r="CV38" s="6" t="s">
        <v>220</v>
      </c>
      <c r="CW38" s="6" t="s">
        <v>220</v>
      </c>
      <c r="CX38" s="6" t="s">
        <v>220</v>
      </c>
      <c r="CY38" s="6" t="s">
        <v>220</v>
      </c>
      <c r="CZ38" s="6" t="s">
        <v>220</v>
      </c>
      <c r="DA38" s="6" t="s">
        <v>220</v>
      </c>
      <c r="DB38" s="6" t="s">
        <v>220</v>
      </c>
      <c r="DC38" s="6" t="s">
        <v>220</v>
      </c>
      <c r="DD38" s="6" t="s">
        <v>220</v>
      </c>
      <c r="DE38" s="6" t="s">
        <v>220</v>
      </c>
      <c r="DF38" s="6" t="s">
        <v>220</v>
      </c>
      <c r="DG38" s="6" t="s">
        <v>220</v>
      </c>
      <c r="DH38" s="6">
        <v>18.57680990111734</v>
      </c>
      <c r="DI38" s="6">
        <v>14.52498676811863</v>
      </c>
      <c r="DJ38" s="6">
        <v>13.34360989722517</v>
      </c>
      <c r="DK38" s="6">
        <v>12.915085694860601</v>
      </c>
      <c r="DL38" s="6">
        <v>12.602990577733079</v>
      </c>
      <c r="DM38" s="6">
        <v>13.912347883231639</v>
      </c>
      <c r="DN38" s="6">
        <v>11.10292109715316</v>
      </c>
      <c r="DO38" s="6" t="s">
        <v>220</v>
      </c>
      <c r="DP38" s="6" t="s">
        <v>220</v>
      </c>
      <c r="DQ38" s="6" t="s">
        <v>220</v>
      </c>
      <c r="DR38" s="6" t="s">
        <v>220</v>
      </c>
      <c r="DS38" s="6" t="s">
        <v>220</v>
      </c>
      <c r="DT38" s="6" t="s">
        <v>220</v>
      </c>
      <c r="DU38" s="6" t="s">
        <v>220</v>
      </c>
      <c r="DV38" s="6" t="s">
        <v>220</v>
      </c>
      <c r="DW38" s="6" t="s">
        <v>220</v>
      </c>
      <c r="DX38" s="6" t="s">
        <v>220</v>
      </c>
      <c r="DY38" s="6" t="s">
        <v>220</v>
      </c>
      <c r="DZ38" s="6" t="s">
        <v>220</v>
      </c>
      <c r="EA38" s="6" t="s">
        <v>220</v>
      </c>
      <c r="EB38" s="6" t="s">
        <v>220</v>
      </c>
      <c r="EC38" s="6" t="s">
        <v>220</v>
      </c>
      <c r="ED38" s="6" t="s">
        <v>220</v>
      </c>
      <c r="EE38" s="6" t="s">
        <v>220</v>
      </c>
      <c r="EF38" s="6" t="s">
        <v>220</v>
      </c>
      <c r="EG38" s="6" t="s">
        <v>220</v>
      </c>
      <c r="EH38" s="6" t="s">
        <v>220</v>
      </c>
      <c r="EI38" s="6" t="s">
        <v>220</v>
      </c>
      <c r="EJ38" s="6" t="s">
        <v>220</v>
      </c>
      <c r="EK38" s="6" t="s">
        <v>220</v>
      </c>
      <c r="EL38" s="6" t="s">
        <v>220</v>
      </c>
      <c r="EM38" s="6" t="s">
        <v>220</v>
      </c>
      <c r="EN38" s="6">
        <v>13.963314725992797</v>
      </c>
      <c r="EO38" s="6">
        <v>12.405102020413848</v>
      </c>
      <c r="EP38" s="6">
        <v>13.427814126749128</v>
      </c>
      <c r="EQ38" s="6">
        <v>13.148567452179661</v>
      </c>
      <c r="ER38" s="6">
        <v>13.307172953046699</v>
      </c>
      <c r="ES38" s="6">
        <v>15.122538942883052</v>
      </c>
      <c r="ET38" s="6">
        <v>12.422230329297758</v>
      </c>
      <c r="EU38" s="6" t="s">
        <v>220</v>
      </c>
      <c r="EV38" s="6" t="s">
        <v>220</v>
      </c>
      <c r="EW38" s="6" t="s">
        <v>220</v>
      </c>
      <c r="EX38" s="6" t="s">
        <v>220</v>
      </c>
      <c r="EY38" s="6" t="s">
        <v>220</v>
      </c>
      <c r="EZ38" s="6" t="s">
        <v>220</v>
      </c>
      <c r="FA38" s="6" t="s">
        <v>220</v>
      </c>
      <c r="FB38" s="6" t="s">
        <v>220</v>
      </c>
      <c r="FC38" s="6" t="s">
        <v>220</v>
      </c>
      <c r="FD38" s="6" t="s">
        <v>220</v>
      </c>
      <c r="FE38" s="6" t="s">
        <v>220</v>
      </c>
      <c r="FF38" s="6" t="s">
        <v>220</v>
      </c>
      <c r="FG38" s="6" t="s">
        <v>220</v>
      </c>
      <c r="FH38" s="6" t="s">
        <v>220</v>
      </c>
      <c r="FI38" s="6" t="s">
        <v>220</v>
      </c>
      <c r="FJ38" s="6" t="s">
        <v>220</v>
      </c>
      <c r="FK38" s="6" t="s">
        <v>220</v>
      </c>
      <c r="FL38" s="6" t="s">
        <v>220</v>
      </c>
      <c r="FM38" s="6" t="s">
        <v>220</v>
      </c>
      <c r="FN38" s="6" t="s">
        <v>220</v>
      </c>
      <c r="FO38" s="6" t="s">
        <v>220</v>
      </c>
      <c r="FP38" s="6" t="s">
        <v>220</v>
      </c>
      <c r="FQ38" s="6" t="s">
        <v>220</v>
      </c>
      <c r="FR38" s="6" t="s">
        <v>220</v>
      </c>
      <c r="FS38" s="6" t="s">
        <v>220</v>
      </c>
      <c r="FT38" s="6">
        <v>11.54965495984036</v>
      </c>
      <c r="FU38" s="6">
        <v>10.748444088819229</v>
      </c>
      <c r="FV38" s="6">
        <v>11.638114726195612</v>
      </c>
      <c r="FW38" s="6">
        <v>11.405100460160368</v>
      </c>
      <c r="FX38" s="6">
        <v>11.360983790495412</v>
      </c>
      <c r="FY38" s="6">
        <v>13.775664301870583</v>
      </c>
      <c r="FZ38" s="6">
        <v>11.04638037901092</v>
      </c>
      <c r="GA38" s="6" t="s">
        <v>220</v>
      </c>
      <c r="GB38" s="6" t="s">
        <v>220</v>
      </c>
      <c r="GC38" s="6" t="s">
        <v>220</v>
      </c>
      <c r="GD38" s="6" t="s">
        <v>220</v>
      </c>
      <c r="GE38" s="6" t="s">
        <v>220</v>
      </c>
      <c r="GF38" s="6" t="s">
        <v>220</v>
      </c>
      <c r="GG38" s="6" t="s">
        <v>220</v>
      </c>
      <c r="GH38" s="6" t="s">
        <v>220</v>
      </c>
      <c r="GI38" s="6" t="s">
        <v>220</v>
      </c>
      <c r="GJ38" s="6" t="s">
        <v>220</v>
      </c>
      <c r="GK38" s="6" t="s">
        <v>220</v>
      </c>
      <c r="GL38" s="6" t="s">
        <v>220</v>
      </c>
      <c r="GM38" s="5" t="s">
        <v>220</v>
      </c>
      <c r="GN38" s="5" t="s">
        <v>220</v>
      </c>
      <c r="GO38" s="5" t="s">
        <v>220</v>
      </c>
      <c r="GP38" s="5" t="s">
        <v>220</v>
      </c>
      <c r="GQ38" s="5" t="s">
        <v>220</v>
      </c>
      <c r="GR38" s="5" t="s">
        <v>220</v>
      </c>
      <c r="GS38" s="5" t="s">
        <v>220</v>
      </c>
      <c r="GT38" s="5" t="s">
        <v>220</v>
      </c>
      <c r="GU38" s="5" t="s">
        <v>220</v>
      </c>
      <c r="GV38" s="5" t="s">
        <v>220</v>
      </c>
      <c r="GW38" s="5" t="s">
        <v>220</v>
      </c>
      <c r="GX38" s="5" t="s">
        <v>220</v>
      </c>
      <c r="GY38" s="5" t="s">
        <v>220</v>
      </c>
      <c r="GZ38" s="5">
        <v>310417</v>
      </c>
      <c r="HA38" s="5">
        <v>316893</v>
      </c>
      <c r="HB38" s="5">
        <v>314662</v>
      </c>
      <c r="HC38" s="5">
        <v>301167</v>
      </c>
      <c r="HD38" s="5">
        <v>310084</v>
      </c>
      <c r="HE38" s="5">
        <v>297006</v>
      </c>
      <c r="HF38" s="5">
        <v>308134</v>
      </c>
      <c r="HG38" s="5" t="s">
        <v>220</v>
      </c>
      <c r="HH38" s="5" t="s">
        <v>220</v>
      </c>
      <c r="HI38" s="5" t="s">
        <v>220</v>
      </c>
      <c r="HJ38" s="5" t="s">
        <v>220</v>
      </c>
      <c r="HK38" s="5" t="s">
        <v>220</v>
      </c>
      <c r="HL38" s="5" t="s">
        <v>220</v>
      </c>
      <c r="HM38" s="5" t="s">
        <v>220</v>
      </c>
      <c r="HN38" s="5" t="s">
        <v>220</v>
      </c>
      <c r="HO38" s="5" t="s">
        <v>220</v>
      </c>
      <c r="HP38" s="5" t="s">
        <v>220</v>
      </c>
      <c r="HQ38" s="5" t="s">
        <v>220</v>
      </c>
      <c r="HR38" s="5" t="s">
        <v>220</v>
      </c>
      <c r="HS38" s="5" t="s">
        <v>220</v>
      </c>
      <c r="HT38" s="5" t="s">
        <v>220</v>
      </c>
      <c r="HU38" s="5" t="s">
        <v>220</v>
      </c>
      <c r="HV38" s="5" t="s">
        <v>220</v>
      </c>
      <c r="HW38" s="5" t="s">
        <v>220</v>
      </c>
      <c r="HX38" s="5" t="s">
        <v>220</v>
      </c>
      <c r="HY38" s="5" t="s">
        <v>220</v>
      </c>
      <c r="HZ38" s="5" t="s">
        <v>220</v>
      </c>
      <c r="IA38" s="5" t="s">
        <v>220</v>
      </c>
      <c r="IB38" s="5" t="s">
        <v>220</v>
      </c>
      <c r="IC38" s="5" t="s">
        <v>220</v>
      </c>
      <c r="ID38" s="5" t="s">
        <v>220</v>
      </c>
      <c r="IE38" s="5" t="s">
        <v>220</v>
      </c>
      <c r="IF38" s="5">
        <v>358151</v>
      </c>
      <c r="IG38" s="5">
        <v>364082</v>
      </c>
      <c r="IH38" s="5">
        <v>361661</v>
      </c>
      <c r="II38" s="5">
        <v>347042</v>
      </c>
      <c r="IJ38" s="5">
        <v>355451</v>
      </c>
      <c r="IK38" s="5">
        <v>341386</v>
      </c>
      <c r="IL38" s="5">
        <v>352012</v>
      </c>
      <c r="IM38" s="5" t="s">
        <v>220</v>
      </c>
      <c r="IN38" s="5" t="s">
        <v>220</v>
      </c>
      <c r="IO38" s="5" t="s">
        <v>220</v>
      </c>
      <c r="IP38" s="5" t="s">
        <v>220</v>
      </c>
      <c r="IQ38" s="5" t="s">
        <v>220</v>
      </c>
      <c r="IR38" s="5" t="s">
        <v>220</v>
      </c>
      <c r="IS38" s="5" t="s">
        <v>220</v>
      </c>
      <c r="IT38" s="5" t="s">
        <v>220</v>
      </c>
      <c r="IU38" s="5" t="s">
        <v>220</v>
      </c>
      <c r="IV38" s="5" t="s">
        <v>220</v>
      </c>
      <c r="IW38" s="5" t="s">
        <v>220</v>
      </c>
      <c r="IX38" s="5" t="s">
        <v>220</v>
      </c>
    </row>
    <row r="39" spans="1:258" x14ac:dyDescent="0.3">
      <c r="A39" s="1" t="s">
        <v>33</v>
      </c>
      <c r="B39" s="2">
        <v>4056992</v>
      </c>
      <c r="C39" s="5">
        <v>9706310</v>
      </c>
      <c r="D39" s="5">
        <v>10176368</v>
      </c>
      <c r="E39" s="5">
        <v>9642277</v>
      </c>
      <c r="F39" s="5">
        <v>9906672</v>
      </c>
      <c r="G39" s="5">
        <v>10094057</v>
      </c>
      <c r="H39" s="5">
        <v>10025847</v>
      </c>
      <c r="I39" s="5">
        <v>10313530</v>
      </c>
      <c r="J39" s="5">
        <v>9977975</v>
      </c>
      <c r="K39" s="5">
        <v>10092686</v>
      </c>
      <c r="L39" s="5">
        <v>10196086</v>
      </c>
      <c r="M39" s="5">
        <v>9848250</v>
      </c>
      <c r="N39" s="5">
        <v>9913156</v>
      </c>
      <c r="O39" s="5">
        <v>10335993</v>
      </c>
      <c r="P39" s="5">
        <v>10052936</v>
      </c>
      <c r="Q39" s="5">
        <v>10759656</v>
      </c>
      <c r="R39" s="5">
        <v>10305006</v>
      </c>
      <c r="S39" s="5">
        <v>10359348</v>
      </c>
      <c r="T39" s="5">
        <v>9698657</v>
      </c>
      <c r="U39" s="5">
        <v>9340252</v>
      </c>
      <c r="V39" s="5">
        <v>9083913</v>
      </c>
      <c r="W39" s="5">
        <v>9070738</v>
      </c>
      <c r="X39" s="5">
        <v>8539546</v>
      </c>
      <c r="Y39" s="5">
        <v>8487115</v>
      </c>
      <c r="Z39" s="5">
        <v>8573444</v>
      </c>
      <c r="AA39" s="5">
        <v>8404752</v>
      </c>
      <c r="AB39" s="5">
        <v>8536314</v>
      </c>
      <c r="AC39" s="5">
        <v>8296454</v>
      </c>
      <c r="AD39" s="5">
        <v>8253207</v>
      </c>
      <c r="AE39" s="5">
        <v>8148763</v>
      </c>
      <c r="AF39" s="5">
        <v>8107908</v>
      </c>
      <c r="AG39" s="5">
        <v>8164810</v>
      </c>
      <c r="AH39" s="5">
        <v>8008420</v>
      </c>
      <c r="AI39" s="5">
        <v>23085320</v>
      </c>
      <c r="AJ39" s="5">
        <v>22020420</v>
      </c>
      <c r="AK39" s="5">
        <v>21611697</v>
      </c>
      <c r="AL39" s="5">
        <v>22342433</v>
      </c>
      <c r="AM39" s="5">
        <v>22643456</v>
      </c>
      <c r="AN39" s="5">
        <v>22647162</v>
      </c>
      <c r="AO39" s="5">
        <v>23299945</v>
      </c>
      <c r="AP39" s="5">
        <v>23273024</v>
      </c>
      <c r="AQ39" s="5">
        <v>23916112</v>
      </c>
      <c r="AR39" s="5">
        <v>25770752</v>
      </c>
      <c r="AS39" s="5">
        <v>25747711</v>
      </c>
      <c r="AT39" s="5">
        <v>26797935</v>
      </c>
      <c r="AU39" s="5">
        <v>27631706</v>
      </c>
      <c r="AV39" s="5">
        <v>27395670</v>
      </c>
      <c r="AW39" s="5">
        <v>29044741</v>
      </c>
      <c r="AX39" s="5">
        <v>29530803</v>
      </c>
      <c r="AY39" s="5">
        <v>30002079</v>
      </c>
      <c r="AZ39" s="5">
        <v>29622655</v>
      </c>
      <c r="BA39" s="5">
        <v>32644691</v>
      </c>
      <c r="BB39" s="5">
        <v>42119696</v>
      </c>
      <c r="BC39" s="5">
        <v>29256787</v>
      </c>
      <c r="BD39" s="5">
        <v>27299016</v>
      </c>
      <c r="BE39" s="5">
        <v>25720732</v>
      </c>
      <c r="BF39" s="5">
        <v>26030736</v>
      </c>
      <c r="BG39" s="5">
        <v>26366193</v>
      </c>
      <c r="BH39" s="5">
        <v>26882104</v>
      </c>
      <c r="BI39" s="5">
        <v>26106798</v>
      </c>
      <c r="BJ39" s="5">
        <v>25809365</v>
      </c>
      <c r="BK39" s="5">
        <v>24992339</v>
      </c>
      <c r="BL39" s="5">
        <v>25039470</v>
      </c>
      <c r="BM39" s="5">
        <v>20982598</v>
      </c>
      <c r="BN39" s="5">
        <v>20610693</v>
      </c>
      <c r="BO39" s="6">
        <v>21.22157388341995</v>
      </c>
      <c r="BP39" s="6">
        <v>20.322096029819011</v>
      </c>
      <c r="BQ39" s="6">
        <v>19.467462992927089</v>
      </c>
      <c r="BR39" s="6">
        <v>19.240156519411389</v>
      </c>
      <c r="BS39" s="6">
        <v>20.02515808756711</v>
      </c>
      <c r="BT39" s="6">
        <v>18.267931660154261</v>
      </c>
      <c r="BU39" s="6">
        <v>16.012216537320519</v>
      </c>
      <c r="BV39" s="6">
        <v>16.524085096244161</v>
      </c>
      <c r="BW39" s="6">
        <v>17.278486400348669</v>
      </c>
      <c r="BX39" s="6">
        <v>19.043979315302579</v>
      </c>
      <c r="BY39" s="6">
        <v>20.014984582069491</v>
      </c>
      <c r="BZ39" s="6">
        <v>19.027857540262101</v>
      </c>
      <c r="CA39" s="6">
        <v>19.490070933075039</v>
      </c>
      <c r="CB39" s="6">
        <v>17.485699583335101</v>
      </c>
      <c r="CC39" s="6">
        <v>13.615663040930761</v>
      </c>
      <c r="CD39" s="6">
        <v>11.36828346954883</v>
      </c>
      <c r="CE39" s="6">
        <v>11.288595813633741</v>
      </c>
      <c r="CF39" s="6">
        <v>10.70193706232476</v>
      </c>
      <c r="CG39" s="6">
        <v>10.629251919502281</v>
      </c>
      <c r="CH39" s="6">
        <v>10.628987750102841</v>
      </c>
      <c r="CI39" s="6" t="s">
        <v>220</v>
      </c>
      <c r="CJ39" s="6" t="s">
        <v>220</v>
      </c>
      <c r="CK39" s="6" t="s">
        <v>220</v>
      </c>
      <c r="CL39" s="6" t="s">
        <v>220</v>
      </c>
      <c r="CM39" s="6" t="s">
        <v>220</v>
      </c>
      <c r="CN39" s="6" t="s">
        <v>220</v>
      </c>
      <c r="CO39" s="6" t="s">
        <v>220</v>
      </c>
      <c r="CP39" s="6" t="s">
        <v>220</v>
      </c>
      <c r="CQ39" s="6" t="s">
        <v>220</v>
      </c>
      <c r="CR39" s="6" t="s">
        <v>220</v>
      </c>
      <c r="CS39" s="6" t="s">
        <v>220</v>
      </c>
      <c r="CT39" s="6" t="s">
        <v>220</v>
      </c>
      <c r="CU39" s="6">
        <v>20.320017940586879</v>
      </c>
      <c r="CV39" s="6">
        <v>19.615867793084071</v>
      </c>
      <c r="CW39" s="6">
        <v>18.682527876946029</v>
      </c>
      <c r="CX39" s="6">
        <v>18.46780392911997</v>
      </c>
      <c r="CY39" s="6">
        <v>19.272845752483988</v>
      </c>
      <c r="CZ39" s="6">
        <v>17.445845847099118</v>
      </c>
      <c r="DA39" s="6">
        <v>15.41593527989799</v>
      </c>
      <c r="DB39" s="6">
        <v>15.90699643252988</v>
      </c>
      <c r="DC39" s="6">
        <v>16.712756180936481</v>
      </c>
      <c r="DD39" s="6">
        <v>18.44882852427299</v>
      </c>
      <c r="DE39" s="6">
        <v>19.432448717699518</v>
      </c>
      <c r="DF39" s="6">
        <v>18.582977342835939</v>
      </c>
      <c r="DG39" s="6">
        <v>18.409982810231039</v>
      </c>
      <c r="DH39" s="6">
        <v>15.65220518095062</v>
      </c>
      <c r="DI39" s="6">
        <v>12.16588344731028</v>
      </c>
      <c r="DJ39" s="6">
        <v>10.12536092372889</v>
      </c>
      <c r="DK39" s="6">
        <v>10.252685758343439</v>
      </c>
      <c r="DL39" s="6">
        <v>9.5601018852589608</v>
      </c>
      <c r="DM39" s="6">
        <v>9.4474141788257793</v>
      </c>
      <c r="DN39" s="6">
        <v>9.4144861806163895</v>
      </c>
      <c r="DO39" s="6" t="s">
        <v>220</v>
      </c>
      <c r="DP39" s="6" t="s">
        <v>220</v>
      </c>
      <c r="DQ39" s="6" t="s">
        <v>220</v>
      </c>
      <c r="DR39" s="6" t="s">
        <v>220</v>
      </c>
      <c r="DS39" s="6" t="s">
        <v>220</v>
      </c>
      <c r="DT39" s="6" t="s">
        <v>220</v>
      </c>
      <c r="DU39" s="6" t="s">
        <v>220</v>
      </c>
      <c r="DV39" s="6" t="s">
        <v>220</v>
      </c>
      <c r="DW39" s="6" t="s">
        <v>220</v>
      </c>
      <c r="DX39" s="6" t="s">
        <v>220</v>
      </c>
      <c r="DY39" s="6" t="s">
        <v>220</v>
      </c>
      <c r="DZ39" s="6" t="s">
        <v>220</v>
      </c>
      <c r="EA39" s="6">
        <v>18.926603526303658</v>
      </c>
      <c r="EB39" s="6">
        <v>17.965474718929709</v>
      </c>
      <c r="EC39" s="6">
        <v>17.104816932264345</v>
      </c>
      <c r="ED39" s="6">
        <v>16.572192888800551</v>
      </c>
      <c r="EE39" s="6">
        <v>16.258723696654013</v>
      </c>
      <c r="EF39" s="6">
        <v>14.703798033981176</v>
      </c>
      <c r="EG39" s="6">
        <v>12.5481794396641</v>
      </c>
      <c r="EH39" s="6">
        <v>12.666347630656521</v>
      </c>
      <c r="EI39" s="6">
        <v>13.329351573203137</v>
      </c>
      <c r="EJ39" s="6">
        <v>15.670278741465223</v>
      </c>
      <c r="EK39" s="6">
        <v>18.691141815275163</v>
      </c>
      <c r="EL39" s="6">
        <v>18.277186397550892</v>
      </c>
      <c r="EM39" s="6">
        <v>17.937526291612343</v>
      </c>
      <c r="EN39" s="6">
        <v>17.006971893584122</v>
      </c>
      <c r="EO39" s="6">
        <v>13.384647241510324</v>
      </c>
      <c r="EP39" s="6">
        <v>11.212919235563763</v>
      </c>
      <c r="EQ39" s="6">
        <v>11.117562611083246</v>
      </c>
      <c r="ER39" s="6">
        <v>10.603787720299831</v>
      </c>
      <c r="ES39" s="6">
        <v>10.620121450697631</v>
      </c>
      <c r="ET39" s="6">
        <v>10.626478790159814</v>
      </c>
      <c r="EU39" s="6" t="s">
        <v>220</v>
      </c>
      <c r="EV39" s="6" t="s">
        <v>220</v>
      </c>
      <c r="EW39" s="6" t="s">
        <v>220</v>
      </c>
      <c r="EX39" s="6" t="s">
        <v>220</v>
      </c>
      <c r="EY39" s="6" t="s">
        <v>220</v>
      </c>
      <c r="EZ39" s="6" t="s">
        <v>220</v>
      </c>
      <c r="FA39" s="6" t="s">
        <v>220</v>
      </c>
      <c r="FB39" s="6" t="s">
        <v>220</v>
      </c>
      <c r="FC39" s="6" t="s">
        <v>220</v>
      </c>
      <c r="FD39" s="6" t="s">
        <v>220</v>
      </c>
      <c r="FE39" s="6" t="s">
        <v>220</v>
      </c>
      <c r="FF39" s="6" t="s">
        <v>220</v>
      </c>
      <c r="FG39" s="6">
        <v>13.987845762928476</v>
      </c>
      <c r="FH39" s="6">
        <v>13.52780365308694</v>
      </c>
      <c r="FI39" s="6">
        <v>12.782507487414133</v>
      </c>
      <c r="FJ39" s="6">
        <v>12.297141741898042</v>
      </c>
      <c r="FK39" s="6">
        <v>11.849257809549661</v>
      </c>
      <c r="FL39" s="6">
        <v>11.352483957029078</v>
      </c>
      <c r="FM39" s="6">
        <v>9.839010563698702</v>
      </c>
      <c r="FN39" s="6">
        <v>9.6006845668467857</v>
      </c>
      <c r="FO39" s="6">
        <v>9.9941349572857465</v>
      </c>
      <c r="FP39" s="6">
        <v>11.454003531093575</v>
      </c>
      <c r="FQ39" s="6">
        <v>13.252638143639366</v>
      </c>
      <c r="FR39" s="6">
        <v>13.278721609002803</v>
      </c>
      <c r="FS39" s="6">
        <v>13.648812665478575</v>
      </c>
      <c r="FT39" s="6">
        <v>14.965644529840384</v>
      </c>
      <c r="FU39" s="6">
        <v>11.963391310215773</v>
      </c>
      <c r="FV39" s="6">
        <v>9.9496335566697862</v>
      </c>
      <c r="FW39" s="6">
        <v>10.110219084760399</v>
      </c>
      <c r="FX39" s="6">
        <v>9.4728966052906554</v>
      </c>
      <c r="FY39" s="6">
        <v>9.4443758951675658</v>
      </c>
      <c r="FZ39" s="6">
        <v>9.3959001136201472</v>
      </c>
      <c r="GA39" s="6" t="s">
        <v>220</v>
      </c>
      <c r="GB39" s="6" t="s">
        <v>220</v>
      </c>
      <c r="GC39" s="6" t="s">
        <v>220</v>
      </c>
      <c r="GD39" s="6" t="s">
        <v>220</v>
      </c>
      <c r="GE39" s="6" t="s">
        <v>220</v>
      </c>
      <c r="GF39" s="6" t="s">
        <v>220</v>
      </c>
      <c r="GG39" s="6" t="s">
        <v>220</v>
      </c>
      <c r="GH39" s="6" t="s">
        <v>220</v>
      </c>
      <c r="GI39" s="6" t="s">
        <v>220</v>
      </c>
      <c r="GJ39" s="6" t="s">
        <v>220</v>
      </c>
      <c r="GK39" s="6" t="s">
        <v>220</v>
      </c>
      <c r="GL39" s="6" t="s">
        <v>220</v>
      </c>
      <c r="GM39" s="5">
        <v>1141723</v>
      </c>
      <c r="GN39" s="5">
        <v>1136892</v>
      </c>
      <c r="GO39" s="5">
        <v>1131435</v>
      </c>
      <c r="GP39" s="5">
        <v>1125415</v>
      </c>
      <c r="GQ39" s="5">
        <v>1117897</v>
      </c>
      <c r="GR39" s="5">
        <v>1112977</v>
      </c>
      <c r="GS39" s="5">
        <v>1105417</v>
      </c>
      <c r="GT39" s="5">
        <v>1103397</v>
      </c>
      <c r="GU39" s="5">
        <v>1100740</v>
      </c>
      <c r="GV39" s="5">
        <v>1097801</v>
      </c>
      <c r="GW39" s="5">
        <v>1093229</v>
      </c>
      <c r="GX39" s="5">
        <v>1096912</v>
      </c>
      <c r="GY39" s="5">
        <v>1093528</v>
      </c>
      <c r="GZ39" s="5">
        <v>1086644</v>
      </c>
      <c r="HA39" s="5">
        <v>1078723</v>
      </c>
      <c r="HB39" s="5">
        <v>1071234</v>
      </c>
      <c r="HC39" s="5">
        <v>1058247</v>
      </c>
      <c r="HD39" s="5">
        <v>1048097</v>
      </c>
      <c r="HE39" s="5">
        <v>1053229</v>
      </c>
      <c r="HF39" s="5">
        <v>1022807</v>
      </c>
      <c r="HG39" s="5" t="s">
        <v>220</v>
      </c>
      <c r="HH39" s="5" t="s">
        <v>220</v>
      </c>
      <c r="HI39" s="5" t="s">
        <v>220</v>
      </c>
      <c r="HJ39" s="5" t="s">
        <v>220</v>
      </c>
      <c r="HK39" s="5" t="s">
        <v>220</v>
      </c>
      <c r="HL39" s="5" t="s">
        <v>220</v>
      </c>
      <c r="HM39" s="5" t="s">
        <v>220</v>
      </c>
      <c r="HN39" s="5" t="s">
        <v>220</v>
      </c>
      <c r="HO39" s="5" t="s">
        <v>220</v>
      </c>
      <c r="HP39" s="5" t="s">
        <v>220</v>
      </c>
      <c r="HQ39" s="5" t="s">
        <v>220</v>
      </c>
      <c r="HR39" s="5" t="s">
        <v>220</v>
      </c>
      <c r="HS39" s="5">
        <v>1254150</v>
      </c>
      <c r="HT39" s="5">
        <v>1251052</v>
      </c>
      <c r="HU39" s="5">
        <v>1245044</v>
      </c>
      <c r="HV39" s="5">
        <v>1238338</v>
      </c>
      <c r="HW39" s="5">
        <v>1232614</v>
      </c>
      <c r="HX39" s="5">
        <v>1230502</v>
      </c>
      <c r="HY39" s="5">
        <v>1217400</v>
      </c>
      <c r="HZ39" s="5">
        <v>1215257</v>
      </c>
      <c r="IA39" s="5">
        <v>1212303</v>
      </c>
      <c r="IB39" s="5">
        <v>1213125</v>
      </c>
      <c r="IC39" s="5">
        <v>1203701</v>
      </c>
      <c r="ID39" s="5">
        <v>1214057</v>
      </c>
      <c r="IE39" s="5">
        <v>1210584</v>
      </c>
      <c r="IF39" s="5">
        <v>1203220</v>
      </c>
      <c r="IG39" s="5">
        <v>1193857</v>
      </c>
      <c r="IH39" s="5">
        <v>1186857</v>
      </c>
      <c r="II39" s="5">
        <v>1169597</v>
      </c>
      <c r="IJ39" s="5">
        <v>1158278</v>
      </c>
      <c r="IK39" s="5">
        <v>1156011</v>
      </c>
      <c r="IL39" s="5">
        <v>1121927</v>
      </c>
      <c r="IM39" s="5" t="s">
        <v>220</v>
      </c>
      <c r="IN39" s="5" t="s">
        <v>220</v>
      </c>
      <c r="IO39" s="5" t="s">
        <v>220</v>
      </c>
      <c r="IP39" s="5" t="s">
        <v>220</v>
      </c>
      <c r="IQ39" s="5" t="s">
        <v>220</v>
      </c>
      <c r="IR39" s="5" t="s">
        <v>220</v>
      </c>
      <c r="IS39" s="5" t="s">
        <v>220</v>
      </c>
      <c r="IT39" s="5" t="s">
        <v>220</v>
      </c>
      <c r="IU39" s="5" t="s">
        <v>220</v>
      </c>
      <c r="IV39" s="5" t="s">
        <v>220</v>
      </c>
      <c r="IW39" s="5" t="s">
        <v>220</v>
      </c>
      <c r="IX39" s="5" t="s">
        <v>220</v>
      </c>
    </row>
    <row r="40" spans="1:258" x14ac:dyDescent="0.3">
      <c r="A40" s="1" t="s">
        <v>34</v>
      </c>
      <c r="B40" s="2">
        <v>4059403</v>
      </c>
      <c r="C40" s="5" t="s">
        <v>220</v>
      </c>
      <c r="D40" s="5" t="s">
        <v>220</v>
      </c>
      <c r="E40" s="5" t="s">
        <v>220</v>
      </c>
      <c r="F40" s="5" t="s">
        <v>220</v>
      </c>
      <c r="G40" s="5" t="s">
        <v>220</v>
      </c>
      <c r="H40" s="5" t="s">
        <v>220</v>
      </c>
      <c r="I40" s="5" t="s">
        <v>220</v>
      </c>
      <c r="J40" s="5" t="s">
        <v>220</v>
      </c>
      <c r="K40" s="5" t="s">
        <v>220</v>
      </c>
      <c r="L40" s="5" t="s">
        <v>220</v>
      </c>
      <c r="M40" s="5" t="s">
        <v>220</v>
      </c>
      <c r="N40" s="5" t="s">
        <v>220</v>
      </c>
      <c r="O40" s="5" t="s">
        <v>220</v>
      </c>
      <c r="P40" s="5" t="s">
        <v>220</v>
      </c>
      <c r="Q40" s="5" t="s">
        <v>220</v>
      </c>
      <c r="R40" s="5" t="s">
        <v>220</v>
      </c>
      <c r="S40" s="5">
        <v>59615</v>
      </c>
      <c r="T40" s="5">
        <v>56911</v>
      </c>
      <c r="U40" s="5">
        <v>55289</v>
      </c>
      <c r="V40" s="5">
        <v>54833</v>
      </c>
      <c r="W40" s="5">
        <v>53882</v>
      </c>
      <c r="X40" s="5">
        <v>52625</v>
      </c>
      <c r="Y40" s="5">
        <v>53627</v>
      </c>
      <c r="Z40" s="5">
        <v>54997</v>
      </c>
      <c r="AA40" s="5">
        <v>54909</v>
      </c>
      <c r="AB40" s="5">
        <v>55872</v>
      </c>
      <c r="AC40" s="5" t="s">
        <v>220</v>
      </c>
      <c r="AD40" s="5" t="s">
        <v>220</v>
      </c>
      <c r="AE40" s="5" t="s">
        <v>220</v>
      </c>
      <c r="AF40" s="5" t="s">
        <v>220</v>
      </c>
      <c r="AG40" s="5" t="s">
        <v>220</v>
      </c>
      <c r="AH40" s="5" t="s">
        <v>220</v>
      </c>
      <c r="AI40" s="5" t="s">
        <v>220</v>
      </c>
      <c r="AJ40" s="5" t="s">
        <v>220</v>
      </c>
      <c r="AK40" s="5" t="s">
        <v>220</v>
      </c>
      <c r="AL40" s="5" t="s">
        <v>220</v>
      </c>
      <c r="AM40" s="5" t="s">
        <v>220</v>
      </c>
      <c r="AN40" s="5" t="s">
        <v>220</v>
      </c>
      <c r="AO40" s="5" t="s">
        <v>220</v>
      </c>
      <c r="AP40" s="5" t="s">
        <v>220</v>
      </c>
      <c r="AQ40" s="5" t="s">
        <v>220</v>
      </c>
      <c r="AR40" s="5" t="s">
        <v>220</v>
      </c>
      <c r="AS40" s="5" t="s">
        <v>220</v>
      </c>
      <c r="AT40" s="5" t="s">
        <v>220</v>
      </c>
      <c r="AU40" s="5" t="s">
        <v>220</v>
      </c>
      <c r="AV40" s="5" t="s">
        <v>220</v>
      </c>
      <c r="AW40" s="5" t="s">
        <v>220</v>
      </c>
      <c r="AX40" s="5" t="s">
        <v>220</v>
      </c>
      <c r="AY40" s="5">
        <v>155263</v>
      </c>
      <c r="AZ40" s="5">
        <v>157994</v>
      </c>
      <c r="BA40" s="5">
        <v>163040</v>
      </c>
      <c r="BB40" s="5">
        <v>169602</v>
      </c>
      <c r="BC40" s="5">
        <v>167643</v>
      </c>
      <c r="BD40" s="5">
        <v>168185</v>
      </c>
      <c r="BE40" s="5">
        <v>169698</v>
      </c>
      <c r="BF40" s="5">
        <v>162771</v>
      </c>
      <c r="BG40" s="5">
        <v>159628</v>
      </c>
      <c r="BH40" s="5">
        <v>165856</v>
      </c>
      <c r="BI40" s="5" t="s">
        <v>220</v>
      </c>
      <c r="BJ40" s="5" t="s">
        <v>220</v>
      </c>
      <c r="BK40" s="5" t="s">
        <v>220</v>
      </c>
      <c r="BL40" s="5" t="s">
        <v>220</v>
      </c>
      <c r="BM40" s="5" t="s">
        <v>220</v>
      </c>
      <c r="BN40" s="5" t="s">
        <v>220</v>
      </c>
      <c r="BO40" s="6" t="s">
        <v>220</v>
      </c>
      <c r="BP40" s="6" t="s">
        <v>220</v>
      </c>
      <c r="BQ40" s="6" t="s">
        <v>220</v>
      </c>
      <c r="BR40" s="6" t="s">
        <v>220</v>
      </c>
      <c r="BS40" s="6" t="s">
        <v>220</v>
      </c>
      <c r="BT40" s="6" t="s">
        <v>220</v>
      </c>
      <c r="BU40" s="6" t="s">
        <v>220</v>
      </c>
      <c r="BV40" s="6" t="s">
        <v>220</v>
      </c>
      <c r="BW40" s="6" t="s">
        <v>220</v>
      </c>
      <c r="BX40" s="6" t="s">
        <v>220</v>
      </c>
      <c r="BY40" s="6" t="s">
        <v>220</v>
      </c>
      <c r="BZ40" s="6" t="s">
        <v>220</v>
      </c>
      <c r="CA40" s="6" t="s">
        <v>220</v>
      </c>
      <c r="CB40" s="6" t="s">
        <v>220</v>
      </c>
      <c r="CC40" s="6" t="s">
        <v>220</v>
      </c>
      <c r="CD40" s="6" t="s">
        <v>220</v>
      </c>
      <c r="CE40" s="6">
        <v>14.01996141910592</v>
      </c>
      <c r="CF40" s="6">
        <v>14.534975663755681</v>
      </c>
      <c r="CG40" s="6">
        <v>14.69550905243357</v>
      </c>
      <c r="CH40" s="6">
        <v>14.42561960862983</v>
      </c>
      <c r="CI40" s="6" t="s">
        <v>220</v>
      </c>
      <c r="CJ40" s="6" t="s">
        <v>220</v>
      </c>
      <c r="CK40" s="6" t="s">
        <v>220</v>
      </c>
      <c r="CL40" s="6" t="s">
        <v>220</v>
      </c>
      <c r="CM40" s="6" t="s">
        <v>220</v>
      </c>
      <c r="CN40" s="6" t="s">
        <v>220</v>
      </c>
      <c r="CO40" s="6" t="s">
        <v>220</v>
      </c>
      <c r="CP40" s="6" t="s">
        <v>220</v>
      </c>
      <c r="CQ40" s="6" t="s">
        <v>220</v>
      </c>
      <c r="CR40" s="6" t="s">
        <v>220</v>
      </c>
      <c r="CS40" s="6" t="s">
        <v>220</v>
      </c>
      <c r="CT40" s="6" t="s">
        <v>220</v>
      </c>
      <c r="CU40" s="6" t="s">
        <v>220</v>
      </c>
      <c r="CV40" s="6" t="s">
        <v>220</v>
      </c>
      <c r="CW40" s="6" t="s">
        <v>220</v>
      </c>
      <c r="CX40" s="6" t="s">
        <v>220</v>
      </c>
      <c r="CY40" s="6" t="s">
        <v>220</v>
      </c>
      <c r="CZ40" s="6" t="s">
        <v>220</v>
      </c>
      <c r="DA40" s="6" t="s">
        <v>220</v>
      </c>
      <c r="DB40" s="6" t="s">
        <v>220</v>
      </c>
      <c r="DC40" s="6" t="s">
        <v>220</v>
      </c>
      <c r="DD40" s="6" t="s">
        <v>220</v>
      </c>
      <c r="DE40" s="6" t="s">
        <v>220</v>
      </c>
      <c r="DF40" s="6" t="s">
        <v>220</v>
      </c>
      <c r="DG40" s="6" t="s">
        <v>220</v>
      </c>
      <c r="DH40" s="6" t="s">
        <v>220</v>
      </c>
      <c r="DI40" s="6" t="s">
        <v>220</v>
      </c>
      <c r="DJ40" s="6" t="s">
        <v>220</v>
      </c>
      <c r="DK40" s="6">
        <v>12.32618202662578</v>
      </c>
      <c r="DL40" s="6">
        <v>12.534020279251109</v>
      </c>
      <c r="DM40" s="6">
        <v>12.516560353287529</v>
      </c>
      <c r="DN40" s="6">
        <v>12.039362743363871</v>
      </c>
      <c r="DO40" s="6" t="s">
        <v>220</v>
      </c>
      <c r="DP40" s="6" t="s">
        <v>220</v>
      </c>
      <c r="DQ40" s="6" t="s">
        <v>220</v>
      </c>
      <c r="DR40" s="6" t="s">
        <v>220</v>
      </c>
      <c r="DS40" s="6" t="s">
        <v>220</v>
      </c>
      <c r="DT40" s="6" t="s">
        <v>220</v>
      </c>
      <c r="DU40" s="6" t="s">
        <v>220</v>
      </c>
      <c r="DV40" s="6" t="s">
        <v>220</v>
      </c>
      <c r="DW40" s="6" t="s">
        <v>220</v>
      </c>
      <c r="DX40" s="6" t="s">
        <v>220</v>
      </c>
      <c r="DY40" s="6" t="s">
        <v>220</v>
      </c>
      <c r="DZ40" s="6" t="s">
        <v>220</v>
      </c>
      <c r="EA40" s="6" t="s">
        <v>220</v>
      </c>
      <c r="EB40" s="6" t="s">
        <v>220</v>
      </c>
      <c r="EC40" s="6" t="s">
        <v>220</v>
      </c>
      <c r="ED40" s="6" t="s">
        <v>220</v>
      </c>
      <c r="EE40" s="6" t="s">
        <v>220</v>
      </c>
      <c r="EF40" s="6" t="s">
        <v>220</v>
      </c>
      <c r="EG40" s="6" t="s">
        <v>220</v>
      </c>
      <c r="EH40" s="6" t="s">
        <v>220</v>
      </c>
      <c r="EI40" s="6" t="s">
        <v>220</v>
      </c>
      <c r="EJ40" s="6" t="s">
        <v>220</v>
      </c>
      <c r="EK40" s="6" t="s">
        <v>220</v>
      </c>
      <c r="EL40" s="6" t="s">
        <v>220</v>
      </c>
      <c r="EM40" s="6" t="s">
        <v>220</v>
      </c>
      <c r="EN40" s="6" t="s">
        <v>220</v>
      </c>
      <c r="EO40" s="6" t="s">
        <v>220</v>
      </c>
      <c r="EP40" s="6" t="s">
        <v>220</v>
      </c>
      <c r="EQ40" s="6">
        <v>14.019961419105929</v>
      </c>
      <c r="ER40" s="6">
        <v>14.534975663755688</v>
      </c>
      <c r="ES40" s="6">
        <v>14.695509052433577</v>
      </c>
      <c r="ET40" s="6">
        <v>14.425619608629839</v>
      </c>
      <c r="EU40" s="6" t="s">
        <v>220</v>
      </c>
      <c r="EV40" s="6" t="s">
        <v>220</v>
      </c>
      <c r="EW40" s="6" t="s">
        <v>220</v>
      </c>
      <c r="EX40" s="6" t="s">
        <v>220</v>
      </c>
      <c r="EY40" s="6" t="s">
        <v>220</v>
      </c>
      <c r="EZ40" s="6" t="s">
        <v>220</v>
      </c>
      <c r="FA40" s="6" t="s">
        <v>220</v>
      </c>
      <c r="FB40" s="6" t="s">
        <v>220</v>
      </c>
      <c r="FC40" s="6" t="s">
        <v>220</v>
      </c>
      <c r="FD40" s="6" t="s">
        <v>220</v>
      </c>
      <c r="FE40" s="6" t="s">
        <v>220</v>
      </c>
      <c r="FF40" s="6" t="s">
        <v>220</v>
      </c>
      <c r="FG40" s="6" t="s">
        <v>220</v>
      </c>
      <c r="FH40" s="6" t="s">
        <v>220</v>
      </c>
      <c r="FI40" s="6" t="s">
        <v>220</v>
      </c>
      <c r="FJ40" s="6" t="s">
        <v>220</v>
      </c>
      <c r="FK40" s="6" t="s">
        <v>220</v>
      </c>
      <c r="FL40" s="6" t="s">
        <v>220</v>
      </c>
      <c r="FM40" s="6" t="s">
        <v>220</v>
      </c>
      <c r="FN40" s="6" t="s">
        <v>220</v>
      </c>
      <c r="FO40" s="6" t="s">
        <v>220</v>
      </c>
      <c r="FP40" s="6" t="s">
        <v>220</v>
      </c>
      <c r="FQ40" s="6" t="s">
        <v>220</v>
      </c>
      <c r="FR40" s="6" t="s">
        <v>220</v>
      </c>
      <c r="FS40" s="6" t="s">
        <v>220</v>
      </c>
      <c r="FT40" s="6" t="s">
        <v>220</v>
      </c>
      <c r="FU40" s="6" t="s">
        <v>220</v>
      </c>
      <c r="FV40" s="6" t="s">
        <v>220</v>
      </c>
      <c r="FW40" s="6">
        <v>12.326182026625791</v>
      </c>
      <c r="FX40" s="6">
        <v>12.534020279251111</v>
      </c>
      <c r="FY40" s="6">
        <v>12.516560353287536</v>
      </c>
      <c r="FZ40" s="6">
        <v>12.039362743363876</v>
      </c>
      <c r="GA40" s="6" t="s">
        <v>220</v>
      </c>
      <c r="GB40" s="6" t="s">
        <v>220</v>
      </c>
      <c r="GC40" s="6" t="s">
        <v>220</v>
      </c>
      <c r="GD40" s="6" t="s">
        <v>220</v>
      </c>
      <c r="GE40" s="6" t="s">
        <v>220</v>
      </c>
      <c r="GF40" s="6" t="s">
        <v>220</v>
      </c>
      <c r="GG40" s="6" t="s">
        <v>220</v>
      </c>
      <c r="GH40" s="6" t="s">
        <v>220</v>
      </c>
      <c r="GI40" s="6" t="s">
        <v>220</v>
      </c>
      <c r="GJ40" s="6" t="s">
        <v>220</v>
      </c>
      <c r="GK40" s="6" t="s">
        <v>220</v>
      </c>
      <c r="GL40" s="6" t="s">
        <v>220</v>
      </c>
      <c r="GM40" s="5" t="s">
        <v>220</v>
      </c>
      <c r="GN40" s="5" t="s">
        <v>220</v>
      </c>
      <c r="GO40" s="5" t="s">
        <v>220</v>
      </c>
      <c r="GP40" s="5" t="s">
        <v>220</v>
      </c>
      <c r="GQ40" s="5" t="s">
        <v>220</v>
      </c>
      <c r="GR40" s="5" t="s">
        <v>220</v>
      </c>
      <c r="GS40" s="5" t="s">
        <v>220</v>
      </c>
      <c r="GT40" s="5" t="s">
        <v>220</v>
      </c>
      <c r="GU40" s="5" t="s">
        <v>220</v>
      </c>
      <c r="GV40" s="5" t="s">
        <v>220</v>
      </c>
      <c r="GW40" s="5" t="s">
        <v>220</v>
      </c>
      <c r="GX40" s="5" t="s">
        <v>220</v>
      </c>
      <c r="GY40" s="5" t="s">
        <v>220</v>
      </c>
      <c r="GZ40" s="5" t="s">
        <v>220</v>
      </c>
      <c r="HA40" s="5" t="s">
        <v>220</v>
      </c>
      <c r="HB40" s="5" t="s">
        <v>220</v>
      </c>
      <c r="HC40" s="5">
        <v>9155</v>
      </c>
      <c r="HD40" s="5">
        <v>9047</v>
      </c>
      <c r="HE40" s="5">
        <v>9005</v>
      </c>
      <c r="HF40" s="5">
        <v>9032</v>
      </c>
      <c r="HG40" s="5" t="s">
        <v>220</v>
      </c>
      <c r="HH40" s="5" t="s">
        <v>220</v>
      </c>
      <c r="HI40" s="5" t="s">
        <v>220</v>
      </c>
      <c r="HJ40" s="5" t="s">
        <v>220</v>
      </c>
      <c r="HK40" s="5" t="s">
        <v>220</v>
      </c>
      <c r="HL40" s="5" t="s">
        <v>220</v>
      </c>
      <c r="HM40" s="5" t="s">
        <v>220</v>
      </c>
      <c r="HN40" s="5" t="s">
        <v>220</v>
      </c>
      <c r="HO40" s="5" t="s">
        <v>220</v>
      </c>
      <c r="HP40" s="5" t="s">
        <v>220</v>
      </c>
      <c r="HQ40" s="5" t="s">
        <v>220</v>
      </c>
      <c r="HR40" s="5" t="s">
        <v>220</v>
      </c>
      <c r="HS40" s="5" t="s">
        <v>220</v>
      </c>
      <c r="HT40" s="5" t="s">
        <v>220</v>
      </c>
      <c r="HU40" s="5" t="s">
        <v>220</v>
      </c>
      <c r="HV40" s="5" t="s">
        <v>220</v>
      </c>
      <c r="HW40" s="5" t="s">
        <v>220</v>
      </c>
      <c r="HX40" s="5" t="s">
        <v>220</v>
      </c>
      <c r="HY40" s="5" t="s">
        <v>220</v>
      </c>
      <c r="HZ40" s="5" t="s">
        <v>220</v>
      </c>
      <c r="IA40" s="5" t="s">
        <v>220</v>
      </c>
      <c r="IB40" s="5" t="s">
        <v>220</v>
      </c>
      <c r="IC40" s="5" t="s">
        <v>220</v>
      </c>
      <c r="ID40" s="5" t="s">
        <v>220</v>
      </c>
      <c r="IE40" s="5" t="s">
        <v>220</v>
      </c>
      <c r="IF40" s="5" t="s">
        <v>220</v>
      </c>
      <c r="IG40" s="5" t="s">
        <v>220</v>
      </c>
      <c r="IH40" s="5" t="s">
        <v>220</v>
      </c>
      <c r="II40" s="5">
        <v>10699</v>
      </c>
      <c r="IJ40" s="5">
        <v>10633</v>
      </c>
      <c r="IK40" s="5">
        <v>10509</v>
      </c>
      <c r="IL40" s="5">
        <v>10518</v>
      </c>
      <c r="IM40" s="5" t="s">
        <v>220</v>
      </c>
      <c r="IN40" s="5" t="s">
        <v>220</v>
      </c>
      <c r="IO40" s="5" t="s">
        <v>220</v>
      </c>
      <c r="IP40" s="5" t="s">
        <v>220</v>
      </c>
      <c r="IQ40" s="5" t="s">
        <v>220</v>
      </c>
      <c r="IR40" s="5" t="s">
        <v>220</v>
      </c>
      <c r="IS40" s="5" t="s">
        <v>220</v>
      </c>
      <c r="IT40" s="5" t="s">
        <v>220</v>
      </c>
      <c r="IU40" s="5" t="s">
        <v>220</v>
      </c>
      <c r="IV40" s="5" t="s">
        <v>220</v>
      </c>
      <c r="IW40" s="5" t="s">
        <v>220</v>
      </c>
      <c r="IX40" s="5" t="s">
        <v>220</v>
      </c>
    </row>
    <row r="41" spans="1:258" x14ac:dyDescent="0.3">
      <c r="A41" s="1" t="s">
        <v>35</v>
      </c>
      <c r="B41" s="2">
        <v>4057080</v>
      </c>
      <c r="C41" s="5">
        <v>13748460</v>
      </c>
      <c r="D41" s="5">
        <v>14216048</v>
      </c>
      <c r="E41" s="5">
        <v>13638167</v>
      </c>
      <c r="F41" s="5">
        <v>14306831</v>
      </c>
      <c r="G41" s="5">
        <v>14081387</v>
      </c>
      <c r="H41" s="5">
        <v>13529053</v>
      </c>
      <c r="I41" s="5">
        <v>14157757</v>
      </c>
      <c r="J41" s="5">
        <v>14420479</v>
      </c>
      <c r="K41" s="5">
        <v>14316504</v>
      </c>
      <c r="L41" s="5">
        <v>15012654</v>
      </c>
      <c r="M41" s="5">
        <v>14224016</v>
      </c>
      <c r="N41" s="5">
        <v>14060097</v>
      </c>
      <c r="O41" s="5">
        <v>14108355</v>
      </c>
      <c r="P41" s="5">
        <v>13634658</v>
      </c>
      <c r="Q41" s="5">
        <v>14269612</v>
      </c>
      <c r="R41" s="5">
        <v>13168606</v>
      </c>
      <c r="S41" s="5">
        <v>12440663</v>
      </c>
      <c r="T41" s="5">
        <v>12481689</v>
      </c>
      <c r="U41" s="5">
        <v>12049882</v>
      </c>
      <c r="V41" s="5">
        <v>11637167</v>
      </c>
      <c r="W41" s="5">
        <v>11854924</v>
      </c>
      <c r="X41" s="5">
        <v>11282669</v>
      </c>
      <c r="Y41" s="5">
        <v>11002745</v>
      </c>
      <c r="Z41" s="5">
        <v>10867085</v>
      </c>
      <c r="AA41" s="5">
        <v>10848648</v>
      </c>
      <c r="AB41" s="5">
        <v>10660148</v>
      </c>
      <c r="AC41" s="5">
        <v>10512496</v>
      </c>
      <c r="AD41" s="5">
        <v>9845397</v>
      </c>
      <c r="AE41" s="5">
        <v>10380814</v>
      </c>
      <c r="AF41" s="5">
        <v>9861492</v>
      </c>
      <c r="AG41" s="5">
        <v>9699143</v>
      </c>
      <c r="AH41" s="5">
        <v>9291713</v>
      </c>
      <c r="AI41" s="5">
        <v>45579922</v>
      </c>
      <c r="AJ41" s="5">
        <v>47626426</v>
      </c>
      <c r="AK41" s="5">
        <v>46342045</v>
      </c>
      <c r="AL41" s="5">
        <v>47450242</v>
      </c>
      <c r="AM41" s="5">
        <v>47202850</v>
      </c>
      <c r="AN41" s="5">
        <v>46406542</v>
      </c>
      <c r="AO41" s="5">
        <v>47335320</v>
      </c>
      <c r="AP41" s="5">
        <v>47641600</v>
      </c>
      <c r="AQ41" s="5">
        <v>47197962</v>
      </c>
      <c r="AR41" s="5">
        <v>48363601</v>
      </c>
      <c r="AS41" s="5">
        <v>47940004</v>
      </c>
      <c r="AT41" s="5">
        <v>47423233</v>
      </c>
      <c r="AU41" s="5">
        <v>46846531</v>
      </c>
      <c r="AV41" s="5">
        <v>45356982</v>
      </c>
      <c r="AW41" s="5">
        <v>46191696</v>
      </c>
      <c r="AX41" s="5">
        <v>44013466</v>
      </c>
      <c r="AY41" s="5">
        <v>30725567</v>
      </c>
      <c r="AZ41" s="5">
        <v>31790853</v>
      </c>
      <c r="BA41" s="5">
        <v>32496671</v>
      </c>
      <c r="BB41" s="5">
        <v>36080525</v>
      </c>
      <c r="BC41" s="5">
        <v>41736292</v>
      </c>
      <c r="BD41" s="5">
        <v>40329113</v>
      </c>
      <c r="BE41" s="5">
        <v>40027566</v>
      </c>
      <c r="BF41" s="5">
        <v>41121308</v>
      </c>
      <c r="BG41" s="5">
        <v>41993840</v>
      </c>
      <c r="BH41" s="5">
        <v>38558937</v>
      </c>
      <c r="BI41" s="5">
        <v>36845844</v>
      </c>
      <c r="BJ41" s="5">
        <v>35562921</v>
      </c>
      <c r="BK41" s="5">
        <v>36283734</v>
      </c>
      <c r="BL41" s="5">
        <v>36368520</v>
      </c>
      <c r="BM41" s="5">
        <v>37352293</v>
      </c>
      <c r="BN41" s="5">
        <v>36244429</v>
      </c>
      <c r="BO41" s="6">
        <v>25.297641944596862</v>
      </c>
      <c r="BP41" s="6">
        <v>26.35736822635711</v>
      </c>
      <c r="BQ41" s="6">
        <v>25.342450224669271</v>
      </c>
      <c r="BR41" s="6">
        <v>24.908228969106698</v>
      </c>
      <c r="BS41" s="6">
        <v>26.304175590836859</v>
      </c>
      <c r="BT41" s="6">
        <v>28.849002002044902</v>
      </c>
      <c r="BU41" s="6">
        <v>26.99235210120106</v>
      </c>
      <c r="BV41" s="6">
        <v>25.64890681383994</v>
      </c>
      <c r="BW41" s="6">
        <v>25.588354966738741</v>
      </c>
      <c r="BX41" s="6">
        <v>25.845467438144389</v>
      </c>
      <c r="BY41" s="6">
        <v>23.575911442699301</v>
      </c>
      <c r="BZ41" s="6">
        <v>24.176434118739831</v>
      </c>
      <c r="CA41" s="6">
        <v>21.577463237515762</v>
      </c>
      <c r="CB41" s="6">
        <v>20.899591491918279</v>
      </c>
      <c r="CC41" s="6">
        <v>21.06737009666708</v>
      </c>
      <c r="CD41" s="6">
        <v>18.928321231079419</v>
      </c>
      <c r="CE41" s="6">
        <v>19.372834068409372</v>
      </c>
      <c r="CF41" s="6">
        <v>16.99376075225884</v>
      </c>
      <c r="CG41" s="6">
        <v>18.08243433421173</v>
      </c>
      <c r="CH41" s="6">
        <v>18.47309572853942</v>
      </c>
      <c r="CI41" s="6" t="s">
        <v>220</v>
      </c>
      <c r="CJ41" s="6" t="s">
        <v>220</v>
      </c>
      <c r="CK41" s="6" t="s">
        <v>220</v>
      </c>
      <c r="CL41" s="6" t="s">
        <v>220</v>
      </c>
      <c r="CM41" s="6" t="s">
        <v>220</v>
      </c>
      <c r="CN41" s="6" t="s">
        <v>220</v>
      </c>
      <c r="CO41" s="6" t="s">
        <v>220</v>
      </c>
      <c r="CP41" s="6" t="s">
        <v>220</v>
      </c>
      <c r="CQ41" s="6" t="s">
        <v>220</v>
      </c>
      <c r="CR41" s="6" t="s">
        <v>220</v>
      </c>
      <c r="CS41" s="6" t="s">
        <v>220</v>
      </c>
      <c r="CT41" s="6" t="s">
        <v>220</v>
      </c>
      <c r="CU41" s="6">
        <v>22.084375782489818</v>
      </c>
      <c r="CV41" s="6">
        <v>23.016686254594418</v>
      </c>
      <c r="CW41" s="6">
        <v>22.61662410896021</v>
      </c>
      <c r="CX41" s="6">
        <v>22.144158001673961</v>
      </c>
      <c r="CY41" s="6">
        <v>23.54488147951071</v>
      </c>
      <c r="CZ41" s="6">
        <v>25.488561704528749</v>
      </c>
      <c r="DA41" s="6">
        <v>23.856322109893039</v>
      </c>
      <c r="DB41" s="6">
        <v>22.940150579597312</v>
      </c>
      <c r="DC41" s="6">
        <v>23.15269686021281</v>
      </c>
      <c r="DD41" s="6">
        <v>22.97416597095641</v>
      </c>
      <c r="DE41" s="6">
        <v>21.46038920812995</v>
      </c>
      <c r="DF41" s="6">
        <v>22.600343922785509</v>
      </c>
      <c r="DG41" s="6">
        <v>20.376313350278458</v>
      </c>
      <c r="DH41" s="6">
        <v>19.572050787576149</v>
      </c>
      <c r="DI41" s="6">
        <v>19.740415333285711</v>
      </c>
      <c r="DJ41" s="6">
        <v>17.255680712760942</v>
      </c>
      <c r="DK41" s="6">
        <v>17.565115569430692</v>
      </c>
      <c r="DL41" s="6">
        <v>15.34824178646986</v>
      </c>
      <c r="DM41" s="6">
        <v>16.563453347410942</v>
      </c>
      <c r="DN41" s="6">
        <v>16.56008798802883</v>
      </c>
      <c r="DO41" s="6" t="s">
        <v>220</v>
      </c>
      <c r="DP41" s="6" t="s">
        <v>220</v>
      </c>
      <c r="DQ41" s="6" t="s">
        <v>220</v>
      </c>
      <c r="DR41" s="6" t="s">
        <v>220</v>
      </c>
      <c r="DS41" s="6" t="s">
        <v>220</v>
      </c>
      <c r="DT41" s="6" t="s">
        <v>220</v>
      </c>
      <c r="DU41" s="6" t="s">
        <v>220</v>
      </c>
      <c r="DV41" s="6" t="s">
        <v>220</v>
      </c>
      <c r="DW41" s="6" t="s">
        <v>220</v>
      </c>
      <c r="DX41" s="6" t="s">
        <v>220</v>
      </c>
      <c r="DY41" s="6" t="s">
        <v>220</v>
      </c>
      <c r="DZ41" s="6" t="s">
        <v>220</v>
      </c>
      <c r="EA41" s="6">
        <v>23.315686103358296</v>
      </c>
      <c r="EB41" s="6">
        <v>24.036104591930449</v>
      </c>
      <c r="EC41" s="6">
        <v>22.871038178075924</v>
      </c>
      <c r="ED41" s="6">
        <v>22.483100405407448</v>
      </c>
      <c r="EE41" s="6">
        <v>23.656228432889733</v>
      </c>
      <c r="EF41" s="6">
        <v>25.41011294132041</v>
      </c>
      <c r="EG41" s="6">
        <v>23.9682918876644</v>
      </c>
      <c r="EH41" s="6">
        <v>23.206011914908814</v>
      </c>
      <c r="EI41" s="6">
        <v>23.309626890329174</v>
      </c>
      <c r="EJ41" s="6">
        <v>23.477314821135849</v>
      </c>
      <c r="EK41" s="6">
        <v>21.543717947612162</v>
      </c>
      <c r="EL41" s="6">
        <v>21.901312069024041</v>
      </c>
      <c r="EM41" s="6">
        <v>20.029137342437348</v>
      </c>
      <c r="EN41" s="6">
        <v>19.952742485564542</v>
      </c>
      <c r="EO41" s="6">
        <v>20.489499100087055</v>
      </c>
      <c r="EP41" s="6">
        <v>18.519190149602029</v>
      </c>
      <c r="EQ41" s="6">
        <v>18.863055629369246</v>
      </c>
      <c r="ER41" s="6">
        <v>16.516365502570672</v>
      </c>
      <c r="ES41" s="6">
        <v>17.740640102801443</v>
      </c>
      <c r="ET41" s="6">
        <v>18.259432064487626</v>
      </c>
      <c r="EU41" s="6" t="s">
        <v>220</v>
      </c>
      <c r="EV41" s="6" t="s">
        <v>220</v>
      </c>
      <c r="EW41" s="6" t="s">
        <v>220</v>
      </c>
      <c r="EX41" s="6" t="s">
        <v>220</v>
      </c>
      <c r="EY41" s="6" t="s">
        <v>220</v>
      </c>
      <c r="EZ41" s="6" t="s">
        <v>220</v>
      </c>
      <c r="FA41" s="6" t="s">
        <v>220</v>
      </c>
      <c r="FB41" s="6" t="s">
        <v>220</v>
      </c>
      <c r="FC41" s="6" t="s">
        <v>220</v>
      </c>
      <c r="FD41" s="6" t="s">
        <v>220</v>
      </c>
      <c r="FE41" s="6" t="s">
        <v>220</v>
      </c>
      <c r="FF41" s="6" t="s">
        <v>220</v>
      </c>
      <c r="FG41" s="6">
        <v>13.835379922328839</v>
      </c>
      <c r="FH41" s="6">
        <v>14.045681217888971</v>
      </c>
      <c r="FI41" s="6">
        <v>13.88857871172829</v>
      </c>
      <c r="FJ41" s="6">
        <v>13.713611372228359</v>
      </c>
      <c r="FK41" s="6">
        <v>14.150302894586709</v>
      </c>
      <c r="FL41" s="6">
        <v>14.730331096774997</v>
      </c>
      <c r="FM41" s="6">
        <v>14.20310030077183</v>
      </c>
      <c r="FN41" s="6">
        <v>14.199840344045308</v>
      </c>
      <c r="FO41" s="6">
        <v>14.225442817603357</v>
      </c>
      <c r="FP41" s="6">
        <v>14.09444530972403</v>
      </c>
      <c r="FQ41" s="6">
        <v>13.068023516979787</v>
      </c>
      <c r="FR41" s="6">
        <v>12.939323088973239</v>
      </c>
      <c r="FS41" s="6">
        <v>11.822213891479064</v>
      </c>
      <c r="FT41" s="6">
        <v>11.566131022642542</v>
      </c>
      <c r="FU41" s="6">
        <v>11.925733726897084</v>
      </c>
      <c r="FV41" s="6">
        <v>11.302775226282332</v>
      </c>
      <c r="FW41" s="6">
        <v>11.821535793090742</v>
      </c>
      <c r="FX41" s="6">
        <v>12.616284342364015</v>
      </c>
      <c r="FY41" s="6">
        <v>13.712220755656245</v>
      </c>
      <c r="FZ41" s="6">
        <v>14.202677559292471</v>
      </c>
      <c r="GA41" s="6" t="s">
        <v>220</v>
      </c>
      <c r="GB41" s="6" t="s">
        <v>220</v>
      </c>
      <c r="GC41" s="6" t="s">
        <v>220</v>
      </c>
      <c r="GD41" s="6" t="s">
        <v>220</v>
      </c>
      <c r="GE41" s="6" t="s">
        <v>220</v>
      </c>
      <c r="GF41" s="6" t="s">
        <v>220</v>
      </c>
      <c r="GG41" s="6" t="s">
        <v>220</v>
      </c>
      <c r="GH41" s="6" t="s">
        <v>220</v>
      </c>
      <c r="GI41" s="6" t="s">
        <v>220</v>
      </c>
      <c r="GJ41" s="6" t="s">
        <v>220</v>
      </c>
      <c r="GK41" s="6" t="s">
        <v>220</v>
      </c>
      <c r="GL41" s="6" t="s">
        <v>220</v>
      </c>
      <c r="GM41" s="5">
        <v>2959949</v>
      </c>
      <c r="GN41" s="5">
        <v>2934275</v>
      </c>
      <c r="GO41" s="5">
        <v>2910280</v>
      </c>
      <c r="GP41" s="5">
        <v>2896029</v>
      </c>
      <c r="GQ41" s="5">
        <v>2886033</v>
      </c>
      <c r="GR41" s="5">
        <v>2869881</v>
      </c>
      <c r="GS41" s="5">
        <v>2859548</v>
      </c>
      <c r="GT41" s="5">
        <v>2849583</v>
      </c>
      <c r="GU41" s="5">
        <v>2832765</v>
      </c>
      <c r="GV41" s="5">
        <v>2807486</v>
      </c>
      <c r="GW41" s="5">
        <v>2780686</v>
      </c>
      <c r="GX41" s="5">
        <v>2769279</v>
      </c>
      <c r="GY41" s="5">
        <v>2748258</v>
      </c>
      <c r="GZ41" s="5">
        <v>2728949</v>
      </c>
      <c r="HA41" s="5">
        <v>2709844</v>
      </c>
      <c r="HB41" s="5">
        <v>2696197</v>
      </c>
      <c r="HC41" s="5">
        <v>2791967</v>
      </c>
      <c r="HD41" s="5">
        <v>2823115</v>
      </c>
      <c r="HE41" s="5">
        <v>2762033</v>
      </c>
      <c r="HF41" s="5">
        <v>2719655</v>
      </c>
      <c r="HG41" s="5" t="s">
        <v>220</v>
      </c>
      <c r="HH41" s="5" t="s">
        <v>220</v>
      </c>
      <c r="HI41" s="5" t="s">
        <v>220</v>
      </c>
      <c r="HJ41" s="5" t="s">
        <v>220</v>
      </c>
      <c r="HK41" s="5" t="s">
        <v>220</v>
      </c>
      <c r="HL41" s="5" t="s">
        <v>220</v>
      </c>
      <c r="HM41" s="5" t="s">
        <v>220</v>
      </c>
      <c r="HN41" s="5" t="s">
        <v>220</v>
      </c>
      <c r="HO41" s="5" t="s">
        <v>220</v>
      </c>
      <c r="HP41" s="5" t="s">
        <v>220</v>
      </c>
      <c r="HQ41" s="5" t="s">
        <v>220</v>
      </c>
      <c r="HR41" s="5" t="s">
        <v>220</v>
      </c>
      <c r="HS41" s="5">
        <v>3518923</v>
      </c>
      <c r="HT41" s="5">
        <v>3482663</v>
      </c>
      <c r="HU41" s="5">
        <v>3446103</v>
      </c>
      <c r="HV41" s="5">
        <v>3419697</v>
      </c>
      <c r="HW41" s="5">
        <v>3397754</v>
      </c>
      <c r="HX41" s="5">
        <v>3369478</v>
      </c>
      <c r="HY41" s="5">
        <v>3354612</v>
      </c>
      <c r="HZ41" s="5">
        <v>3344672</v>
      </c>
      <c r="IA41" s="5">
        <v>3329293</v>
      </c>
      <c r="IB41" s="5">
        <v>3308064</v>
      </c>
      <c r="IC41" s="5">
        <v>3277857</v>
      </c>
      <c r="ID41" s="5">
        <v>3261501</v>
      </c>
      <c r="IE41" s="5">
        <v>3235950</v>
      </c>
      <c r="IF41" s="5">
        <v>3203541</v>
      </c>
      <c r="IG41" s="5">
        <v>3176582</v>
      </c>
      <c r="IH41" s="5">
        <v>3152539</v>
      </c>
      <c r="II41" s="5">
        <v>3260256</v>
      </c>
      <c r="IJ41" s="5">
        <v>3275606</v>
      </c>
      <c r="IK41" s="5">
        <v>3200921</v>
      </c>
      <c r="IL41" s="5">
        <v>3150572</v>
      </c>
      <c r="IM41" s="5" t="s">
        <v>220</v>
      </c>
      <c r="IN41" s="5" t="s">
        <v>220</v>
      </c>
      <c r="IO41" s="5" t="s">
        <v>220</v>
      </c>
      <c r="IP41" s="5" t="s">
        <v>220</v>
      </c>
      <c r="IQ41" s="5" t="s">
        <v>220</v>
      </c>
      <c r="IR41" s="5" t="s">
        <v>220</v>
      </c>
      <c r="IS41" s="5" t="s">
        <v>220</v>
      </c>
      <c r="IT41" s="5" t="s">
        <v>220</v>
      </c>
      <c r="IU41" s="5" t="s">
        <v>220</v>
      </c>
      <c r="IV41" s="5" t="s">
        <v>220</v>
      </c>
      <c r="IW41" s="5" t="s">
        <v>220</v>
      </c>
      <c r="IX41" s="5" t="s">
        <v>220</v>
      </c>
    </row>
    <row r="42" spans="1:258" x14ac:dyDescent="0.3">
      <c r="A42" s="1" t="s">
        <v>36</v>
      </c>
      <c r="B42" s="2">
        <v>4059417</v>
      </c>
      <c r="C42" s="5">
        <v>680</v>
      </c>
      <c r="D42" s="5">
        <v>700</v>
      </c>
      <c r="E42" s="5">
        <v>673</v>
      </c>
      <c r="F42" s="5">
        <v>678</v>
      </c>
      <c r="G42" s="5">
        <v>691</v>
      </c>
      <c r="H42" s="5">
        <v>698</v>
      </c>
      <c r="I42" s="5">
        <v>742</v>
      </c>
      <c r="J42" s="5">
        <v>734</v>
      </c>
      <c r="K42" s="5">
        <v>747</v>
      </c>
      <c r="L42" s="5">
        <v>736</v>
      </c>
      <c r="M42" s="5">
        <v>695</v>
      </c>
      <c r="N42" s="5">
        <v>733</v>
      </c>
      <c r="O42" s="5">
        <v>7970</v>
      </c>
      <c r="P42" s="5">
        <v>8103</v>
      </c>
      <c r="Q42" s="5">
        <v>8393</v>
      </c>
      <c r="R42" s="5">
        <v>8077</v>
      </c>
      <c r="S42" s="5">
        <v>8200</v>
      </c>
      <c r="T42" s="5">
        <v>8462</v>
      </c>
      <c r="U42" s="5">
        <v>8227</v>
      </c>
      <c r="V42" s="5">
        <v>8037</v>
      </c>
      <c r="W42" s="5">
        <v>8100</v>
      </c>
      <c r="X42" s="5">
        <v>7839</v>
      </c>
      <c r="Y42" s="5">
        <v>7759</v>
      </c>
      <c r="Z42" s="5">
        <v>7895</v>
      </c>
      <c r="AA42" s="5">
        <v>7818</v>
      </c>
      <c r="AB42" s="5">
        <v>7663</v>
      </c>
      <c r="AC42" s="5" t="s">
        <v>220</v>
      </c>
      <c r="AD42" s="5" t="s">
        <v>220</v>
      </c>
      <c r="AE42" s="5" t="s">
        <v>220</v>
      </c>
      <c r="AF42" s="5" t="s">
        <v>220</v>
      </c>
      <c r="AG42" s="5" t="s">
        <v>220</v>
      </c>
      <c r="AH42" s="5" t="s">
        <v>220</v>
      </c>
      <c r="AI42" s="5">
        <v>974977</v>
      </c>
      <c r="AJ42" s="5">
        <v>1085862</v>
      </c>
      <c r="AK42" s="5">
        <v>1086841</v>
      </c>
      <c r="AL42" s="5">
        <v>1048854</v>
      </c>
      <c r="AM42" s="5">
        <v>1017026</v>
      </c>
      <c r="AN42" s="5">
        <v>1029843</v>
      </c>
      <c r="AO42" s="5">
        <v>1052487</v>
      </c>
      <c r="AP42" s="5">
        <v>1012810</v>
      </c>
      <c r="AQ42" s="5">
        <v>1114972</v>
      </c>
      <c r="AR42" s="5">
        <v>1518808</v>
      </c>
      <c r="AS42" s="5">
        <v>1314962</v>
      </c>
      <c r="AT42" s="5">
        <v>1438435</v>
      </c>
      <c r="AU42" s="5">
        <v>1496108</v>
      </c>
      <c r="AV42" s="5">
        <v>1421765</v>
      </c>
      <c r="AW42" s="5">
        <v>1552713</v>
      </c>
      <c r="AX42" s="5">
        <v>1517222</v>
      </c>
      <c r="AY42" s="5">
        <v>1422766</v>
      </c>
      <c r="AZ42" s="5">
        <v>1457901</v>
      </c>
      <c r="BA42" s="5">
        <v>1390389</v>
      </c>
      <c r="BB42" s="5">
        <v>1461077</v>
      </c>
      <c r="BC42" s="5">
        <v>1376920</v>
      </c>
      <c r="BD42" s="5">
        <v>1425888</v>
      </c>
      <c r="BE42" s="5">
        <v>1431359</v>
      </c>
      <c r="BF42" s="5">
        <v>1281197</v>
      </c>
      <c r="BG42" s="5">
        <v>1329219</v>
      </c>
      <c r="BH42" s="5">
        <v>1183320</v>
      </c>
      <c r="BI42" s="5" t="s">
        <v>220</v>
      </c>
      <c r="BJ42" s="5" t="s">
        <v>220</v>
      </c>
      <c r="BK42" s="5" t="s">
        <v>220</v>
      </c>
      <c r="BL42" s="5" t="s">
        <v>220</v>
      </c>
      <c r="BM42" s="5" t="s">
        <v>220</v>
      </c>
      <c r="BN42" s="5" t="s">
        <v>220</v>
      </c>
      <c r="BO42" s="6">
        <v>8.8235294117646994</v>
      </c>
      <c r="BP42" s="6">
        <v>8.8698140200286097</v>
      </c>
      <c r="BQ42" s="6">
        <v>9.0638930163447196</v>
      </c>
      <c r="BR42" s="6">
        <v>8.2595870206489597</v>
      </c>
      <c r="BS42" s="6">
        <v>8.3936324167872591</v>
      </c>
      <c r="BT42" s="6">
        <v>8.8952654232424599</v>
      </c>
      <c r="BU42" s="6">
        <v>8.3557951482479709</v>
      </c>
      <c r="BV42" s="6">
        <v>8.5351787773933108</v>
      </c>
      <c r="BW42" s="6">
        <v>8.5057471264367805</v>
      </c>
      <c r="BX42" s="6">
        <v>8.4295612009237804</v>
      </c>
      <c r="BY42" s="6">
        <v>8.5956416464890992</v>
      </c>
      <c r="BZ42" s="6">
        <v>7.8478002378121197</v>
      </c>
      <c r="CA42" s="6">
        <v>7.1822541966426803</v>
      </c>
      <c r="CB42" s="6">
        <v>6.7616916008952703</v>
      </c>
      <c r="CC42" s="6">
        <v>6.4841009392327704</v>
      </c>
      <c r="CD42" s="6">
        <v>6.0463474885307598</v>
      </c>
      <c r="CE42" s="6">
        <v>6.3292682926829196</v>
      </c>
      <c r="CF42" s="6">
        <v>5.5187898841881298</v>
      </c>
      <c r="CG42" s="6">
        <v>6.1018597301568001</v>
      </c>
      <c r="CH42" s="6">
        <v>5.3129277093442804</v>
      </c>
      <c r="CI42" s="6" t="s">
        <v>220</v>
      </c>
      <c r="CJ42" s="6" t="s">
        <v>220</v>
      </c>
      <c r="CK42" s="6" t="s">
        <v>220</v>
      </c>
      <c r="CL42" s="6" t="s">
        <v>220</v>
      </c>
      <c r="CM42" s="6" t="s">
        <v>220</v>
      </c>
      <c r="CN42" s="6" t="s">
        <v>220</v>
      </c>
      <c r="CO42" s="6" t="s">
        <v>220</v>
      </c>
      <c r="CP42" s="6" t="s">
        <v>220</v>
      </c>
      <c r="CQ42" s="6" t="s">
        <v>220</v>
      </c>
      <c r="CR42" s="6" t="s">
        <v>220</v>
      </c>
      <c r="CS42" s="6" t="s">
        <v>220</v>
      </c>
      <c r="CT42" s="6" t="s">
        <v>220</v>
      </c>
      <c r="CU42" s="6">
        <v>5.0561241454214096</v>
      </c>
      <c r="CV42" s="6">
        <v>4.74756897982338</v>
      </c>
      <c r="CW42" s="6">
        <v>5.0585941633092002</v>
      </c>
      <c r="CX42" s="6">
        <v>4.8888596506282003</v>
      </c>
      <c r="CY42" s="6">
        <v>5.3044920019589403</v>
      </c>
      <c r="CZ42" s="6">
        <v>5.8445171420331503</v>
      </c>
      <c r="DA42" s="6">
        <v>5.29967273183395</v>
      </c>
      <c r="DB42" s="6">
        <v>5.64054462337457</v>
      </c>
      <c r="DC42" s="6">
        <v>5.6738061611712096</v>
      </c>
      <c r="DD42" s="6">
        <v>5.3358480528411798</v>
      </c>
      <c r="DE42" s="6">
        <v>5.9600203521539301</v>
      </c>
      <c r="DF42" s="6">
        <v>5.6658919970485497</v>
      </c>
      <c r="DG42" s="6">
        <v>5.2827684805670803</v>
      </c>
      <c r="DH42" s="6">
        <v>4.9567552970199404</v>
      </c>
      <c r="DI42" s="6">
        <v>4.6637588572433604</v>
      </c>
      <c r="DJ42" s="6">
        <v>4.0582954354751601</v>
      </c>
      <c r="DK42" s="6">
        <v>4.4818712584651497</v>
      </c>
      <c r="DL42" s="6">
        <v>3.6517599071212699</v>
      </c>
      <c r="DM42" s="6">
        <v>4.2334357135573901</v>
      </c>
      <c r="DN42" s="6">
        <v>3.56333381936073</v>
      </c>
      <c r="DO42" s="6" t="s">
        <v>220</v>
      </c>
      <c r="DP42" s="6" t="s">
        <v>220</v>
      </c>
      <c r="DQ42" s="6" t="s">
        <v>220</v>
      </c>
      <c r="DR42" s="6" t="s">
        <v>220</v>
      </c>
      <c r="DS42" s="6" t="s">
        <v>220</v>
      </c>
      <c r="DT42" s="6" t="s">
        <v>220</v>
      </c>
      <c r="DU42" s="6" t="s">
        <v>220</v>
      </c>
      <c r="DV42" s="6" t="s">
        <v>220</v>
      </c>
      <c r="DW42" s="6" t="s">
        <v>220</v>
      </c>
      <c r="DX42" s="6" t="s">
        <v>220</v>
      </c>
      <c r="DY42" s="6" t="s">
        <v>220</v>
      </c>
      <c r="DZ42" s="6" t="s">
        <v>220</v>
      </c>
      <c r="EA42" s="6">
        <v>8.8235294117647065</v>
      </c>
      <c r="EB42" s="6">
        <v>8.8698140200286115</v>
      </c>
      <c r="EC42" s="6">
        <v>9.0638930163447249</v>
      </c>
      <c r="ED42" s="6">
        <v>8.2595870206489668</v>
      </c>
      <c r="EE42" s="6">
        <v>8.3936324167872645</v>
      </c>
      <c r="EF42" s="6">
        <v>8.8952654232424671</v>
      </c>
      <c r="EG42" s="6">
        <v>8.355795148247978</v>
      </c>
      <c r="EH42" s="6">
        <v>8.5351787773933108</v>
      </c>
      <c r="EI42" s="6">
        <v>8.5057471264367823</v>
      </c>
      <c r="EJ42" s="6">
        <v>8.4295612009237875</v>
      </c>
      <c r="EK42" s="6">
        <v>8.5956416464891046</v>
      </c>
      <c r="EL42" s="6">
        <v>7.8478002378121285</v>
      </c>
      <c r="EM42" s="6">
        <v>7.1822541966426856</v>
      </c>
      <c r="EN42" s="6">
        <v>6.7616916008952765</v>
      </c>
      <c r="EO42" s="6">
        <v>6.4841009392327713</v>
      </c>
      <c r="EP42" s="6">
        <v>6.0463474885307606</v>
      </c>
      <c r="EQ42" s="6">
        <v>6.3292682926829267</v>
      </c>
      <c r="ER42" s="6">
        <v>5.5187898841881351</v>
      </c>
      <c r="ES42" s="6">
        <v>6.1018597301568009</v>
      </c>
      <c r="ET42" s="6">
        <v>5.3129277093442822</v>
      </c>
      <c r="EU42" s="6" t="s">
        <v>220</v>
      </c>
      <c r="EV42" s="6" t="s">
        <v>220</v>
      </c>
      <c r="EW42" s="6" t="s">
        <v>220</v>
      </c>
      <c r="EX42" s="6" t="s">
        <v>220</v>
      </c>
      <c r="EY42" s="6" t="s">
        <v>220</v>
      </c>
      <c r="EZ42" s="6" t="s">
        <v>220</v>
      </c>
      <c r="FA42" s="6" t="s">
        <v>220</v>
      </c>
      <c r="FB42" s="6" t="s">
        <v>220</v>
      </c>
      <c r="FC42" s="6" t="s">
        <v>220</v>
      </c>
      <c r="FD42" s="6" t="s">
        <v>220</v>
      </c>
      <c r="FE42" s="6" t="s">
        <v>220</v>
      </c>
      <c r="FF42" s="6" t="s">
        <v>220</v>
      </c>
      <c r="FG42" s="6">
        <v>5.0561241454214185</v>
      </c>
      <c r="FH42" s="6">
        <v>4.7475689798233844</v>
      </c>
      <c r="FI42" s="6">
        <v>5.0585941633092064</v>
      </c>
      <c r="FJ42" s="6">
        <v>4.8888596506282092</v>
      </c>
      <c r="FK42" s="6">
        <v>5.3044920019589448</v>
      </c>
      <c r="FL42" s="6">
        <v>5.8445171420331565</v>
      </c>
      <c r="FM42" s="6">
        <v>5.2996727318339563</v>
      </c>
      <c r="FN42" s="6">
        <v>5.6405446233745717</v>
      </c>
      <c r="FO42" s="6">
        <v>5.6738061611712105</v>
      </c>
      <c r="FP42" s="6">
        <v>5.3358480528411896</v>
      </c>
      <c r="FQ42" s="6">
        <v>5.9600203521539363</v>
      </c>
      <c r="FR42" s="6">
        <v>5.6658919970485586</v>
      </c>
      <c r="FS42" s="6">
        <v>5.2827684805670838</v>
      </c>
      <c r="FT42" s="6">
        <v>4.9567552970199475</v>
      </c>
      <c r="FU42" s="6">
        <v>4.6637588572433604</v>
      </c>
      <c r="FV42" s="6">
        <v>4.058295435475169</v>
      </c>
      <c r="FW42" s="6">
        <v>4.4818712584651559</v>
      </c>
      <c r="FX42" s="6">
        <v>3.6517599071212765</v>
      </c>
      <c r="FY42" s="6">
        <v>4.2334357135573963</v>
      </c>
      <c r="FZ42" s="6">
        <v>3.56333381936073</v>
      </c>
      <c r="GA42" s="6" t="s">
        <v>220</v>
      </c>
      <c r="GB42" s="6" t="s">
        <v>220</v>
      </c>
      <c r="GC42" s="6" t="s">
        <v>220</v>
      </c>
      <c r="GD42" s="6" t="s">
        <v>220</v>
      </c>
      <c r="GE42" s="6" t="s">
        <v>220</v>
      </c>
      <c r="GF42" s="6" t="s">
        <v>220</v>
      </c>
      <c r="GG42" s="6" t="s">
        <v>220</v>
      </c>
      <c r="GH42" s="6" t="s">
        <v>220</v>
      </c>
      <c r="GI42" s="6" t="s">
        <v>220</v>
      </c>
      <c r="GJ42" s="6" t="s">
        <v>220</v>
      </c>
      <c r="GK42" s="6" t="s">
        <v>220</v>
      </c>
      <c r="GL42" s="6" t="s">
        <v>220</v>
      </c>
      <c r="GM42" s="5">
        <v>83</v>
      </c>
      <c r="GN42" s="5">
        <v>85</v>
      </c>
      <c r="GO42" s="5">
        <v>86</v>
      </c>
      <c r="GP42" s="5">
        <v>86</v>
      </c>
      <c r="GQ42" s="5">
        <v>90</v>
      </c>
      <c r="GR42" s="5">
        <v>87</v>
      </c>
      <c r="GS42" s="5">
        <v>88</v>
      </c>
      <c r="GT42" s="5">
        <v>92</v>
      </c>
      <c r="GU42" s="5">
        <v>92</v>
      </c>
      <c r="GV42" s="5">
        <v>97</v>
      </c>
      <c r="GW42" s="5">
        <v>99</v>
      </c>
      <c r="GX42" s="5">
        <v>99</v>
      </c>
      <c r="GY42" s="5">
        <v>984</v>
      </c>
      <c r="GZ42" s="5">
        <v>983</v>
      </c>
      <c r="HA42" s="5">
        <v>987</v>
      </c>
      <c r="HB42" s="5">
        <v>991</v>
      </c>
      <c r="HC42" s="5">
        <v>991</v>
      </c>
      <c r="HD42" s="5">
        <v>976</v>
      </c>
      <c r="HE42" s="5">
        <v>889</v>
      </c>
      <c r="HF42" s="5">
        <v>871</v>
      </c>
      <c r="HG42" s="5" t="s">
        <v>220</v>
      </c>
      <c r="HH42" s="5" t="s">
        <v>220</v>
      </c>
      <c r="HI42" s="5" t="s">
        <v>220</v>
      </c>
      <c r="HJ42" s="5" t="s">
        <v>220</v>
      </c>
      <c r="HK42" s="5" t="s">
        <v>220</v>
      </c>
      <c r="HL42" s="5" t="s">
        <v>220</v>
      </c>
      <c r="HM42" s="5" t="s">
        <v>220</v>
      </c>
      <c r="HN42" s="5" t="s">
        <v>220</v>
      </c>
      <c r="HO42" s="5" t="s">
        <v>220</v>
      </c>
      <c r="HP42" s="5" t="s">
        <v>220</v>
      </c>
      <c r="HQ42" s="5" t="s">
        <v>220</v>
      </c>
      <c r="HR42" s="5" t="s">
        <v>220</v>
      </c>
      <c r="HS42" s="5">
        <v>104</v>
      </c>
      <c r="HT42" s="5">
        <v>106</v>
      </c>
      <c r="HU42" s="5">
        <v>109</v>
      </c>
      <c r="HV42" s="5">
        <v>109</v>
      </c>
      <c r="HW42" s="5">
        <v>113</v>
      </c>
      <c r="HX42" s="5">
        <v>110</v>
      </c>
      <c r="HY42" s="5">
        <v>105</v>
      </c>
      <c r="HZ42" s="5">
        <v>110</v>
      </c>
      <c r="IA42" s="5">
        <v>111</v>
      </c>
      <c r="IB42" s="5">
        <v>116</v>
      </c>
      <c r="IC42" s="5">
        <v>116</v>
      </c>
      <c r="ID42" s="5">
        <v>116</v>
      </c>
      <c r="IE42" s="5">
        <v>1174</v>
      </c>
      <c r="IF42" s="5">
        <v>1169</v>
      </c>
      <c r="IG42" s="5">
        <v>1170</v>
      </c>
      <c r="IH42" s="5">
        <v>1170</v>
      </c>
      <c r="II42" s="5">
        <v>1188</v>
      </c>
      <c r="IJ42" s="5">
        <v>1172</v>
      </c>
      <c r="IK42" s="5">
        <v>1076</v>
      </c>
      <c r="IL42" s="5">
        <v>1045</v>
      </c>
      <c r="IM42" s="5" t="s">
        <v>220</v>
      </c>
      <c r="IN42" s="5" t="s">
        <v>220</v>
      </c>
      <c r="IO42" s="5" t="s">
        <v>220</v>
      </c>
      <c r="IP42" s="5" t="s">
        <v>220</v>
      </c>
      <c r="IQ42" s="5" t="s">
        <v>220</v>
      </c>
      <c r="IR42" s="5" t="s">
        <v>220</v>
      </c>
      <c r="IS42" s="5" t="s">
        <v>220</v>
      </c>
      <c r="IT42" s="5" t="s">
        <v>220</v>
      </c>
      <c r="IU42" s="5" t="s">
        <v>220</v>
      </c>
      <c r="IV42" s="5" t="s">
        <v>220</v>
      </c>
      <c r="IW42" s="5" t="s">
        <v>220</v>
      </c>
      <c r="IX42" s="5" t="s">
        <v>220</v>
      </c>
    </row>
    <row r="43" spans="1:258" x14ac:dyDescent="0.3">
      <c r="A43" s="1" t="s">
        <v>37</v>
      </c>
      <c r="B43" s="2">
        <v>4057081</v>
      </c>
      <c r="C43" s="5">
        <v>12484700</v>
      </c>
      <c r="D43" s="5">
        <v>13051498</v>
      </c>
      <c r="E43" s="5">
        <v>12341231</v>
      </c>
      <c r="F43" s="5">
        <v>12789439</v>
      </c>
      <c r="G43" s="5">
        <v>12494679</v>
      </c>
      <c r="H43" s="5">
        <v>12593983</v>
      </c>
      <c r="I43" s="5">
        <v>12792609</v>
      </c>
      <c r="J43" s="5">
        <v>12901196</v>
      </c>
      <c r="K43" s="5">
        <v>12931530</v>
      </c>
      <c r="L43" s="5">
        <v>12968152</v>
      </c>
      <c r="M43" s="5">
        <v>12385603</v>
      </c>
      <c r="N43" s="5">
        <v>12853576</v>
      </c>
      <c r="O43" s="5">
        <v>13205447</v>
      </c>
      <c r="P43" s="5">
        <v>12975048</v>
      </c>
      <c r="Q43" s="5">
        <v>13286010</v>
      </c>
      <c r="R43" s="5">
        <v>12346200</v>
      </c>
      <c r="S43" s="5">
        <v>12462333</v>
      </c>
      <c r="T43" s="5">
        <v>12698034</v>
      </c>
      <c r="U43" s="5">
        <v>11813350</v>
      </c>
      <c r="V43" s="5">
        <v>11539312</v>
      </c>
      <c r="W43" s="5">
        <v>11447338</v>
      </c>
      <c r="X43" s="5">
        <v>11031902</v>
      </c>
      <c r="Y43" s="5">
        <v>10812365</v>
      </c>
      <c r="Z43" s="5">
        <v>10920777</v>
      </c>
      <c r="AA43" s="5">
        <v>10711599</v>
      </c>
      <c r="AB43" s="5">
        <v>10222146</v>
      </c>
      <c r="AC43" s="5">
        <v>10066140</v>
      </c>
      <c r="AD43" s="5">
        <v>9732528</v>
      </c>
      <c r="AE43" s="5">
        <v>9997392</v>
      </c>
      <c r="AF43" s="5">
        <v>9419020</v>
      </c>
      <c r="AG43" s="5">
        <v>9431120</v>
      </c>
      <c r="AH43" s="5">
        <v>9305752</v>
      </c>
      <c r="AI43" s="5">
        <v>37155929</v>
      </c>
      <c r="AJ43" s="5">
        <v>37717794</v>
      </c>
      <c r="AK43" s="5">
        <v>36119073</v>
      </c>
      <c r="AL43" s="5">
        <v>36746531</v>
      </c>
      <c r="AM43" s="5">
        <v>36357438</v>
      </c>
      <c r="AN43" s="5">
        <v>35893242</v>
      </c>
      <c r="AO43" s="5">
        <v>35276791</v>
      </c>
      <c r="AP43" s="5">
        <v>35814492</v>
      </c>
      <c r="AQ43" s="5">
        <v>35283585</v>
      </c>
      <c r="AR43" s="5">
        <v>35008853</v>
      </c>
      <c r="AS43" s="5">
        <v>34719252</v>
      </c>
      <c r="AT43" s="5">
        <v>37119800</v>
      </c>
      <c r="AU43" s="5">
        <v>38798898</v>
      </c>
      <c r="AV43" s="5">
        <v>37855350</v>
      </c>
      <c r="AW43" s="5">
        <v>38513231</v>
      </c>
      <c r="AX43" s="5">
        <v>35980746</v>
      </c>
      <c r="AY43" s="5">
        <v>36010387</v>
      </c>
      <c r="AZ43" s="5">
        <v>37371745</v>
      </c>
      <c r="BA43" s="5">
        <v>38934190</v>
      </c>
      <c r="BB43" s="5">
        <v>40307415</v>
      </c>
      <c r="BC43" s="5">
        <v>40379595</v>
      </c>
      <c r="BD43" s="5">
        <v>39766507</v>
      </c>
      <c r="BE43" s="5">
        <v>37880714</v>
      </c>
      <c r="BF43" s="5">
        <v>37051271</v>
      </c>
      <c r="BG43" s="5">
        <v>35506300</v>
      </c>
      <c r="BH43" s="5">
        <v>34461749</v>
      </c>
      <c r="BI43" s="5">
        <v>32764347</v>
      </c>
      <c r="BJ43" s="5">
        <v>31601094</v>
      </c>
      <c r="BK43" s="5">
        <v>30692171</v>
      </c>
      <c r="BL43" s="5">
        <v>29672734</v>
      </c>
      <c r="BM43" s="5">
        <v>29667035</v>
      </c>
      <c r="BN43" s="5">
        <v>29293914</v>
      </c>
      <c r="BO43" s="6">
        <v>15.850344822062199</v>
      </c>
      <c r="BP43" s="6">
        <v>15.86129040513203</v>
      </c>
      <c r="BQ43" s="6">
        <v>15.858661101149471</v>
      </c>
      <c r="BR43" s="6">
        <v>15.39929937505468</v>
      </c>
      <c r="BS43" s="6">
        <v>14.64299322935787</v>
      </c>
      <c r="BT43" s="6">
        <v>14.884592110375239</v>
      </c>
      <c r="BU43" s="6">
        <v>14.38973082035103</v>
      </c>
      <c r="BV43" s="6">
        <v>13.71387582980678</v>
      </c>
      <c r="BW43" s="6">
        <v>13.3706143047265</v>
      </c>
      <c r="BX43" s="6">
        <v>12.946169970864</v>
      </c>
      <c r="BY43" s="6">
        <v>11.70725397867184</v>
      </c>
      <c r="BZ43" s="6">
        <v>11.097238620598651</v>
      </c>
      <c r="CA43" s="6">
        <v>10.29045215818171</v>
      </c>
      <c r="CB43" s="6">
        <v>9.5345935933796593</v>
      </c>
      <c r="CC43" s="6">
        <v>8.0489627811509994</v>
      </c>
      <c r="CD43" s="6">
        <v>8.0733343052923097</v>
      </c>
      <c r="CE43" s="6">
        <v>8.0662826133758401</v>
      </c>
      <c r="CF43" s="6">
        <v>8.1028370218570807</v>
      </c>
      <c r="CG43" s="6">
        <v>8.0219158833015101</v>
      </c>
      <c r="CH43" s="6">
        <v>8.2625896587248793</v>
      </c>
      <c r="CI43" s="6" t="s">
        <v>220</v>
      </c>
      <c r="CJ43" s="6" t="s">
        <v>220</v>
      </c>
      <c r="CK43" s="6" t="s">
        <v>220</v>
      </c>
      <c r="CL43" s="6" t="s">
        <v>220</v>
      </c>
      <c r="CM43" s="6" t="s">
        <v>220</v>
      </c>
      <c r="CN43" s="6" t="s">
        <v>220</v>
      </c>
      <c r="CO43" s="6" t="s">
        <v>220</v>
      </c>
      <c r="CP43" s="6" t="s">
        <v>220</v>
      </c>
      <c r="CQ43" s="6" t="s">
        <v>220</v>
      </c>
      <c r="CR43" s="6" t="s">
        <v>220</v>
      </c>
      <c r="CS43" s="6" t="s">
        <v>220</v>
      </c>
      <c r="CT43" s="6" t="s">
        <v>220</v>
      </c>
      <c r="CU43" s="6">
        <v>12.89966319194537</v>
      </c>
      <c r="CV43" s="6">
        <v>12.75084520548009</v>
      </c>
      <c r="CW43" s="6">
        <v>12.66355817471535</v>
      </c>
      <c r="CX43" s="6">
        <v>12.25821957844278</v>
      </c>
      <c r="CY43" s="6">
        <v>12.08530479599267</v>
      </c>
      <c r="CZ43" s="6">
        <v>12.34143148588608</v>
      </c>
      <c r="DA43" s="6">
        <v>12.1862457674872</v>
      </c>
      <c r="DB43" s="6">
        <v>11.470377764553559</v>
      </c>
      <c r="DC43" s="6">
        <v>11.178399443430409</v>
      </c>
      <c r="DD43" s="6">
        <v>11.00529826867551</v>
      </c>
      <c r="DE43" s="6">
        <v>9.9202978909847097</v>
      </c>
      <c r="DF43" s="6">
        <v>9.6013402715111198</v>
      </c>
      <c r="DG43" s="6">
        <v>9.0812321920793604</v>
      </c>
      <c r="DH43" s="6">
        <v>8.2647239476843009</v>
      </c>
      <c r="DI43" s="6">
        <v>7.2443158874167004</v>
      </c>
      <c r="DJ43" s="6">
        <v>7.1484163202158104</v>
      </c>
      <c r="DK43" s="6">
        <v>7.0499755103614303</v>
      </c>
      <c r="DL43" s="6">
        <v>7.0245410374813799</v>
      </c>
      <c r="DM43" s="6">
        <v>6.9208496799421502</v>
      </c>
      <c r="DN43" s="6">
        <v>6.9172071338941103</v>
      </c>
      <c r="DO43" s="6" t="s">
        <v>220</v>
      </c>
      <c r="DP43" s="6" t="s">
        <v>220</v>
      </c>
      <c r="DQ43" s="6" t="s">
        <v>220</v>
      </c>
      <c r="DR43" s="6" t="s">
        <v>220</v>
      </c>
      <c r="DS43" s="6" t="s">
        <v>220</v>
      </c>
      <c r="DT43" s="6" t="s">
        <v>220</v>
      </c>
      <c r="DU43" s="6" t="s">
        <v>220</v>
      </c>
      <c r="DV43" s="6" t="s">
        <v>220</v>
      </c>
      <c r="DW43" s="6" t="s">
        <v>220</v>
      </c>
      <c r="DX43" s="6" t="s">
        <v>220</v>
      </c>
      <c r="DY43" s="6" t="s">
        <v>220</v>
      </c>
      <c r="DZ43" s="6" t="s">
        <v>220</v>
      </c>
      <c r="EA43" s="6">
        <v>15.850344822062205</v>
      </c>
      <c r="EB43" s="6">
        <v>15.861290405132038</v>
      </c>
      <c r="EC43" s="6">
        <v>15.858661101149472</v>
      </c>
      <c r="ED43" s="6">
        <v>15.399299375054683</v>
      </c>
      <c r="EE43" s="6">
        <v>14.642993229357874</v>
      </c>
      <c r="EF43" s="6">
        <v>14.884592110375248</v>
      </c>
      <c r="EG43" s="6">
        <v>14.389730820351032</v>
      </c>
      <c r="EH43" s="6">
        <v>13.713875829806787</v>
      </c>
      <c r="EI43" s="6">
        <v>13.370614304726509</v>
      </c>
      <c r="EJ43" s="6">
        <v>12.946169970864005</v>
      </c>
      <c r="EK43" s="6">
        <v>11.707253978671849</v>
      </c>
      <c r="EL43" s="6">
        <v>11.097238620598656</v>
      </c>
      <c r="EM43" s="6">
        <v>10.29045215818172</v>
      </c>
      <c r="EN43" s="6">
        <v>9.5345935933796611</v>
      </c>
      <c r="EO43" s="6">
        <v>8.0489627811509994</v>
      </c>
      <c r="EP43" s="6">
        <v>8.0733343052923168</v>
      </c>
      <c r="EQ43" s="6">
        <v>8.0662826133758418</v>
      </c>
      <c r="ER43" s="6">
        <v>8.1028370218570842</v>
      </c>
      <c r="ES43" s="6">
        <v>8.0219158833015189</v>
      </c>
      <c r="ET43" s="6">
        <v>8.2625896587248882</v>
      </c>
      <c r="EU43" s="6" t="s">
        <v>220</v>
      </c>
      <c r="EV43" s="6" t="s">
        <v>220</v>
      </c>
      <c r="EW43" s="6" t="s">
        <v>220</v>
      </c>
      <c r="EX43" s="6" t="s">
        <v>220</v>
      </c>
      <c r="EY43" s="6" t="s">
        <v>220</v>
      </c>
      <c r="EZ43" s="6" t="s">
        <v>220</v>
      </c>
      <c r="FA43" s="6" t="s">
        <v>220</v>
      </c>
      <c r="FB43" s="6" t="s">
        <v>220</v>
      </c>
      <c r="FC43" s="6" t="s">
        <v>220</v>
      </c>
      <c r="FD43" s="6" t="s">
        <v>220</v>
      </c>
      <c r="FE43" s="6" t="s">
        <v>220</v>
      </c>
      <c r="FF43" s="6" t="s">
        <v>220</v>
      </c>
      <c r="FG43" s="6">
        <v>11.65111020439184</v>
      </c>
      <c r="FH43" s="6">
        <v>11.575405469283142</v>
      </c>
      <c r="FI43" s="6">
        <v>11.465744097816467</v>
      </c>
      <c r="FJ43" s="6">
        <v>11.070019792143087</v>
      </c>
      <c r="FK43" s="6">
        <v>10.917313896464643</v>
      </c>
      <c r="FL43" s="6">
        <v>11.129954772437522</v>
      </c>
      <c r="FM43" s="6">
        <v>10.962220072743524</v>
      </c>
      <c r="FN43" s="6">
        <v>10.378026516756917</v>
      </c>
      <c r="FO43" s="6">
        <v>10.117834175738341</v>
      </c>
      <c r="FP43" s="6">
        <v>9.9503985611049508</v>
      </c>
      <c r="FQ43" s="6">
        <v>9.3609141871789081</v>
      </c>
      <c r="FR43" s="6">
        <v>9.2441667920957897</v>
      </c>
      <c r="FS43" s="6">
        <v>8.7959909194031294</v>
      </c>
      <c r="FT43" s="6">
        <v>7.9923555953460399</v>
      </c>
      <c r="FU43" s="6">
        <v>6.5514950304261088</v>
      </c>
      <c r="FV43" s="6">
        <v>6.4267623279705122</v>
      </c>
      <c r="FW43" s="6">
        <v>6.5546025892324415</v>
      </c>
      <c r="FX43" s="6">
        <v>6.6906407673001285</v>
      </c>
      <c r="FY43" s="6">
        <v>6.8114107407008202</v>
      </c>
      <c r="FZ43" s="6">
        <v>6.8045990008105308</v>
      </c>
      <c r="GA43" s="6" t="s">
        <v>220</v>
      </c>
      <c r="GB43" s="6" t="s">
        <v>220</v>
      </c>
      <c r="GC43" s="6" t="s">
        <v>220</v>
      </c>
      <c r="GD43" s="6" t="s">
        <v>220</v>
      </c>
      <c r="GE43" s="6" t="s">
        <v>220</v>
      </c>
      <c r="GF43" s="6" t="s">
        <v>220</v>
      </c>
      <c r="GG43" s="6" t="s">
        <v>220</v>
      </c>
      <c r="GH43" s="6" t="s">
        <v>220</v>
      </c>
      <c r="GI43" s="6" t="s">
        <v>220</v>
      </c>
      <c r="GJ43" s="6" t="s">
        <v>220</v>
      </c>
      <c r="GK43" s="6" t="s">
        <v>220</v>
      </c>
      <c r="GL43" s="6" t="s">
        <v>220</v>
      </c>
      <c r="GM43" s="5">
        <v>1611320</v>
      </c>
      <c r="GN43" s="5">
        <v>1603125</v>
      </c>
      <c r="GO43" s="5">
        <v>1594272</v>
      </c>
      <c r="GP43" s="5">
        <v>1584318</v>
      </c>
      <c r="GQ43" s="5">
        <v>1577087</v>
      </c>
      <c r="GR43" s="5">
        <v>1574243</v>
      </c>
      <c r="GS43" s="5">
        <v>1573802</v>
      </c>
      <c r="GT43" s="5">
        <v>1571873</v>
      </c>
      <c r="GU43" s="5">
        <v>1571319</v>
      </c>
      <c r="GV43" s="5">
        <v>1569183</v>
      </c>
      <c r="GW43" s="5">
        <v>1566980</v>
      </c>
      <c r="GX43" s="5">
        <v>1584752</v>
      </c>
      <c r="GY43" s="5">
        <v>1575387</v>
      </c>
      <c r="GZ43" s="5">
        <v>1570114</v>
      </c>
      <c r="HA43" s="5">
        <v>1558388</v>
      </c>
      <c r="HB43" s="5">
        <v>1542528</v>
      </c>
      <c r="HC43" s="5">
        <v>1530540</v>
      </c>
      <c r="HD43" s="5">
        <v>1516169</v>
      </c>
      <c r="HE43" s="5">
        <v>1497558</v>
      </c>
      <c r="HF43" s="5">
        <v>1478731</v>
      </c>
      <c r="HG43" s="5" t="s">
        <v>220</v>
      </c>
      <c r="HH43" s="5" t="s">
        <v>220</v>
      </c>
      <c r="HI43" s="5" t="s">
        <v>220</v>
      </c>
      <c r="HJ43" s="5" t="s">
        <v>220</v>
      </c>
      <c r="HK43" s="5" t="s">
        <v>220</v>
      </c>
      <c r="HL43" s="5" t="s">
        <v>220</v>
      </c>
      <c r="HM43" s="5" t="s">
        <v>220</v>
      </c>
      <c r="HN43" s="5" t="s">
        <v>220</v>
      </c>
      <c r="HO43" s="5" t="s">
        <v>220</v>
      </c>
      <c r="HP43" s="5" t="s">
        <v>220</v>
      </c>
      <c r="HQ43" s="5" t="s">
        <v>220</v>
      </c>
      <c r="HR43" s="5" t="s">
        <v>220</v>
      </c>
      <c r="HS43" s="5">
        <v>1837688</v>
      </c>
      <c r="HT43" s="5">
        <v>1827159</v>
      </c>
      <c r="HU43" s="5">
        <v>1817957</v>
      </c>
      <c r="HV43" s="5">
        <v>1806511</v>
      </c>
      <c r="HW43" s="5">
        <v>1797237</v>
      </c>
      <c r="HX43" s="5">
        <v>1792421</v>
      </c>
      <c r="HY43" s="5">
        <v>1791217</v>
      </c>
      <c r="HZ43" s="5">
        <v>1789583</v>
      </c>
      <c r="IA43" s="5">
        <v>1789884</v>
      </c>
      <c r="IB43" s="5">
        <v>1789763</v>
      </c>
      <c r="IC43" s="5">
        <v>1788314</v>
      </c>
      <c r="ID43" s="5">
        <v>1804850</v>
      </c>
      <c r="IE43" s="5">
        <v>1798030</v>
      </c>
      <c r="IF43" s="5">
        <v>1793310</v>
      </c>
      <c r="IG43" s="5">
        <v>1780629</v>
      </c>
      <c r="IH43" s="5">
        <v>1761988</v>
      </c>
      <c r="II43" s="5">
        <v>1742024</v>
      </c>
      <c r="IJ43" s="5">
        <v>1721944</v>
      </c>
      <c r="IK43" s="5">
        <v>1700333</v>
      </c>
      <c r="IL43" s="5">
        <v>1677260</v>
      </c>
      <c r="IM43" s="5" t="s">
        <v>220</v>
      </c>
      <c r="IN43" s="5" t="s">
        <v>220</v>
      </c>
      <c r="IO43" s="5" t="s">
        <v>220</v>
      </c>
      <c r="IP43" s="5" t="s">
        <v>220</v>
      </c>
      <c r="IQ43" s="5" t="s">
        <v>220</v>
      </c>
      <c r="IR43" s="5" t="s">
        <v>220</v>
      </c>
      <c r="IS43" s="5" t="s">
        <v>220</v>
      </c>
      <c r="IT43" s="5" t="s">
        <v>220</v>
      </c>
      <c r="IU43" s="5" t="s">
        <v>220</v>
      </c>
      <c r="IV43" s="5" t="s">
        <v>220</v>
      </c>
      <c r="IW43" s="5" t="s">
        <v>220</v>
      </c>
      <c r="IX43" s="5" t="s">
        <v>220</v>
      </c>
    </row>
    <row r="44" spans="1:258" x14ac:dyDescent="0.3">
      <c r="A44" s="1" t="s">
        <v>38</v>
      </c>
      <c r="B44" s="2">
        <v>4017451</v>
      </c>
      <c r="C44" s="5">
        <v>2772735</v>
      </c>
      <c r="D44" s="5">
        <v>2835024</v>
      </c>
      <c r="E44" s="5">
        <v>2610624</v>
      </c>
      <c r="F44" s="5">
        <v>2747945</v>
      </c>
      <c r="G44" s="5">
        <v>2726730</v>
      </c>
      <c r="H44" s="5">
        <v>2811931</v>
      </c>
      <c r="I44" s="5">
        <v>3251291</v>
      </c>
      <c r="J44" s="5">
        <v>4122293</v>
      </c>
      <c r="K44" s="5">
        <v>5256981</v>
      </c>
      <c r="L44" s="5">
        <v>5521597</v>
      </c>
      <c r="M44" s="5">
        <v>5120047</v>
      </c>
      <c r="N44" s="5">
        <v>5532673</v>
      </c>
      <c r="O44" s="5">
        <v>5535219</v>
      </c>
      <c r="P44" s="5">
        <v>5217605</v>
      </c>
      <c r="Q44" s="5">
        <v>5519913</v>
      </c>
      <c r="R44" s="5">
        <v>5140258</v>
      </c>
      <c r="S44" s="5">
        <v>5070736</v>
      </c>
      <c r="T44" s="5">
        <v>5301821</v>
      </c>
      <c r="U44" s="5">
        <v>4909198</v>
      </c>
      <c r="V44" s="5">
        <v>4816187</v>
      </c>
      <c r="W44" s="5">
        <v>4724615</v>
      </c>
      <c r="X44" s="5">
        <v>4789662</v>
      </c>
      <c r="Y44" s="5">
        <v>4788034</v>
      </c>
      <c r="Z44" s="5">
        <v>4923578</v>
      </c>
      <c r="AA44" s="5">
        <v>4870925</v>
      </c>
      <c r="AB44" s="5">
        <v>4465489</v>
      </c>
      <c r="AC44" s="5">
        <v>4557846</v>
      </c>
      <c r="AD44" s="5">
        <v>4259572</v>
      </c>
      <c r="AE44" s="5">
        <v>4571014</v>
      </c>
      <c r="AF44" s="5">
        <v>4124506</v>
      </c>
      <c r="AG44" s="5">
        <v>4321247</v>
      </c>
      <c r="AH44" s="5">
        <v>4307621</v>
      </c>
      <c r="AI44" s="5">
        <v>4491194</v>
      </c>
      <c r="AJ44" s="5">
        <v>4236084</v>
      </c>
      <c r="AK44" s="5">
        <v>12236126</v>
      </c>
      <c r="AL44" s="5">
        <v>16158129</v>
      </c>
      <c r="AM44" s="5">
        <v>16433036</v>
      </c>
      <c r="AN44" s="5">
        <v>18643195</v>
      </c>
      <c r="AO44" s="5">
        <v>19416290</v>
      </c>
      <c r="AP44" s="5">
        <v>15638358</v>
      </c>
      <c r="AQ44" s="5">
        <v>15599325</v>
      </c>
      <c r="AR44" s="5">
        <v>17083136</v>
      </c>
      <c r="AS44" s="5">
        <v>16589859</v>
      </c>
      <c r="AT44" s="5">
        <v>17105223</v>
      </c>
      <c r="AU44" s="5">
        <v>18597719</v>
      </c>
      <c r="AV44" s="5">
        <v>18417684</v>
      </c>
      <c r="AW44" s="5">
        <v>17906310</v>
      </c>
      <c r="AX44" s="5">
        <v>18464710</v>
      </c>
      <c r="AY44" s="5">
        <v>19344606</v>
      </c>
      <c r="AZ44" s="5">
        <v>19246550</v>
      </c>
      <c r="BA44" s="5">
        <v>18054823</v>
      </c>
      <c r="BB44" s="5">
        <v>17522911</v>
      </c>
      <c r="BC44" s="5">
        <v>16867293</v>
      </c>
      <c r="BD44" s="5">
        <v>17481400</v>
      </c>
      <c r="BE44" s="5">
        <v>16609954</v>
      </c>
      <c r="BF44" s="5">
        <v>16316514</v>
      </c>
      <c r="BG44" s="5">
        <v>16816835</v>
      </c>
      <c r="BH44" s="5">
        <v>14222775</v>
      </c>
      <c r="BI44" s="5">
        <v>14678804</v>
      </c>
      <c r="BJ44" s="5">
        <v>14057340</v>
      </c>
      <c r="BK44" s="5">
        <v>13318418</v>
      </c>
      <c r="BL44" s="5">
        <v>12632197</v>
      </c>
      <c r="BM44" s="5">
        <v>12587718</v>
      </c>
      <c r="BN44" s="5">
        <v>13563242</v>
      </c>
      <c r="BO44" s="6">
        <v>10.743089514181699</v>
      </c>
      <c r="BP44" s="6">
        <v>10.743471660204641</v>
      </c>
      <c r="BQ44" s="6">
        <v>11.278316569560269</v>
      </c>
      <c r="BR44" s="6">
        <v>12.24096552150789</v>
      </c>
      <c r="BS44" s="6">
        <v>12.978732767820791</v>
      </c>
      <c r="BT44" s="6">
        <v>13.63861379096477</v>
      </c>
      <c r="BU44" s="6">
        <v>13.39375239135703</v>
      </c>
      <c r="BV44" s="6">
        <v>13.64983032501571</v>
      </c>
      <c r="BW44" s="6">
        <v>13.21746753240442</v>
      </c>
      <c r="BX44" s="6">
        <v>12.481912966665419</v>
      </c>
      <c r="BY44" s="6">
        <v>10.941739769865301</v>
      </c>
      <c r="BZ44" s="6">
        <v>9.8426565242514705</v>
      </c>
      <c r="CA44" s="6">
        <v>9.6284717912696802</v>
      </c>
      <c r="CB44" s="6">
        <v>9.4011350803932192</v>
      </c>
      <c r="CC44" s="6">
        <v>8.6636510394276094</v>
      </c>
      <c r="CD44" s="6">
        <v>8.7429852742800005</v>
      </c>
      <c r="CE44" s="6">
        <v>7.2208255369634697</v>
      </c>
      <c r="CF44" s="6">
        <v>7.23681542624694</v>
      </c>
      <c r="CG44" s="6">
        <v>7.9928737850866796</v>
      </c>
      <c r="CH44" s="6">
        <v>8.7773377570264604</v>
      </c>
      <c r="CI44" s="6" t="s">
        <v>220</v>
      </c>
      <c r="CJ44" s="6" t="s">
        <v>220</v>
      </c>
      <c r="CK44" s="6" t="s">
        <v>220</v>
      </c>
      <c r="CL44" s="6" t="s">
        <v>220</v>
      </c>
      <c r="CM44" s="6" t="s">
        <v>220</v>
      </c>
      <c r="CN44" s="6" t="s">
        <v>220</v>
      </c>
      <c r="CO44" s="6" t="s">
        <v>220</v>
      </c>
      <c r="CP44" s="6" t="s">
        <v>220</v>
      </c>
      <c r="CQ44" s="6" t="s">
        <v>220</v>
      </c>
      <c r="CR44" s="6" t="s">
        <v>220</v>
      </c>
      <c r="CS44" s="6" t="s">
        <v>220</v>
      </c>
      <c r="CT44" s="6" t="s">
        <v>220</v>
      </c>
      <c r="CU44" s="6">
        <v>10.11670384195193</v>
      </c>
      <c r="CV44" s="6">
        <v>9.7583039338340196</v>
      </c>
      <c r="CW44" s="6">
        <v>10.547648310874481</v>
      </c>
      <c r="CX44" s="6">
        <v>11.41672207774424</v>
      </c>
      <c r="CY44" s="6">
        <v>12.080984449350909</v>
      </c>
      <c r="CZ44" s="6">
        <v>12.606402490729121</v>
      </c>
      <c r="DA44" s="6">
        <v>12.4471754180551</v>
      </c>
      <c r="DB44" s="6">
        <v>12.643511338677859</v>
      </c>
      <c r="DC44" s="6">
        <v>12.46709949587904</v>
      </c>
      <c r="DD44" s="6">
        <v>11.21654162051558</v>
      </c>
      <c r="DE44" s="6">
        <v>9.5031080550270701</v>
      </c>
      <c r="DF44" s="6">
        <v>8.8495346735071401</v>
      </c>
      <c r="DG44" s="6">
        <v>8.5868622013615603</v>
      </c>
      <c r="DH44" s="6">
        <v>8.2316869120026404</v>
      </c>
      <c r="DI44" s="6">
        <v>7.6159813999613402</v>
      </c>
      <c r="DJ44" s="6">
        <v>7.6345825429001097</v>
      </c>
      <c r="DK44" s="6">
        <v>6.0285242772130703</v>
      </c>
      <c r="DL44" s="6">
        <v>5.8303739937714898</v>
      </c>
      <c r="DM44" s="6">
        <v>6.0717703527912503</v>
      </c>
      <c r="DN44" s="6">
        <v>6.7437533168653898</v>
      </c>
      <c r="DO44" s="6" t="s">
        <v>220</v>
      </c>
      <c r="DP44" s="6" t="s">
        <v>220</v>
      </c>
      <c r="DQ44" s="6" t="s">
        <v>220</v>
      </c>
      <c r="DR44" s="6" t="s">
        <v>220</v>
      </c>
      <c r="DS44" s="6" t="s">
        <v>220</v>
      </c>
      <c r="DT44" s="6" t="s">
        <v>220</v>
      </c>
      <c r="DU44" s="6" t="s">
        <v>220</v>
      </c>
      <c r="DV44" s="6" t="s">
        <v>220</v>
      </c>
      <c r="DW44" s="6" t="s">
        <v>220</v>
      </c>
      <c r="DX44" s="6" t="s">
        <v>220</v>
      </c>
      <c r="DY44" s="6" t="s">
        <v>220</v>
      </c>
      <c r="DZ44" s="6" t="s">
        <v>220</v>
      </c>
      <c r="EA44" s="6">
        <v>7.76539651899897</v>
      </c>
      <c r="EB44" s="6">
        <v>8.1464352869394823</v>
      </c>
      <c r="EC44" s="6">
        <v>8.1172603647084323</v>
      </c>
      <c r="ED44" s="6">
        <v>8.78053660436181</v>
      </c>
      <c r="EE44" s="6">
        <v>9.5643498762689738</v>
      </c>
      <c r="EF44" s="6">
        <v>9.8476582550150233</v>
      </c>
      <c r="EG44" s="6">
        <v>10.090983797116948</v>
      </c>
      <c r="EH44" s="6">
        <v>11.79203742256783</v>
      </c>
      <c r="EI44" s="6">
        <v>12.872647631620284</v>
      </c>
      <c r="EJ44" s="6">
        <v>12.480774628478823</v>
      </c>
      <c r="EK44" s="6">
        <v>10.941739769865304</v>
      </c>
      <c r="EL44" s="6">
        <v>9.8426565242514776</v>
      </c>
      <c r="EM44" s="6">
        <v>9.6284717912696856</v>
      </c>
      <c r="EN44" s="6">
        <v>9.4011350803932228</v>
      </c>
      <c r="EO44" s="6">
        <v>8.6636510394276147</v>
      </c>
      <c r="EP44" s="6">
        <v>8.7429852742800076</v>
      </c>
      <c r="EQ44" s="6">
        <v>7.2208255369634706</v>
      </c>
      <c r="ER44" s="6">
        <v>7.2368154262469444</v>
      </c>
      <c r="ES44" s="6">
        <v>7.9928737850866884</v>
      </c>
      <c r="ET44" s="6">
        <v>8.7773377570264604</v>
      </c>
      <c r="EU44" s="6" t="s">
        <v>220</v>
      </c>
      <c r="EV44" s="6" t="s">
        <v>220</v>
      </c>
      <c r="EW44" s="6" t="s">
        <v>220</v>
      </c>
      <c r="EX44" s="6" t="s">
        <v>220</v>
      </c>
      <c r="EY44" s="6" t="s">
        <v>220</v>
      </c>
      <c r="EZ44" s="6" t="s">
        <v>220</v>
      </c>
      <c r="FA44" s="6" t="s">
        <v>220</v>
      </c>
      <c r="FB44" s="6" t="s">
        <v>220</v>
      </c>
      <c r="FC44" s="6" t="s">
        <v>220</v>
      </c>
      <c r="FD44" s="6" t="s">
        <v>220</v>
      </c>
      <c r="FE44" s="6" t="s">
        <v>220</v>
      </c>
      <c r="FF44" s="6" t="s">
        <v>220</v>
      </c>
      <c r="FG44" s="6">
        <v>4.7780137061372958</v>
      </c>
      <c r="FH44" s="6">
        <v>4.7983934388966496</v>
      </c>
      <c r="FI44" s="6">
        <v>4.8988764824110147</v>
      </c>
      <c r="FJ44" s="6">
        <v>5.4265687878839062</v>
      </c>
      <c r="FK44" s="6">
        <v>5.9537164184626326</v>
      </c>
      <c r="FL44" s="6">
        <v>6.1984841195825995</v>
      </c>
      <c r="FM44" s="6">
        <v>5.8232986711500665</v>
      </c>
      <c r="FN44" s="6">
        <v>6.6717875828901585</v>
      </c>
      <c r="FO44" s="6">
        <v>7.4407587873175816</v>
      </c>
      <c r="FP44" s="6">
        <v>8.2280403631865902</v>
      </c>
      <c r="FQ44" s="6">
        <v>8.556697946466663</v>
      </c>
      <c r="FR44" s="6">
        <v>7.1405323347513958</v>
      </c>
      <c r="FS44" s="6">
        <v>6.8527430297180585</v>
      </c>
      <c r="FT44" s="6">
        <v>6.6831553935425125</v>
      </c>
      <c r="FU44" s="6">
        <v>6.1522736477429953</v>
      </c>
      <c r="FV44" s="6">
        <v>6.1020132101286713</v>
      </c>
      <c r="FW44" s="6">
        <v>5.0717892706440031</v>
      </c>
      <c r="FX44" s="6">
        <v>5.4625788311100054</v>
      </c>
      <c r="FY44" s="6">
        <v>6.0717703527912557</v>
      </c>
      <c r="FZ44" s="6">
        <v>6.7437533168653996</v>
      </c>
      <c r="GA44" s="6" t="s">
        <v>220</v>
      </c>
      <c r="GB44" s="6" t="s">
        <v>220</v>
      </c>
      <c r="GC44" s="6" t="s">
        <v>220</v>
      </c>
      <c r="GD44" s="6" t="s">
        <v>220</v>
      </c>
      <c r="GE44" s="6" t="s">
        <v>220</v>
      </c>
      <c r="GF44" s="6" t="s">
        <v>220</v>
      </c>
      <c r="GG44" s="6" t="s">
        <v>220</v>
      </c>
      <c r="GH44" s="6" t="s">
        <v>220</v>
      </c>
      <c r="GI44" s="6" t="s">
        <v>220</v>
      </c>
      <c r="GJ44" s="6" t="s">
        <v>220</v>
      </c>
      <c r="GK44" s="6" t="s">
        <v>220</v>
      </c>
      <c r="GL44" s="6" t="s">
        <v>220</v>
      </c>
      <c r="GM44" s="5">
        <v>465050</v>
      </c>
      <c r="GN44" s="5">
        <v>463617</v>
      </c>
      <c r="GO44" s="5">
        <v>460570</v>
      </c>
      <c r="GP44" s="5">
        <v>458402</v>
      </c>
      <c r="GQ44" s="5">
        <v>456690</v>
      </c>
      <c r="GR44" s="5">
        <v>455987</v>
      </c>
      <c r="GS44" s="5">
        <v>455009</v>
      </c>
      <c r="GT44" s="5">
        <v>454377</v>
      </c>
      <c r="GU44" s="5">
        <v>454910</v>
      </c>
      <c r="GV44" s="5">
        <v>455690</v>
      </c>
      <c r="GW44" s="5">
        <v>456152</v>
      </c>
      <c r="GX44" s="5">
        <v>456609</v>
      </c>
      <c r="GY44" s="5">
        <v>456688</v>
      </c>
      <c r="GZ44" s="5">
        <v>456674</v>
      </c>
      <c r="HA44" s="5">
        <v>454928</v>
      </c>
      <c r="HB44" s="5">
        <v>452032</v>
      </c>
      <c r="HC44" s="5">
        <v>449689</v>
      </c>
      <c r="HD44" s="5">
        <v>449153</v>
      </c>
      <c r="HE44" s="5">
        <v>445668</v>
      </c>
      <c r="HF44" s="5">
        <v>442857</v>
      </c>
      <c r="HG44" s="5" t="s">
        <v>220</v>
      </c>
      <c r="HH44" s="5" t="s">
        <v>220</v>
      </c>
      <c r="HI44" s="5" t="s">
        <v>220</v>
      </c>
      <c r="HJ44" s="5" t="s">
        <v>220</v>
      </c>
      <c r="HK44" s="5" t="s">
        <v>220</v>
      </c>
      <c r="HL44" s="5" t="s">
        <v>220</v>
      </c>
      <c r="HM44" s="5" t="s">
        <v>220</v>
      </c>
      <c r="HN44" s="5" t="s">
        <v>220</v>
      </c>
      <c r="HO44" s="5" t="s">
        <v>220</v>
      </c>
      <c r="HP44" s="5" t="s">
        <v>220</v>
      </c>
      <c r="HQ44" s="5" t="s">
        <v>220</v>
      </c>
      <c r="HR44" s="5" t="s">
        <v>220</v>
      </c>
      <c r="HS44" s="5">
        <v>525077</v>
      </c>
      <c r="HT44" s="5">
        <v>523492</v>
      </c>
      <c r="HU44" s="5">
        <v>520023</v>
      </c>
      <c r="HV44" s="5">
        <v>517570</v>
      </c>
      <c r="HW44" s="5">
        <v>515822</v>
      </c>
      <c r="HX44" s="5">
        <v>514952</v>
      </c>
      <c r="HY44" s="5">
        <v>513769</v>
      </c>
      <c r="HZ44" s="5">
        <v>513074</v>
      </c>
      <c r="IA44" s="5">
        <v>513526</v>
      </c>
      <c r="IB44" s="5">
        <v>514253</v>
      </c>
      <c r="IC44" s="5">
        <v>514570</v>
      </c>
      <c r="ID44" s="5">
        <v>514882</v>
      </c>
      <c r="IE44" s="5">
        <v>514406</v>
      </c>
      <c r="IF44" s="5">
        <v>513925</v>
      </c>
      <c r="IG44" s="5">
        <v>511596</v>
      </c>
      <c r="IH44" s="5">
        <v>507757</v>
      </c>
      <c r="II44" s="5">
        <v>505326</v>
      </c>
      <c r="IJ44" s="5">
        <v>504720</v>
      </c>
      <c r="IK44" s="5">
        <v>500502</v>
      </c>
      <c r="IL44" s="5">
        <v>496654</v>
      </c>
      <c r="IM44" s="5" t="s">
        <v>220</v>
      </c>
      <c r="IN44" s="5" t="s">
        <v>220</v>
      </c>
      <c r="IO44" s="5" t="s">
        <v>220</v>
      </c>
      <c r="IP44" s="5" t="s">
        <v>220</v>
      </c>
      <c r="IQ44" s="5" t="s">
        <v>220</v>
      </c>
      <c r="IR44" s="5" t="s">
        <v>220</v>
      </c>
      <c r="IS44" s="5" t="s">
        <v>220</v>
      </c>
      <c r="IT44" s="5" t="s">
        <v>220</v>
      </c>
      <c r="IU44" s="5" t="s">
        <v>220</v>
      </c>
      <c r="IV44" s="5" t="s">
        <v>220</v>
      </c>
      <c r="IW44" s="5" t="s">
        <v>220</v>
      </c>
      <c r="IX44" s="5" t="s">
        <v>220</v>
      </c>
    </row>
    <row r="45" spans="1:258" x14ac:dyDescent="0.3">
      <c r="A45" s="1" t="s">
        <v>39</v>
      </c>
      <c r="B45" s="2">
        <v>4057082</v>
      </c>
      <c r="C45" s="5">
        <v>5286839</v>
      </c>
      <c r="D45" s="5">
        <v>5423442</v>
      </c>
      <c r="E45" s="5">
        <v>5009763</v>
      </c>
      <c r="F45" s="5">
        <v>5181322</v>
      </c>
      <c r="G45" s="5">
        <v>5337441</v>
      </c>
      <c r="H45" s="5">
        <v>5187745</v>
      </c>
      <c r="I45" s="5">
        <v>5121720</v>
      </c>
      <c r="J45" s="5">
        <v>5051067</v>
      </c>
      <c r="K45" s="5">
        <v>5197204</v>
      </c>
      <c r="L45" s="5">
        <v>5357690</v>
      </c>
      <c r="M45" s="5">
        <v>4921914</v>
      </c>
      <c r="N45" s="5">
        <v>5036528</v>
      </c>
      <c r="O45" s="5">
        <v>5333062</v>
      </c>
      <c r="P45" s="5">
        <v>5169900</v>
      </c>
      <c r="Q45" s="5">
        <v>5577645</v>
      </c>
      <c r="R45" s="5">
        <v>5362614</v>
      </c>
      <c r="S45" s="5">
        <v>5219599</v>
      </c>
      <c r="T45" s="5">
        <v>5013493</v>
      </c>
      <c r="U45" s="5">
        <v>4690527</v>
      </c>
      <c r="V45" s="5">
        <v>4494712</v>
      </c>
      <c r="W45" s="5">
        <v>4440595</v>
      </c>
      <c r="X45" s="5">
        <v>4179745</v>
      </c>
      <c r="Y45" s="5">
        <v>4102313</v>
      </c>
      <c r="Z45" s="5">
        <v>4225611</v>
      </c>
      <c r="AA45" s="5">
        <v>3871531</v>
      </c>
      <c r="AB45" s="5">
        <v>3569887</v>
      </c>
      <c r="AC45" s="5">
        <v>3501655</v>
      </c>
      <c r="AD45" s="5">
        <v>3232067</v>
      </c>
      <c r="AE45" s="5">
        <v>3236616</v>
      </c>
      <c r="AF45" s="5">
        <v>3081943</v>
      </c>
      <c r="AG45" s="5">
        <v>3049882</v>
      </c>
      <c r="AH45" s="5">
        <v>2944477</v>
      </c>
      <c r="AI45" s="5">
        <v>12408307</v>
      </c>
      <c r="AJ45" s="5">
        <v>12837353</v>
      </c>
      <c r="AK45" s="5">
        <v>12222536</v>
      </c>
      <c r="AL45" s="5">
        <v>12486406</v>
      </c>
      <c r="AM45" s="5">
        <v>12805844</v>
      </c>
      <c r="AN45" s="5">
        <v>12782957</v>
      </c>
      <c r="AO45" s="5">
        <v>12817180</v>
      </c>
      <c r="AP45" s="5">
        <v>12960744</v>
      </c>
      <c r="AQ45" s="5">
        <v>12923635</v>
      </c>
      <c r="AR45" s="5">
        <v>12984728</v>
      </c>
      <c r="AS45" s="5">
        <v>12496774</v>
      </c>
      <c r="AT45" s="5">
        <v>13016751</v>
      </c>
      <c r="AU45" s="5">
        <v>13695905</v>
      </c>
      <c r="AV45" s="5">
        <v>13479607</v>
      </c>
      <c r="AW45" s="5">
        <v>14102470</v>
      </c>
      <c r="AX45" s="5">
        <v>13903579</v>
      </c>
      <c r="AY45" s="5">
        <v>15671846</v>
      </c>
      <c r="AZ45" s="5">
        <v>14636339</v>
      </c>
      <c r="BA45" s="5">
        <v>16720980</v>
      </c>
      <c r="BB45" s="5">
        <v>20562699</v>
      </c>
      <c r="BC45" s="5">
        <v>21521577</v>
      </c>
      <c r="BD45" s="5">
        <v>22279549</v>
      </c>
      <c r="BE45" s="5">
        <v>18511856</v>
      </c>
      <c r="BF45" s="5">
        <v>15780825</v>
      </c>
      <c r="BG45" s="5">
        <v>14173390</v>
      </c>
      <c r="BH45" s="5">
        <v>14725980</v>
      </c>
      <c r="BI45" s="5">
        <v>14505614</v>
      </c>
      <c r="BJ45" s="5">
        <v>12519490</v>
      </c>
      <c r="BK45" s="5">
        <v>11441466</v>
      </c>
      <c r="BL45" s="5">
        <v>11081211</v>
      </c>
      <c r="BM45" s="5">
        <v>10828839</v>
      </c>
      <c r="BN45" s="5">
        <v>10225043</v>
      </c>
      <c r="BO45" s="6">
        <v>13.15423428163227</v>
      </c>
      <c r="BP45" s="6">
        <v>13.3868298128722</v>
      </c>
      <c r="BQ45" s="6">
        <v>14.07469095087915</v>
      </c>
      <c r="BR45" s="6">
        <v>14.160529240454681</v>
      </c>
      <c r="BS45" s="6">
        <v>14.141915990570009</v>
      </c>
      <c r="BT45" s="6">
        <v>13.97765266537249</v>
      </c>
      <c r="BU45" s="6">
        <v>13.626447003975549</v>
      </c>
      <c r="BV45" s="6">
        <v>13.83656226171494</v>
      </c>
      <c r="BW45" s="6">
        <v>14.014681606104929</v>
      </c>
      <c r="BX45" s="6">
        <v>14.57877719497675</v>
      </c>
      <c r="BY45" s="6">
        <v>14.61285997227009</v>
      </c>
      <c r="BZ45" s="6">
        <v>14.350015422171269</v>
      </c>
      <c r="CA45" s="6">
        <v>13.689287739506639</v>
      </c>
      <c r="CB45" s="6">
        <v>11.86916585621741</v>
      </c>
      <c r="CC45" s="6">
        <v>9.1439626626903596</v>
      </c>
      <c r="CD45" s="6">
        <v>8.5789657028731607</v>
      </c>
      <c r="CE45" s="6">
        <v>8.3135864308891598</v>
      </c>
      <c r="CF45" s="6">
        <v>8.4080643001899205</v>
      </c>
      <c r="CG45" s="6">
        <v>8.4262052061400592</v>
      </c>
      <c r="CH45" s="6">
        <v>8.7351560127395391</v>
      </c>
      <c r="CI45" s="6" t="s">
        <v>220</v>
      </c>
      <c r="CJ45" s="6" t="s">
        <v>220</v>
      </c>
      <c r="CK45" s="6" t="s">
        <v>220</v>
      </c>
      <c r="CL45" s="6" t="s">
        <v>220</v>
      </c>
      <c r="CM45" s="6" t="s">
        <v>220</v>
      </c>
      <c r="CN45" s="6" t="s">
        <v>220</v>
      </c>
      <c r="CO45" s="6" t="s">
        <v>220</v>
      </c>
      <c r="CP45" s="6" t="s">
        <v>220</v>
      </c>
      <c r="CQ45" s="6" t="s">
        <v>220</v>
      </c>
      <c r="CR45" s="6" t="s">
        <v>220</v>
      </c>
      <c r="CS45" s="6" t="s">
        <v>220</v>
      </c>
      <c r="CT45" s="6" t="s">
        <v>220</v>
      </c>
      <c r="CU45" s="6">
        <v>12.94031938251808</v>
      </c>
      <c r="CV45" s="6">
        <v>12.985365281743119</v>
      </c>
      <c r="CW45" s="6">
        <v>13.58070300607821</v>
      </c>
      <c r="CX45" s="6">
        <v>13.727268183056941</v>
      </c>
      <c r="CY45" s="6">
        <v>13.74562794943194</v>
      </c>
      <c r="CZ45" s="6">
        <v>13.41837512417507</v>
      </c>
      <c r="DA45" s="6">
        <v>13.29681292793607</v>
      </c>
      <c r="DB45" s="6">
        <v>13.030355818715419</v>
      </c>
      <c r="DC45" s="6">
        <v>13.13506000077526</v>
      </c>
      <c r="DD45" s="6">
        <v>13.852008608331349</v>
      </c>
      <c r="DE45" s="6">
        <v>14.05792916529721</v>
      </c>
      <c r="DF45" s="6">
        <v>13.889060996756781</v>
      </c>
      <c r="DG45" s="6">
        <v>13.11149139801336</v>
      </c>
      <c r="DH45" s="6">
        <v>10.67340069732604</v>
      </c>
      <c r="DI45" s="6">
        <v>8.1018140908451599</v>
      </c>
      <c r="DJ45" s="6">
        <v>7.6830150217640902</v>
      </c>
      <c r="DK45" s="6">
        <v>7.4006075261069402</v>
      </c>
      <c r="DL45" s="6">
        <v>7.2265783657077396</v>
      </c>
      <c r="DM45" s="6">
        <v>7.1543947604272597</v>
      </c>
      <c r="DN45" s="6">
        <v>6.5626673310021202</v>
      </c>
      <c r="DO45" s="6" t="s">
        <v>220</v>
      </c>
      <c r="DP45" s="6" t="s">
        <v>220</v>
      </c>
      <c r="DQ45" s="6" t="s">
        <v>220</v>
      </c>
      <c r="DR45" s="6" t="s">
        <v>220</v>
      </c>
      <c r="DS45" s="6" t="s">
        <v>220</v>
      </c>
      <c r="DT45" s="6" t="s">
        <v>220</v>
      </c>
      <c r="DU45" s="6" t="s">
        <v>220</v>
      </c>
      <c r="DV45" s="6" t="s">
        <v>220</v>
      </c>
      <c r="DW45" s="6" t="s">
        <v>220</v>
      </c>
      <c r="DX45" s="6" t="s">
        <v>220</v>
      </c>
      <c r="DY45" s="6" t="s">
        <v>220</v>
      </c>
      <c r="DZ45" s="6" t="s">
        <v>220</v>
      </c>
      <c r="EA45" s="6">
        <v>12.376733999276317</v>
      </c>
      <c r="EB45" s="6">
        <v>12.494634401781894</v>
      </c>
      <c r="EC45" s="6">
        <v>13.006101684630254</v>
      </c>
      <c r="ED45" s="6">
        <v>12.970647259521797</v>
      </c>
      <c r="EE45" s="6">
        <v>12.889472689253147</v>
      </c>
      <c r="EF45" s="6">
        <v>12.661416472860559</v>
      </c>
      <c r="EG45" s="6">
        <v>12.500937185164359</v>
      </c>
      <c r="EH45" s="6">
        <v>12.955223124143869</v>
      </c>
      <c r="EI45" s="6">
        <v>13.333878498154297</v>
      </c>
      <c r="EJ45" s="6">
        <v>14.262210019616663</v>
      </c>
      <c r="EK45" s="6">
        <v>14.394519206447084</v>
      </c>
      <c r="EL45" s="6">
        <v>14.108111778590331</v>
      </c>
      <c r="EM45" s="6">
        <v>13.526375654361416</v>
      </c>
      <c r="EN45" s="6">
        <v>11.845548269792452</v>
      </c>
      <c r="EO45" s="6">
        <v>9.1413251111414286</v>
      </c>
      <c r="EP45" s="6">
        <v>8.5759977692788425</v>
      </c>
      <c r="EQ45" s="6">
        <v>8.3133589381099959</v>
      </c>
      <c r="ER45" s="6">
        <v>8.4080643001899293</v>
      </c>
      <c r="ES45" s="6">
        <v>8.4216776121043679</v>
      </c>
      <c r="ET45" s="6">
        <v>8.7350888633329262</v>
      </c>
      <c r="EU45" s="6" t="s">
        <v>220</v>
      </c>
      <c r="EV45" s="6" t="s">
        <v>220</v>
      </c>
      <c r="EW45" s="6" t="s">
        <v>220</v>
      </c>
      <c r="EX45" s="6" t="s">
        <v>220</v>
      </c>
      <c r="EY45" s="6" t="s">
        <v>220</v>
      </c>
      <c r="EZ45" s="6" t="s">
        <v>220</v>
      </c>
      <c r="FA45" s="6" t="s">
        <v>220</v>
      </c>
      <c r="FB45" s="6" t="s">
        <v>220</v>
      </c>
      <c r="FC45" s="6" t="s">
        <v>220</v>
      </c>
      <c r="FD45" s="6" t="s">
        <v>220</v>
      </c>
      <c r="FE45" s="6" t="s">
        <v>220</v>
      </c>
      <c r="FF45" s="6" t="s">
        <v>220</v>
      </c>
      <c r="FG45" s="6">
        <v>7.869067990651561</v>
      </c>
      <c r="FH45" s="6">
        <v>7.8282387008999335</v>
      </c>
      <c r="FI45" s="6">
        <v>8.0092321628263736</v>
      </c>
      <c r="FJ45" s="6">
        <v>7.9706409269195042</v>
      </c>
      <c r="FK45" s="6">
        <v>7.9211736950964751</v>
      </c>
      <c r="FL45" s="6">
        <v>7.5156767331489363</v>
      </c>
      <c r="FM45" s="6">
        <v>7.3041174303039247</v>
      </c>
      <c r="FN45" s="6">
        <v>7.26314898759043</v>
      </c>
      <c r="FO45" s="6">
        <v>7.593618477709879</v>
      </c>
      <c r="FP45" s="6">
        <v>8.2984972465075764</v>
      </c>
      <c r="FQ45" s="6">
        <v>8.2299097566657373</v>
      </c>
      <c r="FR45" s="6">
        <v>8.5061685315906193</v>
      </c>
      <c r="FS45" s="6">
        <v>8.1462512319515046</v>
      </c>
      <c r="FT45" s="6">
        <v>8.0378458256242489</v>
      </c>
      <c r="FU45" s="6">
        <v>7.0224788221936505</v>
      </c>
      <c r="FV45" s="6">
        <v>6.7088210627165923</v>
      </c>
      <c r="FW45" s="6">
        <v>6.2748890092779046</v>
      </c>
      <c r="FX45" s="6">
        <v>6.5776190466012787</v>
      </c>
      <c r="FY45" s="6">
        <v>6.6824381167944207</v>
      </c>
      <c r="FZ45" s="6">
        <v>6.3757835986598614</v>
      </c>
      <c r="GA45" s="6" t="s">
        <v>220</v>
      </c>
      <c r="GB45" s="6" t="s">
        <v>220</v>
      </c>
      <c r="GC45" s="6" t="s">
        <v>220</v>
      </c>
      <c r="GD45" s="6" t="s">
        <v>220</v>
      </c>
      <c r="GE45" s="6" t="s">
        <v>220</v>
      </c>
      <c r="GF45" s="6" t="s">
        <v>220</v>
      </c>
      <c r="GG45" s="6" t="s">
        <v>220</v>
      </c>
      <c r="GH45" s="6" t="s">
        <v>220</v>
      </c>
      <c r="GI45" s="6" t="s">
        <v>220</v>
      </c>
      <c r="GJ45" s="6" t="s">
        <v>220</v>
      </c>
      <c r="GK45" s="6" t="s">
        <v>220</v>
      </c>
      <c r="GL45" s="6" t="s">
        <v>220</v>
      </c>
      <c r="GM45" s="5">
        <v>465980</v>
      </c>
      <c r="GN45" s="5">
        <v>462040</v>
      </c>
      <c r="GO45" s="5">
        <v>458170</v>
      </c>
      <c r="GP45" s="5">
        <v>454703</v>
      </c>
      <c r="GQ45" s="5">
        <v>450247</v>
      </c>
      <c r="GR45" s="5">
        <v>446918</v>
      </c>
      <c r="GS45" s="5">
        <v>443846</v>
      </c>
      <c r="GT45" s="5">
        <v>441642</v>
      </c>
      <c r="GU45" s="5">
        <v>440980</v>
      </c>
      <c r="GV45" s="5">
        <v>439914</v>
      </c>
      <c r="GW45" s="5">
        <v>438462</v>
      </c>
      <c r="GX45" s="5">
        <v>437478</v>
      </c>
      <c r="GY45" s="5">
        <v>454108</v>
      </c>
      <c r="GZ45" s="5">
        <v>451249</v>
      </c>
      <c r="HA45" s="5">
        <v>445442</v>
      </c>
      <c r="HB45" s="5">
        <v>438195</v>
      </c>
      <c r="HC45" s="5">
        <v>430901</v>
      </c>
      <c r="HD45" s="5">
        <v>425470</v>
      </c>
      <c r="HE45" s="5">
        <v>420007</v>
      </c>
      <c r="HF45" s="5">
        <v>412395</v>
      </c>
      <c r="HG45" s="5" t="s">
        <v>220</v>
      </c>
      <c r="HH45" s="5" t="s">
        <v>220</v>
      </c>
      <c r="HI45" s="5" t="s">
        <v>220</v>
      </c>
      <c r="HJ45" s="5" t="s">
        <v>220</v>
      </c>
      <c r="HK45" s="5" t="s">
        <v>220</v>
      </c>
      <c r="HL45" s="5" t="s">
        <v>220</v>
      </c>
      <c r="HM45" s="5" t="s">
        <v>220</v>
      </c>
      <c r="HN45" s="5" t="s">
        <v>220</v>
      </c>
      <c r="HO45" s="5" t="s">
        <v>220</v>
      </c>
      <c r="HP45" s="5" t="s">
        <v>220</v>
      </c>
      <c r="HQ45" s="5" t="s">
        <v>220</v>
      </c>
      <c r="HR45" s="5" t="s">
        <v>220</v>
      </c>
      <c r="HS45" s="5">
        <v>529583</v>
      </c>
      <c r="HT45" s="5">
        <v>525194</v>
      </c>
      <c r="HU45" s="5">
        <v>520657</v>
      </c>
      <c r="HV45" s="5">
        <v>516709</v>
      </c>
      <c r="HW45" s="5">
        <v>511765</v>
      </c>
      <c r="HX45" s="5">
        <v>507920</v>
      </c>
      <c r="HY45" s="5">
        <v>504496</v>
      </c>
      <c r="HZ45" s="5">
        <v>501965</v>
      </c>
      <c r="IA45" s="5">
        <v>500999</v>
      </c>
      <c r="IB45" s="5">
        <v>499689</v>
      </c>
      <c r="IC45" s="5">
        <v>498046</v>
      </c>
      <c r="ID45" s="5">
        <v>496683</v>
      </c>
      <c r="IE45" s="5">
        <v>516058</v>
      </c>
      <c r="IF45" s="5">
        <v>512673</v>
      </c>
      <c r="IG45" s="5">
        <v>505820</v>
      </c>
      <c r="IH45" s="5">
        <v>497415</v>
      </c>
      <c r="II45" s="5">
        <v>488902</v>
      </c>
      <c r="IJ45" s="5">
        <v>482699</v>
      </c>
      <c r="IK45" s="5">
        <v>476373</v>
      </c>
      <c r="IL45" s="5">
        <v>470918</v>
      </c>
      <c r="IM45" s="5" t="s">
        <v>220</v>
      </c>
      <c r="IN45" s="5" t="s">
        <v>220</v>
      </c>
      <c r="IO45" s="5" t="s">
        <v>220</v>
      </c>
      <c r="IP45" s="5" t="s">
        <v>220</v>
      </c>
      <c r="IQ45" s="5" t="s">
        <v>220</v>
      </c>
      <c r="IR45" s="5" t="s">
        <v>220</v>
      </c>
      <c r="IS45" s="5" t="s">
        <v>220</v>
      </c>
      <c r="IT45" s="5" t="s">
        <v>220</v>
      </c>
      <c r="IU45" s="5" t="s">
        <v>220</v>
      </c>
      <c r="IV45" s="5" t="s">
        <v>220</v>
      </c>
      <c r="IW45" s="5" t="s">
        <v>220</v>
      </c>
      <c r="IX45" s="5" t="s">
        <v>220</v>
      </c>
    </row>
    <row r="46" spans="1:258" x14ac:dyDescent="0.3">
      <c r="A46" s="1" t="s">
        <v>40</v>
      </c>
      <c r="B46" s="2">
        <v>4057099</v>
      </c>
      <c r="C46" s="5">
        <v>8253672</v>
      </c>
      <c r="D46" s="5">
        <v>8366547</v>
      </c>
      <c r="E46" s="5">
        <v>7781917</v>
      </c>
      <c r="F46" s="5">
        <v>8139813</v>
      </c>
      <c r="G46" s="5">
        <v>7977834</v>
      </c>
      <c r="H46" s="5">
        <v>8155692</v>
      </c>
      <c r="I46" s="5">
        <v>7571438</v>
      </c>
      <c r="J46" s="5">
        <v>7571107</v>
      </c>
      <c r="K46" s="5">
        <v>8232253</v>
      </c>
      <c r="L46" s="5">
        <v>8790593</v>
      </c>
      <c r="M46" s="5">
        <v>7893334</v>
      </c>
      <c r="N46" s="5">
        <v>7828251</v>
      </c>
      <c r="O46" s="5">
        <v>7814159</v>
      </c>
      <c r="P46" s="5">
        <v>7598169</v>
      </c>
      <c r="Q46" s="5">
        <v>7633956</v>
      </c>
      <c r="R46" s="5">
        <v>7459974</v>
      </c>
      <c r="S46" s="5">
        <v>6998139</v>
      </c>
      <c r="T46" s="5">
        <v>7229801</v>
      </c>
      <c r="U46" s="5">
        <v>6494226</v>
      </c>
      <c r="V46" s="5">
        <v>6664735</v>
      </c>
      <c r="W46" s="5">
        <v>6268556</v>
      </c>
      <c r="X46" s="5">
        <v>6323764</v>
      </c>
      <c r="Y46" s="5">
        <v>5647185</v>
      </c>
      <c r="Z46" s="5">
        <v>5939703</v>
      </c>
      <c r="AA46" s="5">
        <v>5726815</v>
      </c>
      <c r="AB46" s="5">
        <v>5311139</v>
      </c>
      <c r="AC46" s="5">
        <v>5650759</v>
      </c>
      <c r="AD46" s="5">
        <v>5155886</v>
      </c>
      <c r="AE46" s="5">
        <v>5153506</v>
      </c>
      <c r="AF46" s="5">
        <v>5082965</v>
      </c>
      <c r="AG46" s="5">
        <v>4818109</v>
      </c>
      <c r="AH46" s="5">
        <v>4689257</v>
      </c>
      <c r="AI46" s="5">
        <v>23029798</v>
      </c>
      <c r="AJ46" s="5">
        <v>23671043</v>
      </c>
      <c r="AK46" s="5">
        <v>22879069</v>
      </c>
      <c r="AL46" s="5">
        <v>23471194</v>
      </c>
      <c r="AM46" s="5">
        <v>23114845</v>
      </c>
      <c r="AN46" s="5">
        <v>23332942</v>
      </c>
      <c r="AO46" s="5">
        <v>22326578</v>
      </c>
      <c r="AP46" s="5">
        <v>23899168</v>
      </c>
      <c r="AQ46" s="5">
        <v>24199564</v>
      </c>
      <c r="AR46" s="5">
        <v>24886777</v>
      </c>
      <c r="AS46" s="5">
        <v>23107061</v>
      </c>
      <c r="AT46" s="5">
        <v>24286576</v>
      </c>
      <c r="AU46" s="5">
        <v>24888263</v>
      </c>
      <c r="AV46" s="5">
        <v>24542303</v>
      </c>
      <c r="AW46" s="5">
        <v>25158031</v>
      </c>
      <c r="AX46" s="5">
        <v>25050003</v>
      </c>
      <c r="AY46" s="5">
        <v>22530743</v>
      </c>
      <c r="AZ46" s="5">
        <v>23085647</v>
      </c>
      <c r="BA46" s="5">
        <v>22928680</v>
      </c>
      <c r="BB46" s="5">
        <v>23353221</v>
      </c>
      <c r="BC46" s="5">
        <v>21746014</v>
      </c>
      <c r="BD46" s="5">
        <v>21203600</v>
      </c>
      <c r="BE46" s="5">
        <v>18853265</v>
      </c>
      <c r="BF46" s="5">
        <v>18906755</v>
      </c>
      <c r="BG46" s="5">
        <v>17780829</v>
      </c>
      <c r="BH46" s="5">
        <v>17010928</v>
      </c>
      <c r="BI46" s="5">
        <v>17087396</v>
      </c>
      <c r="BJ46" s="5">
        <v>15878287</v>
      </c>
      <c r="BK46" s="5">
        <v>15762523</v>
      </c>
      <c r="BL46" s="5">
        <v>15393849</v>
      </c>
      <c r="BM46" s="5">
        <v>14896344</v>
      </c>
      <c r="BN46" s="5">
        <v>14471550</v>
      </c>
      <c r="BO46" s="6">
        <v>14.305039017785051</v>
      </c>
      <c r="BP46" s="6">
        <v>13.018931226944639</v>
      </c>
      <c r="BQ46" s="6">
        <v>15.12545045134765</v>
      </c>
      <c r="BR46" s="6">
        <v>14.56422893253198</v>
      </c>
      <c r="BS46" s="6">
        <v>14.415215959620109</v>
      </c>
      <c r="BT46" s="6">
        <v>14.46507543443278</v>
      </c>
      <c r="BU46" s="6">
        <v>14.187344596891631</v>
      </c>
      <c r="BV46" s="6">
        <v>13.6356546011039</v>
      </c>
      <c r="BW46" s="6">
        <v>12.51385404625611</v>
      </c>
      <c r="BX46" s="6">
        <v>11.46977228953723</v>
      </c>
      <c r="BY46" s="6">
        <v>11.4981972761063</v>
      </c>
      <c r="BZ46" s="6">
        <v>11.532269468620759</v>
      </c>
      <c r="CA46" s="6">
        <v>10.02633808705453</v>
      </c>
      <c r="CB46" s="6">
        <v>9.8640211872096994</v>
      </c>
      <c r="CC46" s="6">
        <v>9.7648191841818299</v>
      </c>
      <c r="CD46" s="6">
        <v>8.8550576717827703</v>
      </c>
      <c r="CE46" s="6">
        <v>8.6323521153266594</v>
      </c>
      <c r="CF46" s="6">
        <v>8.0468051610272493</v>
      </c>
      <c r="CG46" s="6">
        <v>8.1687794665599807</v>
      </c>
      <c r="CH46" s="6">
        <v>7.9733552796922904</v>
      </c>
      <c r="CI46" s="6" t="s">
        <v>220</v>
      </c>
      <c r="CJ46" s="6" t="s">
        <v>220</v>
      </c>
      <c r="CK46" s="6" t="s">
        <v>220</v>
      </c>
      <c r="CL46" s="6" t="s">
        <v>220</v>
      </c>
      <c r="CM46" s="6" t="s">
        <v>220</v>
      </c>
      <c r="CN46" s="6" t="s">
        <v>220</v>
      </c>
      <c r="CO46" s="6" t="s">
        <v>220</v>
      </c>
      <c r="CP46" s="6" t="s">
        <v>220</v>
      </c>
      <c r="CQ46" s="6" t="s">
        <v>220</v>
      </c>
      <c r="CR46" s="6" t="s">
        <v>220</v>
      </c>
      <c r="CS46" s="6" t="s">
        <v>220</v>
      </c>
      <c r="CT46" s="6" t="s">
        <v>220</v>
      </c>
      <c r="CU46" s="6">
        <v>11.15843656778539</v>
      </c>
      <c r="CV46" s="6">
        <v>10.185726546067951</v>
      </c>
      <c r="CW46" s="6">
        <v>11.738349341037051</v>
      </c>
      <c r="CX46" s="6">
        <v>11.239087465564269</v>
      </c>
      <c r="CY46" s="6">
        <v>11.17554053129488</v>
      </c>
      <c r="CZ46" s="6">
        <v>11.512178029333819</v>
      </c>
      <c r="DA46" s="6">
        <v>11.120401439514779</v>
      </c>
      <c r="DB46" s="6">
        <v>10.698166815908079</v>
      </c>
      <c r="DC46" s="6">
        <v>10.21703452748566</v>
      </c>
      <c r="DD46" s="6">
        <v>9.5841816094579606</v>
      </c>
      <c r="DE46" s="6">
        <v>9.3915536957526093</v>
      </c>
      <c r="DF46" s="6">
        <v>9.2500788797879299</v>
      </c>
      <c r="DG46" s="6">
        <v>7.9311033031760996</v>
      </c>
      <c r="DH46" s="6">
        <v>7.7651863829436198</v>
      </c>
      <c r="DI46" s="6">
        <v>7.6083239601117798</v>
      </c>
      <c r="DJ46" s="6">
        <v>6.87201051258055</v>
      </c>
      <c r="DK46" s="6">
        <v>6.6856947441689396</v>
      </c>
      <c r="DL46" s="6">
        <v>6.1740231138782304</v>
      </c>
      <c r="DM46" s="6">
        <v>6.1688569758075698</v>
      </c>
      <c r="DN46" s="6">
        <v>6.0125993046353603</v>
      </c>
      <c r="DO46" s="6" t="s">
        <v>220</v>
      </c>
      <c r="DP46" s="6" t="s">
        <v>220</v>
      </c>
      <c r="DQ46" s="6" t="s">
        <v>220</v>
      </c>
      <c r="DR46" s="6" t="s">
        <v>220</v>
      </c>
      <c r="DS46" s="6" t="s">
        <v>220</v>
      </c>
      <c r="DT46" s="6" t="s">
        <v>220</v>
      </c>
      <c r="DU46" s="6" t="s">
        <v>220</v>
      </c>
      <c r="DV46" s="6" t="s">
        <v>220</v>
      </c>
      <c r="DW46" s="6" t="s">
        <v>220</v>
      </c>
      <c r="DX46" s="6" t="s">
        <v>220</v>
      </c>
      <c r="DY46" s="6" t="s">
        <v>220</v>
      </c>
      <c r="DZ46" s="6" t="s">
        <v>220</v>
      </c>
      <c r="EA46" s="6">
        <v>14.305039017785054</v>
      </c>
      <c r="EB46" s="6">
        <v>13.018931226944641</v>
      </c>
      <c r="EC46" s="6">
        <v>15.125450451347657</v>
      </c>
      <c r="ED46" s="6">
        <v>14.564228932531988</v>
      </c>
      <c r="EE46" s="6">
        <v>14.415215959620117</v>
      </c>
      <c r="EF46" s="6">
        <v>14.465075434432785</v>
      </c>
      <c r="EG46" s="6">
        <v>14.187344596891634</v>
      </c>
      <c r="EH46" s="6">
        <v>13.635654601103907</v>
      </c>
      <c r="EI46" s="6">
        <v>12.513854046256116</v>
      </c>
      <c r="EJ46" s="6">
        <v>11.469772289537236</v>
      </c>
      <c r="EK46" s="6">
        <v>11.498197276106303</v>
      </c>
      <c r="EL46" s="6">
        <v>11.532269468620768</v>
      </c>
      <c r="EM46" s="6">
        <v>10.026338087054537</v>
      </c>
      <c r="EN46" s="6">
        <v>9.8640211872097083</v>
      </c>
      <c r="EO46" s="6">
        <v>9.7648191841818317</v>
      </c>
      <c r="EP46" s="6">
        <v>8.8550576717827703</v>
      </c>
      <c r="EQ46" s="6">
        <v>8.6323521153266611</v>
      </c>
      <c r="ER46" s="6">
        <v>8.0468051610272529</v>
      </c>
      <c r="ES46" s="6">
        <v>8.1687794665599878</v>
      </c>
      <c r="ET46" s="6">
        <v>7.9733552796922904</v>
      </c>
      <c r="EU46" s="6" t="s">
        <v>220</v>
      </c>
      <c r="EV46" s="6" t="s">
        <v>220</v>
      </c>
      <c r="EW46" s="6" t="s">
        <v>220</v>
      </c>
      <c r="EX46" s="6" t="s">
        <v>220</v>
      </c>
      <c r="EY46" s="6" t="s">
        <v>220</v>
      </c>
      <c r="EZ46" s="6" t="s">
        <v>220</v>
      </c>
      <c r="FA46" s="6" t="s">
        <v>220</v>
      </c>
      <c r="FB46" s="6" t="s">
        <v>220</v>
      </c>
      <c r="FC46" s="6" t="s">
        <v>220</v>
      </c>
      <c r="FD46" s="6" t="s">
        <v>220</v>
      </c>
      <c r="FE46" s="6" t="s">
        <v>220</v>
      </c>
      <c r="FF46" s="6" t="s">
        <v>220</v>
      </c>
      <c r="FG46" s="6">
        <v>11.158436567785392</v>
      </c>
      <c r="FH46" s="6">
        <v>10.185726546067956</v>
      </c>
      <c r="FI46" s="6">
        <v>11.738349341037052</v>
      </c>
      <c r="FJ46" s="6">
        <v>11.23908746556428</v>
      </c>
      <c r="FK46" s="6">
        <v>11.175540531294889</v>
      </c>
      <c r="FL46" s="6">
        <v>11.512178029333819</v>
      </c>
      <c r="FM46" s="6">
        <v>11.120401439514783</v>
      </c>
      <c r="FN46" s="6">
        <v>10.698166815908088</v>
      </c>
      <c r="FO46" s="6">
        <v>10.217034527485662</v>
      </c>
      <c r="FP46" s="6">
        <v>9.5841816094579624</v>
      </c>
      <c r="FQ46" s="6">
        <v>9.39155369575262</v>
      </c>
      <c r="FR46" s="6">
        <v>9.2500788797879299</v>
      </c>
      <c r="FS46" s="6">
        <v>7.931103303176104</v>
      </c>
      <c r="FT46" s="6">
        <v>7.7651863829436243</v>
      </c>
      <c r="FU46" s="6">
        <v>7.6083239601117869</v>
      </c>
      <c r="FV46" s="6">
        <v>6.8720105125805535</v>
      </c>
      <c r="FW46" s="6">
        <v>6.6856947441689476</v>
      </c>
      <c r="FX46" s="6">
        <v>6.1740231138782367</v>
      </c>
      <c r="FY46" s="6">
        <v>6.1688569758075777</v>
      </c>
      <c r="FZ46" s="6">
        <v>6.012599304635363</v>
      </c>
      <c r="GA46" s="6" t="s">
        <v>220</v>
      </c>
      <c r="GB46" s="6" t="s">
        <v>220</v>
      </c>
      <c r="GC46" s="6" t="s">
        <v>220</v>
      </c>
      <c r="GD46" s="6" t="s">
        <v>220</v>
      </c>
      <c r="GE46" s="6" t="s">
        <v>220</v>
      </c>
      <c r="GF46" s="6" t="s">
        <v>220</v>
      </c>
      <c r="GG46" s="6" t="s">
        <v>220</v>
      </c>
      <c r="GH46" s="6" t="s">
        <v>220</v>
      </c>
      <c r="GI46" s="6" t="s">
        <v>220</v>
      </c>
      <c r="GJ46" s="6" t="s">
        <v>220</v>
      </c>
      <c r="GK46" s="6" t="s">
        <v>220</v>
      </c>
      <c r="GL46" s="6" t="s">
        <v>220</v>
      </c>
      <c r="GM46" s="5">
        <v>640443</v>
      </c>
      <c r="GN46" s="5">
        <v>625021</v>
      </c>
      <c r="GO46" s="5">
        <v>615096</v>
      </c>
      <c r="GP46" s="5">
        <v>605717</v>
      </c>
      <c r="GQ46" s="5">
        <v>596685</v>
      </c>
      <c r="GR46" s="5">
        <v>587870</v>
      </c>
      <c r="GS46" s="5">
        <v>580407</v>
      </c>
      <c r="GT46" s="5">
        <v>574222</v>
      </c>
      <c r="GU46" s="5">
        <v>569948</v>
      </c>
      <c r="GV46" s="5">
        <v>565731</v>
      </c>
      <c r="GW46" s="5">
        <v>560401</v>
      </c>
      <c r="GX46" s="5">
        <v>554099</v>
      </c>
      <c r="GY46" s="5">
        <v>541629</v>
      </c>
      <c r="GZ46" s="5">
        <v>526429</v>
      </c>
      <c r="HA46" s="5">
        <v>512289</v>
      </c>
      <c r="HB46" s="5">
        <v>492275</v>
      </c>
      <c r="HC46" s="5">
        <v>481380</v>
      </c>
      <c r="HD46" s="5">
        <v>472228</v>
      </c>
      <c r="HE46" s="5">
        <v>462162</v>
      </c>
      <c r="HF46" s="5">
        <v>452873</v>
      </c>
      <c r="HG46" s="5" t="s">
        <v>220</v>
      </c>
      <c r="HH46" s="5" t="s">
        <v>220</v>
      </c>
      <c r="HI46" s="5" t="s">
        <v>220</v>
      </c>
      <c r="HJ46" s="5" t="s">
        <v>220</v>
      </c>
      <c r="HK46" s="5" t="s">
        <v>220</v>
      </c>
      <c r="HL46" s="5" t="s">
        <v>220</v>
      </c>
      <c r="HM46" s="5" t="s">
        <v>220</v>
      </c>
      <c r="HN46" s="5" t="s">
        <v>220</v>
      </c>
      <c r="HO46" s="5" t="s">
        <v>220</v>
      </c>
      <c r="HP46" s="5" t="s">
        <v>220</v>
      </c>
      <c r="HQ46" s="5" t="s">
        <v>220</v>
      </c>
      <c r="HR46" s="5" t="s">
        <v>220</v>
      </c>
      <c r="HS46" s="5">
        <v>743780</v>
      </c>
      <c r="HT46" s="5">
        <v>726679</v>
      </c>
      <c r="HU46" s="5">
        <v>715592</v>
      </c>
      <c r="HV46" s="5">
        <v>705025</v>
      </c>
      <c r="HW46" s="5">
        <v>694834</v>
      </c>
      <c r="HX46" s="5">
        <v>684671</v>
      </c>
      <c r="HY46" s="5">
        <v>675948</v>
      </c>
      <c r="HZ46" s="5">
        <v>668719</v>
      </c>
      <c r="IA46" s="5">
        <v>663433</v>
      </c>
      <c r="IB46" s="5">
        <v>658700</v>
      </c>
      <c r="IC46" s="5">
        <v>653181</v>
      </c>
      <c r="ID46" s="5">
        <v>647151</v>
      </c>
      <c r="IE46" s="5">
        <v>633567</v>
      </c>
      <c r="IF46" s="5">
        <v>616630</v>
      </c>
      <c r="IG46" s="5">
        <v>600175</v>
      </c>
      <c r="IH46" s="5">
        <v>578096</v>
      </c>
      <c r="II46" s="5">
        <v>565041</v>
      </c>
      <c r="IJ46" s="5">
        <v>553918</v>
      </c>
      <c r="IK46" s="5">
        <v>541999</v>
      </c>
      <c r="IL46" s="5">
        <v>530696</v>
      </c>
      <c r="IM46" s="5" t="s">
        <v>220</v>
      </c>
      <c r="IN46" s="5" t="s">
        <v>220</v>
      </c>
      <c r="IO46" s="5" t="s">
        <v>220</v>
      </c>
      <c r="IP46" s="5" t="s">
        <v>220</v>
      </c>
      <c r="IQ46" s="5" t="s">
        <v>220</v>
      </c>
      <c r="IR46" s="5" t="s">
        <v>220</v>
      </c>
      <c r="IS46" s="5" t="s">
        <v>220</v>
      </c>
      <c r="IT46" s="5" t="s">
        <v>220</v>
      </c>
      <c r="IU46" s="5" t="s">
        <v>220</v>
      </c>
      <c r="IV46" s="5" t="s">
        <v>220</v>
      </c>
      <c r="IW46" s="5" t="s">
        <v>220</v>
      </c>
      <c r="IX46" s="5" t="s">
        <v>220</v>
      </c>
    </row>
    <row r="47" spans="1:258" x14ac:dyDescent="0.3">
      <c r="A47" s="1" t="s">
        <v>41</v>
      </c>
      <c r="B47" s="2">
        <v>4057083</v>
      </c>
      <c r="C47" s="5">
        <v>15065768</v>
      </c>
      <c r="D47" s="5">
        <v>15938964</v>
      </c>
      <c r="E47" s="5">
        <v>14884781</v>
      </c>
      <c r="F47" s="5">
        <v>15874913</v>
      </c>
      <c r="G47" s="5">
        <v>15000789</v>
      </c>
      <c r="H47" s="5">
        <v>14939840</v>
      </c>
      <c r="I47" s="5">
        <v>15273084</v>
      </c>
      <c r="J47" s="5">
        <v>15666032</v>
      </c>
      <c r="K47" s="5">
        <v>15907355</v>
      </c>
      <c r="L47" s="5">
        <v>15726131</v>
      </c>
      <c r="M47" s="5">
        <v>14625206</v>
      </c>
      <c r="N47" s="5">
        <v>15492548</v>
      </c>
      <c r="O47" s="5">
        <v>16146745</v>
      </c>
      <c r="P47" s="5">
        <v>15768800</v>
      </c>
      <c r="Q47" s="5">
        <v>16811958</v>
      </c>
      <c r="R47" s="5">
        <v>15081590</v>
      </c>
      <c r="S47" s="5">
        <v>15074412</v>
      </c>
      <c r="T47" s="5">
        <v>15957874</v>
      </c>
      <c r="U47" s="5">
        <v>14503497</v>
      </c>
      <c r="V47" s="5">
        <v>13903046</v>
      </c>
      <c r="W47" s="5">
        <v>14064096</v>
      </c>
      <c r="X47" s="5">
        <v>13751782</v>
      </c>
      <c r="Y47" s="5">
        <v>12898365</v>
      </c>
      <c r="Z47" s="5">
        <v>12948602</v>
      </c>
      <c r="AA47" s="5">
        <v>13006210</v>
      </c>
      <c r="AB47" s="5">
        <v>12169417</v>
      </c>
      <c r="AC47" s="5">
        <v>12032342</v>
      </c>
      <c r="AD47" s="5">
        <v>11309007</v>
      </c>
      <c r="AE47" s="5">
        <v>12221577</v>
      </c>
      <c r="AF47" s="5">
        <v>11513261</v>
      </c>
      <c r="AG47" s="5">
        <v>11523820</v>
      </c>
      <c r="AH47" s="5">
        <v>11723406</v>
      </c>
      <c r="AI47" s="5">
        <v>45118244</v>
      </c>
      <c r="AJ47" s="5">
        <v>46593146</v>
      </c>
      <c r="AK47" s="5">
        <v>44946216</v>
      </c>
      <c r="AL47" s="5">
        <v>45998164</v>
      </c>
      <c r="AM47" s="5">
        <v>46281765</v>
      </c>
      <c r="AN47" s="5">
        <v>46076577</v>
      </c>
      <c r="AO47" s="5">
        <v>47062371</v>
      </c>
      <c r="AP47" s="5">
        <v>45570243</v>
      </c>
      <c r="AQ47" s="5">
        <v>49072652</v>
      </c>
      <c r="AR47" s="5">
        <v>50577320</v>
      </c>
      <c r="AS47" s="5">
        <v>51132499</v>
      </c>
      <c r="AT47" s="5">
        <v>54299237</v>
      </c>
      <c r="AU47" s="5">
        <v>55704127</v>
      </c>
      <c r="AV47" s="5">
        <v>53421425</v>
      </c>
      <c r="AW47" s="5">
        <v>52108904</v>
      </c>
      <c r="AX47" s="5">
        <v>48947981</v>
      </c>
      <c r="AY47" s="5">
        <v>49271444</v>
      </c>
      <c r="AZ47" s="5">
        <v>54474313</v>
      </c>
      <c r="BA47" s="5">
        <v>52054390</v>
      </c>
      <c r="BB47" s="5">
        <v>54999865</v>
      </c>
      <c r="BC47" s="5">
        <v>55524472</v>
      </c>
      <c r="BD47" s="5">
        <v>54912598</v>
      </c>
      <c r="BE47" s="5">
        <v>50642290</v>
      </c>
      <c r="BF47" s="5">
        <v>48452760</v>
      </c>
      <c r="BG47" s="5">
        <v>48941703</v>
      </c>
      <c r="BH47" s="5">
        <v>46131511</v>
      </c>
      <c r="BI47" s="5">
        <v>46575915</v>
      </c>
      <c r="BJ47" s="5">
        <v>43831638</v>
      </c>
      <c r="BK47" s="5">
        <v>46609992</v>
      </c>
      <c r="BL47" s="5">
        <v>40595715</v>
      </c>
      <c r="BM47" s="5">
        <v>40585276</v>
      </c>
      <c r="BN47" s="5">
        <v>40958448</v>
      </c>
      <c r="BO47" s="6">
        <v>16.1086378072462</v>
      </c>
      <c r="BP47" s="6">
        <v>15.62625750587279</v>
      </c>
      <c r="BQ47" s="6">
        <v>15.51666580560345</v>
      </c>
      <c r="BR47" s="6">
        <v>15.60463354980276</v>
      </c>
      <c r="BS47" s="6">
        <v>14.546627808800819</v>
      </c>
      <c r="BT47" s="6">
        <v>14.58257772801422</v>
      </c>
      <c r="BU47" s="6">
        <v>15.39177025412811</v>
      </c>
      <c r="BV47" s="6">
        <v>15.02672789127457</v>
      </c>
      <c r="BW47" s="6">
        <v>13.71876016433677</v>
      </c>
      <c r="BX47" s="6">
        <v>12.571184864223749</v>
      </c>
      <c r="BY47" s="6">
        <v>11.991188363432279</v>
      </c>
      <c r="BZ47" s="6">
        <v>10.77583235501352</v>
      </c>
      <c r="CA47" s="6">
        <v>10.406704261447119</v>
      </c>
      <c r="CB47" s="6">
        <v>10.20659783877022</v>
      </c>
      <c r="CC47" s="6">
        <v>8.6373817969328694</v>
      </c>
      <c r="CD47" s="6">
        <v>8.5521287874819496</v>
      </c>
      <c r="CE47" s="6">
        <v>8.6208005990548706</v>
      </c>
      <c r="CF47" s="6">
        <v>8.5884623478039703</v>
      </c>
      <c r="CG47" s="6">
        <v>8.6642690380119998</v>
      </c>
      <c r="CH47" s="6">
        <v>9.0968914294033105</v>
      </c>
      <c r="CI47" s="6" t="s">
        <v>220</v>
      </c>
      <c r="CJ47" s="6" t="s">
        <v>220</v>
      </c>
      <c r="CK47" s="6" t="s">
        <v>220</v>
      </c>
      <c r="CL47" s="6" t="s">
        <v>220</v>
      </c>
      <c r="CM47" s="6" t="s">
        <v>220</v>
      </c>
      <c r="CN47" s="6" t="s">
        <v>220</v>
      </c>
      <c r="CO47" s="6" t="s">
        <v>220</v>
      </c>
      <c r="CP47" s="6" t="s">
        <v>220</v>
      </c>
      <c r="CQ47" s="6" t="s">
        <v>220</v>
      </c>
      <c r="CR47" s="6" t="s">
        <v>220</v>
      </c>
      <c r="CS47" s="6" t="s">
        <v>220</v>
      </c>
      <c r="CT47" s="6" t="s">
        <v>220</v>
      </c>
      <c r="CU47" s="6">
        <v>11.732019275805801</v>
      </c>
      <c r="CV47" s="6">
        <v>11.47179124695918</v>
      </c>
      <c r="CW47" s="6">
        <v>11.31009179784731</v>
      </c>
      <c r="CX47" s="6">
        <v>11.256618723616601</v>
      </c>
      <c r="CY47" s="6">
        <v>10.81228853667864</v>
      </c>
      <c r="CZ47" s="6">
        <v>11.22343896105482</v>
      </c>
      <c r="DA47" s="6">
        <v>11.92841546021897</v>
      </c>
      <c r="DB47" s="6">
        <v>11.913811906538569</v>
      </c>
      <c r="DC47" s="6">
        <v>10.85792975685294</v>
      </c>
      <c r="DD47" s="6">
        <v>9.8009985000095003</v>
      </c>
      <c r="DE47" s="6">
        <v>9.4932747897714602</v>
      </c>
      <c r="DF47" s="6">
        <v>8.8424166351380098</v>
      </c>
      <c r="DG47" s="6">
        <v>8.4758793200892804</v>
      </c>
      <c r="DH47" s="6">
        <v>8.3635811575101702</v>
      </c>
      <c r="DI47" s="6">
        <v>7.5374935772035299</v>
      </c>
      <c r="DJ47" s="6">
        <v>7.1696572172608501</v>
      </c>
      <c r="DK47" s="6">
        <v>7.3111778091425403</v>
      </c>
      <c r="DL47" s="6">
        <v>7.2260580900606897</v>
      </c>
      <c r="DM47" s="6">
        <v>7.3009669611638204</v>
      </c>
      <c r="DN47" s="6">
        <v>7.6472885744771499</v>
      </c>
      <c r="DO47" s="6" t="s">
        <v>220</v>
      </c>
      <c r="DP47" s="6" t="s">
        <v>220</v>
      </c>
      <c r="DQ47" s="6" t="s">
        <v>220</v>
      </c>
      <c r="DR47" s="6" t="s">
        <v>220</v>
      </c>
      <c r="DS47" s="6" t="s">
        <v>220</v>
      </c>
      <c r="DT47" s="6" t="s">
        <v>220</v>
      </c>
      <c r="DU47" s="6" t="s">
        <v>220</v>
      </c>
      <c r="DV47" s="6" t="s">
        <v>220</v>
      </c>
      <c r="DW47" s="6" t="s">
        <v>220</v>
      </c>
      <c r="DX47" s="6" t="s">
        <v>220</v>
      </c>
      <c r="DY47" s="6" t="s">
        <v>220</v>
      </c>
      <c r="DZ47" s="6" t="s">
        <v>220</v>
      </c>
      <c r="EA47" s="6">
        <v>16.108259474147598</v>
      </c>
      <c r="EB47" s="6">
        <v>15.626061081847174</v>
      </c>
      <c r="EC47" s="6">
        <v>15.516451650351438</v>
      </c>
      <c r="ED47" s="6">
        <v>15.60440535066639</v>
      </c>
      <c r="EE47" s="6">
        <v>14.546350008676388</v>
      </c>
      <c r="EF47" s="6">
        <v>14.58228032548757</v>
      </c>
      <c r="EG47" s="6">
        <v>15.3914592494811</v>
      </c>
      <c r="EH47" s="6">
        <v>15.026323511135942</v>
      </c>
      <c r="EI47" s="6">
        <v>13.718334803330031</v>
      </c>
      <c r="EJ47" s="6">
        <v>12.570756540529102</v>
      </c>
      <c r="EK47" s="6">
        <v>11.991072278361782</v>
      </c>
      <c r="EL47" s="6">
        <v>10.775705490173703</v>
      </c>
      <c r="EM47" s="6">
        <v>10.406538635157265</v>
      </c>
      <c r="EN47" s="6">
        <v>10.206321669942273</v>
      </c>
      <c r="EO47" s="6">
        <v>8.6369212818333398</v>
      </c>
      <c r="EP47" s="6">
        <v>8.5516797303000924</v>
      </c>
      <c r="EQ47" s="6">
        <v>8.6208005990548759</v>
      </c>
      <c r="ER47" s="6">
        <v>8.5884623478039739</v>
      </c>
      <c r="ES47" s="6">
        <v>8.6642690380120051</v>
      </c>
      <c r="ET47" s="6">
        <v>9.0968914294033123</v>
      </c>
      <c r="EU47" s="6" t="s">
        <v>220</v>
      </c>
      <c r="EV47" s="6" t="s">
        <v>220</v>
      </c>
      <c r="EW47" s="6" t="s">
        <v>220</v>
      </c>
      <c r="EX47" s="6" t="s">
        <v>220</v>
      </c>
      <c r="EY47" s="6" t="s">
        <v>220</v>
      </c>
      <c r="EZ47" s="6" t="s">
        <v>220</v>
      </c>
      <c r="FA47" s="6" t="s">
        <v>220</v>
      </c>
      <c r="FB47" s="6" t="s">
        <v>220</v>
      </c>
      <c r="FC47" s="6" t="s">
        <v>220</v>
      </c>
      <c r="FD47" s="6" t="s">
        <v>220</v>
      </c>
      <c r="FE47" s="6" t="s">
        <v>220</v>
      </c>
      <c r="FF47" s="6" t="s">
        <v>220</v>
      </c>
      <c r="FG47" s="6">
        <v>10.73401268475363</v>
      </c>
      <c r="FH47" s="6">
        <v>10.496490565901084</v>
      </c>
      <c r="FI47" s="6">
        <v>10.300846755456863</v>
      </c>
      <c r="FJ47" s="6">
        <v>10.245666352494368</v>
      </c>
      <c r="FK47" s="6">
        <v>9.790295990526813</v>
      </c>
      <c r="FL47" s="6">
        <v>10.215576623330712</v>
      </c>
      <c r="FM47" s="6">
        <v>10.827698479319048</v>
      </c>
      <c r="FN47" s="6">
        <v>10.810253496018627</v>
      </c>
      <c r="FO47" s="6">
        <v>9.8419469561353861</v>
      </c>
      <c r="FP47" s="6">
        <v>8.9924565578233651</v>
      </c>
      <c r="FQ47" s="6">
        <v>9.2060980307991489</v>
      </c>
      <c r="FR47" s="6">
        <v>8.6493740233445049</v>
      </c>
      <c r="FS47" s="6">
        <v>8.1938607262694703</v>
      </c>
      <c r="FT47" s="6">
        <v>7.9332740204019974</v>
      </c>
      <c r="FU47" s="6">
        <v>6.7561258987658102</v>
      </c>
      <c r="FV47" s="6">
        <v>6.1022924701628156</v>
      </c>
      <c r="FW47" s="6">
        <v>6.3359929654093312</v>
      </c>
      <c r="FX47" s="6">
        <v>7.2260580900606985</v>
      </c>
      <c r="FY47" s="6">
        <v>7.3009669611638257</v>
      </c>
      <c r="FZ47" s="6">
        <v>7.6472885744771553</v>
      </c>
      <c r="GA47" s="6" t="s">
        <v>220</v>
      </c>
      <c r="GB47" s="6" t="s">
        <v>220</v>
      </c>
      <c r="GC47" s="6" t="s">
        <v>220</v>
      </c>
      <c r="GD47" s="6" t="s">
        <v>220</v>
      </c>
      <c r="GE47" s="6" t="s">
        <v>220</v>
      </c>
      <c r="GF47" s="6" t="s">
        <v>220</v>
      </c>
      <c r="GG47" s="6" t="s">
        <v>220</v>
      </c>
      <c r="GH47" s="6" t="s">
        <v>220</v>
      </c>
      <c r="GI47" s="6" t="s">
        <v>220</v>
      </c>
      <c r="GJ47" s="6" t="s">
        <v>220</v>
      </c>
      <c r="GK47" s="6" t="s">
        <v>220</v>
      </c>
      <c r="GL47" s="6" t="s">
        <v>220</v>
      </c>
      <c r="GM47" s="5">
        <v>2003653</v>
      </c>
      <c r="GN47" s="5">
        <v>1992311</v>
      </c>
      <c r="GO47" s="5">
        <v>1980943</v>
      </c>
      <c r="GP47" s="5">
        <v>1966675</v>
      </c>
      <c r="GQ47" s="5">
        <v>1953779</v>
      </c>
      <c r="GR47" s="5">
        <v>1943927</v>
      </c>
      <c r="GS47" s="5">
        <v>1936289</v>
      </c>
      <c r="GT47" s="5">
        <v>1925966</v>
      </c>
      <c r="GU47" s="5">
        <v>1924674</v>
      </c>
      <c r="GV47" s="5">
        <v>1922824</v>
      </c>
      <c r="GW47" s="5">
        <v>1932365</v>
      </c>
      <c r="GX47" s="5">
        <v>1950836</v>
      </c>
      <c r="GY47" s="5">
        <v>1967258</v>
      </c>
      <c r="GZ47" s="5">
        <v>1977032</v>
      </c>
      <c r="HA47" s="5">
        <v>1977080</v>
      </c>
      <c r="HB47" s="5">
        <v>1967037</v>
      </c>
      <c r="HC47" s="5">
        <v>1952000</v>
      </c>
      <c r="HD47" s="5">
        <v>1945275</v>
      </c>
      <c r="HE47" s="5">
        <v>1930478</v>
      </c>
      <c r="HF47" s="5">
        <v>1913436</v>
      </c>
      <c r="HG47" s="5" t="s">
        <v>220</v>
      </c>
      <c r="HH47" s="5" t="s">
        <v>220</v>
      </c>
      <c r="HI47" s="5" t="s">
        <v>220</v>
      </c>
      <c r="HJ47" s="5" t="s">
        <v>220</v>
      </c>
      <c r="HK47" s="5" t="s">
        <v>220</v>
      </c>
      <c r="HL47" s="5" t="s">
        <v>220</v>
      </c>
      <c r="HM47" s="5" t="s">
        <v>220</v>
      </c>
      <c r="HN47" s="5" t="s">
        <v>220</v>
      </c>
      <c r="HO47" s="5" t="s">
        <v>220</v>
      </c>
      <c r="HP47" s="5" t="s">
        <v>220</v>
      </c>
      <c r="HQ47" s="5" t="s">
        <v>220</v>
      </c>
      <c r="HR47" s="5" t="s">
        <v>220</v>
      </c>
      <c r="HS47" s="5">
        <v>2213496</v>
      </c>
      <c r="HT47" s="5">
        <v>2201184</v>
      </c>
      <c r="HU47" s="5">
        <v>2189478</v>
      </c>
      <c r="HV47" s="5">
        <v>2173258</v>
      </c>
      <c r="HW47" s="5">
        <v>2159088</v>
      </c>
      <c r="HX47" s="5">
        <v>2148142</v>
      </c>
      <c r="HY47" s="5">
        <v>2140049</v>
      </c>
      <c r="HZ47" s="5">
        <v>2129920</v>
      </c>
      <c r="IA47" s="5">
        <v>2128608</v>
      </c>
      <c r="IB47" s="5">
        <v>2124158</v>
      </c>
      <c r="IC47" s="5">
        <v>2133533</v>
      </c>
      <c r="ID47" s="5">
        <v>2151503</v>
      </c>
      <c r="IE47" s="5">
        <v>2166144</v>
      </c>
      <c r="IF47" s="5">
        <v>2174799</v>
      </c>
      <c r="IG47" s="5">
        <v>2172418</v>
      </c>
      <c r="IH47" s="5">
        <v>2160140</v>
      </c>
      <c r="II47" s="5">
        <v>2134372</v>
      </c>
      <c r="IJ47" s="5">
        <v>2132404</v>
      </c>
      <c r="IK47" s="5">
        <v>2117948</v>
      </c>
      <c r="IL47" s="5">
        <v>2101124</v>
      </c>
      <c r="IM47" s="5" t="s">
        <v>220</v>
      </c>
      <c r="IN47" s="5" t="s">
        <v>220</v>
      </c>
      <c r="IO47" s="5" t="s">
        <v>220</v>
      </c>
      <c r="IP47" s="5" t="s">
        <v>220</v>
      </c>
      <c r="IQ47" s="5" t="s">
        <v>220</v>
      </c>
      <c r="IR47" s="5" t="s">
        <v>220</v>
      </c>
      <c r="IS47" s="5" t="s">
        <v>220</v>
      </c>
      <c r="IT47" s="5" t="s">
        <v>220</v>
      </c>
      <c r="IU47" s="5" t="s">
        <v>220</v>
      </c>
      <c r="IV47" s="5" t="s">
        <v>220</v>
      </c>
      <c r="IW47" s="5" t="s">
        <v>220</v>
      </c>
      <c r="IX47" s="5" t="s">
        <v>220</v>
      </c>
    </row>
    <row r="48" spans="1:258" x14ac:dyDescent="0.3">
      <c r="A48" s="1" t="s">
        <v>42</v>
      </c>
      <c r="B48" s="2">
        <v>4004320</v>
      </c>
      <c r="C48" s="5">
        <v>28724810</v>
      </c>
      <c r="D48" s="5">
        <v>29557841</v>
      </c>
      <c r="E48" s="5">
        <v>26717072</v>
      </c>
      <c r="F48" s="5">
        <v>28380458</v>
      </c>
      <c r="G48" s="5">
        <v>27618726</v>
      </c>
      <c r="H48" s="5">
        <v>27865981</v>
      </c>
      <c r="I48" s="5">
        <v>26915110</v>
      </c>
      <c r="J48" s="5">
        <v>26367603</v>
      </c>
      <c r="K48" s="5">
        <v>27835829</v>
      </c>
      <c r="L48" s="5">
        <v>30374862</v>
      </c>
      <c r="M48" s="5">
        <v>27583498</v>
      </c>
      <c r="N48" s="5">
        <v>27370072</v>
      </c>
      <c r="O48" s="5">
        <v>27426860</v>
      </c>
      <c r="P48" s="5">
        <v>25729097</v>
      </c>
      <c r="Q48" s="5">
        <v>26148820</v>
      </c>
      <c r="R48" s="5">
        <v>25094202</v>
      </c>
      <c r="S48" s="5">
        <v>24078658</v>
      </c>
      <c r="T48" s="5">
        <v>24685433</v>
      </c>
      <c r="U48" s="5">
        <v>22713966</v>
      </c>
      <c r="V48" s="5">
        <v>23302240</v>
      </c>
      <c r="W48" s="5">
        <v>22032753</v>
      </c>
      <c r="X48" s="5">
        <v>21620683</v>
      </c>
      <c r="Y48" s="5">
        <v>20114160</v>
      </c>
      <c r="Z48" s="5">
        <v>20944969</v>
      </c>
      <c r="AA48" s="5">
        <v>20027293</v>
      </c>
      <c r="AB48" s="5">
        <v>18788622</v>
      </c>
      <c r="AC48" s="5">
        <v>19476309</v>
      </c>
      <c r="AD48" s="5">
        <v>17827792</v>
      </c>
      <c r="AE48" s="5">
        <v>17918354</v>
      </c>
      <c r="AF48" s="5">
        <v>17220681</v>
      </c>
      <c r="AG48" s="5">
        <v>16895409</v>
      </c>
      <c r="AH48" s="5">
        <v>16743966</v>
      </c>
      <c r="AI48" s="5">
        <v>89920778</v>
      </c>
      <c r="AJ48" s="5">
        <v>92280213</v>
      </c>
      <c r="AK48" s="5">
        <v>87306564</v>
      </c>
      <c r="AL48" s="5">
        <v>88544715</v>
      </c>
      <c r="AM48" s="5">
        <v>87375571</v>
      </c>
      <c r="AN48" s="5">
        <v>87645520</v>
      </c>
      <c r="AO48" s="5">
        <v>85789697</v>
      </c>
      <c r="AP48" s="5">
        <v>81361881</v>
      </c>
      <c r="AQ48" s="5">
        <v>82127428</v>
      </c>
      <c r="AR48" s="5">
        <v>85443031</v>
      </c>
      <c r="AS48" s="5">
        <v>79829687</v>
      </c>
      <c r="AT48" s="5">
        <v>85476081</v>
      </c>
      <c r="AU48" s="5">
        <v>86603699</v>
      </c>
      <c r="AV48" s="5">
        <v>82652168</v>
      </c>
      <c r="AW48" s="5">
        <v>85276919</v>
      </c>
      <c r="AX48" s="5">
        <v>82708269</v>
      </c>
      <c r="AY48" s="5">
        <v>82828429</v>
      </c>
      <c r="AZ48" s="5">
        <v>83782666</v>
      </c>
      <c r="BA48" s="5">
        <v>79684691</v>
      </c>
      <c r="BB48" s="5">
        <v>84766559</v>
      </c>
      <c r="BC48" s="5">
        <v>81547672</v>
      </c>
      <c r="BD48" s="5">
        <v>82011091</v>
      </c>
      <c r="BE48" s="5">
        <v>77541337</v>
      </c>
      <c r="BF48" s="5">
        <v>76851957</v>
      </c>
      <c r="BG48" s="5">
        <v>76737181</v>
      </c>
      <c r="BH48" s="5">
        <v>75562887</v>
      </c>
      <c r="BI48" s="5">
        <v>76057599</v>
      </c>
      <c r="BJ48" s="5">
        <v>71041794</v>
      </c>
      <c r="BK48" s="5">
        <v>69906922</v>
      </c>
      <c r="BL48" s="5">
        <v>67521352</v>
      </c>
      <c r="BM48" s="5">
        <v>66628153</v>
      </c>
      <c r="BN48" s="5">
        <v>66197778</v>
      </c>
      <c r="BO48" s="6">
        <v>10.623565482243389</v>
      </c>
      <c r="BP48" s="6">
        <v>10.30314764870681</v>
      </c>
      <c r="BQ48" s="6">
        <v>10.26975148063562</v>
      </c>
      <c r="BR48" s="6">
        <v>10.55894944041772</v>
      </c>
      <c r="BS48" s="6">
        <v>10.73212428408174</v>
      </c>
      <c r="BT48" s="6">
        <v>10.55522672402043</v>
      </c>
      <c r="BU48" s="6">
        <v>10.05081415410028</v>
      </c>
      <c r="BV48" s="6">
        <v>10.13072746885638</v>
      </c>
      <c r="BW48" s="6">
        <v>9.1342459796777007</v>
      </c>
      <c r="BX48" s="6">
        <v>8.8634312149302907</v>
      </c>
      <c r="BY48" s="6">
        <v>8.3412474849094504</v>
      </c>
      <c r="BZ48" s="6">
        <v>8.1427334206501101</v>
      </c>
      <c r="CA48" s="6">
        <v>8.0731297713263501</v>
      </c>
      <c r="CB48" s="6">
        <v>7.8134767030494601</v>
      </c>
      <c r="CC48" s="6">
        <v>7.6200264486122098</v>
      </c>
      <c r="CD48" s="6">
        <v>7.5084435839003696</v>
      </c>
      <c r="CE48" s="6">
        <v>7.4169831225643801</v>
      </c>
      <c r="CF48" s="6">
        <v>7.32333518314221</v>
      </c>
      <c r="CG48" s="6">
        <v>7.3395901006455597</v>
      </c>
      <c r="CH48" s="6">
        <v>7.2410077314455599</v>
      </c>
      <c r="CI48" s="6" t="s">
        <v>220</v>
      </c>
      <c r="CJ48" s="6" t="s">
        <v>220</v>
      </c>
      <c r="CK48" s="6" t="s">
        <v>220</v>
      </c>
      <c r="CL48" s="6" t="s">
        <v>220</v>
      </c>
      <c r="CM48" s="6" t="s">
        <v>220</v>
      </c>
      <c r="CN48" s="6" t="s">
        <v>220</v>
      </c>
      <c r="CO48" s="6" t="s">
        <v>220</v>
      </c>
      <c r="CP48" s="6" t="s">
        <v>220</v>
      </c>
      <c r="CQ48" s="6" t="s">
        <v>220</v>
      </c>
      <c r="CR48" s="6" t="s">
        <v>220</v>
      </c>
      <c r="CS48" s="6" t="s">
        <v>220</v>
      </c>
      <c r="CT48" s="6" t="s">
        <v>220</v>
      </c>
      <c r="CU48" s="6">
        <v>8.3726295345878192</v>
      </c>
      <c r="CV48" s="6">
        <v>8.1692557172059406</v>
      </c>
      <c r="CW48" s="6">
        <v>8.0455313297956508</v>
      </c>
      <c r="CX48" s="6">
        <v>8.2978286133471393</v>
      </c>
      <c r="CY48" s="6">
        <v>8.3814599017917004</v>
      </c>
      <c r="CZ48" s="6">
        <v>8.3469734259844</v>
      </c>
      <c r="DA48" s="6">
        <v>8.0712677438912106</v>
      </c>
      <c r="DB48" s="6">
        <v>8.0993969083302293</v>
      </c>
      <c r="DC48" s="6">
        <v>7.3442520137542404</v>
      </c>
      <c r="DD48" s="6">
        <v>7.2649875945056301</v>
      </c>
      <c r="DE48" s="6">
        <v>6.93159730219572</v>
      </c>
      <c r="DF48" s="6">
        <v>6.5930092379543304</v>
      </c>
      <c r="DG48" s="6">
        <v>6.5262107484084702</v>
      </c>
      <c r="DH48" s="6">
        <v>6.2382816728300199</v>
      </c>
      <c r="DI48" s="6">
        <v>6.0646260741143498</v>
      </c>
      <c r="DJ48" s="6">
        <v>5.9419272273383399</v>
      </c>
      <c r="DK48" s="6">
        <v>5.8764178905777902</v>
      </c>
      <c r="DL48" s="6">
        <v>5.7657247363964199</v>
      </c>
      <c r="DM48" s="6">
        <v>5.6987874378932402</v>
      </c>
      <c r="DN48" s="6">
        <v>5.5802399948293999</v>
      </c>
      <c r="DO48" s="6" t="s">
        <v>220</v>
      </c>
      <c r="DP48" s="6" t="s">
        <v>220</v>
      </c>
      <c r="DQ48" s="6" t="s">
        <v>220</v>
      </c>
      <c r="DR48" s="6" t="s">
        <v>220</v>
      </c>
      <c r="DS48" s="6" t="s">
        <v>220</v>
      </c>
      <c r="DT48" s="6" t="s">
        <v>220</v>
      </c>
      <c r="DU48" s="6" t="s">
        <v>220</v>
      </c>
      <c r="DV48" s="6" t="s">
        <v>220</v>
      </c>
      <c r="DW48" s="6" t="s">
        <v>220</v>
      </c>
      <c r="DX48" s="6" t="s">
        <v>220</v>
      </c>
      <c r="DY48" s="6" t="s">
        <v>220</v>
      </c>
      <c r="DZ48" s="6" t="s">
        <v>220</v>
      </c>
      <c r="EA48" s="6">
        <v>10.623565482243398</v>
      </c>
      <c r="EB48" s="6">
        <v>10.303147648706819</v>
      </c>
      <c r="EC48" s="6">
        <v>10.269751480635621</v>
      </c>
      <c r="ED48" s="6">
        <v>10.558949440417729</v>
      </c>
      <c r="EE48" s="6">
        <v>10.732124284081749</v>
      </c>
      <c r="EF48" s="6">
        <v>10.555226724020436</v>
      </c>
      <c r="EG48" s="6">
        <v>10.050814154100289</v>
      </c>
      <c r="EH48" s="6">
        <v>10.130727468856383</v>
      </c>
      <c r="EI48" s="6">
        <v>9.1342459796777025</v>
      </c>
      <c r="EJ48" s="6">
        <v>8.8634312149302925</v>
      </c>
      <c r="EK48" s="6">
        <v>8.3412474849094576</v>
      </c>
      <c r="EL48" s="6">
        <v>8.1427334206501172</v>
      </c>
      <c r="EM48" s="6">
        <v>8.0731297713263572</v>
      </c>
      <c r="EN48" s="6">
        <v>7.8134767030494698</v>
      </c>
      <c r="EO48" s="6">
        <v>7.6200264486122125</v>
      </c>
      <c r="EP48" s="6">
        <v>7.5084435839003767</v>
      </c>
      <c r="EQ48" s="6">
        <v>7.416983122564389</v>
      </c>
      <c r="ER48" s="6">
        <v>7.3233351831422198</v>
      </c>
      <c r="ES48" s="6">
        <v>7.3395901006455677</v>
      </c>
      <c r="ET48" s="6">
        <v>7.2410077314455608</v>
      </c>
      <c r="EU48" s="6" t="s">
        <v>220</v>
      </c>
      <c r="EV48" s="6" t="s">
        <v>220</v>
      </c>
      <c r="EW48" s="6" t="s">
        <v>220</v>
      </c>
      <c r="EX48" s="6" t="s">
        <v>220</v>
      </c>
      <c r="EY48" s="6" t="s">
        <v>220</v>
      </c>
      <c r="EZ48" s="6" t="s">
        <v>220</v>
      </c>
      <c r="FA48" s="6" t="s">
        <v>220</v>
      </c>
      <c r="FB48" s="6" t="s">
        <v>220</v>
      </c>
      <c r="FC48" s="6" t="s">
        <v>220</v>
      </c>
      <c r="FD48" s="6" t="s">
        <v>220</v>
      </c>
      <c r="FE48" s="6" t="s">
        <v>220</v>
      </c>
      <c r="FF48" s="6" t="s">
        <v>220</v>
      </c>
      <c r="FG48" s="6">
        <v>8.3726295345878263</v>
      </c>
      <c r="FH48" s="6">
        <v>8.1692557172059441</v>
      </c>
      <c r="FI48" s="6">
        <v>8.0455313297956526</v>
      </c>
      <c r="FJ48" s="6">
        <v>8.2978286133471411</v>
      </c>
      <c r="FK48" s="6">
        <v>8.3814599017917022</v>
      </c>
      <c r="FL48" s="6">
        <v>8.3469734259844071</v>
      </c>
      <c r="FM48" s="6">
        <v>8.0712677438912177</v>
      </c>
      <c r="FN48" s="6">
        <v>8.0993969083302382</v>
      </c>
      <c r="FO48" s="6">
        <v>7.344252013754244</v>
      </c>
      <c r="FP48" s="6">
        <v>7.2649875945056319</v>
      </c>
      <c r="FQ48" s="6">
        <v>6.9315973021957262</v>
      </c>
      <c r="FR48" s="6">
        <v>6.5930092379543366</v>
      </c>
      <c r="FS48" s="6">
        <v>6.5262107484084755</v>
      </c>
      <c r="FT48" s="6">
        <v>6.2382816728300234</v>
      </c>
      <c r="FU48" s="6">
        <v>6.0646260741143507</v>
      </c>
      <c r="FV48" s="6">
        <v>5.9419272273383488</v>
      </c>
      <c r="FW48" s="6">
        <v>5.8764178905778</v>
      </c>
      <c r="FX48" s="6">
        <v>5.765724736396427</v>
      </c>
      <c r="FY48" s="6">
        <v>5.6987874378932428</v>
      </c>
      <c r="FZ48" s="6">
        <v>5.5802399948294008</v>
      </c>
      <c r="GA48" s="6" t="s">
        <v>220</v>
      </c>
      <c r="GB48" s="6" t="s">
        <v>220</v>
      </c>
      <c r="GC48" s="6" t="s">
        <v>220</v>
      </c>
      <c r="GD48" s="6" t="s">
        <v>220</v>
      </c>
      <c r="GE48" s="6" t="s">
        <v>220</v>
      </c>
      <c r="GF48" s="6" t="s">
        <v>220</v>
      </c>
      <c r="GG48" s="6" t="s">
        <v>220</v>
      </c>
      <c r="GH48" s="6" t="s">
        <v>220</v>
      </c>
      <c r="GI48" s="6" t="s">
        <v>220</v>
      </c>
      <c r="GJ48" s="6" t="s">
        <v>220</v>
      </c>
      <c r="GK48" s="6" t="s">
        <v>220</v>
      </c>
      <c r="GL48" s="6" t="s">
        <v>220</v>
      </c>
      <c r="GM48" s="5">
        <v>2260939</v>
      </c>
      <c r="GN48" s="5">
        <v>2215198</v>
      </c>
      <c r="GO48" s="5">
        <v>2181646</v>
      </c>
      <c r="GP48" s="5">
        <v>2148432</v>
      </c>
      <c r="GQ48" s="5">
        <v>2117482</v>
      </c>
      <c r="GR48" s="5">
        <v>2089299</v>
      </c>
      <c r="GS48" s="5">
        <v>2068329</v>
      </c>
      <c r="GT48" s="5">
        <v>2052799</v>
      </c>
      <c r="GU48" s="5">
        <v>2040848</v>
      </c>
      <c r="GV48" s="5">
        <v>2034357</v>
      </c>
      <c r="GW48" s="5">
        <v>2024098</v>
      </c>
      <c r="GX48" s="5">
        <v>2012004</v>
      </c>
      <c r="GY48" s="5">
        <v>1980603</v>
      </c>
      <c r="GZ48" s="5">
        <v>1939776</v>
      </c>
      <c r="HA48" s="5">
        <v>1901089</v>
      </c>
      <c r="HB48" s="5">
        <v>1865189</v>
      </c>
      <c r="HC48" s="5">
        <v>1835015</v>
      </c>
      <c r="HD48" s="5">
        <v>1839688</v>
      </c>
      <c r="HE48" s="5">
        <v>1813867</v>
      </c>
      <c r="HF48" s="5">
        <v>1764183</v>
      </c>
      <c r="HG48" s="5" t="s">
        <v>220</v>
      </c>
      <c r="HH48" s="5" t="s">
        <v>220</v>
      </c>
      <c r="HI48" s="5" t="s">
        <v>220</v>
      </c>
      <c r="HJ48" s="5" t="s">
        <v>220</v>
      </c>
      <c r="HK48" s="5" t="s">
        <v>220</v>
      </c>
      <c r="HL48" s="5" t="s">
        <v>220</v>
      </c>
      <c r="HM48" s="5" t="s">
        <v>220</v>
      </c>
      <c r="HN48" s="5" t="s">
        <v>220</v>
      </c>
      <c r="HO48" s="5" t="s">
        <v>220</v>
      </c>
      <c r="HP48" s="5" t="s">
        <v>220</v>
      </c>
      <c r="HQ48" s="5" t="s">
        <v>220</v>
      </c>
      <c r="HR48" s="5" t="s">
        <v>220</v>
      </c>
      <c r="HS48" s="5">
        <v>2650818</v>
      </c>
      <c r="HT48" s="5">
        <v>2596446</v>
      </c>
      <c r="HU48" s="5">
        <v>2557117</v>
      </c>
      <c r="HV48" s="5">
        <v>2519317</v>
      </c>
      <c r="HW48" s="5">
        <v>2484059</v>
      </c>
      <c r="HX48" s="5">
        <v>2452127</v>
      </c>
      <c r="HY48" s="5">
        <v>2428442</v>
      </c>
      <c r="HZ48" s="5">
        <v>2410643</v>
      </c>
      <c r="IA48" s="5">
        <v>2396550</v>
      </c>
      <c r="IB48" s="5">
        <v>2388580</v>
      </c>
      <c r="IC48" s="5">
        <v>2376846</v>
      </c>
      <c r="ID48" s="5">
        <v>2364416</v>
      </c>
      <c r="IE48" s="5">
        <v>2330252</v>
      </c>
      <c r="IF48" s="5">
        <v>2284274</v>
      </c>
      <c r="IG48" s="5">
        <v>2239514</v>
      </c>
      <c r="IH48" s="5">
        <v>2196638</v>
      </c>
      <c r="II48" s="5">
        <v>2159749</v>
      </c>
      <c r="IJ48" s="5">
        <v>2159296</v>
      </c>
      <c r="IK48" s="5">
        <v>2098195</v>
      </c>
      <c r="IL48" s="5">
        <v>2072404</v>
      </c>
      <c r="IM48" s="5" t="s">
        <v>220</v>
      </c>
      <c r="IN48" s="5" t="s">
        <v>220</v>
      </c>
      <c r="IO48" s="5" t="s">
        <v>220</v>
      </c>
      <c r="IP48" s="5" t="s">
        <v>220</v>
      </c>
      <c r="IQ48" s="5" t="s">
        <v>220</v>
      </c>
      <c r="IR48" s="5" t="s">
        <v>220</v>
      </c>
      <c r="IS48" s="5" t="s">
        <v>220</v>
      </c>
      <c r="IT48" s="5" t="s">
        <v>220</v>
      </c>
      <c r="IU48" s="5" t="s">
        <v>220</v>
      </c>
      <c r="IV48" s="5" t="s">
        <v>220</v>
      </c>
      <c r="IW48" s="5" t="s">
        <v>220</v>
      </c>
      <c r="IX48" s="5" t="s">
        <v>220</v>
      </c>
    </row>
    <row r="49" spans="1:258" x14ac:dyDescent="0.3">
      <c r="A49" s="1" t="s">
        <v>43</v>
      </c>
      <c r="B49" s="2">
        <v>4056998</v>
      </c>
      <c r="C49" s="5">
        <v>20775082</v>
      </c>
      <c r="D49" s="5">
        <v>20635602</v>
      </c>
      <c r="E49" s="5">
        <v>19790794</v>
      </c>
      <c r="F49" s="5">
        <v>20265419</v>
      </c>
      <c r="G49" s="5">
        <v>19931985</v>
      </c>
      <c r="H49" s="5">
        <v>19002681</v>
      </c>
      <c r="I49" s="5">
        <v>18507962</v>
      </c>
      <c r="J49" s="5">
        <v>18251334</v>
      </c>
      <c r="K49" s="5">
        <v>19237836</v>
      </c>
      <c r="L49" s="5">
        <v>20524060</v>
      </c>
      <c r="M49" s="5">
        <v>19399195</v>
      </c>
      <c r="N49" s="5">
        <v>19328406</v>
      </c>
      <c r="O49" s="5">
        <v>19911884</v>
      </c>
      <c r="P49" s="5">
        <v>20020717</v>
      </c>
      <c r="Q49" s="5">
        <v>19893534</v>
      </c>
      <c r="R49" s="5">
        <v>19347267</v>
      </c>
      <c r="S49" s="5">
        <v>19428943</v>
      </c>
      <c r="T49" s="5">
        <v>18753816</v>
      </c>
      <c r="U49" s="5">
        <v>17603735</v>
      </c>
      <c r="V49" s="5">
        <v>17115692</v>
      </c>
      <c r="W49" s="5">
        <v>16244772</v>
      </c>
      <c r="X49" s="5">
        <v>16526269</v>
      </c>
      <c r="Y49" s="5">
        <v>15079778</v>
      </c>
      <c r="Z49" s="5">
        <v>15481371</v>
      </c>
      <c r="AA49" s="5">
        <v>14937961</v>
      </c>
      <c r="AB49" s="5">
        <v>13863412</v>
      </c>
      <c r="AC49" s="5">
        <v>13372584</v>
      </c>
      <c r="AD49" s="5">
        <v>12825815</v>
      </c>
      <c r="AE49" s="5">
        <v>12623947</v>
      </c>
      <c r="AF49" s="5">
        <v>12415513</v>
      </c>
      <c r="AG49" s="5">
        <v>11786858</v>
      </c>
      <c r="AH49" s="5">
        <v>11065591</v>
      </c>
      <c r="AI49" s="5">
        <v>42257337</v>
      </c>
      <c r="AJ49" s="5">
        <v>41528282</v>
      </c>
      <c r="AK49" s="5">
        <v>40290293</v>
      </c>
      <c r="AL49" s="5">
        <v>40660935</v>
      </c>
      <c r="AM49" s="5">
        <v>39989379</v>
      </c>
      <c r="AN49" s="5">
        <v>38728049</v>
      </c>
      <c r="AO49" s="5">
        <v>38164155</v>
      </c>
      <c r="AP49" s="5">
        <v>38199194</v>
      </c>
      <c r="AQ49" s="5">
        <v>40359823</v>
      </c>
      <c r="AR49" s="5">
        <v>42615979</v>
      </c>
      <c r="AS49" s="5">
        <v>41865641</v>
      </c>
      <c r="AT49" s="5">
        <v>45333062</v>
      </c>
      <c r="AU49" s="5">
        <v>45211677</v>
      </c>
      <c r="AV49" s="5">
        <v>43964779</v>
      </c>
      <c r="AW49" s="5">
        <v>44632672</v>
      </c>
      <c r="AX49" s="5">
        <v>43293950</v>
      </c>
      <c r="AY49" s="5">
        <v>42279318</v>
      </c>
      <c r="AZ49" s="5">
        <v>41038954</v>
      </c>
      <c r="BA49" s="5">
        <v>39982303</v>
      </c>
      <c r="BB49" s="5">
        <v>40041064</v>
      </c>
      <c r="BC49" s="5">
        <v>38297267</v>
      </c>
      <c r="BD49" s="5">
        <v>37251077</v>
      </c>
      <c r="BE49" s="5">
        <v>33289873</v>
      </c>
      <c r="BF49" s="5">
        <v>33492528</v>
      </c>
      <c r="BG49" s="5">
        <v>32402597</v>
      </c>
      <c r="BH49" s="5">
        <v>30014616</v>
      </c>
      <c r="BI49" s="5">
        <v>28647760</v>
      </c>
      <c r="BJ49" s="5">
        <v>27375514</v>
      </c>
      <c r="BK49" s="5">
        <v>27350241</v>
      </c>
      <c r="BL49" s="5">
        <v>27143674</v>
      </c>
      <c r="BM49" s="5">
        <v>26510476</v>
      </c>
      <c r="BN49" s="5">
        <v>26130921</v>
      </c>
      <c r="BO49" s="6">
        <v>13.62462142143375</v>
      </c>
      <c r="BP49" s="6">
        <v>13.13543036619093</v>
      </c>
      <c r="BQ49" s="6">
        <v>12.38843171223953</v>
      </c>
      <c r="BR49" s="6">
        <v>11.862740168362659</v>
      </c>
      <c r="BS49" s="6">
        <v>13.17209500207831</v>
      </c>
      <c r="BT49" s="6">
        <v>13.45313327103686</v>
      </c>
      <c r="BU49" s="6">
        <v>12.48926813227734</v>
      </c>
      <c r="BV49" s="6">
        <v>13.17468082059097</v>
      </c>
      <c r="BW49" s="6">
        <v>12.804163628383151</v>
      </c>
      <c r="BX49" s="6">
        <v>13.56998566560417</v>
      </c>
      <c r="BY49" s="6">
        <v>13.72564100079199</v>
      </c>
      <c r="BZ49" s="6">
        <v>11.76325662861179</v>
      </c>
      <c r="CA49" s="6">
        <v>11.867998025701629</v>
      </c>
      <c r="CB49" s="6">
        <v>11.791365913618369</v>
      </c>
      <c r="CC49" s="6">
        <v>10.05656913447354</v>
      </c>
      <c r="CD49" s="6">
        <v>9.3359491033022906</v>
      </c>
      <c r="CE49" s="6">
        <v>8.7046835229276205</v>
      </c>
      <c r="CF49" s="6">
        <v>8.67582896195632</v>
      </c>
      <c r="CG49" s="6">
        <v>9.3346724430923302</v>
      </c>
      <c r="CH49" s="6">
        <v>8.6211121349928401</v>
      </c>
      <c r="CI49" s="6" t="s">
        <v>220</v>
      </c>
      <c r="CJ49" s="6" t="s">
        <v>220</v>
      </c>
      <c r="CK49" s="6" t="s">
        <v>220</v>
      </c>
      <c r="CL49" s="6" t="s">
        <v>220</v>
      </c>
      <c r="CM49" s="6" t="s">
        <v>220</v>
      </c>
      <c r="CN49" s="6" t="s">
        <v>220</v>
      </c>
      <c r="CO49" s="6" t="s">
        <v>220</v>
      </c>
      <c r="CP49" s="6" t="s">
        <v>220</v>
      </c>
      <c r="CQ49" s="6" t="s">
        <v>220</v>
      </c>
      <c r="CR49" s="6" t="s">
        <v>220</v>
      </c>
      <c r="CS49" s="6" t="s">
        <v>220</v>
      </c>
      <c r="CT49" s="6" t="s">
        <v>220</v>
      </c>
      <c r="CU49" s="6">
        <v>11.868640851715821</v>
      </c>
      <c r="CV49" s="6">
        <v>11.46050835911144</v>
      </c>
      <c r="CW49" s="6">
        <v>10.778510168784919</v>
      </c>
      <c r="CX49" s="6">
        <v>10.25380409290657</v>
      </c>
      <c r="CY49" s="6">
        <v>11.52399271416837</v>
      </c>
      <c r="CZ49" s="6">
        <v>11.716840494972899</v>
      </c>
      <c r="DA49" s="6">
        <v>10.83595718701037</v>
      </c>
      <c r="DB49" s="6">
        <v>11.61967464986844</v>
      </c>
      <c r="DC49" s="6">
        <v>11.27758655652152</v>
      </c>
      <c r="DD49" s="6">
        <v>11.99648576061502</v>
      </c>
      <c r="DE49" s="6">
        <v>12.287973335203031</v>
      </c>
      <c r="DF49" s="6">
        <v>10.38163505176367</v>
      </c>
      <c r="DG49" s="6">
        <v>10.53514621768063</v>
      </c>
      <c r="DH49" s="6">
        <v>10.54739093185032</v>
      </c>
      <c r="DI49" s="6">
        <v>8.8710486411449896</v>
      </c>
      <c r="DJ49" s="6">
        <v>8.1797543394156698</v>
      </c>
      <c r="DK49" s="6">
        <v>7.4579951651226102</v>
      </c>
      <c r="DL49" s="6">
        <v>7.3909176958560803</v>
      </c>
      <c r="DM49" s="6">
        <v>7.9279115566935898</v>
      </c>
      <c r="DN49" s="6">
        <v>7.1835254538044397</v>
      </c>
      <c r="DO49" s="6" t="s">
        <v>220</v>
      </c>
      <c r="DP49" s="6" t="s">
        <v>220</v>
      </c>
      <c r="DQ49" s="6" t="s">
        <v>220</v>
      </c>
      <c r="DR49" s="6" t="s">
        <v>220</v>
      </c>
      <c r="DS49" s="6" t="s">
        <v>220</v>
      </c>
      <c r="DT49" s="6" t="s">
        <v>220</v>
      </c>
      <c r="DU49" s="6" t="s">
        <v>220</v>
      </c>
      <c r="DV49" s="6" t="s">
        <v>220</v>
      </c>
      <c r="DW49" s="6" t="s">
        <v>220</v>
      </c>
      <c r="DX49" s="6" t="s">
        <v>220</v>
      </c>
      <c r="DY49" s="6" t="s">
        <v>220</v>
      </c>
      <c r="DZ49" s="6" t="s">
        <v>220</v>
      </c>
      <c r="EA49" s="6">
        <v>13.624621421433757</v>
      </c>
      <c r="EB49" s="6">
        <v>13.135430366190933</v>
      </c>
      <c r="EC49" s="6">
        <v>12.388431712239539</v>
      </c>
      <c r="ED49" s="6">
        <v>11.862740168362667</v>
      </c>
      <c r="EE49" s="6">
        <v>13.172095002078319</v>
      </c>
      <c r="EF49" s="6">
        <v>13.45313327103686</v>
      </c>
      <c r="EG49" s="6">
        <v>12.48926813227734</v>
      </c>
      <c r="EH49" s="6">
        <v>13.174680820590977</v>
      </c>
      <c r="EI49" s="6">
        <v>12.804163628383151</v>
      </c>
      <c r="EJ49" s="6">
        <v>13.569985665604174</v>
      </c>
      <c r="EK49" s="6">
        <v>13.725641000791992</v>
      </c>
      <c r="EL49" s="6">
        <v>11.763256628611796</v>
      </c>
      <c r="EM49" s="6">
        <v>11.867998025701636</v>
      </c>
      <c r="EN49" s="6">
        <v>11.791365913618378</v>
      </c>
      <c r="EO49" s="6">
        <v>10.056569134473543</v>
      </c>
      <c r="EP49" s="6">
        <v>9.3359491033022906</v>
      </c>
      <c r="EQ49" s="6">
        <v>8.704683522927624</v>
      </c>
      <c r="ER49" s="6">
        <v>8.6758289619563289</v>
      </c>
      <c r="ES49" s="6">
        <v>9.334672443092332</v>
      </c>
      <c r="ET49" s="6">
        <v>8.6211121349928472</v>
      </c>
      <c r="EU49" s="6" t="s">
        <v>220</v>
      </c>
      <c r="EV49" s="6" t="s">
        <v>220</v>
      </c>
      <c r="EW49" s="6" t="s">
        <v>220</v>
      </c>
      <c r="EX49" s="6" t="s">
        <v>220</v>
      </c>
      <c r="EY49" s="6" t="s">
        <v>220</v>
      </c>
      <c r="EZ49" s="6" t="s">
        <v>220</v>
      </c>
      <c r="FA49" s="6" t="s">
        <v>220</v>
      </c>
      <c r="FB49" s="6" t="s">
        <v>220</v>
      </c>
      <c r="FC49" s="6" t="s">
        <v>220</v>
      </c>
      <c r="FD49" s="6" t="s">
        <v>220</v>
      </c>
      <c r="FE49" s="6" t="s">
        <v>220</v>
      </c>
      <c r="FF49" s="6" t="s">
        <v>220</v>
      </c>
      <c r="FG49" s="6">
        <v>11.868640851715821</v>
      </c>
      <c r="FH49" s="6">
        <v>11.46050835911144</v>
      </c>
      <c r="FI49" s="6">
        <v>10.778510168784925</v>
      </c>
      <c r="FJ49" s="6">
        <v>10.253804092906577</v>
      </c>
      <c r="FK49" s="6">
        <v>11.523992714168374</v>
      </c>
      <c r="FL49" s="6">
        <v>11.716840494972905</v>
      </c>
      <c r="FM49" s="6">
        <v>10.835957187010374</v>
      </c>
      <c r="FN49" s="6">
        <v>11.619674649868449</v>
      </c>
      <c r="FO49" s="6">
        <v>11.277586556521522</v>
      </c>
      <c r="FP49" s="6">
        <v>11.996485760615023</v>
      </c>
      <c r="FQ49" s="6">
        <v>12.287973335203032</v>
      </c>
      <c r="FR49" s="6">
        <v>10.38163505176367</v>
      </c>
      <c r="FS49" s="6">
        <v>10.535146217680637</v>
      </c>
      <c r="FT49" s="6">
        <v>10.547390931850321</v>
      </c>
      <c r="FU49" s="6">
        <v>8.8710486411449949</v>
      </c>
      <c r="FV49" s="6">
        <v>8.1797543394156786</v>
      </c>
      <c r="FW49" s="6">
        <v>7.4579951651226182</v>
      </c>
      <c r="FX49" s="6">
        <v>7.3909176958560874</v>
      </c>
      <c r="FY49" s="6">
        <v>7.9279115566935978</v>
      </c>
      <c r="FZ49" s="6">
        <v>7.1835254538044424</v>
      </c>
      <c r="GA49" s="6" t="s">
        <v>220</v>
      </c>
      <c r="GB49" s="6" t="s">
        <v>220</v>
      </c>
      <c r="GC49" s="6" t="s">
        <v>220</v>
      </c>
      <c r="GD49" s="6" t="s">
        <v>220</v>
      </c>
      <c r="GE49" s="6" t="s">
        <v>220</v>
      </c>
      <c r="GF49" s="6" t="s">
        <v>220</v>
      </c>
      <c r="GG49" s="6" t="s">
        <v>220</v>
      </c>
      <c r="GH49" s="6" t="s">
        <v>220</v>
      </c>
      <c r="GI49" s="6" t="s">
        <v>220</v>
      </c>
      <c r="GJ49" s="6" t="s">
        <v>220</v>
      </c>
      <c r="GK49" s="6" t="s">
        <v>220</v>
      </c>
      <c r="GL49" s="6" t="s">
        <v>220</v>
      </c>
      <c r="GM49" s="5">
        <v>1626117</v>
      </c>
      <c r="GN49" s="5">
        <v>1597131</v>
      </c>
      <c r="GO49" s="5">
        <v>1573260</v>
      </c>
      <c r="GP49" s="5">
        <v>1543967</v>
      </c>
      <c r="GQ49" s="5">
        <v>1524605</v>
      </c>
      <c r="GR49" s="5">
        <v>1503757</v>
      </c>
      <c r="GS49" s="5">
        <v>1488159</v>
      </c>
      <c r="GT49" s="5">
        <v>1458689</v>
      </c>
      <c r="GU49" s="5">
        <v>1452455</v>
      </c>
      <c r="GV49" s="5">
        <v>1451467</v>
      </c>
      <c r="GW49" s="5">
        <v>1441325</v>
      </c>
      <c r="GX49" s="5">
        <v>1449041</v>
      </c>
      <c r="GY49" s="5">
        <v>1442854</v>
      </c>
      <c r="GZ49" s="5">
        <v>1431742</v>
      </c>
      <c r="HA49" s="5">
        <v>1397013</v>
      </c>
      <c r="HB49" s="5">
        <v>1364676</v>
      </c>
      <c r="HC49" s="5">
        <v>1331914</v>
      </c>
      <c r="HD49" s="5">
        <v>1301515</v>
      </c>
      <c r="HE49" s="5">
        <v>1274672</v>
      </c>
      <c r="HF49" s="5">
        <v>1234285</v>
      </c>
      <c r="HG49" s="5" t="s">
        <v>220</v>
      </c>
      <c r="HH49" s="5" t="s">
        <v>220</v>
      </c>
      <c r="HI49" s="5" t="s">
        <v>220</v>
      </c>
      <c r="HJ49" s="5" t="s">
        <v>220</v>
      </c>
      <c r="HK49" s="5" t="s">
        <v>220</v>
      </c>
      <c r="HL49" s="5" t="s">
        <v>220</v>
      </c>
      <c r="HM49" s="5" t="s">
        <v>220</v>
      </c>
      <c r="HN49" s="5" t="s">
        <v>220</v>
      </c>
      <c r="HO49" s="5" t="s">
        <v>220</v>
      </c>
      <c r="HP49" s="5" t="s">
        <v>220</v>
      </c>
      <c r="HQ49" s="5" t="s">
        <v>220</v>
      </c>
      <c r="HR49" s="5" t="s">
        <v>220</v>
      </c>
      <c r="HS49" s="5">
        <v>1832871</v>
      </c>
      <c r="HT49" s="5">
        <v>1801551</v>
      </c>
      <c r="HU49" s="5">
        <v>1775327</v>
      </c>
      <c r="HV49" s="5">
        <v>1743136</v>
      </c>
      <c r="HW49" s="5">
        <v>1721849</v>
      </c>
      <c r="HX49" s="5">
        <v>1699077</v>
      </c>
      <c r="HY49" s="5">
        <v>1682182</v>
      </c>
      <c r="HZ49" s="5">
        <v>1649823</v>
      </c>
      <c r="IA49" s="5">
        <v>1642146</v>
      </c>
      <c r="IB49" s="5">
        <v>1640814</v>
      </c>
      <c r="IC49" s="5">
        <v>1630172</v>
      </c>
      <c r="ID49" s="5">
        <v>1638911</v>
      </c>
      <c r="IE49" s="5">
        <v>1632430</v>
      </c>
      <c r="IF49" s="5">
        <v>1620373</v>
      </c>
      <c r="IG49" s="5">
        <v>1583391</v>
      </c>
      <c r="IH49" s="5">
        <v>1548602</v>
      </c>
      <c r="II49" s="5">
        <v>1510494</v>
      </c>
      <c r="IJ49" s="5">
        <v>1475761</v>
      </c>
      <c r="IK49" s="5">
        <v>1444938</v>
      </c>
      <c r="IL49" s="5">
        <v>1400281</v>
      </c>
      <c r="IM49" s="5" t="s">
        <v>220</v>
      </c>
      <c r="IN49" s="5" t="s">
        <v>220</v>
      </c>
      <c r="IO49" s="5" t="s">
        <v>220</v>
      </c>
      <c r="IP49" s="5" t="s">
        <v>220</v>
      </c>
      <c r="IQ49" s="5" t="s">
        <v>220</v>
      </c>
      <c r="IR49" s="5" t="s">
        <v>220</v>
      </c>
      <c r="IS49" s="5" t="s">
        <v>220</v>
      </c>
      <c r="IT49" s="5" t="s">
        <v>220</v>
      </c>
      <c r="IU49" s="5" t="s">
        <v>220</v>
      </c>
      <c r="IV49" s="5" t="s">
        <v>220</v>
      </c>
      <c r="IW49" s="5" t="s">
        <v>220</v>
      </c>
      <c r="IX49" s="5" t="s">
        <v>220</v>
      </c>
    </row>
    <row r="50" spans="1:258" x14ac:dyDescent="0.3">
      <c r="A50" s="1" t="s">
        <v>44</v>
      </c>
      <c r="B50" s="2">
        <v>4062444</v>
      </c>
      <c r="C50" s="5">
        <v>9246749</v>
      </c>
      <c r="D50" s="5">
        <v>9550112</v>
      </c>
      <c r="E50" s="5">
        <v>8644836</v>
      </c>
      <c r="F50" s="5">
        <v>9036012</v>
      </c>
      <c r="G50" s="5">
        <v>8924185</v>
      </c>
      <c r="H50" s="5">
        <v>9245016</v>
      </c>
      <c r="I50" s="5">
        <v>9183527</v>
      </c>
      <c r="J50" s="5">
        <v>8934854</v>
      </c>
      <c r="K50" s="5">
        <v>9228204</v>
      </c>
      <c r="L50" s="5">
        <v>9627037</v>
      </c>
      <c r="M50" s="5">
        <v>8881263</v>
      </c>
      <c r="N50" s="5">
        <v>9283226</v>
      </c>
      <c r="O50" s="5">
        <v>9418614</v>
      </c>
      <c r="P50" s="5">
        <v>8707170</v>
      </c>
      <c r="Q50" s="5">
        <v>9069635</v>
      </c>
      <c r="R50" s="5">
        <v>8451630</v>
      </c>
      <c r="S50" s="5">
        <v>8286086</v>
      </c>
      <c r="T50" s="5">
        <v>8483853</v>
      </c>
      <c r="U50" s="5">
        <v>7865063</v>
      </c>
      <c r="V50" s="5">
        <v>7701426</v>
      </c>
      <c r="W50" s="5">
        <v>7871763</v>
      </c>
      <c r="X50" s="5">
        <v>7206474</v>
      </c>
      <c r="Y50" s="5">
        <v>7055370</v>
      </c>
      <c r="Z50" s="5">
        <v>7092679</v>
      </c>
      <c r="AA50" s="5">
        <v>7094008</v>
      </c>
      <c r="AB50" s="5">
        <v>6574558</v>
      </c>
      <c r="AC50" s="5">
        <v>6668740</v>
      </c>
      <c r="AD50" s="5">
        <v>5942542</v>
      </c>
      <c r="AE50" s="5">
        <v>6293738</v>
      </c>
      <c r="AF50" s="5">
        <v>5653361</v>
      </c>
      <c r="AG50" s="5">
        <v>5758726</v>
      </c>
      <c r="AH50" s="5">
        <v>5700289</v>
      </c>
      <c r="AI50" s="5">
        <v>31887363</v>
      </c>
      <c r="AJ50" s="5">
        <v>34254697</v>
      </c>
      <c r="AK50" s="5">
        <v>33145670</v>
      </c>
      <c r="AL50" s="5">
        <v>34368826</v>
      </c>
      <c r="AM50" s="5">
        <v>33517569</v>
      </c>
      <c r="AN50" s="5">
        <v>33433620</v>
      </c>
      <c r="AO50" s="5">
        <v>33714982</v>
      </c>
      <c r="AP50" s="5">
        <v>33577930</v>
      </c>
      <c r="AQ50" s="5">
        <v>33180757</v>
      </c>
      <c r="AR50" s="5">
        <v>34899271</v>
      </c>
      <c r="AS50" s="5">
        <v>32620768</v>
      </c>
      <c r="AT50" s="5">
        <v>36933358</v>
      </c>
      <c r="AU50" s="5">
        <v>38002695</v>
      </c>
      <c r="AV50" s="5">
        <v>35069799</v>
      </c>
      <c r="AW50" s="5">
        <v>43514908</v>
      </c>
      <c r="AX50" s="5">
        <v>44003959</v>
      </c>
      <c r="AY50" s="5">
        <v>41776473</v>
      </c>
      <c r="AZ50" s="5">
        <v>60288588</v>
      </c>
      <c r="BA50" s="5">
        <v>92802728</v>
      </c>
      <c r="BB50" s="5">
        <v>68072342</v>
      </c>
      <c r="BC50" s="5">
        <v>55071731</v>
      </c>
      <c r="BD50" s="5">
        <v>68291789</v>
      </c>
      <c r="BE50" s="5">
        <v>56617148</v>
      </c>
      <c r="BF50" s="5">
        <v>33490537</v>
      </c>
      <c r="BG50" s="5">
        <v>30165823</v>
      </c>
      <c r="BH50" s="5">
        <v>28369566</v>
      </c>
      <c r="BI50" s="5">
        <v>26686806</v>
      </c>
      <c r="BJ50" s="5">
        <v>25751063</v>
      </c>
      <c r="BK50" s="5">
        <v>27185188</v>
      </c>
      <c r="BL50" s="5">
        <v>21146616</v>
      </c>
      <c r="BM50" s="5">
        <v>20690191</v>
      </c>
      <c r="BN50" s="5">
        <v>19972202</v>
      </c>
      <c r="BO50" s="6">
        <v>11.73408081045565</v>
      </c>
      <c r="BP50" s="6">
        <v>11.525016669961561</v>
      </c>
      <c r="BQ50" s="6">
        <v>11.63182274365875</v>
      </c>
      <c r="BR50" s="6">
        <v>11.04955371905216</v>
      </c>
      <c r="BS50" s="6">
        <v>11.01316254649584</v>
      </c>
      <c r="BT50" s="6">
        <v>11.692851586195189</v>
      </c>
      <c r="BU50" s="6">
        <v>10.885556279194249</v>
      </c>
      <c r="BV50" s="6">
        <v>10.29291581037586</v>
      </c>
      <c r="BW50" s="6">
        <v>9.8321731942640103</v>
      </c>
      <c r="BX50" s="6">
        <v>9.0817039552252599</v>
      </c>
      <c r="BY50" s="6">
        <v>9.2665311228819505</v>
      </c>
      <c r="BZ50" s="6">
        <v>8.7927300272556099</v>
      </c>
      <c r="CA50" s="6">
        <v>7.8259391456110201</v>
      </c>
      <c r="CB50" s="6">
        <v>8.1916857027024808</v>
      </c>
      <c r="CC50" s="6">
        <v>7.2206985176360403</v>
      </c>
      <c r="CD50" s="6">
        <v>7.0122568072667599</v>
      </c>
      <c r="CE50" s="6">
        <v>6.6919653018324903</v>
      </c>
      <c r="CF50" s="6">
        <v>6.5178404199129796</v>
      </c>
      <c r="CG50" s="6">
        <v>6.3857466875980498</v>
      </c>
      <c r="CH50" s="6">
        <v>6.3444094639096704</v>
      </c>
      <c r="CI50" s="6" t="s">
        <v>220</v>
      </c>
      <c r="CJ50" s="6" t="s">
        <v>220</v>
      </c>
      <c r="CK50" s="6" t="s">
        <v>220</v>
      </c>
      <c r="CL50" s="6" t="s">
        <v>220</v>
      </c>
      <c r="CM50" s="6" t="s">
        <v>220</v>
      </c>
      <c r="CN50" s="6" t="s">
        <v>220</v>
      </c>
      <c r="CO50" s="6" t="s">
        <v>220</v>
      </c>
      <c r="CP50" s="6" t="s">
        <v>220</v>
      </c>
      <c r="CQ50" s="6" t="s">
        <v>220</v>
      </c>
      <c r="CR50" s="6" t="s">
        <v>220</v>
      </c>
      <c r="CS50" s="6" t="s">
        <v>220</v>
      </c>
      <c r="CT50" s="6" t="s">
        <v>220</v>
      </c>
      <c r="CU50" s="6">
        <v>9.6034114041740803</v>
      </c>
      <c r="CV50" s="6">
        <v>9.3648349829046893</v>
      </c>
      <c r="CW50" s="6">
        <v>9.2813782394590199</v>
      </c>
      <c r="CX50" s="6">
        <v>8.85121925949902</v>
      </c>
      <c r="CY50" s="6">
        <v>8.8098737085049699</v>
      </c>
      <c r="CZ50" s="6">
        <v>9.6731671049910801</v>
      </c>
      <c r="DA50" s="6">
        <v>9.0269066927304706</v>
      </c>
      <c r="DB50" s="6">
        <v>8.3807957180638706</v>
      </c>
      <c r="DC50" s="6">
        <v>8.0143175328289296</v>
      </c>
      <c r="DD50" s="6">
        <v>7.5023747437040802</v>
      </c>
      <c r="DE50" s="6">
        <v>7.63856518786391</v>
      </c>
      <c r="DF50" s="6">
        <v>7.1251901084644098</v>
      </c>
      <c r="DG50" s="6">
        <v>6.1810293505062797</v>
      </c>
      <c r="DH50" s="6">
        <v>6.4324738920174003</v>
      </c>
      <c r="DI50" s="6">
        <v>5.57925088421496</v>
      </c>
      <c r="DJ50" s="6">
        <v>5.2972134208191797</v>
      </c>
      <c r="DK50" s="6">
        <v>5.0560710324756899</v>
      </c>
      <c r="DL50" s="6">
        <v>4.9853068561453497</v>
      </c>
      <c r="DM50" s="6">
        <v>4.7848070447774296</v>
      </c>
      <c r="DN50" s="6">
        <v>4.6582773813877303</v>
      </c>
      <c r="DO50" s="6" t="s">
        <v>220</v>
      </c>
      <c r="DP50" s="6" t="s">
        <v>220</v>
      </c>
      <c r="DQ50" s="6" t="s">
        <v>220</v>
      </c>
      <c r="DR50" s="6" t="s">
        <v>220</v>
      </c>
      <c r="DS50" s="6" t="s">
        <v>220</v>
      </c>
      <c r="DT50" s="6" t="s">
        <v>220</v>
      </c>
      <c r="DU50" s="6" t="s">
        <v>220</v>
      </c>
      <c r="DV50" s="6" t="s">
        <v>220</v>
      </c>
      <c r="DW50" s="6" t="s">
        <v>220</v>
      </c>
      <c r="DX50" s="6" t="s">
        <v>220</v>
      </c>
      <c r="DY50" s="6" t="s">
        <v>220</v>
      </c>
      <c r="DZ50" s="6" t="s">
        <v>220</v>
      </c>
      <c r="EA50" s="6">
        <v>11.734080810455653</v>
      </c>
      <c r="EB50" s="6">
        <v>11.525016669961566</v>
      </c>
      <c r="EC50" s="6">
        <v>11.631822743658757</v>
      </c>
      <c r="ED50" s="6">
        <v>11.049553719052167</v>
      </c>
      <c r="EE50" s="6">
        <v>11.013162546495842</v>
      </c>
      <c r="EF50" s="6">
        <v>11.6928515861952</v>
      </c>
      <c r="EG50" s="6">
        <v>10.885556279194256</v>
      </c>
      <c r="EH50" s="6">
        <v>10.292915810375861</v>
      </c>
      <c r="EI50" s="6">
        <v>9.8321731942640191</v>
      </c>
      <c r="EJ50" s="6">
        <v>9.0817039552252687</v>
      </c>
      <c r="EK50" s="6">
        <v>9.2665311228819593</v>
      </c>
      <c r="EL50" s="6">
        <v>8.7927300272556117</v>
      </c>
      <c r="EM50" s="6">
        <v>7.825939145611021</v>
      </c>
      <c r="EN50" s="6">
        <v>8.1916857027024861</v>
      </c>
      <c r="EO50" s="6">
        <v>7.2206985176360456</v>
      </c>
      <c r="EP50" s="6">
        <v>7.0122568072667635</v>
      </c>
      <c r="EQ50" s="6">
        <v>6.6919653018324938</v>
      </c>
      <c r="ER50" s="6">
        <v>6.5178404199129805</v>
      </c>
      <c r="ES50" s="6">
        <v>6.3857466875980524</v>
      </c>
      <c r="ET50" s="6">
        <v>6.3444094639096704</v>
      </c>
      <c r="EU50" s="6" t="s">
        <v>220</v>
      </c>
      <c r="EV50" s="6" t="s">
        <v>220</v>
      </c>
      <c r="EW50" s="6" t="s">
        <v>220</v>
      </c>
      <c r="EX50" s="6" t="s">
        <v>220</v>
      </c>
      <c r="EY50" s="6" t="s">
        <v>220</v>
      </c>
      <c r="EZ50" s="6" t="s">
        <v>220</v>
      </c>
      <c r="FA50" s="6" t="s">
        <v>220</v>
      </c>
      <c r="FB50" s="6" t="s">
        <v>220</v>
      </c>
      <c r="FC50" s="6" t="s">
        <v>220</v>
      </c>
      <c r="FD50" s="6" t="s">
        <v>220</v>
      </c>
      <c r="FE50" s="6" t="s">
        <v>220</v>
      </c>
      <c r="FF50" s="6" t="s">
        <v>220</v>
      </c>
      <c r="FG50" s="6">
        <v>9.6034114041740803</v>
      </c>
      <c r="FH50" s="6">
        <v>9.3648349829046964</v>
      </c>
      <c r="FI50" s="6">
        <v>9.2813782394590252</v>
      </c>
      <c r="FJ50" s="6">
        <v>8.8512192594990236</v>
      </c>
      <c r="FK50" s="6">
        <v>8.8098737085049734</v>
      </c>
      <c r="FL50" s="6">
        <v>9.6731671049910872</v>
      </c>
      <c r="FM50" s="6">
        <v>9.026906692730476</v>
      </c>
      <c r="FN50" s="6">
        <v>8.3807957180638777</v>
      </c>
      <c r="FO50" s="6">
        <v>8.0143175328289313</v>
      </c>
      <c r="FP50" s="6">
        <v>7.5023747437040846</v>
      </c>
      <c r="FQ50" s="6">
        <v>7.6385651878639109</v>
      </c>
      <c r="FR50" s="6">
        <v>7.1251901084644169</v>
      </c>
      <c r="FS50" s="6">
        <v>6.1810293505062823</v>
      </c>
      <c r="FT50" s="6">
        <v>6.4324738920174047</v>
      </c>
      <c r="FU50" s="6">
        <v>5.5792508842149608</v>
      </c>
      <c r="FV50" s="6">
        <v>5.2972134208191894</v>
      </c>
      <c r="FW50" s="6">
        <v>5.0560710324756934</v>
      </c>
      <c r="FX50" s="6">
        <v>4.9853068561453506</v>
      </c>
      <c r="FY50" s="6">
        <v>4.784807044777434</v>
      </c>
      <c r="FZ50" s="6">
        <v>4.6580990856965334</v>
      </c>
      <c r="GA50" s="6" t="s">
        <v>220</v>
      </c>
      <c r="GB50" s="6" t="s">
        <v>220</v>
      </c>
      <c r="GC50" s="6" t="s">
        <v>220</v>
      </c>
      <c r="GD50" s="6" t="s">
        <v>220</v>
      </c>
      <c r="GE50" s="6" t="s">
        <v>220</v>
      </c>
      <c r="GF50" s="6" t="s">
        <v>220</v>
      </c>
      <c r="GG50" s="6" t="s">
        <v>220</v>
      </c>
      <c r="GH50" s="6" t="s">
        <v>220</v>
      </c>
      <c r="GI50" s="6" t="s">
        <v>220</v>
      </c>
      <c r="GJ50" s="6" t="s">
        <v>220</v>
      </c>
      <c r="GK50" s="6" t="s">
        <v>220</v>
      </c>
      <c r="GL50" s="6" t="s">
        <v>220</v>
      </c>
      <c r="GM50" s="5">
        <v>733944</v>
      </c>
      <c r="GN50" s="5">
        <v>724302</v>
      </c>
      <c r="GO50" s="5">
        <v>714024</v>
      </c>
      <c r="GP50" s="5">
        <v>707782</v>
      </c>
      <c r="GQ50" s="5">
        <v>699440</v>
      </c>
      <c r="GR50" s="5">
        <v>693006</v>
      </c>
      <c r="GS50" s="5">
        <v>688302</v>
      </c>
      <c r="GT50" s="5">
        <v>683335</v>
      </c>
      <c r="GU50" s="5">
        <v>678931</v>
      </c>
      <c r="GV50" s="5">
        <v>677998</v>
      </c>
      <c r="GW50" s="5">
        <v>672740</v>
      </c>
      <c r="GX50" s="5">
        <v>673414</v>
      </c>
      <c r="GY50" s="5">
        <v>671749</v>
      </c>
      <c r="GZ50" s="5">
        <v>665217</v>
      </c>
      <c r="HA50" s="5">
        <v>659371</v>
      </c>
      <c r="HB50" s="5">
        <v>649717</v>
      </c>
      <c r="HC50" s="5">
        <v>648572</v>
      </c>
      <c r="HD50" s="5">
        <v>641394</v>
      </c>
      <c r="HE50" s="5">
        <v>631614</v>
      </c>
      <c r="HF50" s="5">
        <v>621418</v>
      </c>
      <c r="HG50" s="5" t="s">
        <v>220</v>
      </c>
      <c r="HH50" s="5" t="s">
        <v>220</v>
      </c>
      <c r="HI50" s="5" t="s">
        <v>220</v>
      </c>
      <c r="HJ50" s="5" t="s">
        <v>220</v>
      </c>
      <c r="HK50" s="5" t="s">
        <v>220</v>
      </c>
      <c r="HL50" s="5" t="s">
        <v>220</v>
      </c>
      <c r="HM50" s="5" t="s">
        <v>220</v>
      </c>
      <c r="HN50" s="5" t="s">
        <v>220</v>
      </c>
      <c r="HO50" s="5" t="s">
        <v>220</v>
      </c>
      <c r="HP50" s="5" t="s">
        <v>220</v>
      </c>
      <c r="HQ50" s="5" t="s">
        <v>220</v>
      </c>
      <c r="HR50" s="5" t="s">
        <v>220</v>
      </c>
      <c r="HS50" s="5">
        <v>840116</v>
      </c>
      <c r="HT50" s="5">
        <v>830270</v>
      </c>
      <c r="HU50" s="5">
        <v>819569</v>
      </c>
      <c r="HV50" s="5">
        <v>812986</v>
      </c>
      <c r="HW50" s="5">
        <v>804322</v>
      </c>
      <c r="HX50" s="5">
        <v>797580</v>
      </c>
      <c r="HY50" s="5">
        <v>792756</v>
      </c>
      <c r="HZ50" s="5">
        <v>787622</v>
      </c>
      <c r="IA50" s="5">
        <v>782879</v>
      </c>
      <c r="IB50" s="5">
        <v>781819</v>
      </c>
      <c r="IC50" s="5">
        <v>776145</v>
      </c>
      <c r="ID50" s="5">
        <v>776647</v>
      </c>
      <c r="IE50" s="5">
        <v>773954</v>
      </c>
      <c r="IF50" s="5">
        <v>766165</v>
      </c>
      <c r="IG50" s="5">
        <v>758912</v>
      </c>
      <c r="IH50" s="5">
        <v>747696</v>
      </c>
      <c r="II50" s="5">
        <v>742436</v>
      </c>
      <c r="IJ50" s="5">
        <v>733201</v>
      </c>
      <c r="IK50" s="5">
        <v>722231</v>
      </c>
      <c r="IL50" s="5">
        <v>710525</v>
      </c>
      <c r="IM50" s="5" t="s">
        <v>220</v>
      </c>
      <c r="IN50" s="5" t="s">
        <v>220</v>
      </c>
      <c r="IO50" s="5" t="s">
        <v>220</v>
      </c>
      <c r="IP50" s="5" t="s">
        <v>220</v>
      </c>
      <c r="IQ50" s="5" t="s">
        <v>220</v>
      </c>
      <c r="IR50" s="5" t="s">
        <v>220</v>
      </c>
      <c r="IS50" s="5" t="s">
        <v>220</v>
      </c>
      <c r="IT50" s="5" t="s">
        <v>220</v>
      </c>
      <c r="IU50" s="5" t="s">
        <v>220</v>
      </c>
      <c r="IV50" s="5" t="s">
        <v>220</v>
      </c>
      <c r="IW50" s="5" t="s">
        <v>220</v>
      </c>
      <c r="IX50" s="5" t="s">
        <v>220</v>
      </c>
    </row>
    <row r="51" spans="1:258" x14ac:dyDescent="0.3">
      <c r="A51" s="1" t="s">
        <v>45</v>
      </c>
      <c r="B51" s="2">
        <v>4057103</v>
      </c>
      <c r="C51" s="5">
        <v>1507639</v>
      </c>
      <c r="D51" s="5">
        <v>1547286</v>
      </c>
      <c r="E51" s="5">
        <v>1406689</v>
      </c>
      <c r="F51" s="5">
        <v>1472994</v>
      </c>
      <c r="G51" s="5">
        <v>1433316</v>
      </c>
      <c r="H51" s="5">
        <v>1479517</v>
      </c>
      <c r="I51" s="5">
        <v>1461552</v>
      </c>
      <c r="J51" s="5">
        <v>1459567</v>
      </c>
      <c r="K51" s="5">
        <v>1494371</v>
      </c>
      <c r="L51" s="5">
        <v>1555035</v>
      </c>
      <c r="M51" s="5">
        <v>1404421</v>
      </c>
      <c r="N51" s="5">
        <v>1472798</v>
      </c>
      <c r="O51" s="5">
        <v>1537077</v>
      </c>
      <c r="P51" s="5">
        <v>1402220</v>
      </c>
      <c r="Q51" s="5">
        <v>1478082</v>
      </c>
      <c r="R51" s="5">
        <v>1382100</v>
      </c>
      <c r="S51" s="5">
        <v>1344648</v>
      </c>
      <c r="T51" s="5">
        <v>1399674</v>
      </c>
      <c r="U51" s="5">
        <v>1280477</v>
      </c>
      <c r="V51" s="5">
        <v>1279227</v>
      </c>
      <c r="W51" s="5">
        <v>1309768</v>
      </c>
      <c r="X51" s="5">
        <v>1048516</v>
      </c>
      <c r="Y51" s="5">
        <v>1185923</v>
      </c>
      <c r="Z51" s="5">
        <v>1255817</v>
      </c>
      <c r="AA51" s="5">
        <v>1150435</v>
      </c>
      <c r="AB51" s="5">
        <v>1045464</v>
      </c>
      <c r="AC51" s="5">
        <v>1096048</v>
      </c>
      <c r="AD51" s="5">
        <v>1028082</v>
      </c>
      <c r="AE51" s="5">
        <v>1094598</v>
      </c>
      <c r="AF51" s="5">
        <v>945861</v>
      </c>
      <c r="AG51" s="5">
        <v>981789</v>
      </c>
      <c r="AH51" s="5">
        <v>960703</v>
      </c>
      <c r="AI51" s="5">
        <v>4554566</v>
      </c>
      <c r="AJ51" s="5">
        <v>4641035</v>
      </c>
      <c r="AK51" s="5">
        <v>4908072</v>
      </c>
      <c r="AL51" s="5">
        <v>4672987</v>
      </c>
      <c r="AM51" s="5">
        <v>5277786</v>
      </c>
      <c r="AN51" s="5">
        <v>4447988</v>
      </c>
      <c r="AO51" s="5">
        <v>4546692</v>
      </c>
      <c r="AP51" s="5">
        <v>4423431</v>
      </c>
      <c r="AQ51" s="5">
        <v>4685518</v>
      </c>
      <c r="AR51" s="5">
        <v>4688285</v>
      </c>
      <c r="AS51" s="5">
        <v>4498263</v>
      </c>
      <c r="AT51" s="5">
        <v>4580203</v>
      </c>
      <c r="AU51" s="5">
        <v>4684997</v>
      </c>
      <c r="AV51" s="5">
        <v>4614785</v>
      </c>
      <c r="AW51" s="5">
        <v>3968232</v>
      </c>
      <c r="AX51" s="5">
        <v>3812355</v>
      </c>
      <c r="AY51" s="5">
        <v>3728276</v>
      </c>
      <c r="AZ51" s="5">
        <v>3797166</v>
      </c>
      <c r="BA51" s="5">
        <v>3734877</v>
      </c>
      <c r="BB51" s="5">
        <v>3843664</v>
      </c>
      <c r="BC51" s="5">
        <v>3711708</v>
      </c>
      <c r="BD51" s="5">
        <v>3432468</v>
      </c>
      <c r="BE51" s="5">
        <v>3474428</v>
      </c>
      <c r="BF51" s="5">
        <v>3515513</v>
      </c>
      <c r="BG51" s="5">
        <v>3323460</v>
      </c>
      <c r="BH51" s="5">
        <v>3101205</v>
      </c>
      <c r="BI51" s="5">
        <v>3016848</v>
      </c>
      <c r="BJ51" s="5">
        <v>2850279</v>
      </c>
      <c r="BK51" s="5">
        <v>2810472</v>
      </c>
      <c r="BL51" s="5">
        <v>2619083</v>
      </c>
      <c r="BM51" s="5">
        <v>2572481</v>
      </c>
      <c r="BN51" s="5">
        <v>2478352</v>
      </c>
      <c r="BO51" s="6">
        <v>9.1951720537874095</v>
      </c>
      <c r="BP51" s="6">
        <v>9.2052148083805996</v>
      </c>
      <c r="BQ51" s="6">
        <v>8.6364505587233502</v>
      </c>
      <c r="BR51" s="6">
        <v>8.8586239998262002</v>
      </c>
      <c r="BS51" s="6">
        <v>8.6381509729885106</v>
      </c>
      <c r="BT51" s="6">
        <v>9.0657964727678007</v>
      </c>
      <c r="BU51" s="6">
        <v>8.7276402071222901</v>
      </c>
      <c r="BV51" s="6">
        <v>8.7646541748340407</v>
      </c>
      <c r="BW51" s="6">
        <v>8.3926280689333499</v>
      </c>
      <c r="BX51" s="6">
        <v>8.2574990273530808</v>
      </c>
      <c r="BY51" s="6">
        <v>8.7443927030375495</v>
      </c>
      <c r="BZ51" s="6">
        <v>8.2497396112705204</v>
      </c>
      <c r="CA51" s="6">
        <v>7.8960208915878001</v>
      </c>
      <c r="CB51" s="6">
        <v>6.4794397455463404</v>
      </c>
      <c r="CC51" s="6">
        <v>6.6137016662799004</v>
      </c>
      <c r="CD51" s="6">
        <v>6.5791910860284997</v>
      </c>
      <c r="CE51" s="6">
        <v>6.4874970996126802</v>
      </c>
      <c r="CF51" s="6">
        <v>6.4552888744093204</v>
      </c>
      <c r="CG51" s="6">
        <v>6.6511151703622904</v>
      </c>
      <c r="CH51" s="6">
        <v>6.7193703697623599</v>
      </c>
      <c r="CI51" s="6" t="s">
        <v>220</v>
      </c>
      <c r="CJ51" s="6" t="s">
        <v>220</v>
      </c>
      <c r="CK51" s="6" t="s">
        <v>220</v>
      </c>
      <c r="CL51" s="6" t="s">
        <v>220</v>
      </c>
      <c r="CM51" s="6" t="s">
        <v>220</v>
      </c>
      <c r="CN51" s="6" t="s">
        <v>220</v>
      </c>
      <c r="CO51" s="6" t="s">
        <v>220</v>
      </c>
      <c r="CP51" s="6" t="s">
        <v>220</v>
      </c>
      <c r="CQ51" s="6" t="s">
        <v>220</v>
      </c>
      <c r="CR51" s="6" t="s">
        <v>220</v>
      </c>
      <c r="CS51" s="6" t="s">
        <v>220</v>
      </c>
      <c r="CT51" s="6" t="s">
        <v>220</v>
      </c>
      <c r="CU51" s="6">
        <v>8.7338844680477301</v>
      </c>
      <c r="CV51" s="6">
        <v>8.4552546964430793</v>
      </c>
      <c r="CW51" s="6">
        <v>7.6039610965536202</v>
      </c>
      <c r="CX51" s="6">
        <v>7.89832355052779</v>
      </c>
      <c r="CY51" s="6">
        <v>7.73928976096437</v>
      </c>
      <c r="CZ51" s="6">
        <v>8.3443982810068302</v>
      </c>
      <c r="DA51" s="6">
        <v>8.0244675648786696</v>
      </c>
      <c r="DB51" s="6">
        <v>8.0864293704408396</v>
      </c>
      <c r="DC51" s="6">
        <v>7.7675140211356704</v>
      </c>
      <c r="DD51" s="6">
        <v>7.6197833163290003</v>
      </c>
      <c r="DE51" s="6">
        <v>8.1486740142218306</v>
      </c>
      <c r="DF51" s="6">
        <v>7.7068286378627802</v>
      </c>
      <c r="DG51" s="6">
        <v>7.3724962290133202</v>
      </c>
      <c r="DH51" s="6">
        <v>5.9371789755538602</v>
      </c>
      <c r="DI51" s="6">
        <v>5.99992641559263</v>
      </c>
      <c r="DJ51" s="6">
        <v>5.9320288902791001</v>
      </c>
      <c r="DK51" s="6">
        <v>5.9100238287079598</v>
      </c>
      <c r="DL51" s="6">
        <v>5.9120143812516996</v>
      </c>
      <c r="DM51" s="6">
        <v>5.8216910489957199</v>
      </c>
      <c r="DN51" s="6">
        <v>5.90493862106573</v>
      </c>
      <c r="DO51" s="6" t="s">
        <v>220</v>
      </c>
      <c r="DP51" s="6" t="s">
        <v>220</v>
      </c>
      <c r="DQ51" s="6" t="s">
        <v>220</v>
      </c>
      <c r="DR51" s="6" t="s">
        <v>220</v>
      </c>
      <c r="DS51" s="6" t="s">
        <v>220</v>
      </c>
      <c r="DT51" s="6" t="s">
        <v>220</v>
      </c>
      <c r="DU51" s="6" t="s">
        <v>220</v>
      </c>
      <c r="DV51" s="6" t="s">
        <v>220</v>
      </c>
      <c r="DW51" s="6" t="s">
        <v>220</v>
      </c>
      <c r="DX51" s="6" t="s">
        <v>220</v>
      </c>
      <c r="DY51" s="6" t="s">
        <v>220</v>
      </c>
      <c r="DZ51" s="6" t="s">
        <v>220</v>
      </c>
      <c r="EA51" s="6">
        <v>9.1951720537874113</v>
      </c>
      <c r="EB51" s="6">
        <v>9.2052148083806102</v>
      </c>
      <c r="EC51" s="6">
        <v>8.6364505587233573</v>
      </c>
      <c r="ED51" s="6">
        <v>8.8586239998262037</v>
      </c>
      <c r="EE51" s="6">
        <v>8.6381509729885106</v>
      </c>
      <c r="EF51" s="6">
        <v>9.0657964727678024</v>
      </c>
      <c r="EG51" s="6">
        <v>8.7276402071222918</v>
      </c>
      <c r="EH51" s="6">
        <v>8.7646541748340425</v>
      </c>
      <c r="EI51" s="6">
        <v>8.3926280689333499</v>
      </c>
      <c r="EJ51" s="6">
        <v>8.2574990273530826</v>
      </c>
      <c r="EK51" s="6">
        <v>8.744392703037553</v>
      </c>
      <c r="EL51" s="6">
        <v>8.2497396112705204</v>
      </c>
      <c r="EM51" s="6">
        <v>7.8960208915878045</v>
      </c>
      <c r="EN51" s="6">
        <v>6.4794397455463475</v>
      </c>
      <c r="EO51" s="6">
        <v>6.613701666279904</v>
      </c>
      <c r="EP51" s="6">
        <v>6.5791910860285077</v>
      </c>
      <c r="EQ51" s="6">
        <v>6.4874970996126864</v>
      </c>
      <c r="ER51" s="6">
        <v>6.4552888744093266</v>
      </c>
      <c r="ES51" s="6">
        <v>6.6511151703622948</v>
      </c>
      <c r="ET51" s="6">
        <v>6.7193703697623643</v>
      </c>
      <c r="EU51" s="6" t="s">
        <v>220</v>
      </c>
      <c r="EV51" s="6" t="s">
        <v>220</v>
      </c>
      <c r="EW51" s="6" t="s">
        <v>220</v>
      </c>
      <c r="EX51" s="6" t="s">
        <v>220</v>
      </c>
      <c r="EY51" s="6" t="s">
        <v>220</v>
      </c>
      <c r="EZ51" s="6" t="s">
        <v>220</v>
      </c>
      <c r="FA51" s="6" t="s">
        <v>220</v>
      </c>
      <c r="FB51" s="6" t="s">
        <v>220</v>
      </c>
      <c r="FC51" s="6" t="s">
        <v>220</v>
      </c>
      <c r="FD51" s="6" t="s">
        <v>220</v>
      </c>
      <c r="FE51" s="6" t="s">
        <v>220</v>
      </c>
      <c r="FF51" s="6" t="s">
        <v>220</v>
      </c>
      <c r="FG51" s="6">
        <v>8.7338844680477372</v>
      </c>
      <c r="FH51" s="6">
        <v>8.4552546964430828</v>
      </c>
      <c r="FI51" s="6">
        <v>7.6039610965536237</v>
      </c>
      <c r="FJ51" s="6">
        <v>7.898323550527798</v>
      </c>
      <c r="FK51" s="6">
        <v>7.7392897609643736</v>
      </c>
      <c r="FL51" s="6">
        <v>8.3443982810068391</v>
      </c>
      <c r="FM51" s="6">
        <v>8.0244675648786732</v>
      </c>
      <c r="FN51" s="6">
        <v>8.0864293704408468</v>
      </c>
      <c r="FO51" s="6">
        <v>7.7675140211356766</v>
      </c>
      <c r="FP51" s="6">
        <v>7.6197833163290092</v>
      </c>
      <c r="FQ51" s="6">
        <v>8.1486740142218306</v>
      </c>
      <c r="FR51" s="6">
        <v>7.7068286378627882</v>
      </c>
      <c r="FS51" s="6">
        <v>7.3724962290133247</v>
      </c>
      <c r="FT51" s="6">
        <v>5.9371789755538673</v>
      </c>
      <c r="FU51" s="6">
        <v>5.9999264155926371</v>
      </c>
      <c r="FV51" s="6">
        <v>5.9320288902791054</v>
      </c>
      <c r="FW51" s="6">
        <v>5.9100238287079607</v>
      </c>
      <c r="FX51" s="6">
        <v>5.9120143812517023</v>
      </c>
      <c r="FY51" s="6">
        <v>5.8216910489957234</v>
      </c>
      <c r="FZ51" s="6">
        <v>5.9049386210657335</v>
      </c>
      <c r="GA51" s="6" t="s">
        <v>220</v>
      </c>
      <c r="GB51" s="6" t="s">
        <v>220</v>
      </c>
      <c r="GC51" s="6" t="s">
        <v>220</v>
      </c>
      <c r="GD51" s="6" t="s">
        <v>220</v>
      </c>
      <c r="GE51" s="6" t="s">
        <v>220</v>
      </c>
      <c r="GF51" s="6" t="s">
        <v>220</v>
      </c>
      <c r="GG51" s="6" t="s">
        <v>220</v>
      </c>
      <c r="GH51" s="6" t="s">
        <v>220</v>
      </c>
      <c r="GI51" s="6" t="s">
        <v>220</v>
      </c>
      <c r="GJ51" s="6" t="s">
        <v>220</v>
      </c>
      <c r="GK51" s="6" t="s">
        <v>220</v>
      </c>
      <c r="GL51" s="6" t="s">
        <v>220</v>
      </c>
      <c r="GM51" s="5">
        <v>128049</v>
      </c>
      <c r="GN51" s="5">
        <v>126987</v>
      </c>
      <c r="GO51" s="5">
        <v>125795</v>
      </c>
      <c r="GP51" s="5">
        <v>124307</v>
      </c>
      <c r="GQ51" s="5">
        <v>122962</v>
      </c>
      <c r="GR51" s="5">
        <v>122287</v>
      </c>
      <c r="GS51" s="5">
        <v>121661</v>
      </c>
      <c r="GT51" s="5">
        <v>121088</v>
      </c>
      <c r="GU51" s="5">
        <v>120423</v>
      </c>
      <c r="GV51" s="5">
        <v>120099</v>
      </c>
      <c r="GW51" s="5">
        <v>119747</v>
      </c>
      <c r="GX51" s="5">
        <v>119534</v>
      </c>
      <c r="GY51" s="5">
        <v>118843</v>
      </c>
      <c r="GZ51" s="5">
        <v>117722</v>
      </c>
      <c r="HA51" s="5">
        <v>116500</v>
      </c>
      <c r="HB51" s="5">
        <v>115217</v>
      </c>
      <c r="HC51" s="5">
        <v>113989</v>
      </c>
      <c r="HD51" s="5">
        <v>113009</v>
      </c>
      <c r="HE51" s="5">
        <v>112163</v>
      </c>
      <c r="HF51" s="5">
        <v>110477</v>
      </c>
      <c r="HG51" s="5" t="s">
        <v>220</v>
      </c>
      <c r="HH51" s="5" t="s">
        <v>220</v>
      </c>
      <c r="HI51" s="5" t="s">
        <v>220</v>
      </c>
      <c r="HJ51" s="5" t="s">
        <v>220</v>
      </c>
      <c r="HK51" s="5" t="s">
        <v>220</v>
      </c>
      <c r="HL51" s="5" t="s">
        <v>220</v>
      </c>
      <c r="HM51" s="5" t="s">
        <v>220</v>
      </c>
      <c r="HN51" s="5" t="s">
        <v>220</v>
      </c>
      <c r="HO51" s="5" t="s">
        <v>220</v>
      </c>
      <c r="HP51" s="5" t="s">
        <v>220</v>
      </c>
      <c r="HQ51" s="5" t="s">
        <v>220</v>
      </c>
      <c r="HR51" s="5" t="s">
        <v>220</v>
      </c>
      <c r="HS51" s="5">
        <v>143431</v>
      </c>
      <c r="HT51" s="5">
        <v>142393</v>
      </c>
      <c r="HU51" s="5">
        <v>141273</v>
      </c>
      <c r="HV51" s="5">
        <v>140014</v>
      </c>
      <c r="HW51" s="5">
        <v>138605</v>
      </c>
      <c r="HX51" s="5">
        <v>137869</v>
      </c>
      <c r="HY51" s="5">
        <v>137115</v>
      </c>
      <c r="HZ51" s="5">
        <v>136377</v>
      </c>
      <c r="IA51" s="5">
        <v>135574</v>
      </c>
      <c r="IB51" s="5">
        <v>135213</v>
      </c>
      <c r="IC51" s="5">
        <v>134819</v>
      </c>
      <c r="ID51" s="5">
        <v>134703</v>
      </c>
      <c r="IE51" s="5">
        <v>133868</v>
      </c>
      <c r="IF51" s="5">
        <v>132546</v>
      </c>
      <c r="IG51" s="5">
        <v>131028</v>
      </c>
      <c r="IH51" s="5">
        <v>129602</v>
      </c>
      <c r="II51" s="5">
        <v>128250</v>
      </c>
      <c r="IJ51" s="5">
        <v>127058</v>
      </c>
      <c r="IK51" s="5">
        <v>126041</v>
      </c>
      <c r="IL51" s="5">
        <v>123945</v>
      </c>
      <c r="IM51" s="5" t="s">
        <v>220</v>
      </c>
      <c r="IN51" s="5" t="s">
        <v>220</v>
      </c>
      <c r="IO51" s="5" t="s">
        <v>220</v>
      </c>
      <c r="IP51" s="5" t="s">
        <v>220</v>
      </c>
      <c r="IQ51" s="5" t="s">
        <v>220</v>
      </c>
      <c r="IR51" s="5" t="s">
        <v>220</v>
      </c>
      <c r="IS51" s="5" t="s">
        <v>220</v>
      </c>
      <c r="IT51" s="5" t="s">
        <v>220</v>
      </c>
      <c r="IU51" s="5" t="s">
        <v>220</v>
      </c>
      <c r="IV51" s="5" t="s">
        <v>220</v>
      </c>
      <c r="IW51" s="5" t="s">
        <v>220</v>
      </c>
      <c r="IX51" s="5" t="s">
        <v>220</v>
      </c>
    </row>
    <row r="52" spans="1:258" x14ac:dyDescent="0.3">
      <c r="A52" s="1" t="s">
        <v>46</v>
      </c>
      <c r="B52" s="2">
        <v>4057079</v>
      </c>
      <c r="C52" s="5">
        <v>7467301</v>
      </c>
      <c r="D52" s="5">
        <v>7712381</v>
      </c>
      <c r="E52" s="5">
        <v>7011701</v>
      </c>
      <c r="F52" s="5">
        <v>7364509</v>
      </c>
      <c r="G52" s="5">
        <v>7136587</v>
      </c>
      <c r="H52" s="5">
        <v>7325305</v>
      </c>
      <c r="I52" s="5">
        <v>7247457</v>
      </c>
      <c r="J52" s="5">
        <v>7186457</v>
      </c>
      <c r="K52" s="5">
        <v>7331858</v>
      </c>
      <c r="L52" s="5">
        <v>7640842</v>
      </c>
      <c r="M52" s="5">
        <v>7040514</v>
      </c>
      <c r="N52" s="5">
        <v>7393924</v>
      </c>
      <c r="O52" s="5">
        <v>7783694</v>
      </c>
      <c r="P52" s="5">
        <v>7207067</v>
      </c>
      <c r="Q52" s="5">
        <v>7677452</v>
      </c>
      <c r="R52" s="5">
        <v>7197172</v>
      </c>
      <c r="S52" s="5">
        <v>7020368</v>
      </c>
      <c r="T52" s="5">
        <v>7302647</v>
      </c>
      <c r="U52" s="5">
        <v>6666015</v>
      </c>
      <c r="V52" s="5">
        <v>6649480</v>
      </c>
      <c r="W52" s="5">
        <v>6833949</v>
      </c>
      <c r="X52" s="5">
        <v>6342731</v>
      </c>
      <c r="Y52" s="5">
        <v>5903188</v>
      </c>
      <c r="Z52" s="5">
        <v>6353457</v>
      </c>
      <c r="AA52" s="5">
        <v>6118381</v>
      </c>
      <c r="AB52" s="5">
        <v>5931770</v>
      </c>
      <c r="AC52" s="5">
        <v>6073314</v>
      </c>
      <c r="AD52" s="5">
        <v>5552285</v>
      </c>
      <c r="AE52" s="5">
        <v>6012972</v>
      </c>
      <c r="AF52" s="5">
        <v>5308142</v>
      </c>
      <c r="AG52" s="5">
        <v>5538672</v>
      </c>
      <c r="AH52" s="5">
        <v>5523397</v>
      </c>
      <c r="AI52" s="5">
        <v>21237518</v>
      </c>
      <c r="AJ52" s="5">
        <v>21785878</v>
      </c>
      <c r="AK52" s="5">
        <v>20805946</v>
      </c>
      <c r="AL52" s="5">
        <v>21320518</v>
      </c>
      <c r="AM52" s="5">
        <v>20805363</v>
      </c>
      <c r="AN52" s="5">
        <v>27741596</v>
      </c>
      <c r="AO52" s="5">
        <v>39309749</v>
      </c>
      <c r="AP52" s="5">
        <v>36868678</v>
      </c>
      <c r="AQ52" s="5">
        <v>38742673</v>
      </c>
      <c r="AR52" s="5">
        <v>44716936</v>
      </c>
      <c r="AS52" s="5">
        <v>35525041</v>
      </c>
      <c r="AT52" s="5">
        <v>32592585</v>
      </c>
      <c r="AU52" s="5">
        <v>37584241</v>
      </c>
      <c r="AV52" s="5">
        <v>133164017</v>
      </c>
      <c r="AW52" s="5">
        <v>288006842</v>
      </c>
      <c r="AX52" s="5">
        <v>255403852</v>
      </c>
      <c r="AY52" s="5">
        <v>179078246</v>
      </c>
      <c r="AZ52" s="5">
        <v>135262782</v>
      </c>
      <c r="BA52" s="5">
        <v>83122693</v>
      </c>
      <c r="BB52" s="5">
        <v>58685081</v>
      </c>
      <c r="BC52" s="5">
        <v>47637544</v>
      </c>
      <c r="BD52" s="5">
        <v>60774014</v>
      </c>
      <c r="BE52" s="5">
        <v>48780854</v>
      </c>
      <c r="BF52" s="5">
        <v>28250711</v>
      </c>
      <c r="BG52" s="5">
        <v>25628563</v>
      </c>
      <c r="BH52" s="5">
        <v>22208836</v>
      </c>
      <c r="BI52" s="5">
        <v>22473866</v>
      </c>
      <c r="BJ52" s="5">
        <v>21321893</v>
      </c>
      <c r="BK52" s="5">
        <v>21079435</v>
      </c>
      <c r="BL52" s="5">
        <v>22107852</v>
      </c>
      <c r="BM52" s="5">
        <v>19216396</v>
      </c>
      <c r="BN52" s="5">
        <v>18426405</v>
      </c>
      <c r="BO52" s="6">
        <v>11.05403297383071</v>
      </c>
      <c r="BP52" s="6">
        <v>11.114268712583071</v>
      </c>
      <c r="BQ52" s="6">
        <v>11.607827025578089</v>
      </c>
      <c r="BR52" s="6">
        <v>11.686278928429349</v>
      </c>
      <c r="BS52" s="6">
        <v>11.3090632959575</v>
      </c>
      <c r="BT52" s="6">
        <v>11.31898932522137</v>
      </c>
      <c r="BU52" s="6">
        <v>11.098753151144781</v>
      </c>
      <c r="BV52" s="6">
        <v>10.636299606246141</v>
      </c>
      <c r="BW52" s="6">
        <v>12.14791743740048</v>
      </c>
      <c r="BX52" s="6">
        <v>12.9414546433447</v>
      </c>
      <c r="BY52" s="6">
        <v>11.402386859984571</v>
      </c>
      <c r="BZ52" s="6">
        <v>10.649355222234989</v>
      </c>
      <c r="CA52" s="6">
        <v>10.16857924423781</v>
      </c>
      <c r="CB52" s="6">
        <v>9.4668776034913495</v>
      </c>
      <c r="CC52" s="6">
        <v>7.4914299768973098</v>
      </c>
      <c r="CD52" s="6">
        <v>7.5307007324987296</v>
      </c>
      <c r="CE52" s="6">
        <v>7.5034611662857502</v>
      </c>
      <c r="CF52" s="6">
        <v>7.5629511394800604</v>
      </c>
      <c r="CG52" s="6">
        <v>7.5239796025036103</v>
      </c>
      <c r="CH52" s="6">
        <v>7.7330257403586398</v>
      </c>
      <c r="CI52" s="6" t="s">
        <v>220</v>
      </c>
      <c r="CJ52" s="6" t="s">
        <v>220</v>
      </c>
      <c r="CK52" s="6" t="s">
        <v>220</v>
      </c>
      <c r="CL52" s="6" t="s">
        <v>220</v>
      </c>
      <c r="CM52" s="6" t="s">
        <v>220</v>
      </c>
      <c r="CN52" s="6" t="s">
        <v>220</v>
      </c>
      <c r="CO52" s="6" t="s">
        <v>220</v>
      </c>
      <c r="CP52" s="6" t="s">
        <v>220</v>
      </c>
      <c r="CQ52" s="6" t="s">
        <v>220</v>
      </c>
      <c r="CR52" s="6" t="s">
        <v>220</v>
      </c>
      <c r="CS52" s="6" t="s">
        <v>220</v>
      </c>
      <c r="CT52" s="6" t="s">
        <v>220</v>
      </c>
      <c r="CU52" s="6">
        <v>10.7249037765386</v>
      </c>
      <c r="CV52" s="6">
        <v>10.70147766813046</v>
      </c>
      <c r="CW52" s="6">
        <v>11.018976511352699</v>
      </c>
      <c r="CX52" s="6">
        <v>11.160665070195369</v>
      </c>
      <c r="CY52" s="6">
        <v>10.88667918644777</v>
      </c>
      <c r="CZ52" s="6">
        <v>11.221404392428431</v>
      </c>
      <c r="DA52" s="6">
        <v>10.93800807025459</v>
      </c>
      <c r="DB52" s="6">
        <v>10.40348207207593</v>
      </c>
      <c r="DC52" s="6">
        <v>12.29043000421569</v>
      </c>
      <c r="DD52" s="6">
        <v>12.647077304851759</v>
      </c>
      <c r="DE52" s="6">
        <v>10.203871231214871</v>
      </c>
      <c r="DF52" s="6">
        <v>9.1676109081110297</v>
      </c>
      <c r="DG52" s="6">
        <v>8.8224970189379004</v>
      </c>
      <c r="DH52" s="6">
        <v>8.1291994520249808</v>
      </c>
      <c r="DI52" s="6">
        <v>7.22278183863002</v>
      </c>
      <c r="DJ52" s="6">
        <v>6.43607701498913</v>
      </c>
      <c r="DK52" s="6">
        <v>6.4936099478341198</v>
      </c>
      <c r="DL52" s="6">
        <v>6.4300269656582598</v>
      </c>
      <c r="DM52" s="6">
        <v>6.3047306017585303</v>
      </c>
      <c r="DN52" s="6">
        <v>6.2140644697101504</v>
      </c>
      <c r="DO52" s="6" t="s">
        <v>220</v>
      </c>
      <c r="DP52" s="6" t="s">
        <v>220</v>
      </c>
      <c r="DQ52" s="6" t="s">
        <v>220</v>
      </c>
      <c r="DR52" s="6" t="s">
        <v>220</v>
      </c>
      <c r="DS52" s="6" t="s">
        <v>220</v>
      </c>
      <c r="DT52" s="6" t="s">
        <v>220</v>
      </c>
      <c r="DU52" s="6" t="s">
        <v>220</v>
      </c>
      <c r="DV52" s="6" t="s">
        <v>220</v>
      </c>
      <c r="DW52" s="6" t="s">
        <v>220</v>
      </c>
      <c r="DX52" s="6" t="s">
        <v>220</v>
      </c>
      <c r="DY52" s="6" t="s">
        <v>220</v>
      </c>
      <c r="DZ52" s="6" t="s">
        <v>220</v>
      </c>
      <c r="EA52" s="6">
        <v>7.9878649611332175</v>
      </c>
      <c r="EB52" s="6">
        <v>7.8669868617745937</v>
      </c>
      <c r="EC52" s="6">
        <v>8.3909168402931051</v>
      </c>
      <c r="ED52" s="6">
        <v>8.6216745746389876</v>
      </c>
      <c r="EE52" s="6">
        <v>8.2941888048166437</v>
      </c>
      <c r="EF52" s="6">
        <v>8.4127555098388402</v>
      </c>
      <c r="EG52" s="6">
        <v>8.3206691228841887</v>
      </c>
      <c r="EH52" s="6">
        <v>8.2895646630878055</v>
      </c>
      <c r="EI52" s="6">
        <v>9.3683620168312043</v>
      </c>
      <c r="EJ52" s="6">
        <v>11.263078074379761</v>
      </c>
      <c r="EK52" s="6">
        <v>11.0080315158808</v>
      </c>
      <c r="EL52" s="6">
        <v>10.538883007182655</v>
      </c>
      <c r="EM52" s="6">
        <v>10.048723646031865</v>
      </c>
      <c r="EN52" s="6">
        <v>9.3336443243832754</v>
      </c>
      <c r="EO52" s="6">
        <v>7.2977076248734605</v>
      </c>
      <c r="EP52" s="6">
        <v>7.2751224057341419</v>
      </c>
      <c r="EQ52" s="6">
        <v>7.2915265980358868</v>
      </c>
      <c r="ER52" s="6">
        <v>7.4965283136375067</v>
      </c>
      <c r="ES52" s="6">
        <v>7.5101391160985989</v>
      </c>
      <c r="ET52" s="6">
        <v>7.7330257403586442</v>
      </c>
      <c r="EU52" s="6" t="s">
        <v>220</v>
      </c>
      <c r="EV52" s="6" t="s">
        <v>220</v>
      </c>
      <c r="EW52" s="6" t="s">
        <v>220</v>
      </c>
      <c r="EX52" s="6" t="s">
        <v>220</v>
      </c>
      <c r="EY52" s="6" t="s">
        <v>220</v>
      </c>
      <c r="EZ52" s="6" t="s">
        <v>220</v>
      </c>
      <c r="FA52" s="6" t="s">
        <v>220</v>
      </c>
      <c r="FB52" s="6" t="s">
        <v>220</v>
      </c>
      <c r="FC52" s="6" t="s">
        <v>220</v>
      </c>
      <c r="FD52" s="6" t="s">
        <v>220</v>
      </c>
      <c r="FE52" s="6" t="s">
        <v>220</v>
      </c>
      <c r="FF52" s="6" t="s">
        <v>220</v>
      </c>
      <c r="FG52" s="6">
        <v>4.9128207182113135</v>
      </c>
      <c r="FH52" s="6">
        <v>4.6887272161965567</v>
      </c>
      <c r="FI52" s="6">
        <v>4.8899742118110332</v>
      </c>
      <c r="FJ52" s="6">
        <v>4.9613009419489238</v>
      </c>
      <c r="FK52" s="6">
        <v>4.7969231876629657</v>
      </c>
      <c r="FL52" s="6">
        <v>5.1162934679933985</v>
      </c>
      <c r="FM52" s="6">
        <v>5.0120184535160357</v>
      </c>
      <c r="FN52" s="6">
        <v>5.0038568401548114</v>
      </c>
      <c r="FO52" s="6">
        <v>5.3329819181782785</v>
      </c>
      <c r="FP52" s="6">
        <v>7.1632573839840701</v>
      </c>
      <c r="FQ52" s="6">
        <v>9.0980222058464904</v>
      </c>
      <c r="FR52" s="6">
        <v>8.9515077854232779</v>
      </c>
      <c r="FS52" s="6">
        <v>8.6227155230258052</v>
      </c>
      <c r="FT52" s="6">
        <v>7.9326382056115232</v>
      </c>
      <c r="FU52" s="6">
        <v>6.2922136373140267</v>
      </c>
      <c r="FV52" s="6">
        <v>5.429055756197557</v>
      </c>
      <c r="FW52" s="6">
        <v>5.4210901402220513</v>
      </c>
      <c r="FX52" s="6">
        <v>5.7028334619054935</v>
      </c>
      <c r="FY52" s="6">
        <v>6.1252144296368352</v>
      </c>
      <c r="FZ52" s="6">
        <v>6.2140644697101539</v>
      </c>
      <c r="GA52" s="6" t="s">
        <v>220</v>
      </c>
      <c r="GB52" s="6" t="s">
        <v>220</v>
      </c>
      <c r="GC52" s="6" t="s">
        <v>220</v>
      </c>
      <c r="GD52" s="6" t="s">
        <v>220</v>
      </c>
      <c r="GE52" s="6" t="s">
        <v>220</v>
      </c>
      <c r="GF52" s="6" t="s">
        <v>220</v>
      </c>
      <c r="GG52" s="6" t="s">
        <v>220</v>
      </c>
      <c r="GH52" s="6" t="s">
        <v>220</v>
      </c>
      <c r="GI52" s="6" t="s">
        <v>220</v>
      </c>
      <c r="GJ52" s="6" t="s">
        <v>220</v>
      </c>
      <c r="GK52" s="6" t="s">
        <v>220</v>
      </c>
      <c r="GL52" s="6" t="s">
        <v>220</v>
      </c>
      <c r="GM52" s="5">
        <v>644016</v>
      </c>
      <c r="GN52" s="5">
        <v>639394</v>
      </c>
      <c r="GO52" s="5">
        <v>634070</v>
      </c>
      <c r="GP52" s="5">
        <v>629102</v>
      </c>
      <c r="GQ52" s="5">
        <v>623795</v>
      </c>
      <c r="GR52" s="5">
        <v>619513</v>
      </c>
      <c r="GS52" s="5">
        <v>615738</v>
      </c>
      <c r="GT52" s="5">
        <v>613182</v>
      </c>
      <c r="GU52" s="5">
        <v>610416</v>
      </c>
      <c r="GV52" s="5">
        <v>608961</v>
      </c>
      <c r="GW52" s="5">
        <v>607980</v>
      </c>
      <c r="GX52" s="5">
        <v>611926</v>
      </c>
      <c r="GY52" s="5">
        <v>610626</v>
      </c>
      <c r="GZ52" s="5">
        <v>607173</v>
      </c>
      <c r="HA52" s="5">
        <v>602536</v>
      </c>
      <c r="HB52" s="5">
        <v>596692</v>
      </c>
      <c r="HC52" s="5">
        <v>591050</v>
      </c>
      <c r="HD52" s="5">
        <v>585995</v>
      </c>
      <c r="HE52" s="5">
        <v>585931</v>
      </c>
      <c r="HF52" s="5">
        <v>572706</v>
      </c>
      <c r="HG52" s="5" t="s">
        <v>220</v>
      </c>
      <c r="HH52" s="5" t="s">
        <v>220</v>
      </c>
      <c r="HI52" s="5" t="s">
        <v>220</v>
      </c>
      <c r="HJ52" s="5" t="s">
        <v>220</v>
      </c>
      <c r="HK52" s="5" t="s">
        <v>220</v>
      </c>
      <c r="HL52" s="5" t="s">
        <v>220</v>
      </c>
      <c r="HM52" s="5" t="s">
        <v>220</v>
      </c>
      <c r="HN52" s="5" t="s">
        <v>220</v>
      </c>
      <c r="HO52" s="5" t="s">
        <v>220</v>
      </c>
      <c r="HP52" s="5" t="s">
        <v>220</v>
      </c>
      <c r="HQ52" s="5" t="s">
        <v>220</v>
      </c>
      <c r="HR52" s="5" t="s">
        <v>220</v>
      </c>
      <c r="HS52" s="5">
        <v>722911</v>
      </c>
      <c r="HT52" s="5">
        <v>718099</v>
      </c>
      <c r="HU52" s="5">
        <v>712329</v>
      </c>
      <c r="HV52" s="5">
        <v>706793</v>
      </c>
      <c r="HW52" s="5">
        <v>701129</v>
      </c>
      <c r="HX52" s="5">
        <v>696157</v>
      </c>
      <c r="HY52" s="5">
        <v>691984</v>
      </c>
      <c r="HZ52" s="5">
        <v>689045</v>
      </c>
      <c r="IA52" s="5">
        <v>685859</v>
      </c>
      <c r="IB52" s="5">
        <v>684529</v>
      </c>
      <c r="IC52" s="5">
        <v>683606</v>
      </c>
      <c r="ID52" s="5">
        <v>687930</v>
      </c>
      <c r="IE52" s="5">
        <v>686578</v>
      </c>
      <c r="IF52" s="5">
        <v>682853</v>
      </c>
      <c r="IG52" s="5">
        <v>677660</v>
      </c>
      <c r="IH52" s="5">
        <v>671381</v>
      </c>
      <c r="II52" s="5">
        <v>664815</v>
      </c>
      <c r="IJ52" s="5">
        <v>659442</v>
      </c>
      <c r="IK52" s="5">
        <v>659127</v>
      </c>
      <c r="IL52" s="5">
        <v>643563</v>
      </c>
      <c r="IM52" s="5" t="s">
        <v>220</v>
      </c>
      <c r="IN52" s="5" t="s">
        <v>220</v>
      </c>
      <c r="IO52" s="5" t="s">
        <v>220</v>
      </c>
      <c r="IP52" s="5" t="s">
        <v>220</v>
      </c>
      <c r="IQ52" s="5" t="s">
        <v>220</v>
      </c>
      <c r="IR52" s="5" t="s">
        <v>220</v>
      </c>
      <c r="IS52" s="5" t="s">
        <v>220</v>
      </c>
      <c r="IT52" s="5" t="s">
        <v>220</v>
      </c>
      <c r="IU52" s="5" t="s">
        <v>220</v>
      </c>
      <c r="IV52" s="5" t="s">
        <v>220</v>
      </c>
      <c r="IW52" s="5" t="s">
        <v>220</v>
      </c>
      <c r="IX52" s="5" t="s">
        <v>220</v>
      </c>
    </row>
    <row r="53" spans="1:258" x14ac:dyDescent="0.3">
      <c r="A53" s="1" t="s">
        <v>47</v>
      </c>
      <c r="B53" s="2">
        <v>4004192</v>
      </c>
      <c r="C53" s="5">
        <v>18242806</v>
      </c>
      <c r="D53" s="5">
        <v>18717246</v>
      </c>
      <c r="E53" s="5">
        <v>17372065</v>
      </c>
      <c r="F53" s="5">
        <v>17946817</v>
      </c>
      <c r="G53" s="5">
        <v>17685926</v>
      </c>
      <c r="H53" s="5">
        <v>18232019</v>
      </c>
      <c r="I53" s="5">
        <v>17371628</v>
      </c>
      <c r="J53" s="5">
        <v>16776982</v>
      </c>
      <c r="K53" s="5">
        <v>17762809</v>
      </c>
      <c r="L53" s="5">
        <v>19270778</v>
      </c>
      <c r="M53" s="5">
        <v>17229226</v>
      </c>
      <c r="N53" s="5">
        <v>17081010</v>
      </c>
      <c r="O53" s="5">
        <v>17184046</v>
      </c>
      <c r="P53" s="5">
        <v>16177572</v>
      </c>
      <c r="Q53" s="5">
        <v>16720430</v>
      </c>
      <c r="R53" s="5">
        <v>16030536</v>
      </c>
      <c r="S53" s="5">
        <v>15221143</v>
      </c>
      <c r="T53" s="5">
        <v>15455132</v>
      </c>
      <c r="U53" s="5">
        <v>14085801</v>
      </c>
      <c r="V53" s="5">
        <v>14443147</v>
      </c>
      <c r="W53" s="5">
        <v>13318127</v>
      </c>
      <c r="X53" s="5">
        <v>13117263</v>
      </c>
      <c r="Y53" s="5">
        <v>12487639</v>
      </c>
      <c r="Z53" s="5">
        <v>12610662</v>
      </c>
      <c r="AA53" s="5">
        <v>12074209</v>
      </c>
      <c r="AB53" s="5">
        <v>11147199</v>
      </c>
      <c r="AC53" s="5">
        <v>11397710</v>
      </c>
      <c r="AD53" s="5">
        <v>10490030</v>
      </c>
      <c r="AE53" s="5">
        <v>10340063</v>
      </c>
      <c r="AF53" s="5">
        <v>10013870</v>
      </c>
      <c r="AG53" s="5">
        <v>9942970</v>
      </c>
      <c r="AH53" s="5">
        <v>9854258</v>
      </c>
      <c r="AI53" s="5">
        <v>68356825</v>
      </c>
      <c r="AJ53" s="5">
        <v>69332749</v>
      </c>
      <c r="AK53" s="5">
        <v>66822736</v>
      </c>
      <c r="AL53" s="5">
        <v>69052154</v>
      </c>
      <c r="AM53" s="5">
        <v>64880560</v>
      </c>
      <c r="AN53" s="5">
        <v>62871047</v>
      </c>
      <c r="AO53" s="5">
        <v>60204063</v>
      </c>
      <c r="AP53" s="5">
        <v>58390142</v>
      </c>
      <c r="AQ53" s="5">
        <v>56223125</v>
      </c>
      <c r="AR53" s="5">
        <v>59702002</v>
      </c>
      <c r="AS53" s="5">
        <v>56946640</v>
      </c>
      <c r="AT53" s="5">
        <v>58115817</v>
      </c>
      <c r="AU53" s="5">
        <v>59824614</v>
      </c>
      <c r="AV53" s="5">
        <v>57875207</v>
      </c>
      <c r="AW53" s="5">
        <v>59541285</v>
      </c>
      <c r="AX53" s="5">
        <v>56802377</v>
      </c>
      <c r="AY53" s="5">
        <v>57470061</v>
      </c>
      <c r="AZ53" s="5">
        <v>57527067</v>
      </c>
      <c r="BA53" s="5">
        <v>53560600</v>
      </c>
      <c r="BB53" s="5">
        <v>56652785</v>
      </c>
      <c r="BC53" s="5">
        <v>54759161</v>
      </c>
      <c r="BD53" s="5">
        <v>54476052</v>
      </c>
      <c r="BE53" s="5">
        <v>52765312</v>
      </c>
      <c r="BF53" s="5">
        <v>51328109</v>
      </c>
      <c r="BG53" s="5">
        <v>49890360</v>
      </c>
      <c r="BH53" s="5">
        <v>45571717</v>
      </c>
      <c r="BI53" s="5">
        <v>45504807</v>
      </c>
      <c r="BJ53" s="5">
        <v>42829073</v>
      </c>
      <c r="BK53" s="5">
        <v>40995410</v>
      </c>
      <c r="BL53" s="5">
        <v>40384651</v>
      </c>
      <c r="BM53" s="5">
        <v>38596653</v>
      </c>
      <c r="BN53" s="5">
        <v>37587749</v>
      </c>
      <c r="BO53" s="6">
        <v>11.890363796008129</v>
      </c>
      <c r="BP53" s="6">
        <v>11.221656220151189</v>
      </c>
      <c r="BQ53" s="6">
        <v>10.46524405705366</v>
      </c>
      <c r="BR53" s="6">
        <v>10.683844383101469</v>
      </c>
      <c r="BS53" s="6">
        <v>10.90091070153748</v>
      </c>
      <c r="BT53" s="6">
        <v>10.477398463160689</v>
      </c>
      <c r="BU53" s="6">
        <v>10.532254086951429</v>
      </c>
      <c r="BV53" s="6">
        <v>10.37148397727314</v>
      </c>
      <c r="BW53" s="6">
        <v>10.08515658109911</v>
      </c>
      <c r="BX53" s="6">
        <v>10.245641860144829</v>
      </c>
      <c r="BY53" s="6">
        <v>10.35145165546032</v>
      </c>
      <c r="BZ53" s="6">
        <v>9.5762604201976291</v>
      </c>
      <c r="CA53" s="6">
        <v>9.3867178086745202</v>
      </c>
      <c r="CB53" s="6">
        <v>9.0228676452271301</v>
      </c>
      <c r="CC53" s="6">
        <v>8.5554976755980494</v>
      </c>
      <c r="CD53" s="6">
        <v>8.2845951002511704</v>
      </c>
      <c r="CE53" s="6">
        <v>8.2451889454031093</v>
      </c>
      <c r="CF53" s="6">
        <v>8.1196847752578201</v>
      </c>
      <c r="CG53" s="6">
        <v>8.0480691158422495</v>
      </c>
      <c r="CH53" s="6">
        <v>7.8890770827161099</v>
      </c>
      <c r="CI53" s="6" t="s">
        <v>220</v>
      </c>
      <c r="CJ53" s="6" t="s">
        <v>220</v>
      </c>
      <c r="CK53" s="6" t="s">
        <v>220</v>
      </c>
      <c r="CL53" s="6" t="s">
        <v>220</v>
      </c>
      <c r="CM53" s="6" t="s">
        <v>220</v>
      </c>
      <c r="CN53" s="6" t="s">
        <v>220</v>
      </c>
      <c r="CO53" s="6" t="s">
        <v>220</v>
      </c>
      <c r="CP53" s="6" t="s">
        <v>220</v>
      </c>
      <c r="CQ53" s="6" t="s">
        <v>220</v>
      </c>
      <c r="CR53" s="6" t="s">
        <v>220</v>
      </c>
      <c r="CS53" s="6" t="s">
        <v>220</v>
      </c>
      <c r="CT53" s="6" t="s">
        <v>220</v>
      </c>
      <c r="CU53" s="6">
        <v>9.7316389243561492</v>
      </c>
      <c r="CV53" s="6">
        <v>9.2970423053570102</v>
      </c>
      <c r="CW53" s="6">
        <v>8.6126418736672292</v>
      </c>
      <c r="CX53" s="6">
        <v>8.8912404984181208</v>
      </c>
      <c r="CY53" s="6">
        <v>9.0739103885844195</v>
      </c>
      <c r="CZ53" s="6">
        <v>8.8795747239904195</v>
      </c>
      <c r="DA53" s="6">
        <v>8.8791732393209895</v>
      </c>
      <c r="DB53" s="6">
        <v>8.7678516144708798</v>
      </c>
      <c r="DC53" s="6">
        <v>8.6008657841922105</v>
      </c>
      <c r="DD53" s="6">
        <v>8.8719758200826302</v>
      </c>
      <c r="DE53" s="6">
        <v>8.8614713230244302</v>
      </c>
      <c r="DF53" s="6">
        <v>8.1988844732300503</v>
      </c>
      <c r="DG53" s="6">
        <v>7.9383093193549401</v>
      </c>
      <c r="DH53" s="6">
        <v>7.5456381627668296</v>
      </c>
      <c r="DI53" s="6">
        <v>7.12802900466603</v>
      </c>
      <c r="DJ53" s="6">
        <v>6.7984229224802197</v>
      </c>
      <c r="DK53" s="6">
        <v>6.7240611562327901</v>
      </c>
      <c r="DL53" s="6">
        <v>6.6152895826420099</v>
      </c>
      <c r="DM53" s="6">
        <v>6.4983276226164</v>
      </c>
      <c r="DN53" s="6">
        <v>6.3159031830575598</v>
      </c>
      <c r="DO53" s="6" t="s">
        <v>220</v>
      </c>
      <c r="DP53" s="6" t="s">
        <v>220</v>
      </c>
      <c r="DQ53" s="6" t="s">
        <v>220</v>
      </c>
      <c r="DR53" s="6" t="s">
        <v>220</v>
      </c>
      <c r="DS53" s="6" t="s">
        <v>220</v>
      </c>
      <c r="DT53" s="6" t="s">
        <v>220</v>
      </c>
      <c r="DU53" s="6" t="s">
        <v>220</v>
      </c>
      <c r="DV53" s="6" t="s">
        <v>220</v>
      </c>
      <c r="DW53" s="6" t="s">
        <v>220</v>
      </c>
      <c r="DX53" s="6" t="s">
        <v>220</v>
      </c>
      <c r="DY53" s="6" t="s">
        <v>220</v>
      </c>
      <c r="DZ53" s="6" t="s">
        <v>220</v>
      </c>
      <c r="EA53" s="6">
        <v>11.890363796008137</v>
      </c>
      <c r="EB53" s="6">
        <v>11.221656220151191</v>
      </c>
      <c r="EC53" s="6">
        <v>10.465244057053667</v>
      </c>
      <c r="ED53" s="6">
        <v>10.683844383101471</v>
      </c>
      <c r="EE53" s="6">
        <v>10.900910701537482</v>
      </c>
      <c r="EF53" s="6">
        <v>10.477398463160691</v>
      </c>
      <c r="EG53" s="6">
        <v>10.532254086951436</v>
      </c>
      <c r="EH53" s="6">
        <v>10.371483977273147</v>
      </c>
      <c r="EI53" s="6">
        <v>10.085156581099115</v>
      </c>
      <c r="EJ53" s="6">
        <v>10.245641860144834</v>
      </c>
      <c r="EK53" s="6">
        <v>10.351451655460322</v>
      </c>
      <c r="EL53" s="6">
        <v>9.5762604201976345</v>
      </c>
      <c r="EM53" s="6">
        <v>9.386717808674522</v>
      </c>
      <c r="EN53" s="6">
        <v>9.0228676452271301</v>
      </c>
      <c r="EO53" s="6">
        <v>8.5554976755980565</v>
      </c>
      <c r="EP53" s="6">
        <v>8.2845951002511704</v>
      </c>
      <c r="EQ53" s="6">
        <v>8.2451889454031146</v>
      </c>
      <c r="ER53" s="6">
        <v>8.1196847752578236</v>
      </c>
      <c r="ES53" s="6">
        <v>8.0480691158422584</v>
      </c>
      <c r="ET53" s="6">
        <v>7.8890770827161143</v>
      </c>
      <c r="EU53" s="6" t="s">
        <v>220</v>
      </c>
      <c r="EV53" s="6" t="s">
        <v>220</v>
      </c>
      <c r="EW53" s="6" t="s">
        <v>220</v>
      </c>
      <c r="EX53" s="6" t="s">
        <v>220</v>
      </c>
      <c r="EY53" s="6" t="s">
        <v>220</v>
      </c>
      <c r="EZ53" s="6" t="s">
        <v>220</v>
      </c>
      <c r="FA53" s="6" t="s">
        <v>220</v>
      </c>
      <c r="FB53" s="6" t="s">
        <v>220</v>
      </c>
      <c r="FC53" s="6" t="s">
        <v>220</v>
      </c>
      <c r="FD53" s="6" t="s">
        <v>220</v>
      </c>
      <c r="FE53" s="6" t="s">
        <v>220</v>
      </c>
      <c r="FF53" s="6" t="s">
        <v>220</v>
      </c>
      <c r="FG53" s="6">
        <v>9.7316389243561545</v>
      </c>
      <c r="FH53" s="6">
        <v>9.297042305357019</v>
      </c>
      <c r="FI53" s="6">
        <v>8.6126418736672345</v>
      </c>
      <c r="FJ53" s="6">
        <v>8.8912404984181226</v>
      </c>
      <c r="FK53" s="6">
        <v>9.073910388584423</v>
      </c>
      <c r="FL53" s="6">
        <v>8.879574723990423</v>
      </c>
      <c r="FM53" s="6">
        <v>8.879173239320993</v>
      </c>
      <c r="FN53" s="6">
        <v>8.7678516144708833</v>
      </c>
      <c r="FO53" s="6">
        <v>8.6008657841922176</v>
      </c>
      <c r="FP53" s="6">
        <v>8.8719758200826355</v>
      </c>
      <c r="FQ53" s="6">
        <v>8.861471323024432</v>
      </c>
      <c r="FR53" s="6">
        <v>8.1988844732300539</v>
      </c>
      <c r="FS53" s="6">
        <v>7.9383093193549419</v>
      </c>
      <c r="FT53" s="6">
        <v>7.5456381627668359</v>
      </c>
      <c r="FU53" s="6">
        <v>7.1280290046660335</v>
      </c>
      <c r="FV53" s="6">
        <v>6.7984229224802233</v>
      </c>
      <c r="FW53" s="6">
        <v>6.7240611562327901</v>
      </c>
      <c r="FX53" s="6">
        <v>6.6152895826420099</v>
      </c>
      <c r="FY53" s="6">
        <v>6.4983276226164071</v>
      </c>
      <c r="FZ53" s="6">
        <v>6.315903183057566</v>
      </c>
      <c r="GA53" s="6" t="s">
        <v>220</v>
      </c>
      <c r="GB53" s="6" t="s">
        <v>220</v>
      </c>
      <c r="GC53" s="6" t="s">
        <v>220</v>
      </c>
      <c r="GD53" s="6" t="s">
        <v>220</v>
      </c>
      <c r="GE53" s="6" t="s">
        <v>220</v>
      </c>
      <c r="GF53" s="6" t="s">
        <v>220</v>
      </c>
      <c r="GG53" s="6" t="s">
        <v>220</v>
      </c>
      <c r="GH53" s="6" t="s">
        <v>220</v>
      </c>
      <c r="GI53" s="6" t="s">
        <v>220</v>
      </c>
      <c r="GJ53" s="6" t="s">
        <v>220</v>
      </c>
      <c r="GK53" s="6" t="s">
        <v>220</v>
      </c>
      <c r="GL53" s="6" t="s">
        <v>220</v>
      </c>
      <c r="GM53" s="5">
        <v>1358585</v>
      </c>
      <c r="GN53" s="5">
        <v>1339860</v>
      </c>
      <c r="GO53" s="5">
        <v>1320174</v>
      </c>
      <c r="GP53" s="5">
        <v>1298767</v>
      </c>
      <c r="GQ53" s="5">
        <v>1242328</v>
      </c>
      <c r="GR53" s="5">
        <v>1242328</v>
      </c>
      <c r="GS53" s="5">
        <v>1242328</v>
      </c>
      <c r="GT53" s="5">
        <v>1231065</v>
      </c>
      <c r="GU53" s="5">
        <v>1221426</v>
      </c>
      <c r="GV53" s="5">
        <v>1216054</v>
      </c>
      <c r="GW53" s="5">
        <v>1232488</v>
      </c>
      <c r="GX53" s="5">
        <v>1218822</v>
      </c>
      <c r="GY53" s="5">
        <v>1197211</v>
      </c>
      <c r="GZ53" s="5">
        <v>1172989</v>
      </c>
      <c r="HA53" s="5">
        <v>1148509</v>
      </c>
      <c r="HB53" s="5">
        <v>1125895</v>
      </c>
      <c r="HC53" s="5">
        <v>1115356</v>
      </c>
      <c r="HD53" s="5">
        <v>1096370</v>
      </c>
      <c r="HE53" s="5">
        <v>1062095</v>
      </c>
      <c r="HF53" s="5">
        <v>1034889</v>
      </c>
      <c r="HG53" s="5" t="s">
        <v>220</v>
      </c>
      <c r="HH53" s="5" t="s">
        <v>220</v>
      </c>
      <c r="HI53" s="5" t="s">
        <v>220</v>
      </c>
      <c r="HJ53" s="5" t="s">
        <v>220</v>
      </c>
      <c r="HK53" s="5" t="s">
        <v>220</v>
      </c>
      <c r="HL53" s="5" t="s">
        <v>220</v>
      </c>
      <c r="HM53" s="5" t="s">
        <v>220</v>
      </c>
      <c r="HN53" s="5" t="s">
        <v>220</v>
      </c>
      <c r="HO53" s="5" t="s">
        <v>220</v>
      </c>
      <c r="HP53" s="5" t="s">
        <v>220</v>
      </c>
      <c r="HQ53" s="5" t="s">
        <v>220</v>
      </c>
      <c r="HR53" s="5" t="s">
        <v>220</v>
      </c>
      <c r="HS53" s="5">
        <v>1601149</v>
      </c>
      <c r="HT53" s="5">
        <v>1580649</v>
      </c>
      <c r="HU53" s="5">
        <v>1558749</v>
      </c>
      <c r="HV53" s="5">
        <v>1534394</v>
      </c>
      <c r="HW53" s="5">
        <v>1470428</v>
      </c>
      <c r="HX53" s="5">
        <v>1470428</v>
      </c>
      <c r="HY53" s="5">
        <v>1470428</v>
      </c>
      <c r="HZ53" s="5">
        <v>1456809</v>
      </c>
      <c r="IA53" s="5">
        <v>1443203</v>
      </c>
      <c r="IB53" s="5">
        <v>1438889</v>
      </c>
      <c r="IC53" s="5">
        <v>1461875</v>
      </c>
      <c r="ID53" s="5">
        <v>1447425</v>
      </c>
      <c r="IE53" s="5">
        <v>1423759</v>
      </c>
      <c r="IF53" s="5">
        <v>1396180</v>
      </c>
      <c r="IG53" s="5">
        <v>1367435</v>
      </c>
      <c r="IH53" s="5">
        <v>1339494</v>
      </c>
      <c r="II53" s="5">
        <v>1325375</v>
      </c>
      <c r="IJ53" s="5">
        <v>1302274</v>
      </c>
      <c r="IK53" s="5">
        <v>1262837</v>
      </c>
      <c r="IL53" s="5">
        <v>1229772</v>
      </c>
      <c r="IM53" s="5" t="s">
        <v>220</v>
      </c>
      <c r="IN53" s="5" t="s">
        <v>220</v>
      </c>
      <c r="IO53" s="5" t="s">
        <v>220</v>
      </c>
      <c r="IP53" s="5" t="s">
        <v>220</v>
      </c>
      <c r="IQ53" s="5" t="s">
        <v>220</v>
      </c>
      <c r="IR53" s="5" t="s">
        <v>220</v>
      </c>
      <c r="IS53" s="5" t="s">
        <v>220</v>
      </c>
      <c r="IT53" s="5" t="s">
        <v>220</v>
      </c>
      <c r="IU53" s="5" t="s">
        <v>220</v>
      </c>
      <c r="IV53" s="5" t="s">
        <v>220</v>
      </c>
      <c r="IW53" s="5" t="s">
        <v>220</v>
      </c>
      <c r="IX53" s="5" t="s">
        <v>220</v>
      </c>
    </row>
    <row r="54" spans="1:258" x14ac:dyDescent="0.3">
      <c r="A54" s="1" t="s">
        <v>48</v>
      </c>
      <c r="B54" s="2">
        <v>4004307</v>
      </c>
      <c r="C54" s="5">
        <v>4047883</v>
      </c>
      <c r="D54" s="5">
        <v>4257666</v>
      </c>
      <c r="E54" s="5">
        <v>3876119</v>
      </c>
      <c r="F54" s="5">
        <v>4197290</v>
      </c>
      <c r="G54" s="5">
        <v>4108765</v>
      </c>
      <c r="H54" s="5">
        <v>4068016</v>
      </c>
      <c r="I54" s="5">
        <v>4090906</v>
      </c>
      <c r="J54" s="5">
        <v>4188051</v>
      </c>
      <c r="K54" s="5">
        <v>4231990</v>
      </c>
      <c r="L54" s="5">
        <v>4326761</v>
      </c>
      <c r="M54" s="5">
        <v>3945655</v>
      </c>
      <c r="N54" s="5">
        <v>4060410</v>
      </c>
      <c r="O54" s="5">
        <v>4210531</v>
      </c>
      <c r="P54" s="5">
        <v>3990794</v>
      </c>
      <c r="Q54" s="5">
        <v>4133600</v>
      </c>
      <c r="R54" s="5">
        <v>3885587</v>
      </c>
      <c r="S54" s="5">
        <v>3758737</v>
      </c>
      <c r="T54" s="5">
        <v>3924096</v>
      </c>
      <c r="U54" s="5">
        <v>3583859</v>
      </c>
      <c r="V54" s="5">
        <v>3508516</v>
      </c>
      <c r="W54" s="5">
        <v>3525851</v>
      </c>
      <c r="X54" s="5">
        <v>3382323</v>
      </c>
      <c r="Y54" s="5">
        <v>3273532</v>
      </c>
      <c r="Z54" s="5">
        <v>3320870</v>
      </c>
      <c r="AA54" s="5">
        <v>3378533</v>
      </c>
      <c r="AB54" s="5">
        <v>3219263</v>
      </c>
      <c r="AC54" s="5">
        <v>3230508</v>
      </c>
      <c r="AD54" s="5">
        <v>3069087</v>
      </c>
      <c r="AE54" s="5">
        <v>3285561</v>
      </c>
      <c r="AF54" s="5">
        <v>3077721</v>
      </c>
      <c r="AG54" s="5">
        <v>3119456</v>
      </c>
      <c r="AH54" s="5">
        <v>3156293</v>
      </c>
      <c r="AI54" s="5">
        <v>12654983</v>
      </c>
      <c r="AJ54" s="5">
        <v>13178049</v>
      </c>
      <c r="AK54" s="5">
        <v>12696823</v>
      </c>
      <c r="AL54" s="5">
        <v>13172591</v>
      </c>
      <c r="AM54" s="5">
        <v>13503863</v>
      </c>
      <c r="AN54" s="5">
        <v>13747339</v>
      </c>
      <c r="AO54" s="5">
        <v>14007273</v>
      </c>
      <c r="AP54" s="5">
        <v>14222059</v>
      </c>
      <c r="AQ54" s="5">
        <v>14049670</v>
      </c>
      <c r="AR54" s="5">
        <v>14109961</v>
      </c>
      <c r="AS54" s="5">
        <v>13185422</v>
      </c>
      <c r="AT54" s="5">
        <v>13860634</v>
      </c>
      <c r="AU54" s="5">
        <v>14160858</v>
      </c>
      <c r="AV54" s="5">
        <v>13784129</v>
      </c>
      <c r="AW54" s="5">
        <v>13979271</v>
      </c>
      <c r="AX54" s="5">
        <v>13949600</v>
      </c>
      <c r="AY54" s="5">
        <v>13574855</v>
      </c>
      <c r="AZ54" s="5">
        <v>13974623</v>
      </c>
      <c r="BA54" s="5">
        <v>13470906</v>
      </c>
      <c r="BB54" s="5">
        <v>14214421</v>
      </c>
      <c r="BC54" s="5">
        <v>16420832</v>
      </c>
      <c r="BD54" s="5">
        <v>14599349</v>
      </c>
      <c r="BE54" s="5">
        <v>14005206</v>
      </c>
      <c r="BF54" s="5">
        <v>15736647</v>
      </c>
      <c r="BG54" s="5">
        <v>15402928</v>
      </c>
      <c r="BH54" s="5">
        <v>15333950</v>
      </c>
      <c r="BI54" s="5">
        <v>14671548</v>
      </c>
      <c r="BJ54" s="5">
        <v>15628965</v>
      </c>
      <c r="BK54" s="5">
        <v>14840160</v>
      </c>
      <c r="BL54" s="5">
        <v>13524063</v>
      </c>
      <c r="BM54" s="5">
        <v>13739475</v>
      </c>
      <c r="BN54" s="5">
        <v>11604361</v>
      </c>
      <c r="BO54" s="6">
        <v>16.024557752781568</v>
      </c>
      <c r="BP54" s="6">
        <v>15.83523301219973</v>
      </c>
      <c r="BQ54" s="6">
        <v>16.069676527449921</v>
      </c>
      <c r="BR54" s="6">
        <v>15.386447151548539</v>
      </c>
      <c r="BS54" s="6">
        <v>15.58982970216935</v>
      </c>
      <c r="BT54" s="6">
        <v>14.265147916070941</v>
      </c>
      <c r="BU54" s="6">
        <v>14.008701477990581</v>
      </c>
      <c r="BV54" s="6">
        <v>15.653403804848489</v>
      </c>
      <c r="BW54" s="6">
        <v>14.97692491916732</v>
      </c>
      <c r="BX54" s="6">
        <v>13.533200535307129</v>
      </c>
      <c r="BY54" s="6">
        <v>13.57612234963306</v>
      </c>
      <c r="BZ54" s="6">
        <v>13.446444727915621</v>
      </c>
      <c r="CA54" s="6">
        <v>12.04580888697342</v>
      </c>
      <c r="CB54" s="6">
        <v>10.43416089774415</v>
      </c>
      <c r="CC54" s="6">
        <v>10.278270906846091</v>
      </c>
      <c r="CD54" s="6">
        <v>9.4860665752348101</v>
      </c>
      <c r="CE54" s="6">
        <v>9.5499496582658701</v>
      </c>
      <c r="CF54" s="6">
        <v>10.23280789119449</v>
      </c>
      <c r="CG54" s="6">
        <v>11.840978080712141</v>
      </c>
      <c r="CH54" s="6">
        <v>12.975609025446939</v>
      </c>
      <c r="CI54" s="6" t="s">
        <v>220</v>
      </c>
      <c r="CJ54" s="6" t="s">
        <v>220</v>
      </c>
      <c r="CK54" s="6" t="s">
        <v>220</v>
      </c>
      <c r="CL54" s="6" t="s">
        <v>220</v>
      </c>
      <c r="CM54" s="6" t="s">
        <v>220</v>
      </c>
      <c r="CN54" s="6" t="s">
        <v>220</v>
      </c>
      <c r="CO54" s="6" t="s">
        <v>220</v>
      </c>
      <c r="CP54" s="6" t="s">
        <v>220</v>
      </c>
      <c r="CQ54" s="6" t="s">
        <v>220</v>
      </c>
      <c r="CR54" s="6" t="s">
        <v>220</v>
      </c>
      <c r="CS54" s="6" t="s">
        <v>220</v>
      </c>
      <c r="CT54" s="6" t="s">
        <v>220</v>
      </c>
      <c r="CU54" s="6">
        <v>14.57175513810988</v>
      </c>
      <c r="CV54" s="6">
        <v>14.46635768350073</v>
      </c>
      <c r="CW54" s="6">
        <v>14.71969084293122</v>
      </c>
      <c r="CX54" s="6">
        <v>14.171916554715949</v>
      </c>
      <c r="CY54" s="6">
        <v>14.295823589389791</v>
      </c>
      <c r="CZ54" s="6">
        <v>13.133685756998069</v>
      </c>
      <c r="DA54" s="6">
        <v>12.51105276843659</v>
      </c>
      <c r="DB54" s="6">
        <v>13.62658777250644</v>
      </c>
      <c r="DC54" s="6">
        <v>13.209168503790011</v>
      </c>
      <c r="DD54" s="6">
        <v>12.28662736219588</v>
      </c>
      <c r="DE54" s="6">
        <v>12.134832270255369</v>
      </c>
      <c r="DF54" s="6">
        <v>12.10509871000022</v>
      </c>
      <c r="DG54" s="6">
        <v>10.89392284808668</v>
      </c>
      <c r="DH54" s="6">
        <v>9.6665551138509294</v>
      </c>
      <c r="DI54" s="6">
        <v>8.9073324122159203</v>
      </c>
      <c r="DJ54" s="6">
        <v>7.2937704713327696</v>
      </c>
      <c r="DK54" s="6">
        <v>7.1303618089088499</v>
      </c>
      <c r="DL54" s="6">
        <v>7.5406583336875199</v>
      </c>
      <c r="DM54" s="6">
        <v>8.1406258867613506</v>
      </c>
      <c r="DN54" s="6">
        <v>8.7423852935251904</v>
      </c>
      <c r="DO54" s="6" t="s">
        <v>220</v>
      </c>
      <c r="DP54" s="6" t="s">
        <v>220</v>
      </c>
      <c r="DQ54" s="6" t="s">
        <v>220</v>
      </c>
      <c r="DR54" s="6" t="s">
        <v>220</v>
      </c>
      <c r="DS54" s="6" t="s">
        <v>220</v>
      </c>
      <c r="DT54" s="6" t="s">
        <v>220</v>
      </c>
      <c r="DU54" s="6" t="s">
        <v>220</v>
      </c>
      <c r="DV54" s="6" t="s">
        <v>220</v>
      </c>
      <c r="DW54" s="6" t="s">
        <v>220</v>
      </c>
      <c r="DX54" s="6" t="s">
        <v>220</v>
      </c>
      <c r="DY54" s="6" t="s">
        <v>220</v>
      </c>
      <c r="DZ54" s="6" t="s">
        <v>220</v>
      </c>
      <c r="EA54" s="6">
        <v>13.848498091471518</v>
      </c>
      <c r="EB54" s="6">
        <v>13.39116313961687</v>
      </c>
      <c r="EC54" s="6">
        <v>13.407696413704747</v>
      </c>
      <c r="ED54" s="6">
        <v>12.629821923108445</v>
      </c>
      <c r="EE54" s="6">
        <v>12.531706630853771</v>
      </c>
      <c r="EF54" s="6">
        <v>10.724736579207162</v>
      </c>
      <c r="EG54" s="6">
        <v>9.9993766660433323</v>
      </c>
      <c r="EH54" s="6">
        <v>11.443962836173675</v>
      </c>
      <c r="EI54" s="6">
        <v>12.358866632482592</v>
      </c>
      <c r="EJ54" s="6">
        <v>11.815790148797218</v>
      </c>
      <c r="EK54" s="6">
        <v>11.821940843788928</v>
      </c>
      <c r="EL54" s="6">
        <v>11.569644444772818</v>
      </c>
      <c r="EM54" s="6">
        <v>10.726029222428609</v>
      </c>
      <c r="EN54" s="6">
        <v>9.2133726671639771</v>
      </c>
      <c r="EO54" s="6">
        <v>8.7822984280768406</v>
      </c>
      <c r="EP54" s="6">
        <v>8.0838493643302805</v>
      </c>
      <c r="EQ54" s="6">
        <v>8.0502040978126423</v>
      </c>
      <c r="ER54" s="6">
        <v>8.5420693071729126</v>
      </c>
      <c r="ES54" s="6">
        <v>10.307166970475242</v>
      </c>
      <c r="ET54" s="6">
        <v>11.275002590942066</v>
      </c>
      <c r="EU54" s="6" t="s">
        <v>220</v>
      </c>
      <c r="EV54" s="6" t="s">
        <v>220</v>
      </c>
      <c r="EW54" s="6" t="s">
        <v>220</v>
      </c>
      <c r="EX54" s="6" t="s">
        <v>220</v>
      </c>
      <c r="EY54" s="6" t="s">
        <v>220</v>
      </c>
      <c r="EZ54" s="6" t="s">
        <v>220</v>
      </c>
      <c r="FA54" s="6" t="s">
        <v>220</v>
      </c>
      <c r="FB54" s="6" t="s">
        <v>220</v>
      </c>
      <c r="FC54" s="6" t="s">
        <v>220</v>
      </c>
      <c r="FD54" s="6" t="s">
        <v>220</v>
      </c>
      <c r="FE54" s="6" t="s">
        <v>220</v>
      </c>
      <c r="FF54" s="6" t="s">
        <v>220</v>
      </c>
      <c r="FG54" s="6">
        <v>6.955001495577668</v>
      </c>
      <c r="FH54" s="6">
        <v>6.7398161122349514</v>
      </c>
      <c r="FI54" s="6">
        <v>6.5053405212519566</v>
      </c>
      <c r="FJ54" s="6">
        <v>6.3084501233870309</v>
      </c>
      <c r="FK54" s="6">
        <v>6.1520473214441331</v>
      </c>
      <c r="FL54" s="6">
        <v>5.4301314104189728</v>
      </c>
      <c r="FM54" s="6">
        <v>4.9371281568939764</v>
      </c>
      <c r="FN54" s="6">
        <v>5.4303886987497378</v>
      </c>
      <c r="FO54" s="6">
        <v>6.0315580743208441</v>
      </c>
      <c r="FP54" s="6">
        <v>6.2268154997993959</v>
      </c>
      <c r="FQ54" s="6">
        <v>6.2690198170359981</v>
      </c>
      <c r="FR54" s="6">
        <v>6.3932774318926118</v>
      </c>
      <c r="FS54" s="6">
        <v>5.9736426209795201</v>
      </c>
      <c r="FT54" s="6">
        <v>5.0066918981548154</v>
      </c>
      <c r="FU54" s="6">
        <v>5.0977400865682494</v>
      </c>
      <c r="FV54" s="6">
        <v>5.475791820464428</v>
      </c>
      <c r="FW54" s="6">
        <v>5.7481756467739649</v>
      </c>
      <c r="FX54" s="6">
        <v>6.6093566164211355</v>
      </c>
      <c r="FY54" s="6">
        <v>7.7198045866131828</v>
      </c>
      <c r="FZ54" s="6">
        <v>7.9416362902386988</v>
      </c>
      <c r="GA54" s="6" t="s">
        <v>220</v>
      </c>
      <c r="GB54" s="6" t="s">
        <v>220</v>
      </c>
      <c r="GC54" s="6" t="s">
        <v>220</v>
      </c>
      <c r="GD54" s="6" t="s">
        <v>220</v>
      </c>
      <c r="GE54" s="6" t="s">
        <v>220</v>
      </c>
      <c r="GF54" s="6" t="s">
        <v>220</v>
      </c>
      <c r="GG54" s="6" t="s">
        <v>220</v>
      </c>
      <c r="GH54" s="6" t="s">
        <v>220</v>
      </c>
      <c r="GI54" s="6" t="s">
        <v>220</v>
      </c>
      <c r="GJ54" s="6" t="s">
        <v>220</v>
      </c>
      <c r="GK54" s="6" t="s">
        <v>220</v>
      </c>
      <c r="GL54" s="6" t="s">
        <v>220</v>
      </c>
      <c r="GM54" s="5">
        <v>543697</v>
      </c>
      <c r="GN54" s="5">
        <v>537706</v>
      </c>
      <c r="GO54" s="5">
        <v>532920</v>
      </c>
      <c r="GP54" s="5">
        <v>531084</v>
      </c>
      <c r="GQ54" s="5">
        <v>524560</v>
      </c>
      <c r="GR54" s="5">
        <v>527751</v>
      </c>
      <c r="GS54" s="5">
        <v>526814</v>
      </c>
      <c r="GT54" s="5">
        <v>525683</v>
      </c>
      <c r="GU54" s="5">
        <v>524865</v>
      </c>
      <c r="GV54" s="5">
        <v>524584</v>
      </c>
      <c r="GW54" s="5">
        <v>524351</v>
      </c>
      <c r="GX54" s="5">
        <v>524405</v>
      </c>
      <c r="GY54" s="5">
        <v>524412</v>
      </c>
      <c r="GZ54" s="5">
        <v>524272</v>
      </c>
      <c r="HA54" s="5">
        <v>524691</v>
      </c>
      <c r="HB54" s="5">
        <v>525858</v>
      </c>
      <c r="HC54" s="5">
        <v>526287</v>
      </c>
      <c r="HD54" s="5">
        <v>525886</v>
      </c>
      <c r="HE54" s="5">
        <v>523919</v>
      </c>
      <c r="HF54" s="5">
        <v>525166</v>
      </c>
      <c r="HG54" s="5" t="s">
        <v>220</v>
      </c>
      <c r="HH54" s="5" t="s">
        <v>220</v>
      </c>
      <c r="HI54" s="5" t="s">
        <v>220</v>
      </c>
      <c r="HJ54" s="5" t="s">
        <v>220</v>
      </c>
      <c r="HK54" s="5" t="s">
        <v>220</v>
      </c>
      <c r="HL54" s="5" t="s">
        <v>220</v>
      </c>
      <c r="HM54" s="5" t="s">
        <v>220</v>
      </c>
      <c r="HN54" s="5" t="s">
        <v>220</v>
      </c>
      <c r="HO54" s="5" t="s">
        <v>220</v>
      </c>
      <c r="HP54" s="5" t="s">
        <v>220</v>
      </c>
      <c r="HQ54" s="5" t="s">
        <v>220</v>
      </c>
      <c r="HR54" s="5" t="s">
        <v>220</v>
      </c>
      <c r="HS54" s="5">
        <v>605816</v>
      </c>
      <c r="HT54" s="5">
        <v>599717</v>
      </c>
      <c r="HU54" s="5">
        <v>594785</v>
      </c>
      <c r="HV54" s="5">
        <v>592977</v>
      </c>
      <c r="HW54" s="5">
        <v>586149</v>
      </c>
      <c r="HX54" s="5">
        <v>591205</v>
      </c>
      <c r="HY54" s="5">
        <v>590346</v>
      </c>
      <c r="HZ54" s="5">
        <v>588676</v>
      </c>
      <c r="IA54" s="5">
        <v>587610</v>
      </c>
      <c r="IB54" s="5">
        <v>587095</v>
      </c>
      <c r="IC54" s="5">
        <v>586836</v>
      </c>
      <c r="ID54" s="5">
        <v>586997</v>
      </c>
      <c r="IE54" s="5">
        <v>585942</v>
      </c>
      <c r="IF54" s="5">
        <v>585677</v>
      </c>
      <c r="IG54" s="5">
        <v>586048</v>
      </c>
      <c r="IH54" s="5">
        <v>586977</v>
      </c>
      <c r="II54" s="5">
        <v>587202</v>
      </c>
      <c r="IJ54" s="5">
        <v>586184</v>
      </c>
      <c r="IK54" s="5">
        <v>583669</v>
      </c>
      <c r="IL54" s="5">
        <v>584429</v>
      </c>
      <c r="IM54" s="5" t="s">
        <v>220</v>
      </c>
      <c r="IN54" s="5" t="s">
        <v>220</v>
      </c>
      <c r="IO54" s="5" t="s">
        <v>220</v>
      </c>
      <c r="IP54" s="5" t="s">
        <v>220</v>
      </c>
      <c r="IQ54" s="5" t="s">
        <v>220</v>
      </c>
      <c r="IR54" s="5" t="s">
        <v>220</v>
      </c>
      <c r="IS54" s="5" t="s">
        <v>220</v>
      </c>
      <c r="IT54" s="5" t="s">
        <v>220</v>
      </c>
      <c r="IU54" s="5" t="s">
        <v>220</v>
      </c>
      <c r="IV54" s="5" t="s">
        <v>220</v>
      </c>
      <c r="IW54" s="5" t="s">
        <v>220</v>
      </c>
      <c r="IX54" s="5" t="s">
        <v>220</v>
      </c>
    </row>
    <row r="55" spans="1:258" x14ac:dyDescent="0.3">
      <c r="A55" s="1" t="s">
        <v>49</v>
      </c>
      <c r="B55" s="2">
        <v>4056993</v>
      </c>
      <c r="C55" s="5" t="s">
        <v>220</v>
      </c>
      <c r="D55" s="5" t="s">
        <v>220</v>
      </c>
      <c r="E55" s="5" t="s">
        <v>220</v>
      </c>
      <c r="F55" s="5" t="s">
        <v>220</v>
      </c>
      <c r="G55" s="5" t="s">
        <v>220</v>
      </c>
      <c r="H55" s="5" t="s">
        <v>220</v>
      </c>
      <c r="I55" s="5" t="s">
        <v>220</v>
      </c>
      <c r="J55" s="5" t="s">
        <v>220</v>
      </c>
      <c r="K55" s="5" t="s">
        <v>220</v>
      </c>
      <c r="L55" s="5" t="s">
        <v>220</v>
      </c>
      <c r="M55" s="5" t="s">
        <v>220</v>
      </c>
      <c r="N55" s="5" t="s">
        <v>220</v>
      </c>
      <c r="O55" s="5" t="s">
        <v>220</v>
      </c>
      <c r="P55" s="5" t="s">
        <v>220</v>
      </c>
      <c r="Q55" s="5" t="s">
        <v>220</v>
      </c>
      <c r="R55" s="5" t="s">
        <v>220</v>
      </c>
      <c r="S55" s="5" t="s">
        <v>220</v>
      </c>
      <c r="T55" s="5" t="s">
        <v>220</v>
      </c>
      <c r="U55" s="5" t="s">
        <v>220</v>
      </c>
      <c r="V55" s="5">
        <v>425179</v>
      </c>
      <c r="W55" s="5">
        <v>1232258</v>
      </c>
      <c r="X55" s="5">
        <v>1164475</v>
      </c>
      <c r="Y55" s="5">
        <v>1154799</v>
      </c>
      <c r="Z55" s="5">
        <v>1131195</v>
      </c>
      <c r="AA55" s="5">
        <v>1098451</v>
      </c>
      <c r="AB55" s="5">
        <v>1087655</v>
      </c>
      <c r="AC55" s="5">
        <v>1054089</v>
      </c>
      <c r="AD55" s="5">
        <v>1023542</v>
      </c>
      <c r="AE55" s="5">
        <v>1021044</v>
      </c>
      <c r="AF55" s="5">
        <v>1037804</v>
      </c>
      <c r="AG55" s="5">
        <v>1039414</v>
      </c>
      <c r="AH55" s="5">
        <v>1042313</v>
      </c>
      <c r="AI55" s="5" t="s">
        <v>220</v>
      </c>
      <c r="AJ55" s="5" t="s">
        <v>220</v>
      </c>
      <c r="AK55" s="5" t="s">
        <v>220</v>
      </c>
      <c r="AL55" s="5" t="s">
        <v>220</v>
      </c>
      <c r="AM55" s="5" t="s">
        <v>220</v>
      </c>
      <c r="AN55" s="5" t="s">
        <v>220</v>
      </c>
      <c r="AO55" s="5" t="s">
        <v>220</v>
      </c>
      <c r="AP55" s="5" t="s">
        <v>220</v>
      </c>
      <c r="AQ55" s="5" t="s">
        <v>220</v>
      </c>
      <c r="AR55" s="5" t="s">
        <v>220</v>
      </c>
      <c r="AS55" s="5" t="s">
        <v>220</v>
      </c>
      <c r="AT55" s="5" t="s">
        <v>220</v>
      </c>
      <c r="AU55" s="5" t="s">
        <v>220</v>
      </c>
      <c r="AV55" s="5" t="s">
        <v>220</v>
      </c>
      <c r="AW55" s="5" t="s">
        <v>220</v>
      </c>
      <c r="AX55" s="5" t="s">
        <v>220</v>
      </c>
      <c r="AY55" s="5" t="s">
        <v>220</v>
      </c>
      <c r="AZ55" s="5" t="s">
        <v>220</v>
      </c>
      <c r="BA55" s="5" t="s">
        <v>220</v>
      </c>
      <c r="BB55" s="5">
        <v>952553</v>
      </c>
      <c r="BC55" s="5">
        <v>2827205</v>
      </c>
      <c r="BD55" s="5">
        <v>2707973</v>
      </c>
      <c r="BE55" s="5">
        <v>2641448</v>
      </c>
      <c r="BF55" s="5">
        <v>2622517</v>
      </c>
      <c r="BG55" s="5">
        <v>2575809</v>
      </c>
      <c r="BH55" s="5">
        <v>2550199</v>
      </c>
      <c r="BI55" s="5">
        <v>2502469</v>
      </c>
      <c r="BJ55" s="5">
        <v>2458593</v>
      </c>
      <c r="BK55" s="5">
        <v>2429673</v>
      </c>
      <c r="BL55" s="5">
        <v>2489713</v>
      </c>
      <c r="BM55" s="5">
        <v>2502301</v>
      </c>
      <c r="BN55" s="5">
        <v>2470235</v>
      </c>
      <c r="BO55" s="6" t="s">
        <v>220</v>
      </c>
      <c r="BP55" s="6" t="s">
        <v>220</v>
      </c>
      <c r="BQ55" s="6" t="s">
        <v>220</v>
      </c>
      <c r="BR55" s="6" t="s">
        <v>220</v>
      </c>
      <c r="BS55" s="6" t="s">
        <v>220</v>
      </c>
      <c r="BT55" s="6" t="s">
        <v>220</v>
      </c>
      <c r="BU55" s="6" t="s">
        <v>220</v>
      </c>
      <c r="BV55" s="6" t="s">
        <v>220</v>
      </c>
      <c r="BW55" s="6" t="s">
        <v>220</v>
      </c>
      <c r="BX55" s="6" t="s">
        <v>220</v>
      </c>
      <c r="BY55" s="6" t="s">
        <v>220</v>
      </c>
      <c r="BZ55" s="6" t="s">
        <v>220</v>
      </c>
      <c r="CA55" s="6" t="s">
        <v>220</v>
      </c>
      <c r="CB55" s="6" t="s">
        <v>220</v>
      </c>
      <c r="CC55" s="6" t="s">
        <v>220</v>
      </c>
      <c r="CD55" s="6" t="s">
        <v>220</v>
      </c>
      <c r="CE55" s="6" t="s">
        <v>220</v>
      </c>
      <c r="CF55" s="6" t="s">
        <v>220</v>
      </c>
      <c r="CG55" s="6" t="s">
        <v>220</v>
      </c>
      <c r="CH55" s="6">
        <v>9.9375080438730699</v>
      </c>
      <c r="CI55" s="6" t="s">
        <v>220</v>
      </c>
      <c r="CJ55" s="6" t="s">
        <v>220</v>
      </c>
      <c r="CK55" s="6" t="s">
        <v>220</v>
      </c>
      <c r="CL55" s="6" t="s">
        <v>220</v>
      </c>
      <c r="CM55" s="6" t="s">
        <v>220</v>
      </c>
      <c r="CN55" s="6" t="s">
        <v>220</v>
      </c>
      <c r="CO55" s="6" t="s">
        <v>220</v>
      </c>
      <c r="CP55" s="6" t="s">
        <v>220</v>
      </c>
      <c r="CQ55" s="6" t="s">
        <v>220</v>
      </c>
      <c r="CR55" s="6" t="s">
        <v>220</v>
      </c>
      <c r="CS55" s="6" t="s">
        <v>220</v>
      </c>
      <c r="CT55" s="6" t="s">
        <v>220</v>
      </c>
      <c r="CU55" s="6" t="s">
        <v>220</v>
      </c>
      <c r="CV55" s="6" t="s">
        <v>220</v>
      </c>
      <c r="CW55" s="6" t="s">
        <v>220</v>
      </c>
      <c r="CX55" s="6" t="s">
        <v>220</v>
      </c>
      <c r="CY55" s="6" t="s">
        <v>220</v>
      </c>
      <c r="CZ55" s="6" t="s">
        <v>220</v>
      </c>
      <c r="DA55" s="6" t="s">
        <v>220</v>
      </c>
      <c r="DB55" s="6" t="s">
        <v>220</v>
      </c>
      <c r="DC55" s="6" t="s">
        <v>220</v>
      </c>
      <c r="DD55" s="6" t="s">
        <v>220</v>
      </c>
      <c r="DE55" s="6" t="s">
        <v>220</v>
      </c>
      <c r="DF55" s="6" t="s">
        <v>220</v>
      </c>
      <c r="DG55" s="6" t="s">
        <v>220</v>
      </c>
      <c r="DH55" s="6" t="s">
        <v>220</v>
      </c>
      <c r="DI55" s="6" t="s">
        <v>220</v>
      </c>
      <c r="DJ55" s="6" t="s">
        <v>220</v>
      </c>
      <c r="DK55" s="6" t="s">
        <v>220</v>
      </c>
      <c r="DL55" s="6" t="s">
        <v>220</v>
      </c>
      <c r="DM55" s="6" t="s">
        <v>220</v>
      </c>
      <c r="DN55" s="6">
        <v>9.1176404429792797</v>
      </c>
      <c r="DO55" s="6" t="s">
        <v>220</v>
      </c>
      <c r="DP55" s="6" t="s">
        <v>220</v>
      </c>
      <c r="DQ55" s="6" t="s">
        <v>220</v>
      </c>
      <c r="DR55" s="6" t="s">
        <v>220</v>
      </c>
      <c r="DS55" s="6" t="s">
        <v>220</v>
      </c>
      <c r="DT55" s="6" t="s">
        <v>220</v>
      </c>
      <c r="DU55" s="6" t="s">
        <v>220</v>
      </c>
      <c r="DV55" s="6" t="s">
        <v>220</v>
      </c>
      <c r="DW55" s="6" t="s">
        <v>220</v>
      </c>
      <c r="DX55" s="6" t="s">
        <v>220</v>
      </c>
      <c r="DY55" s="6" t="s">
        <v>220</v>
      </c>
      <c r="DZ55" s="6" t="s">
        <v>220</v>
      </c>
      <c r="EA55" s="6" t="s">
        <v>220</v>
      </c>
      <c r="EB55" s="6" t="s">
        <v>220</v>
      </c>
      <c r="EC55" s="6" t="s">
        <v>220</v>
      </c>
      <c r="ED55" s="6" t="s">
        <v>220</v>
      </c>
      <c r="EE55" s="6" t="s">
        <v>220</v>
      </c>
      <c r="EF55" s="6" t="s">
        <v>220</v>
      </c>
      <c r="EG55" s="6" t="s">
        <v>220</v>
      </c>
      <c r="EH55" s="6" t="s">
        <v>220</v>
      </c>
      <c r="EI55" s="6" t="s">
        <v>220</v>
      </c>
      <c r="EJ55" s="6" t="s">
        <v>220</v>
      </c>
      <c r="EK55" s="6" t="s">
        <v>220</v>
      </c>
      <c r="EL55" s="6" t="s">
        <v>220</v>
      </c>
      <c r="EM55" s="6" t="s">
        <v>220</v>
      </c>
      <c r="EN55" s="6" t="s">
        <v>220</v>
      </c>
      <c r="EO55" s="6" t="s">
        <v>220</v>
      </c>
      <c r="EP55" s="6" t="s">
        <v>220</v>
      </c>
      <c r="EQ55" s="6" t="s">
        <v>220</v>
      </c>
      <c r="ER55" s="6" t="s">
        <v>220</v>
      </c>
      <c r="ES55" s="6" t="s">
        <v>220</v>
      </c>
      <c r="ET55" s="6">
        <v>9.9325160563766755</v>
      </c>
      <c r="EU55" s="6" t="s">
        <v>220</v>
      </c>
      <c r="EV55" s="6" t="s">
        <v>220</v>
      </c>
      <c r="EW55" s="6" t="s">
        <v>220</v>
      </c>
      <c r="EX55" s="6" t="s">
        <v>220</v>
      </c>
      <c r="EY55" s="6" t="s">
        <v>220</v>
      </c>
      <c r="EZ55" s="6" t="s">
        <v>220</v>
      </c>
      <c r="FA55" s="6" t="s">
        <v>220</v>
      </c>
      <c r="FB55" s="6" t="s">
        <v>220</v>
      </c>
      <c r="FC55" s="6" t="s">
        <v>220</v>
      </c>
      <c r="FD55" s="6" t="s">
        <v>220</v>
      </c>
      <c r="FE55" s="6" t="s">
        <v>220</v>
      </c>
      <c r="FF55" s="6" t="s">
        <v>220</v>
      </c>
      <c r="FG55" s="6" t="s">
        <v>220</v>
      </c>
      <c r="FH55" s="6" t="s">
        <v>220</v>
      </c>
      <c r="FI55" s="6" t="s">
        <v>220</v>
      </c>
      <c r="FJ55" s="6" t="s">
        <v>220</v>
      </c>
      <c r="FK55" s="6" t="s">
        <v>220</v>
      </c>
      <c r="FL55" s="6" t="s">
        <v>220</v>
      </c>
      <c r="FM55" s="6" t="s">
        <v>220</v>
      </c>
      <c r="FN55" s="6" t="s">
        <v>220</v>
      </c>
      <c r="FO55" s="6" t="s">
        <v>220</v>
      </c>
      <c r="FP55" s="6" t="s">
        <v>220</v>
      </c>
      <c r="FQ55" s="6" t="s">
        <v>220</v>
      </c>
      <c r="FR55" s="6" t="s">
        <v>220</v>
      </c>
      <c r="FS55" s="6" t="s">
        <v>220</v>
      </c>
      <c r="FT55" s="6" t="s">
        <v>220</v>
      </c>
      <c r="FU55" s="6" t="s">
        <v>220</v>
      </c>
      <c r="FV55" s="6" t="s">
        <v>220</v>
      </c>
      <c r="FW55" s="6" t="s">
        <v>220</v>
      </c>
      <c r="FX55" s="6" t="s">
        <v>220</v>
      </c>
      <c r="FY55" s="6" t="s">
        <v>220</v>
      </c>
      <c r="FZ55" s="6">
        <v>9.0773688328162905</v>
      </c>
      <c r="GA55" s="6" t="s">
        <v>220</v>
      </c>
      <c r="GB55" s="6" t="s">
        <v>220</v>
      </c>
      <c r="GC55" s="6" t="s">
        <v>220</v>
      </c>
      <c r="GD55" s="6" t="s">
        <v>220</v>
      </c>
      <c r="GE55" s="6" t="s">
        <v>220</v>
      </c>
      <c r="GF55" s="6" t="s">
        <v>220</v>
      </c>
      <c r="GG55" s="6" t="s">
        <v>220</v>
      </c>
      <c r="GH55" s="6" t="s">
        <v>220</v>
      </c>
      <c r="GI55" s="6" t="s">
        <v>220</v>
      </c>
      <c r="GJ55" s="6" t="s">
        <v>220</v>
      </c>
      <c r="GK55" s="6" t="s">
        <v>220</v>
      </c>
      <c r="GL55" s="6" t="s">
        <v>220</v>
      </c>
      <c r="GM55" s="5" t="s">
        <v>220</v>
      </c>
      <c r="GN55" s="5" t="s">
        <v>220</v>
      </c>
      <c r="GO55" s="5" t="s">
        <v>220</v>
      </c>
      <c r="GP55" s="5" t="s">
        <v>220</v>
      </c>
      <c r="GQ55" s="5" t="s">
        <v>220</v>
      </c>
      <c r="GR55" s="5" t="s">
        <v>220</v>
      </c>
      <c r="GS55" s="5" t="s">
        <v>220</v>
      </c>
      <c r="GT55" s="5" t="s">
        <v>220</v>
      </c>
      <c r="GU55" s="5" t="s">
        <v>220</v>
      </c>
      <c r="GV55" s="5" t="s">
        <v>220</v>
      </c>
      <c r="GW55" s="5" t="s">
        <v>220</v>
      </c>
      <c r="GX55" s="5" t="s">
        <v>220</v>
      </c>
      <c r="GY55" s="5" t="s">
        <v>220</v>
      </c>
      <c r="GZ55" s="5" t="s">
        <v>220</v>
      </c>
      <c r="HA55" s="5" t="s">
        <v>220</v>
      </c>
      <c r="HB55" s="5" t="s">
        <v>220</v>
      </c>
      <c r="HC55" s="5" t="s">
        <v>220</v>
      </c>
      <c r="HD55" s="5" t="s">
        <v>220</v>
      </c>
      <c r="HE55" s="5" t="s">
        <v>220</v>
      </c>
      <c r="HF55" s="5">
        <v>59459</v>
      </c>
      <c r="HG55" s="5" t="s">
        <v>220</v>
      </c>
      <c r="HH55" s="5" t="s">
        <v>220</v>
      </c>
      <c r="HI55" s="5" t="s">
        <v>220</v>
      </c>
      <c r="HJ55" s="5" t="s">
        <v>220</v>
      </c>
      <c r="HK55" s="5" t="s">
        <v>220</v>
      </c>
      <c r="HL55" s="5" t="s">
        <v>220</v>
      </c>
      <c r="HM55" s="5" t="s">
        <v>220</v>
      </c>
      <c r="HN55" s="5" t="s">
        <v>220</v>
      </c>
      <c r="HO55" s="5" t="s">
        <v>220</v>
      </c>
      <c r="HP55" s="5" t="s">
        <v>220</v>
      </c>
      <c r="HQ55" s="5" t="s">
        <v>220</v>
      </c>
      <c r="HR55" s="5" t="s">
        <v>220</v>
      </c>
      <c r="HS55" s="5" t="s">
        <v>220</v>
      </c>
      <c r="HT55" s="5" t="s">
        <v>220</v>
      </c>
      <c r="HU55" s="5" t="s">
        <v>220</v>
      </c>
      <c r="HV55" s="5" t="s">
        <v>220</v>
      </c>
      <c r="HW55" s="5" t="s">
        <v>220</v>
      </c>
      <c r="HX55" s="5" t="s">
        <v>220</v>
      </c>
      <c r="HY55" s="5" t="s">
        <v>220</v>
      </c>
      <c r="HZ55" s="5" t="s">
        <v>220</v>
      </c>
      <c r="IA55" s="5" t="s">
        <v>220</v>
      </c>
      <c r="IB55" s="5" t="s">
        <v>220</v>
      </c>
      <c r="IC55" s="5" t="s">
        <v>220</v>
      </c>
      <c r="ID55" s="5" t="s">
        <v>220</v>
      </c>
      <c r="IE55" s="5" t="s">
        <v>220</v>
      </c>
      <c r="IF55" s="5" t="s">
        <v>220</v>
      </c>
      <c r="IG55" s="5" t="s">
        <v>220</v>
      </c>
      <c r="IH55" s="5" t="s">
        <v>220</v>
      </c>
      <c r="II55" s="5" t="s">
        <v>220</v>
      </c>
      <c r="IJ55" s="5" t="s">
        <v>220</v>
      </c>
      <c r="IK55" s="5" t="s">
        <v>220</v>
      </c>
      <c r="IL55" s="5">
        <v>65950</v>
      </c>
      <c r="IM55" s="5" t="s">
        <v>220</v>
      </c>
      <c r="IN55" s="5" t="s">
        <v>220</v>
      </c>
      <c r="IO55" s="5" t="s">
        <v>220</v>
      </c>
      <c r="IP55" s="5" t="s">
        <v>220</v>
      </c>
      <c r="IQ55" s="5" t="s">
        <v>220</v>
      </c>
      <c r="IR55" s="5" t="s">
        <v>220</v>
      </c>
      <c r="IS55" s="5" t="s">
        <v>220</v>
      </c>
      <c r="IT55" s="5" t="s">
        <v>220</v>
      </c>
      <c r="IU55" s="5" t="s">
        <v>220</v>
      </c>
      <c r="IV55" s="5" t="s">
        <v>220</v>
      </c>
      <c r="IW55" s="5" t="s">
        <v>220</v>
      </c>
      <c r="IX55" s="5" t="s">
        <v>220</v>
      </c>
    </row>
    <row r="56" spans="1:258" x14ac:dyDescent="0.3">
      <c r="A56" s="1" t="s">
        <v>50</v>
      </c>
      <c r="B56" s="2">
        <v>4059782</v>
      </c>
      <c r="C56" s="5" t="s">
        <v>220</v>
      </c>
      <c r="D56" s="5" t="s">
        <v>220</v>
      </c>
      <c r="E56" s="5" t="s">
        <v>220</v>
      </c>
      <c r="F56" s="5" t="s">
        <v>220</v>
      </c>
      <c r="G56" s="5" t="s">
        <v>220</v>
      </c>
      <c r="H56" s="5" t="s">
        <v>220</v>
      </c>
      <c r="I56" s="5" t="s">
        <v>220</v>
      </c>
      <c r="J56" s="5" t="s">
        <v>220</v>
      </c>
      <c r="K56" s="5" t="s">
        <v>220</v>
      </c>
      <c r="L56" s="5" t="s">
        <v>220</v>
      </c>
      <c r="M56" s="5">
        <v>173614</v>
      </c>
      <c r="N56" s="5">
        <v>171067</v>
      </c>
      <c r="O56" s="5">
        <v>170569</v>
      </c>
      <c r="P56" s="5">
        <v>168700</v>
      </c>
      <c r="Q56" s="5">
        <v>173052</v>
      </c>
      <c r="R56" s="5">
        <v>168632</v>
      </c>
      <c r="S56" s="5">
        <v>170484</v>
      </c>
      <c r="T56" s="5">
        <v>163152</v>
      </c>
      <c r="U56" s="5">
        <v>157759</v>
      </c>
      <c r="V56" s="5">
        <v>155600</v>
      </c>
      <c r="W56" s="5">
        <v>155753</v>
      </c>
      <c r="X56" s="5">
        <v>146375</v>
      </c>
      <c r="Y56" s="5">
        <v>150777</v>
      </c>
      <c r="Z56" s="5">
        <v>158315</v>
      </c>
      <c r="AA56" s="5">
        <v>155818</v>
      </c>
      <c r="AB56" s="5">
        <v>153004</v>
      </c>
      <c r="AC56" s="5" t="s">
        <v>220</v>
      </c>
      <c r="AD56" s="5" t="s">
        <v>220</v>
      </c>
      <c r="AE56" s="5" t="s">
        <v>220</v>
      </c>
      <c r="AF56" s="5" t="s">
        <v>220</v>
      </c>
      <c r="AG56" s="5" t="s">
        <v>220</v>
      </c>
      <c r="AH56" s="5" t="s">
        <v>220</v>
      </c>
      <c r="AI56" s="5" t="s">
        <v>220</v>
      </c>
      <c r="AJ56" s="5" t="s">
        <v>220</v>
      </c>
      <c r="AK56" s="5" t="s">
        <v>220</v>
      </c>
      <c r="AL56" s="5" t="s">
        <v>220</v>
      </c>
      <c r="AM56" s="5" t="s">
        <v>220</v>
      </c>
      <c r="AN56" s="5" t="s">
        <v>220</v>
      </c>
      <c r="AO56" s="5" t="s">
        <v>220</v>
      </c>
      <c r="AP56" s="5" t="s">
        <v>220</v>
      </c>
      <c r="AQ56" s="5" t="s">
        <v>220</v>
      </c>
      <c r="AR56" s="5" t="s">
        <v>220</v>
      </c>
      <c r="AS56" s="5">
        <v>848777</v>
      </c>
      <c r="AT56" s="5">
        <v>862975</v>
      </c>
      <c r="AU56" s="5">
        <v>869549</v>
      </c>
      <c r="AV56" s="5">
        <v>858305</v>
      </c>
      <c r="AW56" s="5">
        <v>870387</v>
      </c>
      <c r="AX56" s="5">
        <v>873314</v>
      </c>
      <c r="AY56" s="5">
        <v>865577</v>
      </c>
      <c r="AZ56" s="5">
        <v>849465</v>
      </c>
      <c r="BA56" s="5">
        <v>831651</v>
      </c>
      <c r="BB56" s="5">
        <v>819197</v>
      </c>
      <c r="BC56" s="5">
        <v>811076</v>
      </c>
      <c r="BD56" s="5">
        <v>791116</v>
      </c>
      <c r="BE56" s="5">
        <v>789700</v>
      </c>
      <c r="BF56" s="5">
        <v>794226</v>
      </c>
      <c r="BG56" s="5">
        <v>768847</v>
      </c>
      <c r="BH56" s="5">
        <v>735536</v>
      </c>
      <c r="BI56" s="5" t="s">
        <v>220</v>
      </c>
      <c r="BJ56" s="5" t="s">
        <v>220</v>
      </c>
      <c r="BK56" s="5" t="s">
        <v>220</v>
      </c>
      <c r="BL56" s="5" t="s">
        <v>220</v>
      </c>
      <c r="BM56" s="5" t="s">
        <v>220</v>
      </c>
      <c r="BN56" s="5" t="s">
        <v>220</v>
      </c>
      <c r="BO56" s="6" t="s">
        <v>220</v>
      </c>
      <c r="BP56" s="6" t="s">
        <v>220</v>
      </c>
      <c r="BQ56" s="6" t="s">
        <v>220</v>
      </c>
      <c r="BR56" s="6" t="s">
        <v>220</v>
      </c>
      <c r="BS56" s="6" t="s">
        <v>220</v>
      </c>
      <c r="BT56" s="6" t="s">
        <v>220</v>
      </c>
      <c r="BU56" s="6" t="s">
        <v>220</v>
      </c>
      <c r="BV56" s="6" t="s">
        <v>220</v>
      </c>
      <c r="BW56" s="6" t="s">
        <v>220</v>
      </c>
      <c r="BX56" s="6" t="s">
        <v>220</v>
      </c>
      <c r="BY56" s="6">
        <v>9.1300240763993603</v>
      </c>
      <c r="BZ56" s="6">
        <v>8.5428516312321996</v>
      </c>
      <c r="CA56" s="6">
        <v>8.2711395388376499</v>
      </c>
      <c r="CB56" s="6">
        <v>7.3562537048014196</v>
      </c>
      <c r="CC56" s="6">
        <v>6.9863393662020599</v>
      </c>
      <c r="CD56" s="6">
        <v>6.2787608520328204</v>
      </c>
      <c r="CE56" s="6">
        <v>6.1331268623448496</v>
      </c>
      <c r="CF56" s="6">
        <v>5.8914386584289398</v>
      </c>
      <c r="CG56" s="6">
        <v>6.1296027484961204</v>
      </c>
      <c r="CH56" s="6">
        <v>6.1143958868894597</v>
      </c>
      <c r="CI56" s="6" t="s">
        <v>220</v>
      </c>
      <c r="CJ56" s="6" t="s">
        <v>220</v>
      </c>
      <c r="CK56" s="6" t="s">
        <v>220</v>
      </c>
      <c r="CL56" s="6" t="s">
        <v>220</v>
      </c>
      <c r="CM56" s="6" t="s">
        <v>220</v>
      </c>
      <c r="CN56" s="6" t="s">
        <v>220</v>
      </c>
      <c r="CO56" s="6" t="s">
        <v>220</v>
      </c>
      <c r="CP56" s="6" t="s">
        <v>220</v>
      </c>
      <c r="CQ56" s="6" t="s">
        <v>220</v>
      </c>
      <c r="CR56" s="6" t="s">
        <v>220</v>
      </c>
      <c r="CS56" s="6" t="s">
        <v>220</v>
      </c>
      <c r="CT56" s="6" t="s">
        <v>220</v>
      </c>
      <c r="CU56" s="6" t="s">
        <v>220</v>
      </c>
      <c r="CV56" s="6" t="s">
        <v>220</v>
      </c>
      <c r="CW56" s="6" t="s">
        <v>220</v>
      </c>
      <c r="CX56" s="6" t="s">
        <v>220</v>
      </c>
      <c r="CY56" s="6" t="s">
        <v>220</v>
      </c>
      <c r="CZ56" s="6" t="s">
        <v>220</v>
      </c>
      <c r="DA56" s="6" t="s">
        <v>220</v>
      </c>
      <c r="DB56" s="6" t="s">
        <v>220</v>
      </c>
      <c r="DC56" s="6" t="s">
        <v>220</v>
      </c>
      <c r="DD56" s="6" t="s">
        <v>220</v>
      </c>
      <c r="DE56" s="6">
        <v>7.9703596874853799</v>
      </c>
      <c r="DF56" s="6">
        <v>7.3800979277652701</v>
      </c>
      <c r="DG56" s="6">
        <v>7.2222362257962596</v>
      </c>
      <c r="DH56" s="6">
        <v>6.3889856151389202</v>
      </c>
      <c r="DI56" s="6">
        <v>6.11598513011152</v>
      </c>
      <c r="DJ56" s="6">
        <v>5.3413644474622197</v>
      </c>
      <c r="DK56" s="6">
        <v>5.15802013992485</v>
      </c>
      <c r="DL56" s="6">
        <v>5.0865346945359802</v>
      </c>
      <c r="DM56" s="6">
        <v>5.2328167204665101</v>
      </c>
      <c r="DN56" s="6">
        <v>5.2087379394994002</v>
      </c>
      <c r="DO56" s="6" t="s">
        <v>220</v>
      </c>
      <c r="DP56" s="6" t="s">
        <v>220</v>
      </c>
      <c r="DQ56" s="6" t="s">
        <v>220</v>
      </c>
      <c r="DR56" s="6" t="s">
        <v>220</v>
      </c>
      <c r="DS56" s="6" t="s">
        <v>220</v>
      </c>
      <c r="DT56" s="6" t="s">
        <v>220</v>
      </c>
      <c r="DU56" s="6" t="s">
        <v>220</v>
      </c>
      <c r="DV56" s="6" t="s">
        <v>220</v>
      </c>
      <c r="DW56" s="6" t="s">
        <v>220</v>
      </c>
      <c r="DX56" s="6" t="s">
        <v>220</v>
      </c>
      <c r="DY56" s="6" t="s">
        <v>220</v>
      </c>
      <c r="DZ56" s="6" t="s">
        <v>220</v>
      </c>
      <c r="EA56" s="6" t="s">
        <v>220</v>
      </c>
      <c r="EB56" s="6" t="s">
        <v>220</v>
      </c>
      <c r="EC56" s="6" t="s">
        <v>220</v>
      </c>
      <c r="ED56" s="6" t="s">
        <v>220</v>
      </c>
      <c r="EE56" s="6" t="s">
        <v>220</v>
      </c>
      <c r="EF56" s="6" t="s">
        <v>220</v>
      </c>
      <c r="EG56" s="6" t="s">
        <v>220</v>
      </c>
      <c r="EH56" s="6" t="s">
        <v>220</v>
      </c>
      <c r="EI56" s="6" t="s">
        <v>220</v>
      </c>
      <c r="EJ56" s="6" t="s">
        <v>220</v>
      </c>
      <c r="EK56" s="6">
        <v>9.1300240763993692</v>
      </c>
      <c r="EL56" s="6">
        <v>8.5428516312322067</v>
      </c>
      <c r="EM56" s="6">
        <v>8.2711395388376552</v>
      </c>
      <c r="EN56" s="6">
        <v>7.3562537048014223</v>
      </c>
      <c r="EO56" s="6">
        <v>6.9863393662020661</v>
      </c>
      <c r="EP56" s="6">
        <v>6.2787608520328284</v>
      </c>
      <c r="EQ56" s="6">
        <v>6.1331268623448532</v>
      </c>
      <c r="ER56" s="6">
        <v>5.8914386584289495</v>
      </c>
      <c r="ES56" s="6">
        <v>6.129602748496124</v>
      </c>
      <c r="ET56" s="6">
        <v>6.1143958868894597</v>
      </c>
      <c r="EU56" s="6" t="s">
        <v>220</v>
      </c>
      <c r="EV56" s="6" t="s">
        <v>220</v>
      </c>
      <c r="EW56" s="6" t="s">
        <v>220</v>
      </c>
      <c r="EX56" s="6" t="s">
        <v>220</v>
      </c>
      <c r="EY56" s="6" t="s">
        <v>220</v>
      </c>
      <c r="EZ56" s="6" t="s">
        <v>220</v>
      </c>
      <c r="FA56" s="6" t="s">
        <v>220</v>
      </c>
      <c r="FB56" s="6" t="s">
        <v>220</v>
      </c>
      <c r="FC56" s="6" t="s">
        <v>220</v>
      </c>
      <c r="FD56" s="6" t="s">
        <v>220</v>
      </c>
      <c r="FE56" s="6" t="s">
        <v>220</v>
      </c>
      <c r="FF56" s="6" t="s">
        <v>220</v>
      </c>
      <c r="FG56" s="6" t="s">
        <v>220</v>
      </c>
      <c r="FH56" s="6" t="s">
        <v>220</v>
      </c>
      <c r="FI56" s="6" t="s">
        <v>220</v>
      </c>
      <c r="FJ56" s="6" t="s">
        <v>220</v>
      </c>
      <c r="FK56" s="6" t="s">
        <v>220</v>
      </c>
      <c r="FL56" s="6" t="s">
        <v>220</v>
      </c>
      <c r="FM56" s="6" t="s">
        <v>220</v>
      </c>
      <c r="FN56" s="6" t="s">
        <v>220</v>
      </c>
      <c r="FO56" s="6" t="s">
        <v>220</v>
      </c>
      <c r="FP56" s="6" t="s">
        <v>220</v>
      </c>
      <c r="FQ56" s="6">
        <v>7.9703596874853861</v>
      </c>
      <c r="FR56" s="6">
        <v>7.380097927765271</v>
      </c>
      <c r="FS56" s="6">
        <v>7.222236225796264</v>
      </c>
      <c r="FT56" s="6">
        <v>6.3889856151389255</v>
      </c>
      <c r="FU56" s="6">
        <v>6.1159851301115244</v>
      </c>
      <c r="FV56" s="6">
        <v>5.3413644474622206</v>
      </c>
      <c r="FW56" s="6">
        <v>5.1580201399248544</v>
      </c>
      <c r="FX56" s="6">
        <v>5.0865346945359855</v>
      </c>
      <c r="FY56" s="6">
        <v>5.2328167204665164</v>
      </c>
      <c r="FZ56" s="6">
        <v>5.208737939499402</v>
      </c>
      <c r="GA56" s="6" t="s">
        <v>220</v>
      </c>
      <c r="GB56" s="6" t="s">
        <v>220</v>
      </c>
      <c r="GC56" s="6" t="s">
        <v>220</v>
      </c>
      <c r="GD56" s="6" t="s">
        <v>220</v>
      </c>
      <c r="GE56" s="6" t="s">
        <v>220</v>
      </c>
      <c r="GF56" s="6" t="s">
        <v>220</v>
      </c>
      <c r="GG56" s="6" t="s">
        <v>220</v>
      </c>
      <c r="GH56" s="6" t="s">
        <v>220</v>
      </c>
      <c r="GI56" s="6" t="s">
        <v>220</v>
      </c>
      <c r="GJ56" s="6" t="s">
        <v>220</v>
      </c>
      <c r="GK56" s="6" t="s">
        <v>220</v>
      </c>
      <c r="GL56" s="6" t="s">
        <v>220</v>
      </c>
      <c r="GM56" s="5" t="s">
        <v>220</v>
      </c>
      <c r="GN56" s="5" t="s">
        <v>220</v>
      </c>
      <c r="GO56" s="5" t="s">
        <v>220</v>
      </c>
      <c r="GP56" s="5" t="s">
        <v>220</v>
      </c>
      <c r="GQ56" s="5" t="s">
        <v>220</v>
      </c>
      <c r="GR56" s="5" t="s">
        <v>220</v>
      </c>
      <c r="GS56" s="5" t="s">
        <v>220</v>
      </c>
      <c r="GT56" s="5" t="s">
        <v>220</v>
      </c>
      <c r="GU56" s="5" t="s">
        <v>220</v>
      </c>
      <c r="GV56" s="5" t="s">
        <v>220</v>
      </c>
      <c r="GW56" s="5">
        <v>19068</v>
      </c>
      <c r="GX56" s="5">
        <v>18972</v>
      </c>
      <c r="GY56" s="5">
        <v>18968</v>
      </c>
      <c r="GZ56" s="5">
        <v>18987</v>
      </c>
      <c r="HA56" s="5">
        <v>18933</v>
      </c>
      <c r="HB56" s="5">
        <v>18676</v>
      </c>
      <c r="HC56" s="5">
        <v>18536</v>
      </c>
      <c r="HD56" s="5">
        <v>18764</v>
      </c>
      <c r="HE56" s="5">
        <v>18639</v>
      </c>
      <c r="HF56" s="5">
        <v>18258</v>
      </c>
      <c r="HG56" s="5" t="s">
        <v>220</v>
      </c>
      <c r="HH56" s="5" t="s">
        <v>220</v>
      </c>
      <c r="HI56" s="5" t="s">
        <v>220</v>
      </c>
      <c r="HJ56" s="5" t="s">
        <v>220</v>
      </c>
      <c r="HK56" s="5" t="s">
        <v>220</v>
      </c>
      <c r="HL56" s="5" t="s">
        <v>220</v>
      </c>
      <c r="HM56" s="5" t="s">
        <v>220</v>
      </c>
      <c r="HN56" s="5" t="s">
        <v>220</v>
      </c>
      <c r="HO56" s="5" t="s">
        <v>220</v>
      </c>
      <c r="HP56" s="5" t="s">
        <v>220</v>
      </c>
      <c r="HQ56" s="5" t="s">
        <v>220</v>
      </c>
      <c r="HR56" s="5" t="s">
        <v>220</v>
      </c>
      <c r="HS56" s="5" t="s">
        <v>220</v>
      </c>
      <c r="HT56" s="5" t="s">
        <v>220</v>
      </c>
      <c r="HU56" s="5" t="s">
        <v>220</v>
      </c>
      <c r="HV56" s="5" t="s">
        <v>220</v>
      </c>
      <c r="HW56" s="5" t="s">
        <v>220</v>
      </c>
      <c r="HX56" s="5" t="s">
        <v>220</v>
      </c>
      <c r="HY56" s="5" t="s">
        <v>220</v>
      </c>
      <c r="HZ56" s="5" t="s">
        <v>220</v>
      </c>
      <c r="IA56" s="5" t="s">
        <v>220</v>
      </c>
      <c r="IB56" s="5" t="s">
        <v>220</v>
      </c>
      <c r="IC56" s="5">
        <v>22802</v>
      </c>
      <c r="ID56" s="5">
        <v>22675</v>
      </c>
      <c r="IE56" s="5">
        <v>22666</v>
      </c>
      <c r="IF56" s="5">
        <v>22694</v>
      </c>
      <c r="IG56" s="5">
        <v>22621</v>
      </c>
      <c r="IH56" s="5">
        <v>22305</v>
      </c>
      <c r="II56" s="5">
        <v>22061</v>
      </c>
      <c r="IJ56" s="5">
        <v>22337</v>
      </c>
      <c r="IK56" s="5">
        <v>22143</v>
      </c>
      <c r="IL56" s="5">
        <v>21618</v>
      </c>
      <c r="IM56" s="5" t="s">
        <v>220</v>
      </c>
      <c r="IN56" s="5" t="s">
        <v>220</v>
      </c>
      <c r="IO56" s="5" t="s">
        <v>220</v>
      </c>
      <c r="IP56" s="5" t="s">
        <v>220</v>
      </c>
      <c r="IQ56" s="5" t="s">
        <v>220</v>
      </c>
      <c r="IR56" s="5" t="s">
        <v>220</v>
      </c>
      <c r="IS56" s="5" t="s">
        <v>220</v>
      </c>
      <c r="IT56" s="5" t="s">
        <v>220</v>
      </c>
      <c r="IU56" s="5" t="s">
        <v>220</v>
      </c>
      <c r="IV56" s="5" t="s">
        <v>220</v>
      </c>
      <c r="IW56" s="5" t="s">
        <v>220</v>
      </c>
      <c r="IX56" s="5" t="s">
        <v>220</v>
      </c>
    </row>
    <row r="57" spans="1:258" x14ac:dyDescent="0.3">
      <c r="A57" s="1" t="s">
        <v>51</v>
      </c>
      <c r="B57" s="2">
        <v>4693243</v>
      </c>
      <c r="C57" s="5" t="s">
        <v>220</v>
      </c>
      <c r="D57" s="5" t="s">
        <v>220</v>
      </c>
      <c r="E57" s="5" t="s">
        <v>220</v>
      </c>
      <c r="F57" s="5" t="s">
        <v>220</v>
      </c>
      <c r="G57" s="5">
        <v>7173498</v>
      </c>
      <c r="H57" s="5" t="s">
        <v>220</v>
      </c>
      <c r="I57" s="5" t="s">
        <v>220</v>
      </c>
      <c r="J57" s="5" t="s">
        <v>220</v>
      </c>
      <c r="K57" s="5" t="s">
        <v>220</v>
      </c>
      <c r="L57" s="5" t="s">
        <v>220</v>
      </c>
      <c r="M57" s="5" t="s">
        <v>220</v>
      </c>
      <c r="N57" s="5" t="s">
        <v>220</v>
      </c>
      <c r="O57" s="5" t="s">
        <v>220</v>
      </c>
      <c r="P57" s="5" t="s">
        <v>220</v>
      </c>
      <c r="Q57" s="5" t="s">
        <v>220</v>
      </c>
      <c r="R57" s="5" t="s">
        <v>220</v>
      </c>
      <c r="S57" s="5" t="s">
        <v>220</v>
      </c>
      <c r="T57" s="5" t="s">
        <v>220</v>
      </c>
      <c r="U57" s="5" t="s">
        <v>220</v>
      </c>
      <c r="V57" s="5" t="s">
        <v>220</v>
      </c>
      <c r="W57" s="5" t="s">
        <v>220</v>
      </c>
      <c r="X57" s="5" t="s">
        <v>220</v>
      </c>
      <c r="Y57" s="5" t="s">
        <v>220</v>
      </c>
      <c r="Z57" s="5" t="s">
        <v>220</v>
      </c>
      <c r="AA57" s="5" t="s">
        <v>220</v>
      </c>
      <c r="AB57" s="5" t="s">
        <v>220</v>
      </c>
      <c r="AC57" s="5" t="s">
        <v>220</v>
      </c>
      <c r="AD57" s="5" t="s">
        <v>220</v>
      </c>
      <c r="AE57" s="5" t="s">
        <v>220</v>
      </c>
      <c r="AF57" s="5" t="s">
        <v>220</v>
      </c>
      <c r="AG57" s="5" t="s">
        <v>220</v>
      </c>
      <c r="AH57" s="5" t="s">
        <v>220</v>
      </c>
      <c r="AI57" s="5" t="s">
        <v>220</v>
      </c>
      <c r="AJ57" s="5" t="s">
        <v>220</v>
      </c>
      <c r="AK57" s="5" t="s">
        <v>220</v>
      </c>
      <c r="AL57" s="5" t="s">
        <v>220</v>
      </c>
      <c r="AM57" s="5">
        <v>31482380</v>
      </c>
      <c r="AN57" s="5" t="s">
        <v>220</v>
      </c>
      <c r="AO57" s="5" t="s">
        <v>220</v>
      </c>
      <c r="AP57" s="5" t="s">
        <v>220</v>
      </c>
      <c r="AQ57" s="5" t="s">
        <v>220</v>
      </c>
      <c r="AR57" s="5" t="s">
        <v>220</v>
      </c>
      <c r="AS57" s="5" t="s">
        <v>220</v>
      </c>
      <c r="AT57" s="5" t="s">
        <v>220</v>
      </c>
      <c r="AU57" s="5" t="s">
        <v>220</v>
      </c>
      <c r="AV57" s="5" t="s">
        <v>220</v>
      </c>
      <c r="AW57" s="5" t="s">
        <v>220</v>
      </c>
      <c r="AX57" s="5" t="s">
        <v>220</v>
      </c>
      <c r="AY57" s="5" t="s">
        <v>220</v>
      </c>
      <c r="AZ57" s="5" t="s">
        <v>220</v>
      </c>
      <c r="BA57" s="5" t="s">
        <v>220</v>
      </c>
      <c r="BB57" s="5" t="s">
        <v>220</v>
      </c>
      <c r="BC57" s="5" t="s">
        <v>220</v>
      </c>
      <c r="BD57" s="5" t="s">
        <v>220</v>
      </c>
      <c r="BE57" s="5" t="s">
        <v>220</v>
      </c>
      <c r="BF57" s="5" t="s">
        <v>220</v>
      </c>
      <c r="BG57" s="5" t="s">
        <v>220</v>
      </c>
      <c r="BH57" s="5" t="s">
        <v>220</v>
      </c>
      <c r="BI57" s="5" t="s">
        <v>220</v>
      </c>
      <c r="BJ57" s="5" t="s">
        <v>220</v>
      </c>
      <c r="BK57" s="5" t="s">
        <v>220</v>
      </c>
      <c r="BL57" s="5" t="s">
        <v>220</v>
      </c>
      <c r="BM57" s="5" t="s">
        <v>220</v>
      </c>
      <c r="BN57" s="5" t="s">
        <v>220</v>
      </c>
      <c r="BO57" s="6" t="s">
        <v>220</v>
      </c>
      <c r="BP57" s="6" t="s">
        <v>220</v>
      </c>
      <c r="BQ57" s="6" t="s">
        <v>220</v>
      </c>
      <c r="BR57" s="6" t="s">
        <v>220</v>
      </c>
      <c r="BS57" s="6" t="s">
        <v>220</v>
      </c>
      <c r="BT57" s="6" t="s">
        <v>220</v>
      </c>
      <c r="BU57" s="6" t="s">
        <v>220</v>
      </c>
      <c r="BV57" s="6" t="s">
        <v>220</v>
      </c>
      <c r="BW57" s="6" t="s">
        <v>220</v>
      </c>
      <c r="BX57" s="6" t="s">
        <v>220</v>
      </c>
      <c r="BY57" s="6" t="s">
        <v>220</v>
      </c>
      <c r="BZ57" s="6" t="s">
        <v>220</v>
      </c>
      <c r="CA57" s="6" t="s">
        <v>220</v>
      </c>
      <c r="CB57" s="6" t="s">
        <v>220</v>
      </c>
      <c r="CC57" s="6" t="s">
        <v>220</v>
      </c>
      <c r="CD57" s="6" t="s">
        <v>220</v>
      </c>
      <c r="CE57" s="6" t="s">
        <v>220</v>
      </c>
      <c r="CF57" s="6" t="s">
        <v>220</v>
      </c>
      <c r="CG57" s="6" t="s">
        <v>220</v>
      </c>
      <c r="CH57" s="6" t="s">
        <v>220</v>
      </c>
      <c r="CI57" s="6" t="s">
        <v>220</v>
      </c>
      <c r="CJ57" s="6" t="s">
        <v>220</v>
      </c>
      <c r="CK57" s="6" t="s">
        <v>220</v>
      </c>
      <c r="CL57" s="6" t="s">
        <v>220</v>
      </c>
      <c r="CM57" s="6" t="s">
        <v>220</v>
      </c>
      <c r="CN57" s="6" t="s">
        <v>220</v>
      </c>
      <c r="CO57" s="6" t="s">
        <v>220</v>
      </c>
      <c r="CP57" s="6" t="s">
        <v>220</v>
      </c>
      <c r="CQ57" s="6" t="s">
        <v>220</v>
      </c>
      <c r="CR57" s="6" t="s">
        <v>220</v>
      </c>
      <c r="CS57" s="6" t="s">
        <v>220</v>
      </c>
      <c r="CT57" s="6" t="s">
        <v>220</v>
      </c>
      <c r="CU57" s="6" t="s">
        <v>220</v>
      </c>
      <c r="CV57" s="6" t="s">
        <v>220</v>
      </c>
      <c r="CW57" s="6" t="s">
        <v>220</v>
      </c>
      <c r="CX57" s="6" t="s">
        <v>220</v>
      </c>
      <c r="CY57" s="6" t="s">
        <v>220</v>
      </c>
      <c r="CZ57" s="6" t="s">
        <v>220</v>
      </c>
      <c r="DA57" s="6" t="s">
        <v>220</v>
      </c>
      <c r="DB57" s="6" t="s">
        <v>220</v>
      </c>
      <c r="DC57" s="6" t="s">
        <v>220</v>
      </c>
      <c r="DD57" s="6" t="s">
        <v>220</v>
      </c>
      <c r="DE57" s="6" t="s">
        <v>220</v>
      </c>
      <c r="DF57" s="6" t="s">
        <v>220</v>
      </c>
      <c r="DG57" s="6" t="s">
        <v>220</v>
      </c>
      <c r="DH57" s="6" t="s">
        <v>220</v>
      </c>
      <c r="DI57" s="6" t="s">
        <v>220</v>
      </c>
      <c r="DJ57" s="6" t="s">
        <v>220</v>
      </c>
      <c r="DK57" s="6" t="s">
        <v>220</v>
      </c>
      <c r="DL57" s="6" t="s">
        <v>220</v>
      </c>
      <c r="DM57" s="6" t="s">
        <v>220</v>
      </c>
      <c r="DN57" s="6" t="s">
        <v>220</v>
      </c>
      <c r="DO57" s="6" t="s">
        <v>220</v>
      </c>
      <c r="DP57" s="6" t="s">
        <v>220</v>
      </c>
      <c r="DQ57" s="6" t="s">
        <v>220</v>
      </c>
      <c r="DR57" s="6" t="s">
        <v>220</v>
      </c>
      <c r="DS57" s="6" t="s">
        <v>220</v>
      </c>
      <c r="DT57" s="6" t="s">
        <v>220</v>
      </c>
      <c r="DU57" s="6" t="s">
        <v>220</v>
      </c>
      <c r="DV57" s="6" t="s">
        <v>220</v>
      </c>
      <c r="DW57" s="6" t="s">
        <v>220</v>
      </c>
      <c r="DX57" s="6" t="s">
        <v>220</v>
      </c>
      <c r="DY57" s="6" t="s">
        <v>220</v>
      </c>
      <c r="DZ57" s="6" t="s">
        <v>220</v>
      </c>
      <c r="EA57" s="6" t="s">
        <v>220</v>
      </c>
      <c r="EB57" s="6" t="s">
        <v>220</v>
      </c>
      <c r="EC57" s="6" t="s">
        <v>220</v>
      </c>
      <c r="ED57" s="6" t="s">
        <v>220</v>
      </c>
      <c r="EE57" s="6" t="s">
        <v>220</v>
      </c>
      <c r="EF57" s="6" t="s">
        <v>220</v>
      </c>
      <c r="EG57" s="6" t="s">
        <v>220</v>
      </c>
      <c r="EH57" s="6" t="s">
        <v>220</v>
      </c>
      <c r="EI57" s="6" t="s">
        <v>220</v>
      </c>
      <c r="EJ57" s="6" t="s">
        <v>220</v>
      </c>
      <c r="EK57" s="6" t="s">
        <v>220</v>
      </c>
      <c r="EL57" s="6" t="s">
        <v>220</v>
      </c>
      <c r="EM57" s="6" t="s">
        <v>220</v>
      </c>
      <c r="EN57" s="6" t="s">
        <v>220</v>
      </c>
      <c r="EO57" s="6" t="s">
        <v>220</v>
      </c>
      <c r="EP57" s="6" t="s">
        <v>220</v>
      </c>
      <c r="EQ57" s="6" t="s">
        <v>220</v>
      </c>
      <c r="ER57" s="6" t="s">
        <v>220</v>
      </c>
      <c r="ES57" s="6" t="s">
        <v>220</v>
      </c>
      <c r="ET57" s="6" t="s">
        <v>220</v>
      </c>
      <c r="EU57" s="6" t="s">
        <v>220</v>
      </c>
      <c r="EV57" s="6" t="s">
        <v>220</v>
      </c>
      <c r="EW57" s="6" t="s">
        <v>220</v>
      </c>
      <c r="EX57" s="6" t="s">
        <v>220</v>
      </c>
      <c r="EY57" s="6" t="s">
        <v>220</v>
      </c>
      <c r="EZ57" s="6" t="s">
        <v>220</v>
      </c>
      <c r="FA57" s="6" t="s">
        <v>220</v>
      </c>
      <c r="FB57" s="6" t="s">
        <v>220</v>
      </c>
      <c r="FC57" s="6" t="s">
        <v>220</v>
      </c>
      <c r="FD57" s="6" t="s">
        <v>220</v>
      </c>
      <c r="FE57" s="6" t="s">
        <v>220</v>
      </c>
      <c r="FF57" s="6" t="s">
        <v>220</v>
      </c>
      <c r="FG57" s="6" t="s">
        <v>220</v>
      </c>
      <c r="FH57" s="6" t="s">
        <v>220</v>
      </c>
      <c r="FI57" s="6" t="s">
        <v>220</v>
      </c>
      <c r="FJ57" s="6" t="s">
        <v>220</v>
      </c>
      <c r="FK57" s="6" t="s">
        <v>220</v>
      </c>
      <c r="FL57" s="6" t="s">
        <v>220</v>
      </c>
      <c r="FM57" s="6" t="s">
        <v>220</v>
      </c>
      <c r="FN57" s="6" t="s">
        <v>220</v>
      </c>
      <c r="FO57" s="6" t="s">
        <v>220</v>
      </c>
      <c r="FP57" s="6" t="s">
        <v>220</v>
      </c>
      <c r="FQ57" s="6" t="s">
        <v>220</v>
      </c>
      <c r="FR57" s="6" t="s">
        <v>220</v>
      </c>
      <c r="FS57" s="6" t="s">
        <v>220</v>
      </c>
      <c r="FT57" s="6" t="s">
        <v>220</v>
      </c>
      <c r="FU57" s="6" t="s">
        <v>220</v>
      </c>
      <c r="FV57" s="6" t="s">
        <v>220</v>
      </c>
      <c r="FW57" s="6" t="s">
        <v>220</v>
      </c>
      <c r="FX57" s="6" t="s">
        <v>220</v>
      </c>
      <c r="FY57" s="6" t="s">
        <v>220</v>
      </c>
      <c r="FZ57" s="6" t="s">
        <v>220</v>
      </c>
      <c r="GA57" s="6" t="s">
        <v>220</v>
      </c>
      <c r="GB57" s="6" t="s">
        <v>220</v>
      </c>
      <c r="GC57" s="6" t="s">
        <v>220</v>
      </c>
      <c r="GD57" s="6" t="s">
        <v>220</v>
      </c>
      <c r="GE57" s="6" t="s">
        <v>220</v>
      </c>
      <c r="GF57" s="6" t="s">
        <v>220</v>
      </c>
      <c r="GG57" s="6" t="s">
        <v>220</v>
      </c>
      <c r="GH57" s="6" t="s">
        <v>220</v>
      </c>
      <c r="GI57" s="6" t="s">
        <v>220</v>
      </c>
      <c r="GJ57" s="6" t="s">
        <v>220</v>
      </c>
      <c r="GK57" s="6" t="s">
        <v>220</v>
      </c>
      <c r="GL57" s="6" t="s">
        <v>220</v>
      </c>
      <c r="GM57" s="5" t="s">
        <v>220</v>
      </c>
      <c r="GN57" s="5" t="s">
        <v>220</v>
      </c>
      <c r="GO57" s="5" t="s">
        <v>220</v>
      </c>
      <c r="GP57" s="5" t="s">
        <v>220</v>
      </c>
      <c r="GQ57" s="5" t="s">
        <v>220</v>
      </c>
      <c r="GR57" s="5" t="s">
        <v>220</v>
      </c>
      <c r="GS57" s="5" t="s">
        <v>220</v>
      </c>
      <c r="GT57" s="5" t="s">
        <v>220</v>
      </c>
      <c r="GU57" s="5" t="s">
        <v>220</v>
      </c>
      <c r="GV57" s="5" t="s">
        <v>220</v>
      </c>
      <c r="GW57" s="5" t="s">
        <v>220</v>
      </c>
      <c r="GX57" s="5" t="s">
        <v>220</v>
      </c>
      <c r="GY57" s="5" t="s">
        <v>220</v>
      </c>
      <c r="GZ57" s="5" t="s">
        <v>220</v>
      </c>
      <c r="HA57" s="5" t="s">
        <v>220</v>
      </c>
      <c r="HB57" s="5" t="s">
        <v>220</v>
      </c>
      <c r="HC57" s="5" t="s">
        <v>220</v>
      </c>
      <c r="HD57" s="5" t="s">
        <v>220</v>
      </c>
      <c r="HE57" s="5" t="s">
        <v>220</v>
      </c>
      <c r="HF57" s="5" t="s">
        <v>220</v>
      </c>
      <c r="HG57" s="5" t="s">
        <v>220</v>
      </c>
      <c r="HH57" s="5" t="s">
        <v>220</v>
      </c>
      <c r="HI57" s="5" t="s">
        <v>220</v>
      </c>
      <c r="HJ57" s="5" t="s">
        <v>220</v>
      </c>
      <c r="HK57" s="5" t="s">
        <v>220</v>
      </c>
      <c r="HL57" s="5" t="s">
        <v>220</v>
      </c>
      <c r="HM57" s="5" t="s">
        <v>220</v>
      </c>
      <c r="HN57" s="5" t="s">
        <v>220</v>
      </c>
      <c r="HO57" s="5" t="s">
        <v>220</v>
      </c>
      <c r="HP57" s="5" t="s">
        <v>220</v>
      </c>
      <c r="HQ57" s="5" t="s">
        <v>220</v>
      </c>
      <c r="HR57" s="5" t="s">
        <v>220</v>
      </c>
      <c r="HS57" s="5" t="s">
        <v>220</v>
      </c>
      <c r="HT57" s="5" t="s">
        <v>220</v>
      </c>
      <c r="HU57" s="5" t="s">
        <v>220</v>
      </c>
      <c r="HV57" s="5" t="s">
        <v>220</v>
      </c>
      <c r="HW57" s="5" t="s">
        <v>220</v>
      </c>
      <c r="HX57" s="5" t="s">
        <v>220</v>
      </c>
      <c r="HY57" s="5" t="s">
        <v>220</v>
      </c>
      <c r="HZ57" s="5" t="s">
        <v>220</v>
      </c>
      <c r="IA57" s="5" t="s">
        <v>220</v>
      </c>
      <c r="IB57" s="5" t="s">
        <v>220</v>
      </c>
      <c r="IC57" s="5" t="s">
        <v>220</v>
      </c>
      <c r="ID57" s="5" t="s">
        <v>220</v>
      </c>
      <c r="IE57" s="5" t="s">
        <v>220</v>
      </c>
      <c r="IF57" s="5" t="s">
        <v>220</v>
      </c>
      <c r="IG57" s="5" t="s">
        <v>220</v>
      </c>
      <c r="IH57" s="5" t="s">
        <v>220</v>
      </c>
      <c r="II57" s="5" t="s">
        <v>220</v>
      </c>
      <c r="IJ57" s="5" t="s">
        <v>220</v>
      </c>
      <c r="IK57" s="5" t="s">
        <v>220</v>
      </c>
      <c r="IL57" s="5" t="s">
        <v>220</v>
      </c>
      <c r="IM57" s="5" t="s">
        <v>220</v>
      </c>
      <c r="IN57" s="5" t="s">
        <v>220</v>
      </c>
      <c r="IO57" s="5" t="s">
        <v>220</v>
      </c>
      <c r="IP57" s="5" t="s">
        <v>220</v>
      </c>
      <c r="IQ57" s="5" t="s">
        <v>220</v>
      </c>
      <c r="IR57" s="5" t="s">
        <v>220</v>
      </c>
      <c r="IS57" s="5" t="s">
        <v>220</v>
      </c>
      <c r="IT57" s="5" t="s">
        <v>220</v>
      </c>
      <c r="IU57" s="5" t="s">
        <v>220</v>
      </c>
      <c r="IV57" s="5" t="s">
        <v>220</v>
      </c>
      <c r="IW57" s="5" t="s">
        <v>220</v>
      </c>
      <c r="IX57" s="5" t="s">
        <v>220</v>
      </c>
    </row>
    <row r="58" spans="1:258" x14ac:dyDescent="0.3">
      <c r="A58" s="1" t="s">
        <v>52</v>
      </c>
      <c r="B58" s="2">
        <v>4056994</v>
      </c>
      <c r="C58" s="5">
        <v>2998517</v>
      </c>
      <c r="D58" s="5">
        <v>2988695</v>
      </c>
      <c r="E58" s="5">
        <v>2823260</v>
      </c>
      <c r="F58" s="5">
        <v>2805789</v>
      </c>
      <c r="G58" s="5">
        <v>2771138</v>
      </c>
      <c r="H58" s="5">
        <v>2640535</v>
      </c>
      <c r="I58" s="5">
        <v>2679262</v>
      </c>
      <c r="J58" s="5">
        <v>2648348</v>
      </c>
      <c r="K58" s="5">
        <v>2633390</v>
      </c>
      <c r="L58" s="5">
        <v>2508834</v>
      </c>
      <c r="M58" s="5">
        <v>2361650</v>
      </c>
      <c r="N58" s="5">
        <v>2227838</v>
      </c>
      <c r="O58" s="5">
        <v>2232668</v>
      </c>
      <c r="P58" s="5">
        <v>2113733</v>
      </c>
      <c r="Q58" s="5">
        <v>2090098</v>
      </c>
      <c r="R58" s="5">
        <v>1986085</v>
      </c>
      <c r="S58" s="5">
        <v>1932171</v>
      </c>
      <c r="T58" s="5">
        <v>1870931</v>
      </c>
      <c r="U58" s="5">
        <v>1789199</v>
      </c>
      <c r="V58" s="5">
        <v>1767928</v>
      </c>
      <c r="W58" s="5">
        <v>1653859</v>
      </c>
      <c r="X58" s="5">
        <v>1621436</v>
      </c>
      <c r="Y58" s="5">
        <v>1587733</v>
      </c>
      <c r="Z58" s="5">
        <v>1545274</v>
      </c>
      <c r="AA58" s="5">
        <v>1472771</v>
      </c>
      <c r="AB58" s="5">
        <v>1497094</v>
      </c>
      <c r="AC58" s="5">
        <v>1424935</v>
      </c>
      <c r="AD58" s="5">
        <v>1395387</v>
      </c>
      <c r="AE58" s="5">
        <v>1342830</v>
      </c>
      <c r="AF58" s="5">
        <v>1318471</v>
      </c>
      <c r="AG58" s="5">
        <v>1299768</v>
      </c>
      <c r="AH58" s="5">
        <v>1246081</v>
      </c>
      <c r="AI58" s="5">
        <v>11880603</v>
      </c>
      <c r="AJ58" s="5">
        <v>11728995</v>
      </c>
      <c r="AK58" s="5">
        <v>10904754</v>
      </c>
      <c r="AL58" s="5">
        <v>10598511</v>
      </c>
      <c r="AM58" s="5">
        <v>10915601</v>
      </c>
      <c r="AN58" s="5">
        <v>11009422</v>
      </c>
      <c r="AO58" s="5">
        <v>10884241</v>
      </c>
      <c r="AP58" s="5">
        <v>10844444</v>
      </c>
      <c r="AQ58" s="5">
        <v>11020188</v>
      </c>
      <c r="AR58" s="5">
        <v>10895853</v>
      </c>
      <c r="AS58" s="5">
        <v>10687696</v>
      </c>
      <c r="AT58" s="5">
        <v>11300424</v>
      </c>
      <c r="AU58" s="5">
        <v>10110800</v>
      </c>
      <c r="AV58" s="5">
        <v>8932342</v>
      </c>
      <c r="AW58" s="5">
        <v>8115299</v>
      </c>
      <c r="AX58" s="5">
        <v>8460897</v>
      </c>
      <c r="AY58" s="5">
        <v>8439081</v>
      </c>
      <c r="AZ58" s="5">
        <v>8791283</v>
      </c>
      <c r="BA58" s="5">
        <v>8608769</v>
      </c>
      <c r="BB58" s="5">
        <v>9111570</v>
      </c>
      <c r="BC58" s="5">
        <v>8270023</v>
      </c>
      <c r="BD58" s="5">
        <v>8594809</v>
      </c>
      <c r="BE58" s="5">
        <v>8322349</v>
      </c>
      <c r="BF58" s="5">
        <v>8164459</v>
      </c>
      <c r="BG58" s="5">
        <v>7594469</v>
      </c>
      <c r="BH58" s="5">
        <v>7626692</v>
      </c>
      <c r="BI58" s="5">
        <v>7596764</v>
      </c>
      <c r="BJ58" s="5">
        <v>7485525</v>
      </c>
      <c r="BK58" s="5">
        <v>7030371</v>
      </c>
      <c r="BL58" s="5">
        <v>5984095</v>
      </c>
      <c r="BM58" s="5">
        <v>5873345</v>
      </c>
      <c r="BN58" s="5">
        <v>5521356</v>
      </c>
      <c r="BO58" s="6">
        <v>11.620711171555801</v>
      </c>
      <c r="BP58" s="6">
        <v>12.00835147112703</v>
      </c>
      <c r="BQ58" s="6">
        <v>12.80320843278351</v>
      </c>
      <c r="BR58" s="6">
        <v>12.30739841014586</v>
      </c>
      <c r="BS58" s="6">
        <v>11.491093584764361</v>
      </c>
      <c r="BT58" s="6">
        <v>11.994191619608021</v>
      </c>
      <c r="BU58" s="6">
        <v>11.57456547947015</v>
      </c>
      <c r="BV58" s="6">
        <v>11.304065779874851</v>
      </c>
      <c r="BW58" s="6">
        <v>11.969438632333221</v>
      </c>
      <c r="BX58" s="6">
        <v>11.541098374782861</v>
      </c>
      <c r="BY58" s="6">
        <v>11.144411746025019</v>
      </c>
      <c r="BZ58" s="6">
        <v>12.779250555920131</v>
      </c>
      <c r="CA58" s="6">
        <v>12.12423880308223</v>
      </c>
      <c r="CB58" s="6">
        <v>12.08586321646905</v>
      </c>
      <c r="CC58" s="6">
        <v>12.403868143981761</v>
      </c>
      <c r="CD58" s="6">
        <v>11.201534677518829</v>
      </c>
      <c r="CE58" s="6">
        <v>10.74066425797716</v>
      </c>
      <c r="CF58" s="6">
        <v>10.995488342434861</v>
      </c>
      <c r="CG58" s="6">
        <v>10.9106924383481</v>
      </c>
      <c r="CH58" s="6">
        <v>10.45114908395694</v>
      </c>
      <c r="CI58" s="6" t="s">
        <v>220</v>
      </c>
      <c r="CJ58" s="6" t="s">
        <v>220</v>
      </c>
      <c r="CK58" s="6" t="s">
        <v>220</v>
      </c>
      <c r="CL58" s="6" t="s">
        <v>220</v>
      </c>
      <c r="CM58" s="6" t="s">
        <v>220</v>
      </c>
      <c r="CN58" s="6" t="s">
        <v>220</v>
      </c>
      <c r="CO58" s="6" t="s">
        <v>220</v>
      </c>
      <c r="CP58" s="6" t="s">
        <v>220</v>
      </c>
      <c r="CQ58" s="6" t="s">
        <v>220</v>
      </c>
      <c r="CR58" s="6" t="s">
        <v>220</v>
      </c>
      <c r="CS58" s="6" t="s">
        <v>220</v>
      </c>
      <c r="CT58" s="6" t="s">
        <v>220</v>
      </c>
      <c r="CU58" s="6">
        <v>9.3682185946416094</v>
      </c>
      <c r="CV58" s="6">
        <v>9.7313444873197099</v>
      </c>
      <c r="CW58" s="6">
        <v>10.611437592644039</v>
      </c>
      <c r="CX58" s="6">
        <v>10.12205966061272</v>
      </c>
      <c r="CY58" s="6">
        <v>9.7880720550396596</v>
      </c>
      <c r="CZ58" s="6">
        <v>10.25759374673904</v>
      </c>
      <c r="DA58" s="6">
        <v>9.8553848775516002</v>
      </c>
      <c r="DB58" s="6">
        <v>9.6521947858509591</v>
      </c>
      <c r="DC58" s="6">
        <v>10.451673905946739</v>
      </c>
      <c r="DD58" s="6">
        <v>9.9811505597192802</v>
      </c>
      <c r="DE58" s="6">
        <v>9.5569423526300206</v>
      </c>
      <c r="DF58" s="6">
        <v>11.06223826665533</v>
      </c>
      <c r="DG58" s="6">
        <v>10.40342240194726</v>
      </c>
      <c r="DH58" s="6">
        <v>10.229318497946389</v>
      </c>
      <c r="DI58" s="6">
        <v>10.67163131377357</v>
      </c>
      <c r="DJ58" s="6">
        <v>9.3815906071350792</v>
      </c>
      <c r="DK58" s="6">
        <v>8.9300350595966602</v>
      </c>
      <c r="DL58" s="6">
        <v>9.1742485072015594</v>
      </c>
      <c r="DM58" s="6">
        <v>9.1026702379619895</v>
      </c>
      <c r="DN58" s="6">
        <v>8.6726144782559906</v>
      </c>
      <c r="DO58" s="6" t="s">
        <v>220</v>
      </c>
      <c r="DP58" s="6" t="s">
        <v>220</v>
      </c>
      <c r="DQ58" s="6" t="s">
        <v>220</v>
      </c>
      <c r="DR58" s="6" t="s">
        <v>220</v>
      </c>
      <c r="DS58" s="6" t="s">
        <v>220</v>
      </c>
      <c r="DT58" s="6" t="s">
        <v>220</v>
      </c>
      <c r="DU58" s="6" t="s">
        <v>220</v>
      </c>
      <c r="DV58" s="6" t="s">
        <v>220</v>
      </c>
      <c r="DW58" s="6" t="s">
        <v>220</v>
      </c>
      <c r="DX58" s="6" t="s">
        <v>220</v>
      </c>
      <c r="DY58" s="6" t="s">
        <v>220</v>
      </c>
      <c r="DZ58" s="6" t="s">
        <v>220</v>
      </c>
      <c r="EA58" s="6">
        <v>11.620711171555806</v>
      </c>
      <c r="EB58" s="6">
        <v>12.00835147112703</v>
      </c>
      <c r="EC58" s="6">
        <v>12.80320843278351</v>
      </c>
      <c r="ED58" s="6">
        <v>12.30739841014587</v>
      </c>
      <c r="EE58" s="6">
        <v>11.491093584764366</v>
      </c>
      <c r="EF58" s="6">
        <v>11.99419161960803</v>
      </c>
      <c r="EG58" s="6">
        <v>11.574565479470152</v>
      </c>
      <c r="EH58" s="6">
        <v>11.304065779874851</v>
      </c>
      <c r="EI58" s="6">
        <v>11.969438632333228</v>
      </c>
      <c r="EJ58" s="6">
        <v>11.541098374782868</v>
      </c>
      <c r="EK58" s="6">
        <v>11.144411746025025</v>
      </c>
      <c r="EL58" s="6">
        <v>12.779250555920134</v>
      </c>
      <c r="EM58" s="6">
        <v>12.124238803082232</v>
      </c>
      <c r="EN58" s="6">
        <v>12.085863216469054</v>
      </c>
      <c r="EO58" s="6">
        <v>12.403868143981766</v>
      </c>
      <c r="EP58" s="6">
        <v>11.201534677518838</v>
      </c>
      <c r="EQ58" s="6">
        <v>10.740664257977167</v>
      </c>
      <c r="ER58" s="6">
        <v>10.995488342434863</v>
      </c>
      <c r="ES58" s="6">
        <v>10.910692438348111</v>
      </c>
      <c r="ET58" s="6">
        <v>10.451149083956944</v>
      </c>
      <c r="EU58" s="6" t="s">
        <v>220</v>
      </c>
      <c r="EV58" s="6" t="s">
        <v>220</v>
      </c>
      <c r="EW58" s="6" t="s">
        <v>220</v>
      </c>
      <c r="EX58" s="6" t="s">
        <v>220</v>
      </c>
      <c r="EY58" s="6" t="s">
        <v>220</v>
      </c>
      <c r="EZ58" s="6" t="s">
        <v>220</v>
      </c>
      <c r="FA58" s="6" t="s">
        <v>220</v>
      </c>
      <c r="FB58" s="6" t="s">
        <v>220</v>
      </c>
      <c r="FC58" s="6" t="s">
        <v>220</v>
      </c>
      <c r="FD58" s="6" t="s">
        <v>220</v>
      </c>
      <c r="FE58" s="6" t="s">
        <v>220</v>
      </c>
      <c r="FF58" s="6" t="s">
        <v>220</v>
      </c>
      <c r="FG58" s="6">
        <v>9.3682185946416112</v>
      </c>
      <c r="FH58" s="6">
        <v>9.7313444873197135</v>
      </c>
      <c r="FI58" s="6">
        <v>10.611437592644045</v>
      </c>
      <c r="FJ58" s="6">
        <v>10.122059660612729</v>
      </c>
      <c r="FK58" s="6">
        <v>9.7880720550396649</v>
      </c>
      <c r="FL58" s="6">
        <v>10.25759374673904</v>
      </c>
      <c r="FM58" s="6">
        <v>9.8553848775516055</v>
      </c>
      <c r="FN58" s="6">
        <v>9.652194785850968</v>
      </c>
      <c r="FO58" s="6">
        <v>10.451673905946748</v>
      </c>
      <c r="FP58" s="6">
        <v>9.9811505597192856</v>
      </c>
      <c r="FQ58" s="6">
        <v>9.5569423526300259</v>
      </c>
      <c r="FR58" s="6">
        <v>11.062238266655331</v>
      </c>
      <c r="FS58" s="6">
        <v>10.403422401947267</v>
      </c>
      <c r="FT58" s="6">
        <v>10.229318497946393</v>
      </c>
      <c r="FU58" s="6">
        <v>10.671631313773574</v>
      </c>
      <c r="FV58" s="6">
        <v>9.3815906071350863</v>
      </c>
      <c r="FW58" s="6">
        <v>8.9300350595966638</v>
      </c>
      <c r="FX58" s="6">
        <v>9.1742485072015629</v>
      </c>
      <c r="FY58" s="6">
        <v>9.1026702379619948</v>
      </c>
      <c r="FZ58" s="6">
        <v>8.6726144782559924</v>
      </c>
      <c r="GA58" s="6" t="s">
        <v>220</v>
      </c>
      <c r="GB58" s="6" t="s">
        <v>220</v>
      </c>
      <c r="GC58" s="6" t="s">
        <v>220</v>
      </c>
      <c r="GD58" s="6" t="s">
        <v>220</v>
      </c>
      <c r="GE58" s="6" t="s">
        <v>220</v>
      </c>
      <c r="GF58" s="6" t="s">
        <v>220</v>
      </c>
      <c r="GG58" s="6" t="s">
        <v>220</v>
      </c>
      <c r="GH58" s="6" t="s">
        <v>220</v>
      </c>
      <c r="GI58" s="6" t="s">
        <v>220</v>
      </c>
      <c r="GJ58" s="6" t="s">
        <v>220</v>
      </c>
      <c r="GK58" s="6" t="s">
        <v>220</v>
      </c>
      <c r="GL58" s="6" t="s">
        <v>220</v>
      </c>
      <c r="GM58" s="5">
        <v>380155</v>
      </c>
      <c r="GN58" s="5">
        <v>374138</v>
      </c>
      <c r="GO58" s="5">
        <v>368044</v>
      </c>
      <c r="GP58" s="5">
        <v>362138</v>
      </c>
      <c r="GQ58" s="5">
        <v>356969</v>
      </c>
      <c r="GR58" s="5">
        <v>352277</v>
      </c>
      <c r="GS58" s="5">
        <v>347891</v>
      </c>
      <c r="GT58" s="5">
        <v>340962</v>
      </c>
      <c r="GU58" s="5">
        <v>336219</v>
      </c>
      <c r="GV58" s="5">
        <v>332300</v>
      </c>
      <c r="GW58" s="5">
        <v>326002</v>
      </c>
      <c r="GX58" s="5">
        <v>320323</v>
      </c>
      <c r="GY58" s="5">
        <v>315114</v>
      </c>
      <c r="GZ58" s="5">
        <v>308483</v>
      </c>
      <c r="HA58" s="5">
        <v>301331</v>
      </c>
      <c r="HB58" s="5">
        <v>293395</v>
      </c>
      <c r="HC58" s="5">
        <v>285792</v>
      </c>
      <c r="HD58" s="5">
        <v>279483</v>
      </c>
      <c r="HE58" s="5">
        <v>274046</v>
      </c>
      <c r="HF58" s="5">
        <v>269786</v>
      </c>
      <c r="HG58" s="5" t="s">
        <v>220</v>
      </c>
      <c r="HH58" s="5" t="s">
        <v>220</v>
      </c>
      <c r="HI58" s="5" t="s">
        <v>220</v>
      </c>
      <c r="HJ58" s="5" t="s">
        <v>220</v>
      </c>
      <c r="HK58" s="5" t="s">
        <v>220</v>
      </c>
      <c r="HL58" s="5" t="s">
        <v>220</v>
      </c>
      <c r="HM58" s="5" t="s">
        <v>220</v>
      </c>
      <c r="HN58" s="5" t="s">
        <v>220</v>
      </c>
      <c r="HO58" s="5" t="s">
        <v>220</v>
      </c>
      <c r="HP58" s="5" t="s">
        <v>220</v>
      </c>
      <c r="HQ58" s="5" t="s">
        <v>220</v>
      </c>
      <c r="HR58" s="5" t="s">
        <v>220</v>
      </c>
      <c r="HS58" s="5">
        <v>429191</v>
      </c>
      <c r="HT58" s="5">
        <v>422281</v>
      </c>
      <c r="HU58" s="5">
        <v>415602</v>
      </c>
      <c r="HV58" s="5">
        <v>408504</v>
      </c>
      <c r="HW58" s="5">
        <v>402518</v>
      </c>
      <c r="HX58" s="5">
        <v>397014</v>
      </c>
      <c r="HY58" s="5">
        <v>391774</v>
      </c>
      <c r="HZ58" s="5">
        <v>383588</v>
      </c>
      <c r="IA58" s="5">
        <v>378547</v>
      </c>
      <c r="IB58" s="5">
        <v>373597</v>
      </c>
      <c r="IC58" s="5">
        <v>367031</v>
      </c>
      <c r="ID58" s="5">
        <v>361034</v>
      </c>
      <c r="IE58" s="5">
        <v>354203</v>
      </c>
      <c r="IF58" s="5">
        <v>345929</v>
      </c>
      <c r="IG58" s="5">
        <v>337621</v>
      </c>
      <c r="IH58" s="5">
        <v>328779</v>
      </c>
      <c r="II58" s="5">
        <v>320180</v>
      </c>
      <c r="IJ58" s="5">
        <v>312953</v>
      </c>
      <c r="IK58" s="5">
        <v>306721</v>
      </c>
      <c r="IL58" s="5">
        <v>301600</v>
      </c>
      <c r="IM58" s="5" t="s">
        <v>220</v>
      </c>
      <c r="IN58" s="5" t="s">
        <v>220</v>
      </c>
      <c r="IO58" s="5" t="s">
        <v>220</v>
      </c>
      <c r="IP58" s="5" t="s">
        <v>220</v>
      </c>
      <c r="IQ58" s="5" t="s">
        <v>220</v>
      </c>
      <c r="IR58" s="5" t="s">
        <v>220</v>
      </c>
      <c r="IS58" s="5" t="s">
        <v>220</v>
      </c>
      <c r="IT58" s="5" t="s">
        <v>220</v>
      </c>
      <c r="IU58" s="5" t="s">
        <v>220</v>
      </c>
      <c r="IV58" s="5" t="s">
        <v>220</v>
      </c>
      <c r="IW58" s="5" t="s">
        <v>220</v>
      </c>
      <c r="IX58" s="5" t="s">
        <v>220</v>
      </c>
    </row>
    <row r="59" spans="1:258" x14ac:dyDescent="0.3">
      <c r="A59" s="1" t="s">
        <v>53</v>
      </c>
      <c r="B59" s="2">
        <v>3005475</v>
      </c>
      <c r="C59" s="5">
        <v>1912242</v>
      </c>
      <c r="D59" s="5">
        <v>2002307</v>
      </c>
      <c r="E59" s="5">
        <v>1745673</v>
      </c>
      <c r="F59" s="5">
        <v>1825014</v>
      </c>
      <c r="G59" s="5">
        <v>1836255</v>
      </c>
      <c r="H59" s="5">
        <v>1950416</v>
      </c>
      <c r="I59" s="5">
        <v>1936603</v>
      </c>
      <c r="J59" s="5">
        <v>1850812</v>
      </c>
      <c r="K59" s="5">
        <v>1982703</v>
      </c>
      <c r="L59" s="5">
        <v>2060368</v>
      </c>
      <c r="M59" s="5">
        <v>1866473</v>
      </c>
      <c r="N59" s="5">
        <v>1952869</v>
      </c>
      <c r="O59" s="5">
        <v>1930493</v>
      </c>
      <c r="P59" s="5">
        <v>1898846</v>
      </c>
      <c r="Q59" s="5">
        <v>1881441</v>
      </c>
      <c r="R59" s="5">
        <v>1703858</v>
      </c>
      <c r="S59" s="5">
        <v>1728315</v>
      </c>
      <c r="T59" s="5">
        <v>1726449</v>
      </c>
      <c r="U59" s="5">
        <v>1681085</v>
      </c>
      <c r="V59" s="5">
        <v>1660928</v>
      </c>
      <c r="W59" s="5">
        <v>1509176</v>
      </c>
      <c r="X59" s="5">
        <v>1548630</v>
      </c>
      <c r="Y59" s="5">
        <v>1429787</v>
      </c>
      <c r="Z59" s="5">
        <v>1440512</v>
      </c>
      <c r="AA59" s="5">
        <v>1350340</v>
      </c>
      <c r="AB59" s="5">
        <v>1264721</v>
      </c>
      <c r="AC59" s="5">
        <v>1248483</v>
      </c>
      <c r="AD59" s="5">
        <v>1068595</v>
      </c>
      <c r="AE59" s="5">
        <v>1142752</v>
      </c>
      <c r="AF59" s="5">
        <v>1057656</v>
      </c>
      <c r="AG59" s="5">
        <v>1005670</v>
      </c>
      <c r="AH59" s="5">
        <v>1006264</v>
      </c>
      <c r="AI59" s="5">
        <v>5113889</v>
      </c>
      <c r="AJ59" s="5">
        <v>5236677</v>
      </c>
      <c r="AK59" s="5">
        <v>4841355</v>
      </c>
      <c r="AL59" s="5">
        <v>4950707</v>
      </c>
      <c r="AM59" s="5">
        <v>4940028</v>
      </c>
      <c r="AN59" s="5">
        <v>5131750</v>
      </c>
      <c r="AO59" s="5">
        <v>5620276</v>
      </c>
      <c r="AP59" s="5">
        <v>5618811</v>
      </c>
      <c r="AQ59" s="5">
        <v>5815365</v>
      </c>
      <c r="AR59" s="5">
        <v>5992663</v>
      </c>
      <c r="AS59" s="5">
        <v>5409839</v>
      </c>
      <c r="AT59" s="5">
        <v>5804705</v>
      </c>
      <c r="AU59" s="5">
        <v>5570398</v>
      </c>
      <c r="AV59" s="5">
        <v>5345291</v>
      </c>
      <c r="AW59" s="5">
        <v>5268035</v>
      </c>
      <c r="AX59" s="5">
        <v>4848664</v>
      </c>
      <c r="AY59" s="5">
        <v>4910979</v>
      </c>
      <c r="AZ59" s="5">
        <v>5293120</v>
      </c>
      <c r="BA59" s="5">
        <v>4591700</v>
      </c>
      <c r="BB59" s="5">
        <v>4578525</v>
      </c>
      <c r="BC59" s="5">
        <v>4355015</v>
      </c>
      <c r="BD59" s="5">
        <v>4390618</v>
      </c>
      <c r="BE59" s="5">
        <v>4173828</v>
      </c>
      <c r="BF59" s="5">
        <v>4098574</v>
      </c>
      <c r="BG59" s="5">
        <v>3845636</v>
      </c>
      <c r="BH59" s="5">
        <v>3736533</v>
      </c>
      <c r="BI59" s="5">
        <v>3644280</v>
      </c>
      <c r="BJ59" s="5">
        <v>3275297</v>
      </c>
      <c r="BK59" s="5">
        <v>3235400</v>
      </c>
      <c r="BL59" s="5">
        <v>3246261</v>
      </c>
      <c r="BM59" s="5">
        <v>3122231</v>
      </c>
      <c r="BN59" s="5">
        <v>3613827</v>
      </c>
      <c r="BO59" s="6">
        <v>13.2496443961009</v>
      </c>
      <c r="BP59" s="6">
        <v>13.74748540184626</v>
      </c>
      <c r="BQ59" s="6">
        <v>13.652892808164641</v>
      </c>
      <c r="BR59" s="6">
        <v>12.96390450654005</v>
      </c>
      <c r="BS59" s="6">
        <v>12.55664382125576</v>
      </c>
      <c r="BT59" s="6">
        <v>12.12397765399791</v>
      </c>
      <c r="BU59" s="6">
        <v>11.755487188384601</v>
      </c>
      <c r="BV59" s="6">
        <v>11.590906266597431</v>
      </c>
      <c r="BW59" s="6">
        <v>11.181099741110989</v>
      </c>
      <c r="BX59" s="6">
        <v>9.9448205636951403</v>
      </c>
      <c r="BY59" s="6">
        <v>9.6654440404741706</v>
      </c>
      <c r="BZ59" s="6">
        <v>9.1810002713954297</v>
      </c>
      <c r="CA59" s="6">
        <v>9.0434459194857997</v>
      </c>
      <c r="CB59" s="6">
        <v>8.3935716745855107</v>
      </c>
      <c r="CC59" s="6">
        <v>7.92887362870992</v>
      </c>
      <c r="CD59" s="6">
        <v>7.30066707436887</v>
      </c>
      <c r="CE59" s="6">
        <v>7.2438720696909504</v>
      </c>
      <c r="CF59" s="6">
        <v>7.3033681832662296</v>
      </c>
      <c r="CG59" s="6">
        <v>6.5781959735503897</v>
      </c>
      <c r="CH59" s="6">
        <v>6.5368878121146698</v>
      </c>
      <c r="CI59" s="6" t="s">
        <v>220</v>
      </c>
      <c r="CJ59" s="6" t="s">
        <v>220</v>
      </c>
      <c r="CK59" s="6" t="s">
        <v>220</v>
      </c>
      <c r="CL59" s="6" t="s">
        <v>220</v>
      </c>
      <c r="CM59" s="6" t="s">
        <v>220</v>
      </c>
      <c r="CN59" s="6" t="s">
        <v>220</v>
      </c>
      <c r="CO59" s="6" t="s">
        <v>220</v>
      </c>
      <c r="CP59" s="6" t="s">
        <v>220</v>
      </c>
      <c r="CQ59" s="6" t="s">
        <v>220</v>
      </c>
      <c r="CR59" s="6" t="s">
        <v>220</v>
      </c>
      <c r="CS59" s="6" t="s">
        <v>220</v>
      </c>
      <c r="CT59" s="6" t="s">
        <v>220</v>
      </c>
      <c r="CU59" s="6">
        <v>11.27466443318032</v>
      </c>
      <c r="CV59" s="6">
        <v>11.81779171844842</v>
      </c>
      <c r="CW59" s="6">
        <v>11.472040411601281</v>
      </c>
      <c r="CX59" s="6">
        <v>11.05619013803973</v>
      </c>
      <c r="CY59" s="6">
        <v>10.9823094479784</v>
      </c>
      <c r="CZ59" s="6">
        <v>10.838199825174859</v>
      </c>
      <c r="DA59" s="6">
        <v>10.502042509637191</v>
      </c>
      <c r="DB59" s="6">
        <v>10.217661845593391</v>
      </c>
      <c r="DC59" s="6">
        <v>10.018127621940041</v>
      </c>
      <c r="DD59" s="6">
        <v>8.9525193582173301</v>
      </c>
      <c r="DE59" s="6">
        <v>8.6318817311901501</v>
      </c>
      <c r="DF59" s="6">
        <v>8.1845549935707904</v>
      </c>
      <c r="DG59" s="6">
        <v>7.9982199427646998</v>
      </c>
      <c r="DH59" s="6">
        <v>7.4031172541633499</v>
      </c>
      <c r="DI59" s="6">
        <v>7.0523630784715703</v>
      </c>
      <c r="DJ59" s="6">
        <v>6.4014000824641304</v>
      </c>
      <c r="DK59" s="6">
        <v>6.39864414703991</v>
      </c>
      <c r="DL59" s="6">
        <v>6.4819996665773996</v>
      </c>
      <c r="DM59" s="6">
        <v>5.8541985517563999</v>
      </c>
      <c r="DN59" s="6">
        <v>5.7180849445138104</v>
      </c>
      <c r="DO59" s="6" t="s">
        <v>220</v>
      </c>
      <c r="DP59" s="6" t="s">
        <v>220</v>
      </c>
      <c r="DQ59" s="6" t="s">
        <v>220</v>
      </c>
      <c r="DR59" s="6" t="s">
        <v>220</v>
      </c>
      <c r="DS59" s="6" t="s">
        <v>220</v>
      </c>
      <c r="DT59" s="6" t="s">
        <v>220</v>
      </c>
      <c r="DU59" s="6" t="s">
        <v>220</v>
      </c>
      <c r="DV59" s="6" t="s">
        <v>220</v>
      </c>
      <c r="DW59" s="6" t="s">
        <v>220</v>
      </c>
      <c r="DX59" s="6" t="s">
        <v>220</v>
      </c>
      <c r="DY59" s="6" t="s">
        <v>220</v>
      </c>
      <c r="DZ59" s="6" t="s">
        <v>220</v>
      </c>
      <c r="EA59" s="6">
        <v>13.249644396100908</v>
      </c>
      <c r="EB59" s="6">
        <v>13.747485401846269</v>
      </c>
      <c r="EC59" s="6">
        <v>13.652892808164641</v>
      </c>
      <c r="ED59" s="6">
        <v>12.963904506540056</v>
      </c>
      <c r="EE59" s="6">
        <v>12.556643821255763</v>
      </c>
      <c r="EF59" s="6">
        <v>12.123977653997917</v>
      </c>
      <c r="EG59" s="6">
        <v>11.755487188384604</v>
      </c>
      <c r="EH59" s="6">
        <v>11.590906266597436</v>
      </c>
      <c r="EI59" s="6">
        <v>11.181099741110998</v>
      </c>
      <c r="EJ59" s="6">
        <v>9.9448205636951439</v>
      </c>
      <c r="EK59" s="6">
        <v>9.6654440404741777</v>
      </c>
      <c r="EL59" s="6">
        <v>9.1810002713954333</v>
      </c>
      <c r="EM59" s="6">
        <v>9.0434459194858103</v>
      </c>
      <c r="EN59" s="6">
        <v>8.3935716745855107</v>
      </c>
      <c r="EO59" s="6">
        <v>7.9288736287099244</v>
      </c>
      <c r="EP59" s="6">
        <v>7.3006670743688735</v>
      </c>
      <c r="EQ59" s="6">
        <v>7.2438720696909593</v>
      </c>
      <c r="ER59" s="6">
        <v>7.3033681832662403</v>
      </c>
      <c r="ES59" s="6">
        <v>6.5781959735503994</v>
      </c>
      <c r="ET59" s="6">
        <v>6.5368878121146734</v>
      </c>
      <c r="EU59" s="6" t="s">
        <v>220</v>
      </c>
      <c r="EV59" s="6" t="s">
        <v>220</v>
      </c>
      <c r="EW59" s="6" t="s">
        <v>220</v>
      </c>
      <c r="EX59" s="6" t="s">
        <v>220</v>
      </c>
      <c r="EY59" s="6" t="s">
        <v>220</v>
      </c>
      <c r="EZ59" s="6" t="s">
        <v>220</v>
      </c>
      <c r="FA59" s="6" t="s">
        <v>220</v>
      </c>
      <c r="FB59" s="6" t="s">
        <v>220</v>
      </c>
      <c r="FC59" s="6" t="s">
        <v>220</v>
      </c>
      <c r="FD59" s="6" t="s">
        <v>220</v>
      </c>
      <c r="FE59" s="6" t="s">
        <v>220</v>
      </c>
      <c r="FF59" s="6" t="s">
        <v>220</v>
      </c>
      <c r="FG59" s="6">
        <v>11.274664433180325</v>
      </c>
      <c r="FH59" s="6">
        <v>11.817791718448426</v>
      </c>
      <c r="FI59" s="6">
        <v>11.472040411601283</v>
      </c>
      <c r="FJ59" s="6">
        <v>11.056190138039732</v>
      </c>
      <c r="FK59" s="6">
        <v>10.982309447978409</v>
      </c>
      <c r="FL59" s="6">
        <v>10.838199825174863</v>
      </c>
      <c r="FM59" s="6">
        <v>10.502042509637194</v>
      </c>
      <c r="FN59" s="6">
        <v>10.217661845593394</v>
      </c>
      <c r="FO59" s="6">
        <v>10.018127621940048</v>
      </c>
      <c r="FP59" s="6">
        <v>8.9525193582173337</v>
      </c>
      <c r="FQ59" s="6">
        <v>8.6318817311901519</v>
      </c>
      <c r="FR59" s="6">
        <v>8.1845549935707975</v>
      </c>
      <c r="FS59" s="6">
        <v>7.9982199427647007</v>
      </c>
      <c r="FT59" s="6">
        <v>7.4031172541633543</v>
      </c>
      <c r="FU59" s="6">
        <v>7.0523630784715712</v>
      </c>
      <c r="FV59" s="6">
        <v>6.4014000824641339</v>
      </c>
      <c r="FW59" s="6">
        <v>6.3986441470399162</v>
      </c>
      <c r="FX59" s="6">
        <v>6.4819996665774076</v>
      </c>
      <c r="FY59" s="6">
        <v>5.8541985517564061</v>
      </c>
      <c r="FZ59" s="6">
        <v>5.7180849445138149</v>
      </c>
      <c r="GA59" s="6" t="s">
        <v>220</v>
      </c>
      <c r="GB59" s="6" t="s">
        <v>220</v>
      </c>
      <c r="GC59" s="6" t="s">
        <v>220</v>
      </c>
      <c r="GD59" s="6" t="s">
        <v>220</v>
      </c>
      <c r="GE59" s="6" t="s">
        <v>220</v>
      </c>
      <c r="GF59" s="6" t="s">
        <v>220</v>
      </c>
      <c r="GG59" s="6" t="s">
        <v>220</v>
      </c>
      <c r="GH59" s="6" t="s">
        <v>220</v>
      </c>
      <c r="GI59" s="6" t="s">
        <v>220</v>
      </c>
      <c r="GJ59" s="6" t="s">
        <v>220</v>
      </c>
      <c r="GK59" s="6" t="s">
        <v>220</v>
      </c>
      <c r="GL59" s="6" t="s">
        <v>220</v>
      </c>
      <c r="GM59" s="5">
        <v>147113</v>
      </c>
      <c r="GN59" s="5">
        <v>145798</v>
      </c>
      <c r="GO59" s="5">
        <v>144718</v>
      </c>
      <c r="GP59" s="5">
        <v>143554</v>
      </c>
      <c r="GQ59" s="5">
        <v>142554</v>
      </c>
      <c r="GR59" s="5">
        <v>141837</v>
      </c>
      <c r="GS59" s="5">
        <v>141376</v>
      </c>
      <c r="GT59" s="5">
        <v>140602</v>
      </c>
      <c r="GU59" s="5">
        <v>139642</v>
      </c>
      <c r="GV59" s="5">
        <v>141678</v>
      </c>
      <c r="GW59" s="5">
        <v>140815</v>
      </c>
      <c r="GX59" s="5">
        <v>140791</v>
      </c>
      <c r="GY59" s="5">
        <v>139840</v>
      </c>
      <c r="GZ59" s="5">
        <v>137708</v>
      </c>
      <c r="HA59" s="5">
        <v>134725</v>
      </c>
      <c r="HB59" s="5">
        <v>132222</v>
      </c>
      <c r="HC59" s="5">
        <v>129879</v>
      </c>
      <c r="HD59" s="5">
        <v>127682</v>
      </c>
      <c r="HE59" s="5">
        <v>125997</v>
      </c>
      <c r="HF59" s="5">
        <v>123618</v>
      </c>
      <c r="HG59" s="5" t="s">
        <v>220</v>
      </c>
      <c r="HH59" s="5" t="s">
        <v>220</v>
      </c>
      <c r="HI59" s="5" t="s">
        <v>220</v>
      </c>
      <c r="HJ59" s="5" t="s">
        <v>220</v>
      </c>
      <c r="HK59" s="5" t="s">
        <v>220</v>
      </c>
      <c r="HL59" s="5" t="s">
        <v>220</v>
      </c>
      <c r="HM59" s="5" t="s">
        <v>220</v>
      </c>
      <c r="HN59" s="5" t="s">
        <v>220</v>
      </c>
      <c r="HO59" s="5" t="s">
        <v>220</v>
      </c>
      <c r="HP59" s="5" t="s">
        <v>220</v>
      </c>
      <c r="HQ59" s="5" t="s">
        <v>220</v>
      </c>
      <c r="HR59" s="5" t="s">
        <v>220</v>
      </c>
      <c r="HS59" s="5">
        <v>174524</v>
      </c>
      <c r="HT59" s="5">
        <v>173040</v>
      </c>
      <c r="HU59" s="5">
        <v>171834</v>
      </c>
      <c r="HV59" s="5">
        <v>170530</v>
      </c>
      <c r="HW59" s="5">
        <v>169341</v>
      </c>
      <c r="HX59" s="5">
        <v>168542</v>
      </c>
      <c r="HY59" s="5">
        <v>168055</v>
      </c>
      <c r="HZ59" s="5">
        <v>167153</v>
      </c>
      <c r="IA59" s="5">
        <v>166206</v>
      </c>
      <c r="IB59" s="5">
        <v>168585</v>
      </c>
      <c r="IC59" s="5">
        <v>167662</v>
      </c>
      <c r="ID59" s="5">
        <v>167643</v>
      </c>
      <c r="IE59" s="5">
        <v>166474</v>
      </c>
      <c r="IF59" s="5">
        <v>164011</v>
      </c>
      <c r="IG59" s="5">
        <v>160623</v>
      </c>
      <c r="IH59" s="5">
        <v>157661</v>
      </c>
      <c r="II59" s="5">
        <v>155045</v>
      </c>
      <c r="IJ59" s="5">
        <v>152590</v>
      </c>
      <c r="IK59" s="5">
        <v>150661</v>
      </c>
      <c r="IL59" s="5">
        <v>148153</v>
      </c>
      <c r="IM59" s="5" t="s">
        <v>220</v>
      </c>
      <c r="IN59" s="5" t="s">
        <v>220</v>
      </c>
      <c r="IO59" s="5" t="s">
        <v>220</v>
      </c>
      <c r="IP59" s="5" t="s">
        <v>220</v>
      </c>
      <c r="IQ59" s="5" t="s">
        <v>220</v>
      </c>
      <c r="IR59" s="5" t="s">
        <v>220</v>
      </c>
      <c r="IS59" s="5" t="s">
        <v>220</v>
      </c>
      <c r="IT59" s="5" t="s">
        <v>220</v>
      </c>
      <c r="IU59" s="5" t="s">
        <v>220</v>
      </c>
      <c r="IV59" s="5" t="s">
        <v>220</v>
      </c>
      <c r="IW59" s="5" t="s">
        <v>220</v>
      </c>
      <c r="IX59" s="5" t="s">
        <v>220</v>
      </c>
    </row>
    <row r="60" spans="1:258" x14ac:dyDescent="0.3">
      <c r="A60" s="1" t="s">
        <v>54</v>
      </c>
      <c r="B60" s="2">
        <v>4057031</v>
      </c>
      <c r="C60" s="5" t="s">
        <v>220</v>
      </c>
      <c r="D60" s="5" t="s">
        <v>220</v>
      </c>
      <c r="E60" s="5" t="s">
        <v>220</v>
      </c>
      <c r="F60" s="5" t="s">
        <v>220</v>
      </c>
      <c r="G60" s="5" t="s">
        <v>220</v>
      </c>
      <c r="H60" s="5" t="s">
        <v>220</v>
      </c>
      <c r="I60" s="5" t="s">
        <v>220</v>
      </c>
      <c r="J60" s="5" t="s">
        <v>220</v>
      </c>
      <c r="K60" s="5" t="s">
        <v>220</v>
      </c>
      <c r="L60" s="5" t="s">
        <v>220</v>
      </c>
      <c r="M60" s="5" t="s">
        <v>220</v>
      </c>
      <c r="N60" s="5" t="s">
        <v>220</v>
      </c>
      <c r="O60" s="5" t="s">
        <v>220</v>
      </c>
      <c r="P60" s="5" t="s">
        <v>220</v>
      </c>
      <c r="Q60" s="5" t="s">
        <v>220</v>
      </c>
      <c r="R60" s="5" t="s">
        <v>220</v>
      </c>
      <c r="S60" s="5" t="s">
        <v>220</v>
      </c>
      <c r="T60" s="5" t="s">
        <v>220</v>
      </c>
      <c r="U60" s="5">
        <v>38624358</v>
      </c>
      <c r="V60" s="5">
        <v>37648352</v>
      </c>
      <c r="W60" s="5">
        <v>35081048</v>
      </c>
      <c r="X60" s="5">
        <v>36744191</v>
      </c>
      <c r="Y60" s="5">
        <v>33551865</v>
      </c>
      <c r="Z60" s="5">
        <v>32991758</v>
      </c>
      <c r="AA60" s="5">
        <v>30728850</v>
      </c>
      <c r="AB60" s="5">
        <v>30250342</v>
      </c>
      <c r="AC60" s="5">
        <v>29992945</v>
      </c>
      <c r="AD60" s="5">
        <v>27266411</v>
      </c>
      <c r="AE60" s="5">
        <v>28505885</v>
      </c>
      <c r="AF60" s="5">
        <v>28059091</v>
      </c>
      <c r="AG60" s="5">
        <v>27204860</v>
      </c>
      <c r="AH60" s="5">
        <v>26634150</v>
      </c>
      <c r="AI60" s="5" t="s">
        <v>220</v>
      </c>
      <c r="AJ60" s="5" t="s">
        <v>220</v>
      </c>
      <c r="AK60" s="5" t="s">
        <v>220</v>
      </c>
      <c r="AL60" s="5" t="s">
        <v>220</v>
      </c>
      <c r="AM60" s="5" t="s">
        <v>220</v>
      </c>
      <c r="AN60" s="5" t="s">
        <v>220</v>
      </c>
      <c r="AO60" s="5" t="s">
        <v>220</v>
      </c>
      <c r="AP60" s="5" t="s">
        <v>220</v>
      </c>
      <c r="AQ60" s="5" t="s">
        <v>220</v>
      </c>
      <c r="AR60" s="5" t="s">
        <v>220</v>
      </c>
      <c r="AS60" s="5" t="s">
        <v>220</v>
      </c>
      <c r="AT60" s="5" t="s">
        <v>220</v>
      </c>
      <c r="AU60" s="5" t="s">
        <v>220</v>
      </c>
      <c r="AV60" s="5" t="s">
        <v>220</v>
      </c>
      <c r="AW60" s="5" t="s">
        <v>220</v>
      </c>
      <c r="AX60" s="5" t="s">
        <v>220</v>
      </c>
      <c r="AY60" s="5" t="s">
        <v>220</v>
      </c>
      <c r="AZ60" s="5" t="s">
        <v>220</v>
      </c>
      <c r="BA60" s="5">
        <v>106699955</v>
      </c>
      <c r="BB60" s="5">
        <v>104112934</v>
      </c>
      <c r="BC60" s="5">
        <v>99288592</v>
      </c>
      <c r="BD60" s="5">
        <v>102134351</v>
      </c>
      <c r="BE60" s="5">
        <v>96639955</v>
      </c>
      <c r="BF60" s="5">
        <v>94616152</v>
      </c>
      <c r="BG60" s="5">
        <v>89062761</v>
      </c>
      <c r="BH60" s="5">
        <v>88360657</v>
      </c>
      <c r="BI60" s="5">
        <v>85190026</v>
      </c>
      <c r="BJ60" s="5">
        <v>80322434</v>
      </c>
      <c r="BK60" s="5">
        <v>82357539</v>
      </c>
      <c r="BL60" s="5">
        <v>83727833</v>
      </c>
      <c r="BM60" s="5">
        <v>81942526</v>
      </c>
      <c r="BN60" s="5">
        <v>80724546</v>
      </c>
      <c r="BO60" s="6" t="s">
        <v>220</v>
      </c>
      <c r="BP60" s="6" t="s">
        <v>220</v>
      </c>
      <c r="BQ60" s="6" t="s">
        <v>220</v>
      </c>
      <c r="BR60" s="6" t="s">
        <v>220</v>
      </c>
      <c r="BS60" s="6" t="s">
        <v>220</v>
      </c>
      <c r="BT60" s="6" t="s">
        <v>220</v>
      </c>
      <c r="BU60" s="6" t="s">
        <v>220</v>
      </c>
      <c r="BV60" s="6" t="s">
        <v>220</v>
      </c>
      <c r="BW60" s="6" t="s">
        <v>220</v>
      </c>
      <c r="BX60" s="6" t="s">
        <v>220</v>
      </c>
      <c r="BY60" s="6" t="s">
        <v>220</v>
      </c>
      <c r="BZ60" s="6" t="s">
        <v>220</v>
      </c>
      <c r="CA60" s="6" t="s">
        <v>220</v>
      </c>
      <c r="CB60" s="6" t="s">
        <v>220</v>
      </c>
      <c r="CC60" s="6" t="s">
        <v>220</v>
      </c>
      <c r="CD60" s="6" t="s">
        <v>220</v>
      </c>
      <c r="CE60" s="6" t="s">
        <v>220</v>
      </c>
      <c r="CF60" s="6" t="s">
        <v>220</v>
      </c>
      <c r="CG60" s="6">
        <v>9.0024874976562703</v>
      </c>
      <c r="CH60" s="6">
        <v>7.7343996358725002</v>
      </c>
      <c r="CI60" s="6" t="s">
        <v>220</v>
      </c>
      <c r="CJ60" s="6" t="s">
        <v>220</v>
      </c>
      <c r="CK60" s="6" t="s">
        <v>220</v>
      </c>
      <c r="CL60" s="6" t="s">
        <v>220</v>
      </c>
      <c r="CM60" s="6" t="s">
        <v>220</v>
      </c>
      <c r="CN60" s="6" t="s">
        <v>220</v>
      </c>
      <c r="CO60" s="6" t="s">
        <v>220</v>
      </c>
      <c r="CP60" s="6" t="s">
        <v>220</v>
      </c>
      <c r="CQ60" s="6" t="s">
        <v>220</v>
      </c>
      <c r="CR60" s="6" t="s">
        <v>220</v>
      </c>
      <c r="CS60" s="6" t="s">
        <v>220</v>
      </c>
      <c r="CT60" s="6" t="s">
        <v>220</v>
      </c>
      <c r="CU60" s="6" t="s">
        <v>220</v>
      </c>
      <c r="CV60" s="6" t="s">
        <v>220</v>
      </c>
      <c r="CW60" s="6" t="s">
        <v>220</v>
      </c>
      <c r="CX60" s="6" t="s">
        <v>220</v>
      </c>
      <c r="CY60" s="6" t="s">
        <v>220</v>
      </c>
      <c r="CZ60" s="6" t="s">
        <v>220</v>
      </c>
      <c r="DA60" s="6" t="s">
        <v>220</v>
      </c>
      <c r="DB60" s="6" t="s">
        <v>220</v>
      </c>
      <c r="DC60" s="6" t="s">
        <v>220</v>
      </c>
      <c r="DD60" s="6" t="s">
        <v>220</v>
      </c>
      <c r="DE60" s="6" t="s">
        <v>220</v>
      </c>
      <c r="DF60" s="6" t="s">
        <v>220</v>
      </c>
      <c r="DG60" s="6" t="s">
        <v>220</v>
      </c>
      <c r="DH60" s="6" t="s">
        <v>220</v>
      </c>
      <c r="DI60" s="6" t="s">
        <v>220</v>
      </c>
      <c r="DJ60" s="6" t="s">
        <v>220</v>
      </c>
      <c r="DK60" s="6" t="s">
        <v>220</v>
      </c>
      <c r="DL60" s="6" t="s">
        <v>220</v>
      </c>
      <c r="DM60" s="6">
        <v>7.5568451910079304</v>
      </c>
      <c r="DN60" s="6">
        <v>6.3770208205304</v>
      </c>
      <c r="DO60" s="6" t="s">
        <v>220</v>
      </c>
      <c r="DP60" s="6" t="s">
        <v>220</v>
      </c>
      <c r="DQ60" s="6" t="s">
        <v>220</v>
      </c>
      <c r="DR60" s="6" t="s">
        <v>220</v>
      </c>
      <c r="DS60" s="6" t="s">
        <v>220</v>
      </c>
      <c r="DT60" s="6" t="s">
        <v>220</v>
      </c>
      <c r="DU60" s="6" t="s">
        <v>220</v>
      </c>
      <c r="DV60" s="6" t="s">
        <v>220</v>
      </c>
      <c r="DW60" s="6" t="s">
        <v>220</v>
      </c>
      <c r="DX60" s="6" t="s">
        <v>220</v>
      </c>
      <c r="DY60" s="6" t="s">
        <v>220</v>
      </c>
      <c r="DZ60" s="6" t="s">
        <v>220</v>
      </c>
      <c r="EA60" s="6" t="s">
        <v>220</v>
      </c>
      <c r="EB60" s="6" t="s">
        <v>220</v>
      </c>
      <c r="EC60" s="6" t="s">
        <v>220</v>
      </c>
      <c r="ED60" s="6" t="s">
        <v>220</v>
      </c>
      <c r="EE60" s="6" t="s">
        <v>220</v>
      </c>
      <c r="EF60" s="6" t="s">
        <v>220</v>
      </c>
      <c r="EG60" s="6" t="s">
        <v>220</v>
      </c>
      <c r="EH60" s="6" t="s">
        <v>220</v>
      </c>
      <c r="EI60" s="6" t="s">
        <v>220</v>
      </c>
      <c r="EJ60" s="6" t="s">
        <v>220</v>
      </c>
      <c r="EK60" s="6" t="s">
        <v>220</v>
      </c>
      <c r="EL60" s="6" t="s">
        <v>220</v>
      </c>
      <c r="EM60" s="6" t="s">
        <v>220</v>
      </c>
      <c r="EN60" s="6" t="s">
        <v>220</v>
      </c>
      <c r="EO60" s="6" t="s">
        <v>220</v>
      </c>
      <c r="EP60" s="6" t="s">
        <v>220</v>
      </c>
      <c r="EQ60" s="6" t="s">
        <v>220</v>
      </c>
      <c r="ER60" s="6" t="s">
        <v>220</v>
      </c>
      <c r="ES60" s="6">
        <v>9.0024874976562721</v>
      </c>
      <c r="ET60" s="6">
        <v>7.7343996358725073</v>
      </c>
      <c r="EU60" s="6" t="s">
        <v>220</v>
      </c>
      <c r="EV60" s="6" t="s">
        <v>220</v>
      </c>
      <c r="EW60" s="6" t="s">
        <v>220</v>
      </c>
      <c r="EX60" s="6" t="s">
        <v>220</v>
      </c>
      <c r="EY60" s="6" t="s">
        <v>220</v>
      </c>
      <c r="EZ60" s="6" t="s">
        <v>220</v>
      </c>
      <c r="FA60" s="6" t="s">
        <v>220</v>
      </c>
      <c r="FB60" s="6" t="s">
        <v>220</v>
      </c>
      <c r="FC60" s="6" t="s">
        <v>220</v>
      </c>
      <c r="FD60" s="6" t="s">
        <v>220</v>
      </c>
      <c r="FE60" s="6" t="s">
        <v>220</v>
      </c>
      <c r="FF60" s="6" t="s">
        <v>220</v>
      </c>
      <c r="FG60" s="6" t="s">
        <v>220</v>
      </c>
      <c r="FH60" s="6" t="s">
        <v>220</v>
      </c>
      <c r="FI60" s="6" t="s">
        <v>220</v>
      </c>
      <c r="FJ60" s="6" t="s">
        <v>220</v>
      </c>
      <c r="FK60" s="6" t="s">
        <v>220</v>
      </c>
      <c r="FL60" s="6" t="s">
        <v>220</v>
      </c>
      <c r="FM60" s="6" t="s">
        <v>220</v>
      </c>
      <c r="FN60" s="6" t="s">
        <v>220</v>
      </c>
      <c r="FO60" s="6" t="s">
        <v>220</v>
      </c>
      <c r="FP60" s="6" t="s">
        <v>220</v>
      </c>
      <c r="FQ60" s="6" t="s">
        <v>220</v>
      </c>
      <c r="FR60" s="6" t="s">
        <v>220</v>
      </c>
      <c r="FS60" s="6" t="s">
        <v>220</v>
      </c>
      <c r="FT60" s="6" t="s">
        <v>220</v>
      </c>
      <c r="FU60" s="6" t="s">
        <v>220</v>
      </c>
      <c r="FV60" s="6" t="s">
        <v>220</v>
      </c>
      <c r="FW60" s="6" t="s">
        <v>220</v>
      </c>
      <c r="FX60" s="6" t="s">
        <v>220</v>
      </c>
      <c r="FY60" s="6">
        <v>7.5568451910079393</v>
      </c>
      <c r="FZ60" s="6">
        <v>6.3770208205304062</v>
      </c>
      <c r="GA60" s="6" t="s">
        <v>220</v>
      </c>
      <c r="GB60" s="6" t="s">
        <v>220</v>
      </c>
      <c r="GC60" s="6" t="s">
        <v>220</v>
      </c>
      <c r="GD60" s="6" t="s">
        <v>220</v>
      </c>
      <c r="GE60" s="6" t="s">
        <v>220</v>
      </c>
      <c r="GF60" s="6" t="s">
        <v>220</v>
      </c>
      <c r="GG60" s="6" t="s">
        <v>220</v>
      </c>
      <c r="GH60" s="6" t="s">
        <v>220</v>
      </c>
      <c r="GI60" s="6" t="s">
        <v>220</v>
      </c>
      <c r="GJ60" s="6" t="s">
        <v>220</v>
      </c>
      <c r="GK60" s="6" t="s">
        <v>220</v>
      </c>
      <c r="GL60" s="6" t="s">
        <v>220</v>
      </c>
      <c r="GM60" s="5" t="s">
        <v>220</v>
      </c>
      <c r="GN60" s="5" t="s">
        <v>220</v>
      </c>
      <c r="GO60" s="5" t="s">
        <v>220</v>
      </c>
      <c r="GP60" s="5" t="s">
        <v>220</v>
      </c>
      <c r="GQ60" s="5" t="s">
        <v>220</v>
      </c>
      <c r="GR60" s="5" t="s">
        <v>220</v>
      </c>
      <c r="GS60" s="5" t="s">
        <v>220</v>
      </c>
      <c r="GT60" s="5" t="s">
        <v>220</v>
      </c>
      <c r="GU60" s="5" t="s">
        <v>220</v>
      </c>
      <c r="GV60" s="5" t="s">
        <v>220</v>
      </c>
      <c r="GW60" s="5" t="s">
        <v>220</v>
      </c>
      <c r="GX60" s="5" t="s">
        <v>220</v>
      </c>
      <c r="GY60" s="5" t="s">
        <v>220</v>
      </c>
      <c r="GZ60" s="5" t="s">
        <v>220</v>
      </c>
      <c r="HA60" s="5" t="s">
        <v>220</v>
      </c>
      <c r="HB60" s="5" t="s">
        <v>220</v>
      </c>
      <c r="HC60" s="5" t="s">
        <v>220</v>
      </c>
      <c r="HD60" s="5" t="s">
        <v>220</v>
      </c>
      <c r="HE60" s="5">
        <v>2441268</v>
      </c>
      <c r="HF60" s="5">
        <v>2295943</v>
      </c>
      <c r="HG60" s="5" t="s">
        <v>220</v>
      </c>
      <c r="HH60" s="5" t="s">
        <v>220</v>
      </c>
      <c r="HI60" s="5" t="s">
        <v>220</v>
      </c>
      <c r="HJ60" s="5" t="s">
        <v>220</v>
      </c>
      <c r="HK60" s="5" t="s">
        <v>220</v>
      </c>
      <c r="HL60" s="5" t="s">
        <v>220</v>
      </c>
      <c r="HM60" s="5" t="s">
        <v>220</v>
      </c>
      <c r="HN60" s="5" t="s">
        <v>220</v>
      </c>
      <c r="HO60" s="5" t="s">
        <v>220</v>
      </c>
      <c r="HP60" s="5" t="s">
        <v>220</v>
      </c>
      <c r="HQ60" s="5" t="s">
        <v>220</v>
      </c>
      <c r="HR60" s="5" t="s">
        <v>220</v>
      </c>
      <c r="HS60" s="5" t="s">
        <v>220</v>
      </c>
      <c r="HT60" s="5" t="s">
        <v>220</v>
      </c>
      <c r="HU60" s="5" t="s">
        <v>220</v>
      </c>
      <c r="HV60" s="5" t="s">
        <v>220</v>
      </c>
      <c r="HW60" s="5" t="s">
        <v>220</v>
      </c>
      <c r="HX60" s="5" t="s">
        <v>220</v>
      </c>
      <c r="HY60" s="5" t="s">
        <v>220</v>
      </c>
      <c r="HZ60" s="5" t="s">
        <v>220</v>
      </c>
      <c r="IA60" s="5" t="s">
        <v>220</v>
      </c>
      <c r="IB60" s="5" t="s">
        <v>220</v>
      </c>
      <c r="IC60" s="5" t="s">
        <v>220</v>
      </c>
      <c r="ID60" s="5" t="s">
        <v>220</v>
      </c>
      <c r="IE60" s="5" t="s">
        <v>220</v>
      </c>
      <c r="IF60" s="5" t="s">
        <v>220</v>
      </c>
      <c r="IG60" s="5" t="s">
        <v>220</v>
      </c>
      <c r="IH60" s="5" t="s">
        <v>220</v>
      </c>
      <c r="II60" s="5" t="s">
        <v>220</v>
      </c>
      <c r="IJ60" s="5" t="s">
        <v>220</v>
      </c>
      <c r="IK60" s="5">
        <v>2791898</v>
      </c>
      <c r="IL60" s="5">
        <v>2603029</v>
      </c>
      <c r="IM60" s="5" t="s">
        <v>220</v>
      </c>
      <c r="IN60" s="5" t="s">
        <v>220</v>
      </c>
      <c r="IO60" s="5" t="s">
        <v>220</v>
      </c>
      <c r="IP60" s="5" t="s">
        <v>220</v>
      </c>
      <c r="IQ60" s="5" t="s">
        <v>220</v>
      </c>
      <c r="IR60" s="5" t="s">
        <v>220</v>
      </c>
      <c r="IS60" s="5" t="s">
        <v>220</v>
      </c>
      <c r="IT60" s="5" t="s">
        <v>220</v>
      </c>
      <c r="IU60" s="5" t="s">
        <v>220</v>
      </c>
      <c r="IV60" s="5" t="s">
        <v>220</v>
      </c>
      <c r="IW60" s="5" t="s">
        <v>220</v>
      </c>
      <c r="IX60" s="5" t="s">
        <v>220</v>
      </c>
    </row>
    <row r="61" spans="1:258" x14ac:dyDescent="0.3">
      <c r="A61" s="1" t="s">
        <v>55</v>
      </c>
      <c r="B61" s="2">
        <v>4056995</v>
      </c>
      <c r="C61" s="5">
        <v>7996195</v>
      </c>
      <c r="D61" s="5">
        <v>8248061</v>
      </c>
      <c r="E61" s="5">
        <v>7298416</v>
      </c>
      <c r="F61" s="5">
        <v>7618443</v>
      </c>
      <c r="G61" s="5">
        <v>8016308</v>
      </c>
      <c r="H61" s="5">
        <v>8069921</v>
      </c>
      <c r="I61" s="5">
        <v>7921078</v>
      </c>
      <c r="J61" s="5">
        <v>7858973</v>
      </c>
      <c r="K61" s="5">
        <v>8228536</v>
      </c>
      <c r="L61" s="5">
        <v>8500577</v>
      </c>
      <c r="M61" s="5">
        <v>7464428</v>
      </c>
      <c r="N61" s="5">
        <v>7678130</v>
      </c>
      <c r="O61" s="5">
        <v>7725494</v>
      </c>
      <c r="P61" s="5">
        <v>7655291</v>
      </c>
      <c r="Q61" s="5">
        <v>7653320</v>
      </c>
      <c r="R61" s="5">
        <v>7027994</v>
      </c>
      <c r="S61" s="5">
        <v>7057090</v>
      </c>
      <c r="T61" s="5">
        <v>7049464</v>
      </c>
      <c r="U61" s="5">
        <v>6917981</v>
      </c>
      <c r="V61" s="5">
        <v>6791425</v>
      </c>
      <c r="W61" s="5">
        <v>6492924</v>
      </c>
      <c r="X61" s="5">
        <v>6613558</v>
      </c>
      <c r="Y61" s="5">
        <v>5988297</v>
      </c>
      <c r="Z61" s="5">
        <v>6022826</v>
      </c>
      <c r="AA61" s="5">
        <v>5867479</v>
      </c>
      <c r="AB61" s="5">
        <v>5521794</v>
      </c>
      <c r="AC61" s="5">
        <v>5680147</v>
      </c>
      <c r="AD61" s="5">
        <v>5102300</v>
      </c>
      <c r="AE61" s="5">
        <v>5564029</v>
      </c>
      <c r="AF61" s="5">
        <v>5400780</v>
      </c>
      <c r="AG61" s="5">
        <v>5098307</v>
      </c>
      <c r="AH61" s="5">
        <v>5149008</v>
      </c>
      <c r="AI61" s="5">
        <v>31203431</v>
      </c>
      <c r="AJ61" s="5">
        <v>30744992</v>
      </c>
      <c r="AK61" s="5">
        <v>29219532</v>
      </c>
      <c r="AL61" s="5">
        <v>29363790</v>
      </c>
      <c r="AM61" s="5">
        <v>31379457</v>
      </c>
      <c r="AN61" s="5">
        <v>31350781</v>
      </c>
      <c r="AO61" s="5">
        <v>29788956</v>
      </c>
      <c r="AP61" s="5">
        <v>30106255</v>
      </c>
      <c r="AQ61" s="5">
        <v>29780396</v>
      </c>
      <c r="AR61" s="5">
        <v>30706087</v>
      </c>
      <c r="AS61" s="5">
        <v>31537149</v>
      </c>
      <c r="AT61" s="5">
        <v>31086823</v>
      </c>
      <c r="AU61" s="5">
        <v>31206384</v>
      </c>
      <c r="AV61" s="5">
        <v>31939825</v>
      </c>
      <c r="AW61" s="5">
        <v>29662711</v>
      </c>
      <c r="AX61" s="5">
        <v>32083205</v>
      </c>
      <c r="AY61" s="5">
        <v>32084846</v>
      </c>
      <c r="AZ61" s="5">
        <v>31480563</v>
      </c>
      <c r="BA61" s="5">
        <v>31502915</v>
      </c>
      <c r="BB61" s="5">
        <v>31383170</v>
      </c>
      <c r="BC61" s="5">
        <v>31123876</v>
      </c>
      <c r="BD61" s="5">
        <v>30904040</v>
      </c>
      <c r="BE61" s="5">
        <v>33703553</v>
      </c>
      <c r="BF61" s="5">
        <v>34324917</v>
      </c>
      <c r="BG61" s="5">
        <v>30143374</v>
      </c>
      <c r="BH61" s="5">
        <v>31342966</v>
      </c>
      <c r="BI61" s="5">
        <v>29616849</v>
      </c>
      <c r="BJ61" s="5">
        <v>30113060</v>
      </c>
      <c r="BK61" s="5">
        <v>31473134</v>
      </c>
      <c r="BL61" s="5">
        <v>28657144</v>
      </c>
      <c r="BM61" s="5">
        <v>26702820</v>
      </c>
      <c r="BN61" s="5">
        <v>27489127</v>
      </c>
      <c r="BO61" s="6">
        <v>9.8521359221479692</v>
      </c>
      <c r="BP61" s="6">
        <v>9.6876223393595104</v>
      </c>
      <c r="BQ61" s="6">
        <v>10.43077018355763</v>
      </c>
      <c r="BR61" s="6">
        <v>10.26728164796927</v>
      </c>
      <c r="BS61" s="6">
        <v>10.184102207649699</v>
      </c>
      <c r="BT61" s="6">
        <v>9.2558898655885198</v>
      </c>
      <c r="BU61" s="6">
        <v>9.6537491487900997</v>
      </c>
      <c r="BV61" s="6">
        <v>9.6470111298257404</v>
      </c>
      <c r="BW61" s="6">
        <v>9.0895800143476109</v>
      </c>
      <c r="BX61" s="6">
        <v>9.0748064425736601</v>
      </c>
      <c r="BY61" s="6">
        <v>10.295510921935341</v>
      </c>
      <c r="BZ61" s="6">
        <v>9.8432821533368102</v>
      </c>
      <c r="CA61" s="6">
        <v>8.9299802614538599</v>
      </c>
      <c r="CB61" s="6">
        <v>9.2021060989059702</v>
      </c>
      <c r="CC61" s="6">
        <v>8.1053320650384393</v>
      </c>
      <c r="CD61" s="6">
        <v>7.6734982983764599</v>
      </c>
      <c r="CE61" s="6">
        <v>7.4472197463827099</v>
      </c>
      <c r="CF61" s="6">
        <v>7.8915787072605799</v>
      </c>
      <c r="CG61" s="6">
        <v>8.4533819223522109</v>
      </c>
      <c r="CH61" s="6">
        <v>8.2657883325762693</v>
      </c>
      <c r="CI61" s="6" t="s">
        <v>220</v>
      </c>
      <c r="CJ61" s="6" t="s">
        <v>220</v>
      </c>
      <c r="CK61" s="6" t="s">
        <v>220</v>
      </c>
      <c r="CL61" s="6" t="s">
        <v>220</v>
      </c>
      <c r="CM61" s="6" t="s">
        <v>220</v>
      </c>
      <c r="CN61" s="6" t="s">
        <v>220</v>
      </c>
      <c r="CO61" s="6" t="s">
        <v>220</v>
      </c>
      <c r="CP61" s="6" t="s">
        <v>220</v>
      </c>
      <c r="CQ61" s="6" t="s">
        <v>220</v>
      </c>
      <c r="CR61" s="6" t="s">
        <v>220</v>
      </c>
      <c r="CS61" s="6" t="s">
        <v>220</v>
      </c>
      <c r="CT61" s="6" t="s">
        <v>220</v>
      </c>
      <c r="CU61" s="6">
        <v>8.5314397301550304</v>
      </c>
      <c r="CV61" s="6">
        <v>7.4026113785298397</v>
      </c>
      <c r="CW61" s="6">
        <v>8.3277864098715497</v>
      </c>
      <c r="CX61" s="6">
        <v>8.4001239184150105</v>
      </c>
      <c r="CY61" s="6">
        <v>8.6048458457063806</v>
      </c>
      <c r="CZ61" s="6">
        <v>7.8049889150739604</v>
      </c>
      <c r="DA61" s="6">
        <v>8.0477202296046197</v>
      </c>
      <c r="DB61" s="6">
        <v>7.9741848837689</v>
      </c>
      <c r="DC61" s="6">
        <v>7.5560516529838804</v>
      </c>
      <c r="DD61" s="6">
        <v>7.4776615791158996</v>
      </c>
      <c r="DE61" s="6">
        <v>8.5218673156034601</v>
      </c>
      <c r="DF61" s="6">
        <v>8.0849649361423896</v>
      </c>
      <c r="DG61" s="6">
        <v>7.1330284705823201</v>
      </c>
      <c r="DH61" s="6">
        <v>7.3959029621948797</v>
      </c>
      <c r="DI61" s="6">
        <v>6.4154461866441101</v>
      </c>
      <c r="DJ61" s="6">
        <v>5.97095048659168</v>
      </c>
      <c r="DK61" s="6">
        <v>5.7869493560632899</v>
      </c>
      <c r="DL61" s="6">
        <v>6.1531200189958302</v>
      </c>
      <c r="DM61" s="6">
        <v>6.7309672085163097</v>
      </c>
      <c r="DN61" s="6">
        <v>6.39659970207307</v>
      </c>
      <c r="DO61" s="6" t="s">
        <v>220</v>
      </c>
      <c r="DP61" s="6" t="s">
        <v>220</v>
      </c>
      <c r="DQ61" s="6" t="s">
        <v>220</v>
      </c>
      <c r="DR61" s="6" t="s">
        <v>220</v>
      </c>
      <c r="DS61" s="6" t="s">
        <v>220</v>
      </c>
      <c r="DT61" s="6" t="s">
        <v>220</v>
      </c>
      <c r="DU61" s="6" t="s">
        <v>220</v>
      </c>
      <c r="DV61" s="6" t="s">
        <v>220</v>
      </c>
      <c r="DW61" s="6" t="s">
        <v>220</v>
      </c>
      <c r="DX61" s="6" t="s">
        <v>220</v>
      </c>
      <c r="DY61" s="6" t="s">
        <v>220</v>
      </c>
      <c r="DZ61" s="6" t="s">
        <v>220</v>
      </c>
      <c r="EA61" s="6">
        <v>9.852135922147971</v>
      </c>
      <c r="EB61" s="6">
        <v>9.6876223393595176</v>
      </c>
      <c r="EC61" s="6">
        <v>10.430770183557637</v>
      </c>
      <c r="ED61" s="6">
        <v>10.267281647969277</v>
      </c>
      <c r="EE61" s="6">
        <v>10.184102207649707</v>
      </c>
      <c r="EF61" s="6">
        <v>9.2558898655885233</v>
      </c>
      <c r="EG61" s="6">
        <v>9.6537491487901015</v>
      </c>
      <c r="EH61" s="6">
        <v>9.6470111298257422</v>
      </c>
      <c r="EI61" s="6">
        <v>9.0895800143476198</v>
      </c>
      <c r="EJ61" s="6">
        <v>9.074806442573669</v>
      </c>
      <c r="EK61" s="6">
        <v>10.295510921935344</v>
      </c>
      <c r="EL61" s="6">
        <v>9.8432821533368156</v>
      </c>
      <c r="EM61" s="6">
        <v>8.9299802614538653</v>
      </c>
      <c r="EN61" s="6">
        <v>9.202106098905972</v>
      </c>
      <c r="EO61" s="6">
        <v>8.1053320650384411</v>
      </c>
      <c r="EP61" s="6">
        <v>7.6734982983764644</v>
      </c>
      <c r="EQ61" s="6">
        <v>7.4472197463827161</v>
      </c>
      <c r="ER61" s="6">
        <v>7.8915787072605799</v>
      </c>
      <c r="ES61" s="6">
        <v>8.4533819223522109</v>
      </c>
      <c r="ET61" s="6">
        <v>8.2657883325762764</v>
      </c>
      <c r="EU61" s="6" t="s">
        <v>220</v>
      </c>
      <c r="EV61" s="6" t="s">
        <v>220</v>
      </c>
      <c r="EW61" s="6" t="s">
        <v>220</v>
      </c>
      <c r="EX61" s="6" t="s">
        <v>220</v>
      </c>
      <c r="EY61" s="6" t="s">
        <v>220</v>
      </c>
      <c r="EZ61" s="6" t="s">
        <v>220</v>
      </c>
      <c r="FA61" s="6" t="s">
        <v>220</v>
      </c>
      <c r="FB61" s="6" t="s">
        <v>220</v>
      </c>
      <c r="FC61" s="6" t="s">
        <v>220</v>
      </c>
      <c r="FD61" s="6" t="s">
        <v>220</v>
      </c>
      <c r="FE61" s="6" t="s">
        <v>220</v>
      </c>
      <c r="FF61" s="6" t="s">
        <v>220</v>
      </c>
      <c r="FG61" s="6">
        <v>8.5314397301550393</v>
      </c>
      <c r="FH61" s="6">
        <v>7.4026113785298415</v>
      </c>
      <c r="FI61" s="6">
        <v>8.3277864098715586</v>
      </c>
      <c r="FJ61" s="6">
        <v>8.400123918415014</v>
      </c>
      <c r="FK61" s="6">
        <v>8.6048458457063877</v>
      </c>
      <c r="FL61" s="6">
        <v>7.8049889150739693</v>
      </c>
      <c r="FM61" s="6">
        <v>8.0477202296046215</v>
      </c>
      <c r="FN61" s="6">
        <v>7.9741848837689044</v>
      </c>
      <c r="FO61" s="6">
        <v>7.5560516529838848</v>
      </c>
      <c r="FP61" s="6">
        <v>7.4776615791159093</v>
      </c>
      <c r="FQ61" s="6">
        <v>8.5218673156034654</v>
      </c>
      <c r="FR61" s="6">
        <v>8.0849649361423968</v>
      </c>
      <c r="FS61" s="6">
        <v>7.1330284705823228</v>
      </c>
      <c r="FT61" s="6">
        <v>7.3959029621948886</v>
      </c>
      <c r="FU61" s="6">
        <v>6.4154461866441199</v>
      </c>
      <c r="FV61" s="6">
        <v>5.970950486591688</v>
      </c>
      <c r="FW61" s="6">
        <v>5.7869493560632952</v>
      </c>
      <c r="FX61" s="6">
        <v>6.1531200189958319</v>
      </c>
      <c r="FY61" s="6">
        <v>6.7309672085163168</v>
      </c>
      <c r="FZ61" s="6">
        <v>6.3965997020730745</v>
      </c>
      <c r="GA61" s="6" t="s">
        <v>220</v>
      </c>
      <c r="GB61" s="6" t="s">
        <v>220</v>
      </c>
      <c r="GC61" s="6" t="s">
        <v>220</v>
      </c>
      <c r="GD61" s="6" t="s">
        <v>220</v>
      </c>
      <c r="GE61" s="6" t="s">
        <v>220</v>
      </c>
      <c r="GF61" s="6" t="s">
        <v>220</v>
      </c>
      <c r="GG61" s="6" t="s">
        <v>220</v>
      </c>
      <c r="GH61" s="6" t="s">
        <v>220</v>
      </c>
      <c r="GI61" s="6" t="s">
        <v>220</v>
      </c>
      <c r="GJ61" s="6" t="s">
        <v>220</v>
      </c>
      <c r="GK61" s="6" t="s">
        <v>220</v>
      </c>
      <c r="GL61" s="6" t="s">
        <v>220</v>
      </c>
      <c r="GM61" s="5">
        <v>594094</v>
      </c>
      <c r="GN61" s="5">
        <v>593204</v>
      </c>
      <c r="GO61" s="5">
        <v>591113</v>
      </c>
      <c r="GP61" s="5">
        <v>589524</v>
      </c>
      <c r="GQ61" s="5">
        <v>588067</v>
      </c>
      <c r="GR61" s="5">
        <v>586023</v>
      </c>
      <c r="GS61" s="5">
        <v>585378</v>
      </c>
      <c r="GT61" s="5">
        <v>584560</v>
      </c>
      <c r="GU61" s="5">
        <v>583978</v>
      </c>
      <c r="GV61" s="5">
        <v>582980</v>
      </c>
      <c r="GW61" s="5">
        <v>580574</v>
      </c>
      <c r="GX61" s="5">
        <v>579303</v>
      </c>
      <c r="GY61" s="5">
        <v>576884</v>
      </c>
      <c r="GZ61" s="5">
        <v>573571</v>
      </c>
      <c r="HA61" s="5">
        <v>566699</v>
      </c>
      <c r="HB61" s="5">
        <v>562492</v>
      </c>
      <c r="HC61" s="5">
        <v>557985</v>
      </c>
      <c r="HD61" s="5">
        <v>549350</v>
      </c>
      <c r="HE61" s="5">
        <v>547980</v>
      </c>
      <c r="HF61" s="5">
        <v>546095</v>
      </c>
      <c r="HG61" s="5" t="s">
        <v>220</v>
      </c>
      <c r="HH61" s="5" t="s">
        <v>220</v>
      </c>
      <c r="HI61" s="5" t="s">
        <v>220</v>
      </c>
      <c r="HJ61" s="5" t="s">
        <v>220</v>
      </c>
      <c r="HK61" s="5" t="s">
        <v>220</v>
      </c>
      <c r="HL61" s="5" t="s">
        <v>220</v>
      </c>
      <c r="HM61" s="5" t="s">
        <v>220</v>
      </c>
      <c r="HN61" s="5" t="s">
        <v>220</v>
      </c>
      <c r="HO61" s="5" t="s">
        <v>220</v>
      </c>
      <c r="HP61" s="5" t="s">
        <v>220</v>
      </c>
      <c r="HQ61" s="5" t="s">
        <v>220</v>
      </c>
      <c r="HR61" s="5" t="s">
        <v>220</v>
      </c>
      <c r="HS61" s="5">
        <v>713080</v>
      </c>
      <c r="HT61" s="5">
        <v>711938</v>
      </c>
      <c r="HU61" s="5">
        <v>708863</v>
      </c>
      <c r="HV61" s="5">
        <v>706879</v>
      </c>
      <c r="HW61" s="5">
        <v>704178</v>
      </c>
      <c r="HX61" s="5">
        <v>701092</v>
      </c>
      <c r="HY61" s="5">
        <v>699107</v>
      </c>
      <c r="HZ61" s="5">
        <v>697194</v>
      </c>
      <c r="IA61" s="5">
        <v>695397</v>
      </c>
      <c r="IB61" s="5">
        <v>694112</v>
      </c>
      <c r="IC61" s="5">
        <v>690501</v>
      </c>
      <c r="ID61" s="5">
        <v>688970</v>
      </c>
      <c r="IE61" s="5">
        <v>685502</v>
      </c>
      <c r="IF61" s="5">
        <v>681316</v>
      </c>
      <c r="IG61" s="5">
        <v>672911</v>
      </c>
      <c r="IH61" s="5">
        <v>667740</v>
      </c>
      <c r="II61" s="5">
        <v>662213</v>
      </c>
      <c r="IJ61" s="5">
        <v>650600</v>
      </c>
      <c r="IK61" s="5">
        <v>648226</v>
      </c>
      <c r="IL61" s="5">
        <v>644027</v>
      </c>
      <c r="IM61" s="5" t="s">
        <v>220</v>
      </c>
      <c r="IN61" s="5" t="s">
        <v>220</v>
      </c>
      <c r="IO61" s="5" t="s">
        <v>220</v>
      </c>
      <c r="IP61" s="5" t="s">
        <v>220</v>
      </c>
      <c r="IQ61" s="5" t="s">
        <v>220</v>
      </c>
      <c r="IR61" s="5" t="s">
        <v>220</v>
      </c>
      <c r="IS61" s="5" t="s">
        <v>220</v>
      </c>
      <c r="IT61" s="5" t="s">
        <v>220</v>
      </c>
      <c r="IU61" s="5" t="s">
        <v>220</v>
      </c>
      <c r="IV61" s="5" t="s">
        <v>220</v>
      </c>
      <c r="IW61" s="5" t="s">
        <v>220</v>
      </c>
      <c r="IX61" s="5" t="s">
        <v>220</v>
      </c>
    </row>
    <row r="62" spans="1:258" x14ac:dyDescent="0.3">
      <c r="A62" s="1" t="s">
        <v>56</v>
      </c>
      <c r="B62" s="2">
        <v>4057084</v>
      </c>
      <c r="C62" s="5" t="s">
        <v>220</v>
      </c>
      <c r="D62" s="5" t="s">
        <v>220</v>
      </c>
      <c r="E62" s="5" t="s">
        <v>220</v>
      </c>
      <c r="F62" s="5" t="s">
        <v>220</v>
      </c>
      <c r="G62" s="5">
        <v>4254228</v>
      </c>
      <c r="H62" s="5">
        <v>5368421</v>
      </c>
      <c r="I62" s="5">
        <v>5206322</v>
      </c>
      <c r="J62" s="5">
        <v>5176089</v>
      </c>
      <c r="K62" s="5">
        <v>5383248</v>
      </c>
      <c r="L62" s="5">
        <v>5537761</v>
      </c>
      <c r="M62" s="5">
        <v>5090190</v>
      </c>
      <c r="N62" s="5">
        <v>4888374</v>
      </c>
      <c r="O62" s="5">
        <v>10214822</v>
      </c>
      <c r="P62" s="5">
        <v>10110183</v>
      </c>
      <c r="Q62" s="5">
        <v>10023899</v>
      </c>
      <c r="R62" s="5">
        <v>9802567</v>
      </c>
      <c r="S62" s="5">
        <v>9739406</v>
      </c>
      <c r="T62" s="5">
        <v>9501615</v>
      </c>
      <c r="U62" s="5">
        <v>9059246</v>
      </c>
      <c r="V62" s="5">
        <v>9405202</v>
      </c>
      <c r="W62" s="5">
        <v>8928647</v>
      </c>
      <c r="X62" s="5">
        <v>8903380</v>
      </c>
      <c r="Y62" s="5">
        <v>8177716</v>
      </c>
      <c r="Z62" s="5">
        <v>8035034</v>
      </c>
      <c r="AA62" s="5">
        <v>7698897</v>
      </c>
      <c r="AB62" s="5">
        <v>7351363</v>
      </c>
      <c r="AC62" s="5">
        <v>7191600</v>
      </c>
      <c r="AD62" s="5">
        <v>6824670</v>
      </c>
      <c r="AE62" s="5">
        <v>6924649</v>
      </c>
      <c r="AF62" s="5">
        <v>6833920</v>
      </c>
      <c r="AG62" s="5">
        <v>6473021</v>
      </c>
      <c r="AH62" s="5">
        <v>6326089</v>
      </c>
      <c r="AI62" s="5" t="s">
        <v>220</v>
      </c>
      <c r="AJ62" s="5" t="s">
        <v>220</v>
      </c>
      <c r="AK62" s="5" t="s">
        <v>220</v>
      </c>
      <c r="AL62" s="5" t="s">
        <v>220</v>
      </c>
      <c r="AM62" s="5">
        <v>21426698</v>
      </c>
      <c r="AN62" s="5">
        <v>28713874</v>
      </c>
      <c r="AO62" s="5">
        <v>27130595</v>
      </c>
      <c r="AP62" s="5">
        <v>28250024</v>
      </c>
      <c r="AQ62" s="5">
        <v>29493187</v>
      </c>
      <c r="AR62" s="5">
        <v>30043283</v>
      </c>
      <c r="AS62" s="5">
        <v>27591685</v>
      </c>
      <c r="AT62" s="5">
        <v>27506093</v>
      </c>
      <c r="AU62" s="5">
        <v>40043043</v>
      </c>
      <c r="AV62" s="5">
        <v>40622156</v>
      </c>
      <c r="AW62" s="5">
        <v>39934366</v>
      </c>
      <c r="AX62" s="5">
        <v>39975446</v>
      </c>
      <c r="AY62" s="5">
        <v>38348369</v>
      </c>
      <c r="AZ62" s="5">
        <v>38858945</v>
      </c>
      <c r="BA62" s="5">
        <v>38229173</v>
      </c>
      <c r="BB62" s="5">
        <v>40104222</v>
      </c>
      <c r="BC62" s="5">
        <v>38433201</v>
      </c>
      <c r="BD62" s="5">
        <v>38677449</v>
      </c>
      <c r="BE62" s="5">
        <v>35188866</v>
      </c>
      <c r="BF62" s="5">
        <v>34399138</v>
      </c>
      <c r="BG62" s="5">
        <v>34871531</v>
      </c>
      <c r="BH62" s="5">
        <v>32507635</v>
      </c>
      <c r="BI62" s="5">
        <v>28388134</v>
      </c>
      <c r="BJ62" s="5">
        <v>27977104</v>
      </c>
      <c r="BK62" s="5">
        <v>27760715</v>
      </c>
      <c r="BL62" s="5">
        <v>27645906</v>
      </c>
      <c r="BM62" s="5">
        <v>26271702</v>
      </c>
      <c r="BN62" s="5">
        <v>26011119</v>
      </c>
      <c r="BO62" s="6" t="s">
        <v>220</v>
      </c>
      <c r="BP62" s="6" t="s">
        <v>220</v>
      </c>
      <c r="BQ62" s="6" t="s">
        <v>220</v>
      </c>
      <c r="BR62" s="6" t="s">
        <v>220</v>
      </c>
      <c r="BS62" s="6">
        <v>8.8234340049475399</v>
      </c>
      <c r="BT62" s="6">
        <v>9.3526942093401306</v>
      </c>
      <c r="BU62" s="6">
        <v>8.9370576771855408</v>
      </c>
      <c r="BV62" s="6">
        <v>7.5100138347698397</v>
      </c>
      <c r="BW62" s="6">
        <v>8.8990884313707994</v>
      </c>
      <c r="BX62" s="6">
        <v>8.9985826401681095</v>
      </c>
      <c r="BY62" s="6">
        <v>7.7303597704604297</v>
      </c>
      <c r="BZ62" s="6">
        <v>11.3233357349499</v>
      </c>
      <c r="CA62" s="6">
        <v>10.08824595781712</v>
      </c>
      <c r="CB62" s="6">
        <v>10.59313220498264</v>
      </c>
      <c r="CC62" s="6">
        <v>9.4970880658965804</v>
      </c>
      <c r="CD62" s="6">
        <v>8.9857974985945006</v>
      </c>
      <c r="CE62" s="6">
        <v>8.5168541079404605</v>
      </c>
      <c r="CF62" s="6">
        <v>7.3661161813018099</v>
      </c>
      <c r="CG62" s="6">
        <v>8.7998937894451004</v>
      </c>
      <c r="CH62" s="6">
        <v>7.6282580244696501</v>
      </c>
      <c r="CI62" s="6" t="s">
        <v>220</v>
      </c>
      <c r="CJ62" s="6" t="s">
        <v>220</v>
      </c>
      <c r="CK62" s="6" t="s">
        <v>220</v>
      </c>
      <c r="CL62" s="6" t="s">
        <v>220</v>
      </c>
      <c r="CM62" s="6" t="s">
        <v>220</v>
      </c>
      <c r="CN62" s="6" t="s">
        <v>220</v>
      </c>
      <c r="CO62" s="6" t="s">
        <v>220</v>
      </c>
      <c r="CP62" s="6" t="s">
        <v>220</v>
      </c>
      <c r="CQ62" s="6" t="s">
        <v>220</v>
      </c>
      <c r="CR62" s="6" t="s">
        <v>220</v>
      </c>
      <c r="CS62" s="6" t="s">
        <v>220</v>
      </c>
      <c r="CT62" s="6" t="s">
        <v>220</v>
      </c>
      <c r="CU62" s="6" t="s">
        <v>220</v>
      </c>
      <c r="CV62" s="6" t="s">
        <v>220</v>
      </c>
      <c r="CW62" s="6" t="s">
        <v>220</v>
      </c>
      <c r="CX62" s="6" t="s">
        <v>220</v>
      </c>
      <c r="CY62" s="6">
        <v>6.8772317068753601</v>
      </c>
      <c r="CZ62" s="6">
        <v>7.4965075077597403</v>
      </c>
      <c r="DA62" s="6">
        <v>7.1495421804512604</v>
      </c>
      <c r="DB62" s="6">
        <v>5.86396343100128</v>
      </c>
      <c r="DC62" s="6">
        <v>7.0741323390243096</v>
      </c>
      <c r="DD62" s="6">
        <v>7.2339198721489604</v>
      </c>
      <c r="DE62" s="6">
        <v>6.3937915376897596</v>
      </c>
      <c r="DF62" s="6">
        <v>9.5769335661538992</v>
      </c>
      <c r="DG62" s="6">
        <v>8.3253654336465992</v>
      </c>
      <c r="DH62" s="6">
        <v>8.9303531167714194</v>
      </c>
      <c r="DI62" s="6">
        <v>7.9713896129734501</v>
      </c>
      <c r="DJ62" s="6">
        <v>7.2752876675048403</v>
      </c>
      <c r="DK62" s="6">
        <v>6.9079988443307796</v>
      </c>
      <c r="DL62" s="6">
        <v>5.7189702204305899</v>
      </c>
      <c r="DM62" s="6">
        <v>7.0537027779128501</v>
      </c>
      <c r="DN62" s="6">
        <v>5.9938806593837199</v>
      </c>
      <c r="DO62" s="6" t="s">
        <v>220</v>
      </c>
      <c r="DP62" s="6" t="s">
        <v>220</v>
      </c>
      <c r="DQ62" s="6" t="s">
        <v>220</v>
      </c>
      <c r="DR62" s="6" t="s">
        <v>220</v>
      </c>
      <c r="DS62" s="6" t="s">
        <v>220</v>
      </c>
      <c r="DT62" s="6" t="s">
        <v>220</v>
      </c>
      <c r="DU62" s="6" t="s">
        <v>220</v>
      </c>
      <c r="DV62" s="6" t="s">
        <v>220</v>
      </c>
      <c r="DW62" s="6" t="s">
        <v>220</v>
      </c>
      <c r="DX62" s="6" t="s">
        <v>220</v>
      </c>
      <c r="DY62" s="6" t="s">
        <v>220</v>
      </c>
      <c r="DZ62" s="6" t="s">
        <v>220</v>
      </c>
      <c r="EA62" s="6" t="s">
        <v>220</v>
      </c>
      <c r="EB62" s="6" t="s">
        <v>220</v>
      </c>
      <c r="EC62" s="6" t="s">
        <v>220</v>
      </c>
      <c r="ED62" s="6" t="s">
        <v>220</v>
      </c>
      <c r="EE62" s="6">
        <v>8.8234340049475488</v>
      </c>
      <c r="EF62" s="6">
        <v>9.3526942093401395</v>
      </c>
      <c r="EG62" s="6">
        <v>8.9370576771855443</v>
      </c>
      <c r="EH62" s="6">
        <v>7.5100138347698424</v>
      </c>
      <c r="EI62" s="6">
        <v>8.8990884313708012</v>
      </c>
      <c r="EJ62" s="6">
        <v>8.9985826401681113</v>
      </c>
      <c r="EK62" s="6">
        <v>7.730359770460435</v>
      </c>
      <c r="EL62" s="6">
        <v>11.323335734949904</v>
      </c>
      <c r="EM62" s="6">
        <v>10.088245957817122</v>
      </c>
      <c r="EN62" s="6">
        <v>10.593132204982643</v>
      </c>
      <c r="EO62" s="6">
        <v>9.4970880658965857</v>
      </c>
      <c r="EP62" s="6">
        <v>8.9857974985945006</v>
      </c>
      <c r="EQ62" s="6">
        <v>8.516854107940464</v>
      </c>
      <c r="ER62" s="6">
        <v>7.3661161813018099</v>
      </c>
      <c r="ES62" s="6">
        <v>8.7998937894451092</v>
      </c>
      <c r="ET62" s="6">
        <v>7.6282580244696527</v>
      </c>
      <c r="EU62" s="6" t="s">
        <v>220</v>
      </c>
      <c r="EV62" s="6" t="s">
        <v>220</v>
      </c>
      <c r="EW62" s="6" t="s">
        <v>220</v>
      </c>
      <c r="EX62" s="6" t="s">
        <v>220</v>
      </c>
      <c r="EY62" s="6" t="s">
        <v>220</v>
      </c>
      <c r="EZ62" s="6" t="s">
        <v>220</v>
      </c>
      <c r="FA62" s="6" t="s">
        <v>220</v>
      </c>
      <c r="FB62" s="6" t="s">
        <v>220</v>
      </c>
      <c r="FC62" s="6" t="s">
        <v>220</v>
      </c>
      <c r="FD62" s="6" t="s">
        <v>220</v>
      </c>
      <c r="FE62" s="6" t="s">
        <v>220</v>
      </c>
      <c r="FF62" s="6" t="s">
        <v>220</v>
      </c>
      <c r="FG62" s="6" t="s">
        <v>220</v>
      </c>
      <c r="FH62" s="6" t="s">
        <v>220</v>
      </c>
      <c r="FI62" s="6" t="s">
        <v>220</v>
      </c>
      <c r="FJ62" s="6" t="s">
        <v>220</v>
      </c>
      <c r="FK62" s="6">
        <v>6.8772317068753628</v>
      </c>
      <c r="FL62" s="6">
        <v>7.4965075077597465</v>
      </c>
      <c r="FM62" s="6">
        <v>7.1495421804512613</v>
      </c>
      <c r="FN62" s="6">
        <v>5.8639634310012845</v>
      </c>
      <c r="FO62" s="6">
        <v>7.0741323390243185</v>
      </c>
      <c r="FP62" s="6">
        <v>7.2339198721489657</v>
      </c>
      <c r="FQ62" s="6">
        <v>6.3937915376897614</v>
      </c>
      <c r="FR62" s="6">
        <v>9.5769335661539063</v>
      </c>
      <c r="FS62" s="6">
        <v>8.3253654336466028</v>
      </c>
      <c r="FT62" s="6">
        <v>8.930353116771423</v>
      </c>
      <c r="FU62" s="6">
        <v>7.9713896129734554</v>
      </c>
      <c r="FV62" s="6">
        <v>7.2752876675048403</v>
      </c>
      <c r="FW62" s="6">
        <v>6.9079988443307823</v>
      </c>
      <c r="FX62" s="6">
        <v>5.7189702204305908</v>
      </c>
      <c r="FY62" s="6">
        <v>7.0537027779128518</v>
      </c>
      <c r="FZ62" s="6">
        <v>5.9938806593837297</v>
      </c>
      <c r="GA62" s="6" t="s">
        <v>220</v>
      </c>
      <c r="GB62" s="6" t="s">
        <v>220</v>
      </c>
      <c r="GC62" s="6" t="s">
        <v>220</v>
      </c>
      <c r="GD62" s="6" t="s">
        <v>220</v>
      </c>
      <c r="GE62" s="6" t="s">
        <v>220</v>
      </c>
      <c r="GF62" s="6" t="s">
        <v>220</v>
      </c>
      <c r="GG62" s="6" t="s">
        <v>220</v>
      </c>
      <c r="GH62" s="6" t="s">
        <v>220</v>
      </c>
      <c r="GI62" s="6" t="s">
        <v>220</v>
      </c>
      <c r="GJ62" s="6" t="s">
        <v>220</v>
      </c>
      <c r="GK62" s="6" t="s">
        <v>220</v>
      </c>
      <c r="GL62" s="6" t="s">
        <v>220</v>
      </c>
      <c r="GM62" s="5" t="s">
        <v>220</v>
      </c>
      <c r="GN62" s="5" t="s">
        <v>220</v>
      </c>
      <c r="GO62" s="5" t="s">
        <v>220</v>
      </c>
      <c r="GP62" s="5" t="s">
        <v>220</v>
      </c>
      <c r="GQ62" s="5">
        <v>255649</v>
      </c>
      <c r="GR62" s="5">
        <v>337242</v>
      </c>
      <c r="GS62" s="5">
        <v>334378</v>
      </c>
      <c r="GT62" s="5">
        <v>331362</v>
      </c>
      <c r="GU62" s="5">
        <v>328429</v>
      </c>
      <c r="GV62" s="5">
        <v>326139</v>
      </c>
      <c r="GW62" s="5">
        <v>323686</v>
      </c>
      <c r="GX62" s="5">
        <v>320346</v>
      </c>
      <c r="GY62" s="5">
        <v>315360</v>
      </c>
      <c r="GZ62" s="5">
        <v>311466</v>
      </c>
      <c r="HA62" s="5">
        <v>303713</v>
      </c>
      <c r="HB62" s="5">
        <v>624494</v>
      </c>
      <c r="HC62" s="5">
        <v>614428</v>
      </c>
      <c r="HD62" s="5">
        <v>606064</v>
      </c>
      <c r="HE62" s="5">
        <v>596913</v>
      </c>
      <c r="HF62" s="5">
        <v>590119</v>
      </c>
      <c r="HG62" s="5" t="s">
        <v>220</v>
      </c>
      <c r="HH62" s="5" t="s">
        <v>220</v>
      </c>
      <c r="HI62" s="5" t="s">
        <v>220</v>
      </c>
      <c r="HJ62" s="5" t="s">
        <v>220</v>
      </c>
      <c r="HK62" s="5" t="s">
        <v>220</v>
      </c>
      <c r="HL62" s="5" t="s">
        <v>220</v>
      </c>
      <c r="HM62" s="5" t="s">
        <v>220</v>
      </c>
      <c r="HN62" s="5" t="s">
        <v>220</v>
      </c>
      <c r="HO62" s="5" t="s">
        <v>220</v>
      </c>
      <c r="HP62" s="5" t="s">
        <v>220</v>
      </c>
      <c r="HQ62" s="5" t="s">
        <v>220</v>
      </c>
      <c r="HR62" s="5" t="s">
        <v>220</v>
      </c>
      <c r="HS62" s="5" t="s">
        <v>220</v>
      </c>
      <c r="HT62" s="5" t="s">
        <v>220</v>
      </c>
      <c r="HU62" s="5" t="s">
        <v>220</v>
      </c>
      <c r="HV62" s="5" t="s">
        <v>220</v>
      </c>
      <c r="HW62" s="5">
        <v>298980</v>
      </c>
      <c r="HX62" s="5">
        <v>394367</v>
      </c>
      <c r="HY62" s="5">
        <v>390724</v>
      </c>
      <c r="HZ62" s="5">
        <v>387001</v>
      </c>
      <c r="IA62" s="5">
        <v>383463</v>
      </c>
      <c r="IB62" s="5">
        <v>380832</v>
      </c>
      <c r="IC62" s="5">
        <v>377960</v>
      </c>
      <c r="ID62" s="5">
        <v>374390</v>
      </c>
      <c r="IE62" s="5">
        <v>368699</v>
      </c>
      <c r="IF62" s="5">
        <v>364149</v>
      </c>
      <c r="IG62" s="5">
        <v>354685</v>
      </c>
      <c r="IH62" s="5">
        <v>720405</v>
      </c>
      <c r="II62" s="5">
        <v>707342</v>
      </c>
      <c r="IJ62" s="5">
        <v>697389</v>
      </c>
      <c r="IK62" s="5">
        <v>686291</v>
      </c>
      <c r="IL62" s="5">
        <v>677480</v>
      </c>
      <c r="IM62" s="5" t="s">
        <v>220</v>
      </c>
      <c r="IN62" s="5" t="s">
        <v>220</v>
      </c>
      <c r="IO62" s="5" t="s">
        <v>220</v>
      </c>
      <c r="IP62" s="5" t="s">
        <v>220</v>
      </c>
      <c r="IQ62" s="5" t="s">
        <v>220</v>
      </c>
      <c r="IR62" s="5" t="s">
        <v>220</v>
      </c>
      <c r="IS62" s="5" t="s">
        <v>220</v>
      </c>
      <c r="IT62" s="5" t="s">
        <v>220</v>
      </c>
      <c r="IU62" s="5" t="s">
        <v>220</v>
      </c>
      <c r="IV62" s="5" t="s">
        <v>220</v>
      </c>
      <c r="IW62" s="5" t="s">
        <v>220</v>
      </c>
      <c r="IX62" s="5" t="s">
        <v>220</v>
      </c>
    </row>
    <row r="63" spans="1:258" x14ac:dyDescent="0.3">
      <c r="A63" s="1" t="s">
        <v>57</v>
      </c>
      <c r="B63" s="2">
        <v>4056996</v>
      </c>
      <c r="C63" s="5" t="s">
        <v>220</v>
      </c>
      <c r="D63" s="5" t="s">
        <v>220</v>
      </c>
      <c r="E63" s="5" t="s">
        <v>220</v>
      </c>
      <c r="F63" s="5" t="s">
        <v>220</v>
      </c>
      <c r="G63" s="5" t="s">
        <v>220</v>
      </c>
      <c r="H63" s="5" t="s">
        <v>220</v>
      </c>
      <c r="I63" s="5" t="s">
        <v>220</v>
      </c>
      <c r="J63" s="5" t="s">
        <v>220</v>
      </c>
      <c r="K63" s="5" t="s">
        <v>220</v>
      </c>
      <c r="L63" s="5" t="s">
        <v>220</v>
      </c>
      <c r="M63" s="5" t="s">
        <v>220</v>
      </c>
      <c r="N63" s="5" t="s">
        <v>220</v>
      </c>
      <c r="O63" s="5" t="s">
        <v>220</v>
      </c>
      <c r="P63" s="5" t="s">
        <v>220</v>
      </c>
      <c r="Q63" s="5">
        <v>8558912</v>
      </c>
      <c r="R63" s="5">
        <v>8841949</v>
      </c>
      <c r="S63" s="5">
        <v>8795215</v>
      </c>
      <c r="T63" s="5">
        <v>8780158</v>
      </c>
      <c r="U63" s="5">
        <v>8254832</v>
      </c>
      <c r="V63" s="5">
        <v>8647787</v>
      </c>
      <c r="W63" s="5">
        <v>8354190</v>
      </c>
      <c r="X63" s="5">
        <v>8477063</v>
      </c>
      <c r="Y63" s="5">
        <v>7826013</v>
      </c>
      <c r="Z63" s="5">
        <v>7893292</v>
      </c>
      <c r="AA63" s="5">
        <v>7855344</v>
      </c>
      <c r="AB63" s="5">
        <v>7449214</v>
      </c>
      <c r="AC63" s="5">
        <v>7368159</v>
      </c>
      <c r="AD63" s="5">
        <v>6996327</v>
      </c>
      <c r="AE63" s="5">
        <v>7181771</v>
      </c>
      <c r="AF63" s="5">
        <v>7169107</v>
      </c>
      <c r="AG63" s="5">
        <v>6864801</v>
      </c>
      <c r="AH63" s="5">
        <v>6761855</v>
      </c>
      <c r="AI63" s="5" t="s">
        <v>220</v>
      </c>
      <c r="AJ63" s="5" t="s">
        <v>220</v>
      </c>
      <c r="AK63" s="5" t="s">
        <v>220</v>
      </c>
      <c r="AL63" s="5" t="s">
        <v>220</v>
      </c>
      <c r="AM63" s="5" t="s">
        <v>220</v>
      </c>
      <c r="AN63" s="5" t="s">
        <v>220</v>
      </c>
      <c r="AO63" s="5" t="s">
        <v>220</v>
      </c>
      <c r="AP63" s="5" t="s">
        <v>220</v>
      </c>
      <c r="AQ63" s="5" t="s">
        <v>220</v>
      </c>
      <c r="AR63" s="5" t="s">
        <v>220</v>
      </c>
      <c r="AS63" s="5" t="s">
        <v>220</v>
      </c>
      <c r="AT63" s="5" t="s">
        <v>220</v>
      </c>
      <c r="AU63" s="5" t="s">
        <v>220</v>
      </c>
      <c r="AV63" s="5" t="s">
        <v>220</v>
      </c>
      <c r="AW63" s="5">
        <v>29448302</v>
      </c>
      <c r="AX63" s="5">
        <v>29433815</v>
      </c>
      <c r="AY63" s="5">
        <v>29254445</v>
      </c>
      <c r="AZ63" s="5">
        <v>29851268</v>
      </c>
      <c r="BA63" s="5">
        <v>29238764</v>
      </c>
      <c r="BB63" s="5">
        <v>30462247</v>
      </c>
      <c r="BC63" s="5">
        <v>30341338</v>
      </c>
      <c r="BD63" s="5">
        <v>30245095</v>
      </c>
      <c r="BE63" s="5">
        <v>30490874</v>
      </c>
      <c r="BF63" s="5">
        <v>31968342</v>
      </c>
      <c r="BG63" s="5">
        <v>31388360</v>
      </c>
      <c r="BH63" s="5">
        <v>29850038</v>
      </c>
      <c r="BI63" s="5">
        <v>29439881</v>
      </c>
      <c r="BJ63" s="5">
        <v>28006408</v>
      </c>
      <c r="BK63" s="5">
        <v>27986619</v>
      </c>
      <c r="BL63" s="5">
        <v>27168814</v>
      </c>
      <c r="BM63" s="5">
        <v>26447888</v>
      </c>
      <c r="BN63" s="5">
        <v>25473621</v>
      </c>
      <c r="BO63" s="6" t="s">
        <v>220</v>
      </c>
      <c r="BP63" s="6" t="s">
        <v>220</v>
      </c>
      <c r="BQ63" s="6" t="s">
        <v>220</v>
      </c>
      <c r="BR63" s="6" t="s">
        <v>220</v>
      </c>
      <c r="BS63" s="6" t="s">
        <v>220</v>
      </c>
      <c r="BT63" s="6" t="s">
        <v>220</v>
      </c>
      <c r="BU63" s="6" t="s">
        <v>220</v>
      </c>
      <c r="BV63" s="6" t="s">
        <v>220</v>
      </c>
      <c r="BW63" s="6" t="s">
        <v>220</v>
      </c>
      <c r="BX63" s="6" t="s">
        <v>220</v>
      </c>
      <c r="BY63" s="6" t="s">
        <v>220</v>
      </c>
      <c r="BZ63" s="6" t="s">
        <v>220</v>
      </c>
      <c r="CA63" s="6" t="s">
        <v>220</v>
      </c>
      <c r="CB63" s="6" t="s">
        <v>220</v>
      </c>
      <c r="CC63" s="6">
        <v>9.6732622090284295</v>
      </c>
      <c r="CD63" s="6">
        <v>8.7058859986638595</v>
      </c>
      <c r="CE63" s="6">
        <v>8.4067075108453793</v>
      </c>
      <c r="CF63" s="6">
        <v>7.2652565022178397</v>
      </c>
      <c r="CG63" s="6">
        <v>8.1418065912196305</v>
      </c>
      <c r="CH63" s="6">
        <v>8.2877619441829395</v>
      </c>
      <c r="CI63" s="6" t="s">
        <v>220</v>
      </c>
      <c r="CJ63" s="6" t="s">
        <v>220</v>
      </c>
      <c r="CK63" s="6" t="s">
        <v>220</v>
      </c>
      <c r="CL63" s="6" t="s">
        <v>220</v>
      </c>
      <c r="CM63" s="6" t="s">
        <v>220</v>
      </c>
      <c r="CN63" s="6" t="s">
        <v>220</v>
      </c>
      <c r="CO63" s="6" t="s">
        <v>220</v>
      </c>
      <c r="CP63" s="6" t="s">
        <v>220</v>
      </c>
      <c r="CQ63" s="6" t="s">
        <v>220</v>
      </c>
      <c r="CR63" s="6" t="s">
        <v>220</v>
      </c>
      <c r="CS63" s="6" t="s">
        <v>220</v>
      </c>
      <c r="CT63" s="6" t="s">
        <v>220</v>
      </c>
      <c r="CU63" s="6" t="s">
        <v>220</v>
      </c>
      <c r="CV63" s="6" t="s">
        <v>220</v>
      </c>
      <c r="CW63" s="6" t="s">
        <v>220</v>
      </c>
      <c r="CX63" s="6" t="s">
        <v>220</v>
      </c>
      <c r="CY63" s="6" t="s">
        <v>220</v>
      </c>
      <c r="CZ63" s="6" t="s">
        <v>220</v>
      </c>
      <c r="DA63" s="6" t="s">
        <v>220</v>
      </c>
      <c r="DB63" s="6" t="s">
        <v>220</v>
      </c>
      <c r="DC63" s="6" t="s">
        <v>220</v>
      </c>
      <c r="DD63" s="6" t="s">
        <v>220</v>
      </c>
      <c r="DE63" s="6" t="s">
        <v>220</v>
      </c>
      <c r="DF63" s="6" t="s">
        <v>220</v>
      </c>
      <c r="DG63" s="6" t="s">
        <v>220</v>
      </c>
      <c r="DH63" s="6" t="s">
        <v>220</v>
      </c>
      <c r="DI63" s="6">
        <v>8.3370923368580296</v>
      </c>
      <c r="DJ63" s="6">
        <v>7.40991381862976</v>
      </c>
      <c r="DK63" s="6">
        <v>7.1152227722148504</v>
      </c>
      <c r="DL63" s="6">
        <v>5.7946870299234003</v>
      </c>
      <c r="DM63" s="6">
        <v>6.75329060558877</v>
      </c>
      <c r="DN63" s="6">
        <v>6.6168481158642303</v>
      </c>
      <c r="DO63" s="6" t="s">
        <v>220</v>
      </c>
      <c r="DP63" s="6" t="s">
        <v>220</v>
      </c>
      <c r="DQ63" s="6" t="s">
        <v>220</v>
      </c>
      <c r="DR63" s="6" t="s">
        <v>220</v>
      </c>
      <c r="DS63" s="6" t="s">
        <v>220</v>
      </c>
      <c r="DT63" s="6" t="s">
        <v>220</v>
      </c>
      <c r="DU63" s="6" t="s">
        <v>220</v>
      </c>
      <c r="DV63" s="6" t="s">
        <v>220</v>
      </c>
      <c r="DW63" s="6" t="s">
        <v>220</v>
      </c>
      <c r="DX63" s="6" t="s">
        <v>220</v>
      </c>
      <c r="DY63" s="6" t="s">
        <v>220</v>
      </c>
      <c r="DZ63" s="6" t="s">
        <v>220</v>
      </c>
      <c r="EA63" s="6" t="s">
        <v>220</v>
      </c>
      <c r="EB63" s="6" t="s">
        <v>220</v>
      </c>
      <c r="EC63" s="6" t="s">
        <v>220</v>
      </c>
      <c r="ED63" s="6" t="s">
        <v>220</v>
      </c>
      <c r="EE63" s="6" t="s">
        <v>220</v>
      </c>
      <c r="EF63" s="6" t="s">
        <v>220</v>
      </c>
      <c r="EG63" s="6" t="s">
        <v>220</v>
      </c>
      <c r="EH63" s="6" t="s">
        <v>220</v>
      </c>
      <c r="EI63" s="6" t="s">
        <v>220</v>
      </c>
      <c r="EJ63" s="6" t="s">
        <v>220</v>
      </c>
      <c r="EK63" s="6" t="s">
        <v>220</v>
      </c>
      <c r="EL63" s="6" t="s">
        <v>220</v>
      </c>
      <c r="EM63" s="6" t="s">
        <v>220</v>
      </c>
      <c r="EN63" s="6" t="s">
        <v>220</v>
      </c>
      <c r="EO63" s="6">
        <v>9.6732622090284366</v>
      </c>
      <c r="EP63" s="6">
        <v>8.7058859986638684</v>
      </c>
      <c r="EQ63" s="6">
        <v>8.4067075108453864</v>
      </c>
      <c r="ER63" s="6">
        <v>7.2652565022178415</v>
      </c>
      <c r="ES63" s="6">
        <v>8.1418065912196376</v>
      </c>
      <c r="ET63" s="6">
        <v>8.2877619441829449</v>
      </c>
      <c r="EU63" s="6" t="s">
        <v>220</v>
      </c>
      <c r="EV63" s="6" t="s">
        <v>220</v>
      </c>
      <c r="EW63" s="6" t="s">
        <v>220</v>
      </c>
      <c r="EX63" s="6" t="s">
        <v>220</v>
      </c>
      <c r="EY63" s="6" t="s">
        <v>220</v>
      </c>
      <c r="EZ63" s="6" t="s">
        <v>220</v>
      </c>
      <c r="FA63" s="6" t="s">
        <v>220</v>
      </c>
      <c r="FB63" s="6" t="s">
        <v>220</v>
      </c>
      <c r="FC63" s="6" t="s">
        <v>220</v>
      </c>
      <c r="FD63" s="6" t="s">
        <v>220</v>
      </c>
      <c r="FE63" s="6" t="s">
        <v>220</v>
      </c>
      <c r="FF63" s="6" t="s">
        <v>220</v>
      </c>
      <c r="FG63" s="6" t="s">
        <v>220</v>
      </c>
      <c r="FH63" s="6" t="s">
        <v>220</v>
      </c>
      <c r="FI63" s="6" t="s">
        <v>220</v>
      </c>
      <c r="FJ63" s="6" t="s">
        <v>220</v>
      </c>
      <c r="FK63" s="6" t="s">
        <v>220</v>
      </c>
      <c r="FL63" s="6" t="s">
        <v>220</v>
      </c>
      <c r="FM63" s="6" t="s">
        <v>220</v>
      </c>
      <c r="FN63" s="6" t="s">
        <v>220</v>
      </c>
      <c r="FO63" s="6" t="s">
        <v>220</v>
      </c>
      <c r="FP63" s="6" t="s">
        <v>220</v>
      </c>
      <c r="FQ63" s="6" t="s">
        <v>220</v>
      </c>
      <c r="FR63" s="6" t="s">
        <v>220</v>
      </c>
      <c r="FS63" s="6" t="s">
        <v>220</v>
      </c>
      <c r="FT63" s="6" t="s">
        <v>220</v>
      </c>
      <c r="FU63" s="6">
        <v>8.3370923368580385</v>
      </c>
      <c r="FV63" s="6">
        <v>7.4099138186297679</v>
      </c>
      <c r="FW63" s="6">
        <v>7.1152227722148531</v>
      </c>
      <c r="FX63" s="6">
        <v>5.7946870299234012</v>
      </c>
      <c r="FY63" s="6">
        <v>6.7532906055887718</v>
      </c>
      <c r="FZ63" s="6">
        <v>6.6168481158642329</v>
      </c>
      <c r="GA63" s="6" t="s">
        <v>220</v>
      </c>
      <c r="GB63" s="6" t="s">
        <v>220</v>
      </c>
      <c r="GC63" s="6" t="s">
        <v>220</v>
      </c>
      <c r="GD63" s="6" t="s">
        <v>220</v>
      </c>
      <c r="GE63" s="6" t="s">
        <v>220</v>
      </c>
      <c r="GF63" s="6" t="s">
        <v>220</v>
      </c>
      <c r="GG63" s="6" t="s">
        <v>220</v>
      </c>
      <c r="GH63" s="6" t="s">
        <v>220</v>
      </c>
      <c r="GI63" s="6" t="s">
        <v>220</v>
      </c>
      <c r="GJ63" s="6" t="s">
        <v>220</v>
      </c>
      <c r="GK63" s="6" t="s">
        <v>220</v>
      </c>
      <c r="GL63" s="6" t="s">
        <v>220</v>
      </c>
      <c r="GM63" s="5" t="s">
        <v>220</v>
      </c>
      <c r="GN63" s="5" t="s">
        <v>220</v>
      </c>
      <c r="GO63" s="5" t="s">
        <v>220</v>
      </c>
      <c r="GP63" s="5" t="s">
        <v>220</v>
      </c>
      <c r="GQ63" s="5" t="s">
        <v>220</v>
      </c>
      <c r="GR63" s="5" t="s">
        <v>220</v>
      </c>
      <c r="GS63" s="5" t="s">
        <v>220</v>
      </c>
      <c r="GT63" s="5" t="s">
        <v>220</v>
      </c>
      <c r="GU63" s="5" t="s">
        <v>220</v>
      </c>
      <c r="GV63" s="5" t="s">
        <v>220</v>
      </c>
      <c r="GW63" s="5" t="s">
        <v>220</v>
      </c>
      <c r="GX63" s="5" t="s">
        <v>220</v>
      </c>
      <c r="GY63" s="5" t="s">
        <v>220</v>
      </c>
      <c r="GZ63" s="5" t="s">
        <v>220</v>
      </c>
      <c r="HA63" s="5">
        <v>566102</v>
      </c>
      <c r="HB63" s="5">
        <v>575545</v>
      </c>
      <c r="HC63" s="5">
        <v>570058</v>
      </c>
      <c r="HD63" s="5">
        <v>565882</v>
      </c>
      <c r="HE63" s="5">
        <v>561435</v>
      </c>
      <c r="HF63" s="5">
        <v>559363</v>
      </c>
      <c r="HG63" s="5" t="s">
        <v>220</v>
      </c>
      <c r="HH63" s="5" t="s">
        <v>220</v>
      </c>
      <c r="HI63" s="5" t="s">
        <v>220</v>
      </c>
      <c r="HJ63" s="5" t="s">
        <v>220</v>
      </c>
      <c r="HK63" s="5" t="s">
        <v>220</v>
      </c>
      <c r="HL63" s="5" t="s">
        <v>220</v>
      </c>
      <c r="HM63" s="5" t="s">
        <v>220</v>
      </c>
      <c r="HN63" s="5" t="s">
        <v>220</v>
      </c>
      <c r="HO63" s="5" t="s">
        <v>220</v>
      </c>
      <c r="HP63" s="5" t="s">
        <v>220</v>
      </c>
      <c r="HQ63" s="5" t="s">
        <v>220</v>
      </c>
      <c r="HR63" s="5" t="s">
        <v>220</v>
      </c>
      <c r="HS63" s="5" t="s">
        <v>220</v>
      </c>
      <c r="HT63" s="5" t="s">
        <v>220</v>
      </c>
      <c r="HU63" s="5" t="s">
        <v>220</v>
      </c>
      <c r="HV63" s="5" t="s">
        <v>220</v>
      </c>
      <c r="HW63" s="5" t="s">
        <v>220</v>
      </c>
      <c r="HX63" s="5" t="s">
        <v>220</v>
      </c>
      <c r="HY63" s="5" t="s">
        <v>220</v>
      </c>
      <c r="HZ63" s="5" t="s">
        <v>220</v>
      </c>
      <c r="IA63" s="5" t="s">
        <v>220</v>
      </c>
      <c r="IB63" s="5" t="s">
        <v>220</v>
      </c>
      <c r="IC63" s="5" t="s">
        <v>220</v>
      </c>
      <c r="ID63" s="5" t="s">
        <v>220</v>
      </c>
      <c r="IE63" s="5" t="s">
        <v>220</v>
      </c>
      <c r="IF63" s="5" t="s">
        <v>220</v>
      </c>
      <c r="IG63" s="5">
        <v>650744</v>
      </c>
      <c r="IH63" s="5">
        <v>661820</v>
      </c>
      <c r="II63" s="5">
        <v>653929</v>
      </c>
      <c r="IJ63" s="5">
        <v>648757</v>
      </c>
      <c r="IK63" s="5">
        <v>642781</v>
      </c>
      <c r="IL63" s="5">
        <v>639863</v>
      </c>
      <c r="IM63" s="5" t="s">
        <v>220</v>
      </c>
      <c r="IN63" s="5" t="s">
        <v>220</v>
      </c>
      <c r="IO63" s="5" t="s">
        <v>220</v>
      </c>
      <c r="IP63" s="5" t="s">
        <v>220</v>
      </c>
      <c r="IQ63" s="5" t="s">
        <v>220</v>
      </c>
      <c r="IR63" s="5" t="s">
        <v>220</v>
      </c>
      <c r="IS63" s="5" t="s">
        <v>220</v>
      </c>
      <c r="IT63" s="5" t="s">
        <v>220</v>
      </c>
      <c r="IU63" s="5" t="s">
        <v>220</v>
      </c>
      <c r="IV63" s="5" t="s">
        <v>220</v>
      </c>
      <c r="IW63" s="5" t="s">
        <v>220</v>
      </c>
      <c r="IX63" s="5" t="s">
        <v>220</v>
      </c>
    </row>
    <row r="64" spans="1:258" x14ac:dyDescent="0.3">
      <c r="A64" s="1" t="s">
        <v>58</v>
      </c>
      <c r="B64" s="2">
        <v>4112564</v>
      </c>
      <c r="C64" s="5">
        <v>14045514</v>
      </c>
      <c r="D64" s="5">
        <v>14493666</v>
      </c>
      <c r="E64" s="5">
        <v>13357020</v>
      </c>
      <c r="F64" s="5">
        <v>13810069</v>
      </c>
      <c r="G64" s="5">
        <v>2970507</v>
      </c>
      <c r="H64" s="5">
        <v>9047299</v>
      </c>
      <c r="I64" s="5">
        <v>8819573</v>
      </c>
      <c r="J64" s="5">
        <v>8703145</v>
      </c>
      <c r="K64" s="5">
        <v>9302796</v>
      </c>
      <c r="L64" s="5">
        <v>9533413</v>
      </c>
      <c r="M64" s="5">
        <v>8683630</v>
      </c>
      <c r="N64" s="5">
        <v>8487404</v>
      </c>
      <c r="O64" s="5">
        <v>8645849</v>
      </c>
      <c r="P64" s="5">
        <v>8512776</v>
      </c>
      <c r="Q64" s="5" t="s">
        <v>220</v>
      </c>
      <c r="R64" s="5" t="s">
        <v>220</v>
      </c>
      <c r="S64" s="5" t="s">
        <v>220</v>
      </c>
      <c r="T64" s="5" t="s">
        <v>220</v>
      </c>
      <c r="U64" s="5" t="s">
        <v>220</v>
      </c>
      <c r="V64" s="5" t="s">
        <v>220</v>
      </c>
      <c r="W64" s="5" t="s">
        <v>220</v>
      </c>
      <c r="X64" s="5" t="s">
        <v>220</v>
      </c>
      <c r="Y64" s="5" t="s">
        <v>220</v>
      </c>
      <c r="Z64" s="5" t="s">
        <v>220</v>
      </c>
      <c r="AA64" s="5" t="s">
        <v>220</v>
      </c>
      <c r="AB64" s="5" t="s">
        <v>220</v>
      </c>
      <c r="AC64" s="5" t="s">
        <v>220</v>
      </c>
      <c r="AD64" s="5" t="s">
        <v>220</v>
      </c>
      <c r="AE64" s="5" t="s">
        <v>220</v>
      </c>
      <c r="AF64" s="5" t="s">
        <v>220</v>
      </c>
      <c r="AG64" s="5" t="s">
        <v>220</v>
      </c>
      <c r="AH64" s="5" t="s">
        <v>220</v>
      </c>
      <c r="AI64" s="5">
        <v>62764799</v>
      </c>
      <c r="AJ64" s="5">
        <v>63409628</v>
      </c>
      <c r="AK64" s="5">
        <v>61747129</v>
      </c>
      <c r="AL64" s="5">
        <v>63634403</v>
      </c>
      <c r="AM64" s="5">
        <v>14743976</v>
      </c>
      <c r="AN64" s="5">
        <v>37479888</v>
      </c>
      <c r="AO64" s="5">
        <v>34156904</v>
      </c>
      <c r="AP64" s="5">
        <v>33931863</v>
      </c>
      <c r="AQ64" s="5">
        <v>34074350</v>
      </c>
      <c r="AR64" s="5">
        <v>33609357</v>
      </c>
      <c r="AS64" s="5">
        <v>30016593</v>
      </c>
      <c r="AT64" s="5">
        <v>30125178</v>
      </c>
      <c r="AU64" s="5">
        <v>30559278</v>
      </c>
      <c r="AV64" s="5">
        <v>29857282</v>
      </c>
      <c r="AW64" s="5" t="s">
        <v>220</v>
      </c>
      <c r="AX64" s="5" t="s">
        <v>220</v>
      </c>
      <c r="AY64" s="5" t="s">
        <v>220</v>
      </c>
      <c r="AZ64" s="5" t="s">
        <v>220</v>
      </c>
      <c r="BA64" s="5" t="s">
        <v>220</v>
      </c>
      <c r="BB64" s="5" t="s">
        <v>220</v>
      </c>
      <c r="BC64" s="5" t="s">
        <v>220</v>
      </c>
      <c r="BD64" s="5" t="s">
        <v>220</v>
      </c>
      <c r="BE64" s="5" t="s">
        <v>220</v>
      </c>
      <c r="BF64" s="5" t="s">
        <v>220</v>
      </c>
      <c r="BG64" s="5" t="s">
        <v>220</v>
      </c>
      <c r="BH64" s="5" t="s">
        <v>220</v>
      </c>
      <c r="BI64" s="5" t="s">
        <v>220</v>
      </c>
      <c r="BJ64" s="5" t="s">
        <v>220</v>
      </c>
      <c r="BK64" s="5" t="s">
        <v>220</v>
      </c>
      <c r="BL64" s="5" t="s">
        <v>220</v>
      </c>
      <c r="BM64" s="5" t="s">
        <v>220</v>
      </c>
      <c r="BN64" s="5" t="s">
        <v>220</v>
      </c>
      <c r="BO64" s="6">
        <v>8.9788027693397297</v>
      </c>
      <c r="BP64" s="6">
        <v>8.5220123052373307</v>
      </c>
      <c r="BQ64" s="6">
        <v>8.8984968203985595</v>
      </c>
      <c r="BR64" s="6">
        <v>8.5904060291081805</v>
      </c>
      <c r="BS64" s="6">
        <v>8.9530220065940398</v>
      </c>
      <c r="BT64" s="6">
        <v>9.3584615695800402</v>
      </c>
      <c r="BU64" s="6">
        <v>9.4152744129449299</v>
      </c>
      <c r="BV64" s="6">
        <v>7.7574715806757197</v>
      </c>
      <c r="BW64" s="6">
        <v>8.8922835672199998</v>
      </c>
      <c r="BX64" s="6">
        <v>8.8112305634928401</v>
      </c>
      <c r="BY64" s="6">
        <v>7.7051071959537598</v>
      </c>
      <c r="BZ64" s="6">
        <v>11.3985972624845</v>
      </c>
      <c r="CA64" s="6">
        <v>9.8739984933810394</v>
      </c>
      <c r="CB64" s="6">
        <v>9.2204352610711204</v>
      </c>
      <c r="CC64" s="6">
        <v>9.6732622090284295</v>
      </c>
      <c r="CD64" s="6">
        <v>8.7058859986638595</v>
      </c>
      <c r="CE64" s="6">
        <v>8.4067075108453793</v>
      </c>
      <c r="CF64" s="6">
        <v>7.2652565022178397</v>
      </c>
      <c r="CG64" s="6">
        <v>8.1418065912196305</v>
      </c>
      <c r="CH64" s="6" t="s">
        <v>220</v>
      </c>
      <c r="CI64" s="6" t="s">
        <v>220</v>
      </c>
      <c r="CJ64" s="6" t="s">
        <v>220</v>
      </c>
      <c r="CK64" s="6" t="s">
        <v>220</v>
      </c>
      <c r="CL64" s="6" t="s">
        <v>220</v>
      </c>
      <c r="CM64" s="6" t="s">
        <v>220</v>
      </c>
      <c r="CN64" s="6" t="s">
        <v>220</v>
      </c>
      <c r="CO64" s="6" t="s">
        <v>220</v>
      </c>
      <c r="CP64" s="6" t="s">
        <v>220</v>
      </c>
      <c r="CQ64" s="6" t="s">
        <v>220</v>
      </c>
      <c r="CR64" s="6" t="s">
        <v>220</v>
      </c>
      <c r="CS64" s="6" t="s">
        <v>220</v>
      </c>
      <c r="CT64" s="6" t="s">
        <v>220</v>
      </c>
      <c r="CU64" s="6">
        <v>6.6323356042719297</v>
      </c>
      <c r="CV64" s="6">
        <v>6.5768361403020403</v>
      </c>
      <c r="CW64" s="6">
        <v>6.7554951133951802</v>
      </c>
      <c r="CX64" s="6">
        <v>6.443509359718</v>
      </c>
      <c r="CY64" s="6">
        <v>6.85131736877769</v>
      </c>
      <c r="CZ64" s="6">
        <v>7.4639496975931099</v>
      </c>
      <c r="DA64" s="6">
        <v>7.4633377718225402</v>
      </c>
      <c r="DB64" s="6">
        <v>6.0190429433737203</v>
      </c>
      <c r="DC64" s="6">
        <v>7.1874726128950401</v>
      </c>
      <c r="DD64" s="6">
        <v>7.3181760044269897</v>
      </c>
      <c r="DE64" s="6">
        <v>6.4288174937002296</v>
      </c>
      <c r="DF64" s="6">
        <v>9.8246400153277502</v>
      </c>
      <c r="DG64" s="6">
        <v>8.3383104895717004</v>
      </c>
      <c r="DH64" s="6">
        <v>7.91477953504757</v>
      </c>
      <c r="DI64" s="6">
        <v>8.3370923368580296</v>
      </c>
      <c r="DJ64" s="6">
        <v>7.40991381862976</v>
      </c>
      <c r="DK64" s="6">
        <v>7.1152227722148504</v>
      </c>
      <c r="DL64" s="6">
        <v>5.7946870299234003</v>
      </c>
      <c r="DM64" s="6">
        <v>6.75329060558877</v>
      </c>
      <c r="DN64" s="6" t="s">
        <v>220</v>
      </c>
      <c r="DO64" s="6" t="s">
        <v>220</v>
      </c>
      <c r="DP64" s="6" t="s">
        <v>220</v>
      </c>
      <c r="DQ64" s="6" t="s">
        <v>220</v>
      </c>
      <c r="DR64" s="6" t="s">
        <v>220</v>
      </c>
      <c r="DS64" s="6" t="s">
        <v>220</v>
      </c>
      <c r="DT64" s="6" t="s">
        <v>220</v>
      </c>
      <c r="DU64" s="6" t="s">
        <v>220</v>
      </c>
      <c r="DV64" s="6" t="s">
        <v>220</v>
      </c>
      <c r="DW64" s="6" t="s">
        <v>220</v>
      </c>
      <c r="DX64" s="6" t="s">
        <v>220</v>
      </c>
      <c r="DY64" s="6" t="s">
        <v>220</v>
      </c>
      <c r="DZ64" s="6" t="s">
        <v>220</v>
      </c>
      <c r="EA64" s="6">
        <v>8.9788027693397332</v>
      </c>
      <c r="EB64" s="6">
        <v>8.522012305237336</v>
      </c>
      <c r="EC64" s="6">
        <v>8.8984968203985613</v>
      </c>
      <c r="ED64" s="6">
        <v>8.5904060291081823</v>
      </c>
      <c r="EE64" s="6">
        <v>8.9530220065940416</v>
      </c>
      <c r="EF64" s="6">
        <v>9.3584615695800473</v>
      </c>
      <c r="EG64" s="6">
        <v>9.4152744129449353</v>
      </c>
      <c r="EH64" s="6">
        <v>7.7574715806757215</v>
      </c>
      <c r="EI64" s="6">
        <v>8.8922835672200051</v>
      </c>
      <c r="EJ64" s="6">
        <v>8.8112305634928436</v>
      </c>
      <c r="EK64" s="6">
        <v>7.705107195953766</v>
      </c>
      <c r="EL64" s="6">
        <v>11.3985972624845</v>
      </c>
      <c r="EM64" s="6">
        <v>9.873998493381043</v>
      </c>
      <c r="EN64" s="6">
        <v>9.220435261071124</v>
      </c>
      <c r="EO64" s="6">
        <v>9.6732622090284366</v>
      </c>
      <c r="EP64" s="6">
        <v>8.7058859986638684</v>
      </c>
      <c r="EQ64" s="6">
        <v>8.4067075108453864</v>
      </c>
      <c r="ER64" s="6">
        <v>7.2652565022178415</v>
      </c>
      <c r="ES64" s="6">
        <v>8.1418065912196376</v>
      </c>
      <c r="ET64" s="6" t="s">
        <v>220</v>
      </c>
      <c r="EU64" s="6" t="s">
        <v>220</v>
      </c>
      <c r="EV64" s="6" t="s">
        <v>220</v>
      </c>
      <c r="EW64" s="6" t="s">
        <v>220</v>
      </c>
      <c r="EX64" s="6" t="s">
        <v>220</v>
      </c>
      <c r="EY64" s="6" t="s">
        <v>220</v>
      </c>
      <c r="EZ64" s="6" t="s">
        <v>220</v>
      </c>
      <c r="FA64" s="6" t="s">
        <v>220</v>
      </c>
      <c r="FB64" s="6" t="s">
        <v>220</v>
      </c>
      <c r="FC64" s="6" t="s">
        <v>220</v>
      </c>
      <c r="FD64" s="6" t="s">
        <v>220</v>
      </c>
      <c r="FE64" s="6" t="s">
        <v>220</v>
      </c>
      <c r="FF64" s="6" t="s">
        <v>220</v>
      </c>
      <c r="FG64" s="6">
        <v>6.6323356042719324</v>
      </c>
      <c r="FH64" s="6">
        <v>6.5768361403020474</v>
      </c>
      <c r="FI64" s="6">
        <v>6.7554951133951828</v>
      </c>
      <c r="FJ64" s="6">
        <v>6.4435093597180053</v>
      </c>
      <c r="FK64" s="6">
        <v>6.85131736877769</v>
      </c>
      <c r="FL64" s="6">
        <v>7.463949697593117</v>
      </c>
      <c r="FM64" s="6">
        <v>7.4633377718225491</v>
      </c>
      <c r="FN64" s="6">
        <v>6.0190429433737211</v>
      </c>
      <c r="FO64" s="6">
        <v>7.187472612895041</v>
      </c>
      <c r="FP64" s="6">
        <v>7.3181760044269959</v>
      </c>
      <c r="FQ64" s="6">
        <v>6.4288174937002349</v>
      </c>
      <c r="FR64" s="6">
        <v>9.8246400153277573</v>
      </c>
      <c r="FS64" s="6">
        <v>8.338310489571704</v>
      </c>
      <c r="FT64" s="6">
        <v>7.9147795350475754</v>
      </c>
      <c r="FU64" s="6">
        <v>8.3370923368580385</v>
      </c>
      <c r="FV64" s="6">
        <v>7.4099138186297679</v>
      </c>
      <c r="FW64" s="6">
        <v>7.1152227722148531</v>
      </c>
      <c r="FX64" s="6">
        <v>5.7946870299234012</v>
      </c>
      <c r="FY64" s="6">
        <v>6.7532906055887718</v>
      </c>
      <c r="FZ64" s="6" t="s">
        <v>220</v>
      </c>
      <c r="GA64" s="6" t="s">
        <v>220</v>
      </c>
      <c r="GB64" s="6" t="s">
        <v>220</v>
      </c>
      <c r="GC64" s="6" t="s">
        <v>220</v>
      </c>
      <c r="GD64" s="6" t="s">
        <v>220</v>
      </c>
      <c r="GE64" s="6" t="s">
        <v>220</v>
      </c>
      <c r="GF64" s="6" t="s">
        <v>220</v>
      </c>
      <c r="GG64" s="6" t="s">
        <v>220</v>
      </c>
      <c r="GH64" s="6" t="s">
        <v>220</v>
      </c>
      <c r="GI64" s="6" t="s">
        <v>220</v>
      </c>
      <c r="GJ64" s="6" t="s">
        <v>220</v>
      </c>
      <c r="GK64" s="6" t="s">
        <v>220</v>
      </c>
      <c r="GL64" s="6" t="s">
        <v>220</v>
      </c>
      <c r="GM64" s="5">
        <v>938837</v>
      </c>
      <c r="GN64" s="5">
        <v>933009</v>
      </c>
      <c r="GO64" s="5">
        <v>928758</v>
      </c>
      <c r="GP64" s="5">
        <v>921358</v>
      </c>
      <c r="GQ64" s="5">
        <v>671375</v>
      </c>
      <c r="GR64" s="5">
        <v>588800</v>
      </c>
      <c r="GS64" s="5">
        <v>586338</v>
      </c>
      <c r="GT64" s="5">
        <v>584307</v>
      </c>
      <c r="GU64" s="5">
        <v>581237</v>
      </c>
      <c r="GV64" s="5">
        <v>578672</v>
      </c>
      <c r="GW64" s="5">
        <v>575192</v>
      </c>
      <c r="GX64" s="5">
        <v>572664</v>
      </c>
      <c r="GY64" s="5">
        <v>567107</v>
      </c>
      <c r="GZ64" s="5">
        <v>561646</v>
      </c>
      <c r="HA64" s="5">
        <v>566102</v>
      </c>
      <c r="HB64" s="5">
        <v>575545</v>
      </c>
      <c r="HC64" s="5">
        <v>570058</v>
      </c>
      <c r="HD64" s="5">
        <v>565882</v>
      </c>
      <c r="HE64" s="5">
        <v>561435</v>
      </c>
      <c r="HF64" s="5" t="s">
        <v>220</v>
      </c>
      <c r="HG64" s="5" t="s">
        <v>220</v>
      </c>
      <c r="HH64" s="5" t="s">
        <v>220</v>
      </c>
      <c r="HI64" s="5" t="s">
        <v>220</v>
      </c>
      <c r="HJ64" s="5" t="s">
        <v>220</v>
      </c>
      <c r="HK64" s="5" t="s">
        <v>220</v>
      </c>
      <c r="HL64" s="5" t="s">
        <v>220</v>
      </c>
      <c r="HM64" s="5" t="s">
        <v>220</v>
      </c>
      <c r="HN64" s="5" t="s">
        <v>220</v>
      </c>
      <c r="HO64" s="5" t="s">
        <v>220</v>
      </c>
      <c r="HP64" s="5" t="s">
        <v>220</v>
      </c>
      <c r="HQ64" s="5" t="s">
        <v>220</v>
      </c>
      <c r="HR64" s="5" t="s">
        <v>220</v>
      </c>
      <c r="HS64" s="5">
        <v>1090192</v>
      </c>
      <c r="HT64" s="5">
        <v>1083560</v>
      </c>
      <c r="HU64" s="5">
        <v>1078545</v>
      </c>
      <c r="HV64" s="5">
        <v>1070249</v>
      </c>
      <c r="HW64" s="5">
        <v>776766</v>
      </c>
      <c r="HX64" s="5">
        <v>679462</v>
      </c>
      <c r="HY64" s="5">
        <v>676476</v>
      </c>
      <c r="HZ64" s="5">
        <v>673831</v>
      </c>
      <c r="IA64" s="5">
        <v>670126</v>
      </c>
      <c r="IB64" s="5">
        <v>666957</v>
      </c>
      <c r="IC64" s="5">
        <v>662499</v>
      </c>
      <c r="ID64" s="5">
        <v>659772</v>
      </c>
      <c r="IE64" s="5">
        <v>653493</v>
      </c>
      <c r="IF64" s="5">
        <v>647316</v>
      </c>
      <c r="IG64" s="5">
        <v>650744</v>
      </c>
      <c r="IH64" s="5">
        <v>661820</v>
      </c>
      <c r="II64" s="5">
        <v>653929</v>
      </c>
      <c r="IJ64" s="5">
        <v>648757</v>
      </c>
      <c r="IK64" s="5">
        <v>642781</v>
      </c>
      <c r="IL64" s="5" t="s">
        <v>220</v>
      </c>
      <c r="IM64" s="5" t="s">
        <v>220</v>
      </c>
      <c r="IN64" s="5" t="s">
        <v>220</v>
      </c>
      <c r="IO64" s="5" t="s">
        <v>220</v>
      </c>
      <c r="IP64" s="5" t="s">
        <v>220</v>
      </c>
      <c r="IQ64" s="5" t="s">
        <v>220</v>
      </c>
      <c r="IR64" s="5" t="s">
        <v>220</v>
      </c>
      <c r="IS64" s="5" t="s">
        <v>220</v>
      </c>
      <c r="IT64" s="5" t="s">
        <v>220</v>
      </c>
      <c r="IU64" s="5" t="s">
        <v>220</v>
      </c>
      <c r="IV64" s="5" t="s">
        <v>220</v>
      </c>
      <c r="IW64" s="5" t="s">
        <v>220</v>
      </c>
      <c r="IX64" s="5" t="s">
        <v>220</v>
      </c>
    </row>
    <row r="65" spans="1:258" x14ac:dyDescent="0.3">
      <c r="A65" s="1" t="s">
        <v>59</v>
      </c>
      <c r="B65" s="2">
        <v>4008616</v>
      </c>
      <c r="C65" s="5">
        <v>5659407</v>
      </c>
      <c r="D65" s="5">
        <v>5829291</v>
      </c>
      <c r="E65" s="5">
        <v>5307237</v>
      </c>
      <c r="F65" s="5">
        <v>5616527</v>
      </c>
      <c r="G65" s="5">
        <v>5661182</v>
      </c>
      <c r="H65" s="5">
        <v>5672166</v>
      </c>
      <c r="I65" s="5">
        <v>5629032</v>
      </c>
      <c r="J65" s="5">
        <v>5550307</v>
      </c>
      <c r="K65" s="5">
        <v>5848082</v>
      </c>
      <c r="L65" s="5">
        <v>6077325</v>
      </c>
      <c r="M65" s="5">
        <v>5357923</v>
      </c>
      <c r="N65" s="5">
        <v>5353565</v>
      </c>
      <c r="O65" s="5">
        <v>5474190</v>
      </c>
      <c r="P65" s="5">
        <v>5386994</v>
      </c>
      <c r="Q65" s="5">
        <v>5333039</v>
      </c>
      <c r="R65" s="5">
        <v>5084819</v>
      </c>
      <c r="S65" s="5">
        <v>5091849</v>
      </c>
      <c r="T65" s="5">
        <v>5092000</v>
      </c>
      <c r="U65" s="5">
        <v>4867086</v>
      </c>
      <c r="V65" s="5">
        <v>4975796</v>
      </c>
      <c r="W65" s="5">
        <v>4753342</v>
      </c>
      <c r="X65" s="5">
        <v>4799744</v>
      </c>
      <c r="Y65" s="5">
        <v>4322913</v>
      </c>
      <c r="Z65" s="5">
        <v>4354617</v>
      </c>
      <c r="AA65" s="5">
        <v>4233001</v>
      </c>
      <c r="AB65" s="5">
        <v>4013640</v>
      </c>
      <c r="AC65" s="5">
        <v>3983279</v>
      </c>
      <c r="AD65" s="5">
        <v>3644164</v>
      </c>
      <c r="AE65" s="5">
        <v>3738667</v>
      </c>
      <c r="AF65" s="5">
        <v>3701352</v>
      </c>
      <c r="AG65" s="5">
        <v>3451644</v>
      </c>
      <c r="AH65" s="5">
        <v>3429923</v>
      </c>
      <c r="AI65" s="5">
        <v>15011924</v>
      </c>
      <c r="AJ65" s="5">
        <v>14750687</v>
      </c>
      <c r="AK65" s="5">
        <v>13904918</v>
      </c>
      <c r="AL65" s="5">
        <v>14462253</v>
      </c>
      <c r="AM65" s="5">
        <v>14969217</v>
      </c>
      <c r="AN65" s="5">
        <v>16054977</v>
      </c>
      <c r="AO65" s="5">
        <v>14965739</v>
      </c>
      <c r="AP65" s="5">
        <v>13770021</v>
      </c>
      <c r="AQ65" s="5">
        <v>14337953</v>
      </c>
      <c r="AR65" s="5">
        <v>14413807</v>
      </c>
      <c r="AS65" s="5">
        <v>13225575</v>
      </c>
      <c r="AT65" s="5">
        <v>14106274</v>
      </c>
      <c r="AU65" s="5">
        <v>15031246</v>
      </c>
      <c r="AV65" s="5">
        <v>14376979</v>
      </c>
      <c r="AW65" s="5">
        <v>14276664</v>
      </c>
      <c r="AX65" s="5">
        <v>13675556</v>
      </c>
      <c r="AY65" s="5">
        <v>13355853</v>
      </c>
      <c r="AZ65" s="5">
        <v>14149975</v>
      </c>
      <c r="BA65" s="5">
        <v>14638185</v>
      </c>
      <c r="BB65" s="5">
        <v>14435761</v>
      </c>
      <c r="BC65" s="5">
        <v>14717278</v>
      </c>
      <c r="BD65" s="5">
        <v>15232913</v>
      </c>
      <c r="BE65" s="5">
        <v>13747578</v>
      </c>
      <c r="BF65" s="5">
        <v>13161120</v>
      </c>
      <c r="BG65" s="5">
        <v>12632129</v>
      </c>
      <c r="BH65" s="5">
        <v>12071238</v>
      </c>
      <c r="BI65" s="5">
        <v>11461698</v>
      </c>
      <c r="BJ65" s="5">
        <v>10586982</v>
      </c>
      <c r="BK65" s="5">
        <v>10481480</v>
      </c>
      <c r="BL65" s="5">
        <v>10286873</v>
      </c>
      <c r="BM65" s="5">
        <v>9844631</v>
      </c>
      <c r="BN65" s="5">
        <v>9902565</v>
      </c>
      <c r="BO65" s="6">
        <v>9.93423869320584</v>
      </c>
      <c r="BP65" s="6">
        <v>9.9251864420561606</v>
      </c>
      <c r="BQ65" s="6">
        <v>9.4645292833163399</v>
      </c>
      <c r="BR65" s="6">
        <v>8.1642267543626108</v>
      </c>
      <c r="BS65" s="6">
        <v>9.98930965300179</v>
      </c>
      <c r="BT65" s="6">
        <v>10.320061154768741</v>
      </c>
      <c r="BU65" s="6">
        <v>9.3553918329119394</v>
      </c>
      <c r="BV65" s="6">
        <v>8.1744487286919405</v>
      </c>
      <c r="BW65" s="6">
        <v>8.3803202485874806</v>
      </c>
      <c r="BX65" s="6">
        <v>8.3683363980040504</v>
      </c>
      <c r="BY65" s="6">
        <v>8.7091957088595695</v>
      </c>
      <c r="BZ65" s="6">
        <v>10.383959100151021</v>
      </c>
      <c r="CA65" s="6">
        <v>9.1355433406586108</v>
      </c>
      <c r="CB65" s="6">
        <v>10.53039969972121</v>
      </c>
      <c r="CC65" s="6">
        <v>9.4361207559142102</v>
      </c>
      <c r="CD65" s="6">
        <v>9.19322792020718</v>
      </c>
      <c r="CE65" s="6">
        <v>8.0566214748316298</v>
      </c>
      <c r="CF65" s="6">
        <v>7.3636684996072201</v>
      </c>
      <c r="CG65" s="6">
        <v>8.05937605698049</v>
      </c>
      <c r="CH65" s="6">
        <v>6.84696478714159</v>
      </c>
      <c r="CI65" s="6" t="s">
        <v>220</v>
      </c>
      <c r="CJ65" s="6" t="s">
        <v>220</v>
      </c>
      <c r="CK65" s="6" t="s">
        <v>220</v>
      </c>
      <c r="CL65" s="6" t="s">
        <v>220</v>
      </c>
      <c r="CM65" s="6" t="s">
        <v>220</v>
      </c>
      <c r="CN65" s="6" t="s">
        <v>220</v>
      </c>
      <c r="CO65" s="6" t="s">
        <v>220</v>
      </c>
      <c r="CP65" s="6" t="s">
        <v>220</v>
      </c>
      <c r="CQ65" s="6" t="s">
        <v>220</v>
      </c>
      <c r="CR65" s="6" t="s">
        <v>220</v>
      </c>
      <c r="CS65" s="6" t="s">
        <v>220</v>
      </c>
      <c r="CT65" s="6" t="s">
        <v>220</v>
      </c>
      <c r="CU65" s="6">
        <v>9.1812184183167709</v>
      </c>
      <c r="CV65" s="6">
        <v>9.1976272632449305</v>
      </c>
      <c r="CW65" s="6">
        <v>8.6198710408829804</v>
      </c>
      <c r="CX65" s="6">
        <v>7.4781155597243201</v>
      </c>
      <c r="CY65" s="6">
        <v>9.3396574959536505</v>
      </c>
      <c r="CZ65" s="6">
        <v>9.7509228550364995</v>
      </c>
      <c r="DA65" s="6">
        <v>8.8159907090252805</v>
      </c>
      <c r="DB65" s="6">
        <v>7.6232779095955401</v>
      </c>
      <c r="DC65" s="6">
        <v>7.91549792785601</v>
      </c>
      <c r="DD65" s="6">
        <v>7.97828098522419</v>
      </c>
      <c r="DE65" s="6">
        <v>8.2412449412879791</v>
      </c>
      <c r="DF65" s="6">
        <v>9.7300822158347593</v>
      </c>
      <c r="DG65" s="6">
        <v>8.5177275817435198</v>
      </c>
      <c r="DH65" s="6">
        <v>9.8855266193256401</v>
      </c>
      <c r="DI65" s="6">
        <v>8.7971179138546294</v>
      </c>
      <c r="DJ65" s="6">
        <v>8.5207469178615494</v>
      </c>
      <c r="DK65" s="6">
        <v>7.4331360854026096</v>
      </c>
      <c r="DL65" s="6">
        <v>6.8423177683151399</v>
      </c>
      <c r="DM65" s="6">
        <v>7.4748675219515004</v>
      </c>
      <c r="DN65" s="6">
        <v>6.2454134960049696</v>
      </c>
      <c r="DO65" s="6" t="s">
        <v>220</v>
      </c>
      <c r="DP65" s="6" t="s">
        <v>220</v>
      </c>
      <c r="DQ65" s="6" t="s">
        <v>220</v>
      </c>
      <c r="DR65" s="6" t="s">
        <v>220</v>
      </c>
      <c r="DS65" s="6" t="s">
        <v>220</v>
      </c>
      <c r="DT65" s="6" t="s">
        <v>220</v>
      </c>
      <c r="DU65" s="6" t="s">
        <v>220</v>
      </c>
      <c r="DV65" s="6" t="s">
        <v>220</v>
      </c>
      <c r="DW65" s="6" t="s">
        <v>220</v>
      </c>
      <c r="DX65" s="6" t="s">
        <v>220</v>
      </c>
      <c r="DY65" s="6" t="s">
        <v>220</v>
      </c>
      <c r="DZ65" s="6" t="s">
        <v>220</v>
      </c>
      <c r="EA65" s="6">
        <v>9.9342386932058435</v>
      </c>
      <c r="EB65" s="6">
        <v>9.9251864420561606</v>
      </c>
      <c r="EC65" s="6">
        <v>9.464529283316347</v>
      </c>
      <c r="ED65" s="6">
        <v>8.1642267543626161</v>
      </c>
      <c r="EE65" s="6">
        <v>9.9893096530017935</v>
      </c>
      <c r="EF65" s="6">
        <v>10.320061154768743</v>
      </c>
      <c r="EG65" s="6">
        <v>9.3553918329119465</v>
      </c>
      <c r="EH65" s="6">
        <v>8.1744487286919441</v>
      </c>
      <c r="EI65" s="6">
        <v>8.3803202485874859</v>
      </c>
      <c r="EJ65" s="6">
        <v>8.3683363980040557</v>
      </c>
      <c r="EK65" s="6">
        <v>8.7091957088595713</v>
      </c>
      <c r="EL65" s="6">
        <v>10.383959100151021</v>
      </c>
      <c r="EM65" s="6">
        <v>9.135543340658618</v>
      </c>
      <c r="EN65" s="6">
        <v>10.530399699721217</v>
      </c>
      <c r="EO65" s="6">
        <v>9.4361207559142173</v>
      </c>
      <c r="EP65" s="6">
        <v>9.1932279202071889</v>
      </c>
      <c r="EQ65" s="6">
        <v>8.0566214748316369</v>
      </c>
      <c r="ER65" s="6">
        <v>7.3636684996072272</v>
      </c>
      <c r="ES65" s="6">
        <v>8.0593760569804935</v>
      </c>
      <c r="ET65" s="6">
        <v>6.8469647871415953</v>
      </c>
      <c r="EU65" s="6" t="s">
        <v>220</v>
      </c>
      <c r="EV65" s="6" t="s">
        <v>220</v>
      </c>
      <c r="EW65" s="6" t="s">
        <v>220</v>
      </c>
      <c r="EX65" s="6" t="s">
        <v>220</v>
      </c>
      <c r="EY65" s="6" t="s">
        <v>220</v>
      </c>
      <c r="EZ65" s="6" t="s">
        <v>220</v>
      </c>
      <c r="FA65" s="6" t="s">
        <v>220</v>
      </c>
      <c r="FB65" s="6" t="s">
        <v>220</v>
      </c>
      <c r="FC65" s="6" t="s">
        <v>220</v>
      </c>
      <c r="FD65" s="6" t="s">
        <v>220</v>
      </c>
      <c r="FE65" s="6" t="s">
        <v>220</v>
      </c>
      <c r="FF65" s="6" t="s">
        <v>220</v>
      </c>
      <c r="FG65" s="6">
        <v>9.1812184183167727</v>
      </c>
      <c r="FH65" s="6">
        <v>9.1976272632449323</v>
      </c>
      <c r="FI65" s="6">
        <v>8.6198710408829875</v>
      </c>
      <c r="FJ65" s="6">
        <v>7.4781155597243272</v>
      </c>
      <c r="FK65" s="6">
        <v>9.339657495953654</v>
      </c>
      <c r="FL65" s="6">
        <v>9.750922855036503</v>
      </c>
      <c r="FM65" s="6">
        <v>8.8159907090252823</v>
      </c>
      <c r="FN65" s="6">
        <v>7.6232779095955463</v>
      </c>
      <c r="FO65" s="6">
        <v>7.9154979278560171</v>
      </c>
      <c r="FP65" s="6">
        <v>7.978280985224198</v>
      </c>
      <c r="FQ65" s="6">
        <v>8.2412449412879898</v>
      </c>
      <c r="FR65" s="6">
        <v>9.7300822158347682</v>
      </c>
      <c r="FS65" s="6">
        <v>8.5177275817435287</v>
      </c>
      <c r="FT65" s="6">
        <v>9.8855266193256455</v>
      </c>
      <c r="FU65" s="6">
        <v>8.7971179138546365</v>
      </c>
      <c r="FV65" s="6">
        <v>8.5207469178615511</v>
      </c>
      <c r="FW65" s="6">
        <v>7.4331360854026158</v>
      </c>
      <c r="FX65" s="6">
        <v>6.8423177683151444</v>
      </c>
      <c r="FY65" s="6">
        <v>7.4748675219515048</v>
      </c>
      <c r="FZ65" s="6">
        <v>6.2454134960049741</v>
      </c>
      <c r="GA65" s="6" t="s">
        <v>220</v>
      </c>
      <c r="GB65" s="6" t="s">
        <v>220</v>
      </c>
      <c r="GC65" s="6" t="s">
        <v>220</v>
      </c>
      <c r="GD65" s="6" t="s">
        <v>220</v>
      </c>
      <c r="GE65" s="6" t="s">
        <v>220</v>
      </c>
      <c r="GF65" s="6" t="s">
        <v>220</v>
      </c>
      <c r="GG65" s="6" t="s">
        <v>220</v>
      </c>
      <c r="GH65" s="6" t="s">
        <v>220</v>
      </c>
      <c r="GI65" s="6" t="s">
        <v>220</v>
      </c>
      <c r="GJ65" s="6" t="s">
        <v>220</v>
      </c>
      <c r="GK65" s="6" t="s">
        <v>220</v>
      </c>
      <c r="GL65" s="6" t="s">
        <v>220</v>
      </c>
      <c r="GM65" s="5">
        <v>376602</v>
      </c>
      <c r="GN65" s="5">
        <v>376314</v>
      </c>
      <c r="GO65" s="5">
        <v>375747</v>
      </c>
      <c r="GP65" s="5">
        <v>373743</v>
      </c>
      <c r="GQ65" s="5">
        <v>371849</v>
      </c>
      <c r="GR65" s="5">
        <v>370464</v>
      </c>
      <c r="GS65" s="5">
        <v>369928</v>
      </c>
      <c r="GT65" s="5">
        <v>368857</v>
      </c>
      <c r="GU65" s="5">
        <v>367458</v>
      </c>
      <c r="GV65" s="5">
        <v>367332</v>
      </c>
      <c r="GW65" s="5">
        <v>365184</v>
      </c>
      <c r="GX65" s="5">
        <v>363382</v>
      </c>
      <c r="GY65" s="5">
        <v>361308</v>
      </c>
      <c r="GZ65" s="5">
        <v>358128</v>
      </c>
      <c r="HA65" s="5">
        <v>354230</v>
      </c>
      <c r="HB65" s="5">
        <v>351466</v>
      </c>
      <c r="HC65" s="5">
        <v>347585</v>
      </c>
      <c r="HD65" s="5">
        <v>344148</v>
      </c>
      <c r="HE65" s="5">
        <v>341204</v>
      </c>
      <c r="HF65" s="5">
        <v>339082</v>
      </c>
      <c r="HG65" s="5" t="s">
        <v>220</v>
      </c>
      <c r="HH65" s="5" t="s">
        <v>220</v>
      </c>
      <c r="HI65" s="5" t="s">
        <v>220</v>
      </c>
      <c r="HJ65" s="5" t="s">
        <v>220</v>
      </c>
      <c r="HK65" s="5" t="s">
        <v>220</v>
      </c>
      <c r="HL65" s="5" t="s">
        <v>220</v>
      </c>
      <c r="HM65" s="5" t="s">
        <v>220</v>
      </c>
      <c r="HN65" s="5" t="s">
        <v>220</v>
      </c>
      <c r="HO65" s="5" t="s">
        <v>220</v>
      </c>
      <c r="HP65" s="5" t="s">
        <v>220</v>
      </c>
      <c r="HQ65" s="5" t="s">
        <v>220</v>
      </c>
      <c r="HR65" s="5" t="s">
        <v>220</v>
      </c>
      <c r="HS65" s="5">
        <v>450377</v>
      </c>
      <c r="HT65" s="5">
        <v>450060</v>
      </c>
      <c r="HU65" s="5">
        <v>449068</v>
      </c>
      <c r="HV65" s="5">
        <v>446654</v>
      </c>
      <c r="HW65" s="5">
        <v>444170</v>
      </c>
      <c r="HX65" s="5">
        <v>442111</v>
      </c>
      <c r="HY65" s="5">
        <v>441078</v>
      </c>
      <c r="HZ65" s="5">
        <v>439875</v>
      </c>
      <c r="IA65" s="5">
        <v>438140</v>
      </c>
      <c r="IB65" s="5">
        <v>437716</v>
      </c>
      <c r="IC65" s="5">
        <v>435133</v>
      </c>
      <c r="ID65" s="5">
        <v>433720</v>
      </c>
      <c r="IE65" s="5">
        <v>432069</v>
      </c>
      <c r="IF65" s="5">
        <v>428036</v>
      </c>
      <c r="IG65" s="5">
        <v>422278</v>
      </c>
      <c r="IH65" s="5">
        <v>419004</v>
      </c>
      <c r="II65" s="5">
        <v>412745</v>
      </c>
      <c r="IJ65" s="5">
        <v>407790</v>
      </c>
      <c r="IK65" s="5">
        <v>403409</v>
      </c>
      <c r="IL65" s="5">
        <v>399922</v>
      </c>
      <c r="IM65" s="5" t="s">
        <v>220</v>
      </c>
      <c r="IN65" s="5" t="s">
        <v>220</v>
      </c>
      <c r="IO65" s="5" t="s">
        <v>220</v>
      </c>
      <c r="IP65" s="5" t="s">
        <v>220</v>
      </c>
      <c r="IQ65" s="5" t="s">
        <v>220</v>
      </c>
      <c r="IR65" s="5" t="s">
        <v>220</v>
      </c>
      <c r="IS65" s="5" t="s">
        <v>220</v>
      </c>
      <c r="IT65" s="5" t="s">
        <v>220</v>
      </c>
      <c r="IU65" s="5" t="s">
        <v>220</v>
      </c>
      <c r="IV65" s="5" t="s">
        <v>220</v>
      </c>
      <c r="IW65" s="5" t="s">
        <v>220</v>
      </c>
      <c r="IX65" s="5" t="s">
        <v>220</v>
      </c>
    </row>
    <row r="66" spans="1:258" x14ac:dyDescent="0.3">
      <c r="A66" s="1" t="s">
        <v>60</v>
      </c>
      <c r="B66" s="2">
        <v>4057085</v>
      </c>
      <c r="C66" s="5">
        <v>2353210</v>
      </c>
      <c r="D66" s="5">
        <v>2400963</v>
      </c>
      <c r="E66" s="5">
        <v>2154642</v>
      </c>
      <c r="F66" s="5">
        <v>2230878</v>
      </c>
      <c r="G66" s="5">
        <v>2103861</v>
      </c>
      <c r="H66" s="5">
        <v>1963375</v>
      </c>
      <c r="I66" s="5">
        <v>1867255</v>
      </c>
      <c r="J66" s="5">
        <v>1772287</v>
      </c>
      <c r="K66" s="5">
        <v>1887838</v>
      </c>
      <c r="L66" s="5">
        <v>1858161</v>
      </c>
      <c r="M66" s="5">
        <v>1576773</v>
      </c>
      <c r="N66" s="5">
        <v>1394270</v>
      </c>
      <c r="O66" s="5">
        <v>1220680</v>
      </c>
      <c r="P66" s="5">
        <v>913892</v>
      </c>
      <c r="Q66" s="5">
        <v>1615771</v>
      </c>
      <c r="R66" s="5">
        <v>2138663</v>
      </c>
      <c r="S66" s="5">
        <v>2132976</v>
      </c>
      <c r="T66" s="5">
        <v>2158084</v>
      </c>
      <c r="U66" s="5">
        <v>1980932</v>
      </c>
      <c r="V66" s="5">
        <v>2177828</v>
      </c>
      <c r="W66" s="5">
        <v>2101652</v>
      </c>
      <c r="X66" s="5">
        <v>2141134</v>
      </c>
      <c r="Y66" s="5">
        <v>1970506</v>
      </c>
      <c r="Z66" s="5">
        <v>1997728</v>
      </c>
      <c r="AA66" s="5">
        <v>2049442</v>
      </c>
      <c r="AB66" s="5">
        <v>1896161</v>
      </c>
      <c r="AC66" s="5">
        <v>1913841</v>
      </c>
      <c r="AD66" s="5">
        <v>1805611</v>
      </c>
      <c r="AE66" s="5">
        <v>1844233</v>
      </c>
      <c r="AF66" s="5">
        <v>1902560</v>
      </c>
      <c r="AG66" s="5">
        <v>1829616</v>
      </c>
      <c r="AH66" s="5">
        <v>1815151</v>
      </c>
      <c r="AI66" s="5">
        <v>7784661</v>
      </c>
      <c r="AJ66" s="5">
        <v>7400037</v>
      </c>
      <c r="AK66" s="5">
        <v>7327377</v>
      </c>
      <c r="AL66" s="5">
        <v>6947771</v>
      </c>
      <c r="AM66" s="5">
        <v>7138626</v>
      </c>
      <c r="AN66" s="5">
        <v>6570789</v>
      </c>
      <c r="AO66" s="5">
        <v>5615573</v>
      </c>
      <c r="AP66" s="5">
        <v>5997132</v>
      </c>
      <c r="AQ66" s="5">
        <v>6308792</v>
      </c>
      <c r="AR66" s="5">
        <v>5991519</v>
      </c>
      <c r="AS66" s="5">
        <v>6266502</v>
      </c>
      <c r="AT66" s="5">
        <v>5846053</v>
      </c>
      <c r="AU66" s="5">
        <v>5314385</v>
      </c>
      <c r="AV66" s="5">
        <v>5057426</v>
      </c>
      <c r="AW66" s="5">
        <v>6755361</v>
      </c>
      <c r="AX66" s="5">
        <v>7596436</v>
      </c>
      <c r="AY66" s="5">
        <v>7183929</v>
      </c>
      <c r="AZ66" s="5">
        <v>6054209</v>
      </c>
      <c r="BA66" s="5">
        <v>5773415</v>
      </c>
      <c r="BB66" s="5">
        <v>6594368</v>
      </c>
      <c r="BC66" s="5">
        <v>6518650</v>
      </c>
      <c r="BD66" s="5">
        <v>6413909</v>
      </c>
      <c r="BE66" s="5">
        <v>5999517</v>
      </c>
      <c r="BF66" s="5">
        <v>5806101</v>
      </c>
      <c r="BG66" s="5">
        <v>6096007</v>
      </c>
      <c r="BH66" s="5">
        <v>5693189</v>
      </c>
      <c r="BI66" s="5">
        <v>5679506</v>
      </c>
      <c r="BJ66" s="5">
        <v>5534445</v>
      </c>
      <c r="BK66" s="5">
        <v>5661173</v>
      </c>
      <c r="BL66" s="5">
        <v>5629018</v>
      </c>
      <c r="BM66" s="5">
        <v>5478326</v>
      </c>
      <c r="BN66" s="5">
        <v>5457693</v>
      </c>
      <c r="BO66" s="6">
        <v>10.147033201456731</v>
      </c>
      <c r="BP66" s="6">
        <v>10.61099233932384</v>
      </c>
      <c r="BQ66" s="6">
        <v>11.327125341472041</v>
      </c>
      <c r="BR66" s="6">
        <v>10.10239018000984</v>
      </c>
      <c r="BS66" s="6">
        <v>9.5055433098827198</v>
      </c>
      <c r="BT66" s="6">
        <v>10.308673719827841</v>
      </c>
      <c r="BU66" s="6">
        <v>10.556223182392619</v>
      </c>
      <c r="BV66" s="6">
        <v>9.8189751295751293</v>
      </c>
      <c r="BW66" s="6">
        <v>9.3184475161210099</v>
      </c>
      <c r="BX66" s="6">
        <v>10.5637462628573</v>
      </c>
      <c r="BY66" s="6">
        <v>10.6360628749624</v>
      </c>
      <c r="BZ66" s="6">
        <v>12.30185377950805</v>
      </c>
      <c r="CA66" s="6">
        <v>11.66395092573176</v>
      </c>
      <c r="CB66" s="6">
        <v>11.42377873971979</v>
      </c>
      <c r="CC66" s="6">
        <v>9.3088067554127392</v>
      </c>
      <c r="CD66" s="6">
        <v>8.6107535408804399</v>
      </c>
      <c r="CE66" s="6">
        <v>8.3513832316912993</v>
      </c>
      <c r="CF66" s="6">
        <v>7.9013143139933302</v>
      </c>
      <c r="CG66" s="6">
        <v>9.63421033677343</v>
      </c>
      <c r="CH66" s="6">
        <v>8.6468720211146106</v>
      </c>
      <c r="CI66" s="6" t="s">
        <v>220</v>
      </c>
      <c r="CJ66" s="6" t="s">
        <v>220</v>
      </c>
      <c r="CK66" s="6" t="s">
        <v>220</v>
      </c>
      <c r="CL66" s="6" t="s">
        <v>220</v>
      </c>
      <c r="CM66" s="6" t="s">
        <v>220</v>
      </c>
      <c r="CN66" s="6" t="s">
        <v>220</v>
      </c>
      <c r="CO66" s="6" t="s">
        <v>220</v>
      </c>
      <c r="CP66" s="6" t="s">
        <v>220</v>
      </c>
      <c r="CQ66" s="6" t="s">
        <v>220</v>
      </c>
      <c r="CR66" s="6" t="s">
        <v>220</v>
      </c>
      <c r="CS66" s="6" t="s">
        <v>220</v>
      </c>
      <c r="CT66" s="6" t="s">
        <v>220</v>
      </c>
      <c r="CU66" s="6">
        <v>9.2196723248083998</v>
      </c>
      <c r="CV66" s="6">
        <v>9.6378121407185002</v>
      </c>
      <c r="CW66" s="6">
        <v>10.27317318808857</v>
      </c>
      <c r="CX66" s="6">
        <v>9.1793565942585609</v>
      </c>
      <c r="CY66" s="6">
        <v>8.4747610613855393</v>
      </c>
      <c r="CZ66" s="6">
        <v>9.2868136820045706</v>
      </c>
      <c r="DA66" s="6">
        <v>9.4287773902617698</v>
      </c>
      <c r="DB66" s="6">
        <v>8.6087261723113997</v>
      </c>
      <c r="DC66" s="6">
        <v>8.1918692546283101</v>
      </c>
      <c r="DD66" s="6">
        <v>9.3862542562357394</v>
      </c>
      <c r="DE66" s="6">
        <v>9.3346449533851992</v>
      </c>
      <c r="DF66" s="6">
        <v>11.008142990947791</v>
      </c>
      <c r="DG66" s="6">
        <v>10.307469184942811</v>
      </c>
      <c r="DH66" s="6">
        <v>9.9339161171203294</v>
      </c>
      <c r="DI66" s="6">
        <v>8.2070685107489592</v>
      </c>
      <c r="DJ66" s="6">
        <v>7.5788212732910996</v>
      </c>
      <c r="DK66" s="6">
        <v>7.4373779144816101</v>
      </c>
      <c r="DL66" s="6">
        <v>7.0578405762927403</v>
      </c>
      <c r="DM66" s="6">
        <v>8.7914482108387997</v>
      </c>
      <c r="DN66" s="6">
        <v>7.7783602660498099</v>
      </c>
      <c r="DO66" s="6" t="s">
        <v>220</v>
      </c>
      <c r="DP66" s="6" t="s">
        <v>220</v>
      </c>
      <c r="DQ66" s="6" t="s">
        <v>220</v>
      </c>
      <c r="DR66" s="6" t="s">
        <v>220</v>
      </c>
      <c r="DS66" s="6" t="s">
        <v>220</v>
      </c>
      <c r="DT66" s="6" t="s">
        <v>220</v>
      </c>
      <c r="DU66" s="6" t="s">
        <v>220</v>
      </c>
      <c r="DV66" s="6" t="s">
        <v>220</v>
      </c>
      <c r="DW66" s="6" t="s">
        <v>220</v>
      </c>
      <c r="DX66" s="6" t="s">
        <v>220</v>
      </c>
      <c r="DY66" s="6" t="s">
        <v>220</v>
      </c>
      <c r="DZ66" s="6" t="s">
        <v>220</v>
      </c>
      <c r="EA66" s="6">
        <v>10.147033201456734</v>
      </c>
      <c r="EB66" s="6">
        <v>10.610992339323847</v>
      </c>
      <c r="EC66" s="6">
        <v>11.327125341472041</v>
      </c>
      <c r="ED66" s="6">
        <v>10.102390180009843</v>
      </c>
      <c r="EE66" s="6">
        <v>9.5055433098827251</v>
      </c>
      <c r="EF66" s="6">
        <v>10.308673719827848</v>
      </c>
      <c r="EG66" s="6">
        <v>10.556223182392621</v>
      </c>
      <c r="EH66" s="6">
        <v>9.8189751295751329</v>
      </c>
      <c r="EI66" s="6">
        <v>9.3184475161210116</v>
      </c>
      <c r="EJ66" s="6">
        <v>10.563746262857302</v>
      </c>
      <c r="EK66" s="6">
        <v>10.636062874962406</v>
      </c>
      <c r="EL66" s="6">
        <v>12.301853779508054</v>
      </c>
      <c r="EM66" s="6">
        <v>11.663950925731761</v>
      </c>
      <c r="EN66" s="6">
        <v>11.423778739719792</v>
      </c>
      <c r="EO66" s="6">
        <v>9.3088067554127409</v>
      </c>
      <c r="EP66" s="6">
        <v>8.610753540880447</v>
      </c>
      <c r="EQ66" s="6">
        <v>8.3513832316913081</v>
      </c>
      <c r="ER66" s="6">
        <v>7.9013143139933382</v>
      </c>
      <c r="ES66" s="6">
        <v>9.6342103367734371</v>
      </c>
      <c r="ET66" s="6">
        <v>8.6468720211146159</v>
      </c>
      <c r="EU66" s="6" t="s">
        <v>220</v>
      </c>
      <c r="EV66" s="6" t="s">
        <v>220</v>
      </c>
      <c r="EW66" s="6" t="s">
        <v>220</v>
      </c>
      <c r="EX66" s="6" t="s">
        <v>220</v>
      </c>
      <c r="EY66" s="6" t="s">
        <v>220</v>
      </c>
      <c r="EZ66" s="6" t="s">
        <v>220</v>
      </c>
      <c r="FA66" s="6" t="s">
        <v>220</v>
      </c>
      <c r="FB66" s="6" t="s">
        <v>220</v>
      </c>
      <c r="FC66" s="6" t="s">
        <v>220</v>
      </c>
      <c r="FD66" s="6" t="s">
        <v>220</v>
      </c>
      <c r="FE66" s="6" t="s">
        <v>220</v>
      </c>
      <c r="FF66" s="6" t="s">
        <v>220</v>
      </c>
      <c r="FG66" s="6">
        <v>9.2196723248084034</v>
      </c>
      <c r="FH66" s="6">
        <v>9.6378121407185073</v>
      </c>
      <c r="FI66" s="6">
        <v>10.273173188088574</v>
      </c>
      <c r="FJ66" s="6">
        <v>9.1793565942585609</v>
      </c>
      <c r="FK66" s="6">
        <v>8.4747610613855446</v>
      </c>
      <c r="FL66" s="6">
        <v>9.2868136820045777</v>
      </c>
      <c r="FM66" s="6">
        <v>9.4287773902617715</v>
      </c>
      <c r="FN66" s="6">
        <v>8.608726172311405</v>
      </c>
      <c r="FO66" s="6">
        <v>8.1918692546283136</v>
      </c>
      <c r="FP66" s="6">
        <v>9.3862542562357429</v>
      </c>
      <c r="FQ66" s="6">
        <v>9.3346449533852009</v>
      </c>
      <c r="FR66" s="6">
        <v>11.008142990947798</v>
      </c>
      <c r="FS66" s="6">
        <v>10.307469184942811</v>
      </c>
      <c r="FT66" s="6">
        <v>9.9339161171203347</v>
      </c>
      <c r="FU66" s="6">
        <v>8.207068510748968</v>
      </c>
      <c r="FV66" s="6">
        <v>7.5788212732911049</v>
      </c>
      <c r="FW66" s="6">
        <v>7.4373779144816181</v>
      </c>
      <c r="FX66" s="6">
        <v>7.0578405762927439</v>
      </c>
      <c r="FY66" s="6">
        <v>8.7914482108388068</v>
      </c>
      <c r="FZ66" s="6">
        <v>7.7783602660498188</v>
      </c>
      <c r="GA66" s="6" t="s">
        <v>220</v>
      </c>
      <c r="GB66" s="6" t="s">
        <v>220</v>
      </c>
      <c r="GC66" s="6" t="s">
        <v>220</v>
      </c>
      <c r="GD66" s="6" t="s">
        <v>220</v>
      </c>
      <c r="GE66" s="6" t="s">
        <v>220</v>
      </c>
      <c r="GF66" s="6" t="s">
        <v>220</v>
      </c>
      <c r="GG66" s="6" t="s">
        <v>220</v>
      </c>
      <c r="GH66" s="6" t="s">
        <v>220</v>
      </c>
      <c r="GI66" s="6" t="s">
        <v>220</v>
      </c>
      <c r="GJ66" s="6" t="s">
        <v>220</v>
      </c>
      <c r="GK66" s="6" t="s">
        <v>220</v>
      </c>
      <c r="GL66" s="6" t="s">
        <v>220</v>
      </c>
      <c r="GM66" s="5">
        <v>183618</v>
      </c>
      <c r="GN66" s="5">
        <v>181829</v>
      </c>
      <c r="GO66" s="5">
        <v>179633</v>
      </c>
      <c r="GP66" s="5">
        <v>177949</v>
      </c>
      <c r="GQ66" s="5">
        <v>161498</v>
      </c>
      <c r="GR66" s="5">
        <v>151377</v>
      </c>
      <c r="GS66" s="5">
        <v>148943</v>
      </c>
      <c r="GT66" s="5">
        <v>145779</v>
      </c>
      <c r="GU66" s="5">
        <v>141628</v>
      </c>
      <c r="GV66" s="5">
        <v>136556</v>
      </c>
      <c r="GW66" s="5">
        <v>130145</v>
      </c>
      <c r="GX66" s="5">
        <v>121204</v>
      </c>
      <c r="GY66" s="5">
        <v>110440</v>
      </c>
      <c r="GZ66" s="5">
        <v>111746</v>
      </c>
      <c r="HA66" s="5">
        <v>164824</v>
      </c>
      <c r="HB66" s="5">
        <v>170733</v>
      </c>
      <c r="HC66" s="5">
        <v>170790</v>
      </c>
      <c r="HD66" s="5">
        <v>171064</v>
      </c>
      <c r="HE66" s="5">
        <v>170877</v>
      </c>
      <c r="HF66" s="5">
        <v>170914</v>
      </c>
      <c r="HG66" s="5" t="s">
        <v>220</v>
      </c>
      <c r="HH66" s="5" t="s">
        <v>220</v>
      </c>
      <c r="HI66" s="5" t="s">
        <v>220</v>
      </c>
      <c r="HJ66" s="5" t="s">
        <v>220</v>
      </c>
      <c r="HK66" s="5" t="s">
        <v>220</v>
      </c>
      <c r="HL66" s="5" t="s">
        <v>220</v>
      </c>
      <c r="HM66" s="5" t="s">
        <v>220</v>
      </c>
      <c r="HN66" s="5" t="s">
        <v>220</v>
      </c>
      <c r="HO66" s="5" t="s">
        <v>220</v>
      </c>
      <c r="HP66" s="5" t="s">
        <v>220</v>
      </c>
      <c r="HQ66" s="5" t="s">
        <v>220</v>
      </c>
      <c r="HR66" s="5" t="s">
        <v>220</v>
      </c>
      <c r="HS66" s="5">
        <v>204479</v>
      </c>
      <c r="HT66" s="5">
        <v>202634</v>
      </c>
      <c r="HU66" s="5">
        <v>200137</v>
      </c>
      <c r="HV66" s="5">
        <v>198416</v>
      </c>
      <c r="HW66" s="5">
        <v>180726</v>
      </c>
      <c r="HX66" s="5">
        <v>169855</v>
      </c>
      <c r="HY66" s="5">
        <v>167138</v>
      </c>
      <c r="HZ66" s="5">
        <v>163777</v>
      </c>
      <c r="IA66" s="5">
        <v>159406</v>
      </c>
      <c r="IB66" s="5">
        <v>153967</v>
      </c>
      <c r="IC66" s="5">
        <v>146857</v>
      </c>
      <c r="ID66" s="5">
        <v>137733</v>
      </c>
      <c r="IE66" s="5">
        <v>126766</v>
      </c>
      <c r="IF66" s="5">
        <v>128729</v>
      </c>
      <c r="IG66" s="5">
        <v>183609</v>
      </c>
      <c r="IH66" s="5">
        <v>190233</v>
      </c>
      <c r="II66" s="5">
        <v>190124</v>
      </c>
      <c r="IJ66" s="5">
        <v>190273</v>
      </c>
      <c r="IK66" s="5">
        <v>190043</v>
      </c>
      <c r="IL66" s="5">
        <v>190087</v>
      </c>
      <c r="IM66" s="5" t="s">
        <v>220</v>
      </c>
      <c r="IN66" s="5" t="s">
        <v>220</v>
      </c>
      <c r="IO66" s="5" t="s">
        <v>220</v>
      </c>
      <c r="IP66" s="5" t="s">
        <v>220</v>
      </c>
      <c r="IQ66" s="5" t="s">
        <v>220</v>
      </c>
      <c r="IR66" s="5" t="s">
        <v>220</v>
      </c>
      <c r="IS66" s="5" t="s">
        <v>220</v>
      </c>
      <c r="IT66" s="5" t="s">
        <v>220</v>
      </c>
      <c r="IU66" s="5" t="s">
        <v>220</v>
      </c>
      <c r="IV66" s="5" t="s">
        <v>220</v>
      </c>
      <c r="IW66" s="5" t="s">
        <v>220</v>
      </c>
      <c r="IX66" s="5" t="s">
        <v>220</v>
      </c>
    </row>
    <row r="67" spans="1:258" x14ac:dyDescent="0.3">
      <c r="A67" s="1" t="s">
        <v>61</v>
      </c>
      <c r="B67" s="2">
        <v>4199135</v>
      </c>
      <c r="C67" s="5">
        <v>6039325</v>
      </c>
      <c r="D67" s="5">
        <v>6135075</v>
      </c>
      <c r="E67" s="5">
        <v>5716452</v>
      </c>
      <c r="F67" s="5">
        <v>5835926</v>
      </c>
      <c r="G67" s="5">
        <v>5888841</v>
      </c>
      <c r="H67" s="5">
        <v>5810453</v>
      </c>
      <c r="I67" s="5">
        <v>5725554</v>
      </c>
      <c r="J67" s="5">
        <v>5603724</v>
      </c>
      <c r="K67" s="5">
        <v>6033987</v>
      </c>
      <c r="L67" s="5">
        <v>5957864</v>
      </c>
      <c r="M67" s="5">
        <v>5453374</v>
      </c>
      <c r="N67" s="5">
        <v>5244889</v>
      </c>
      <c r="O67" s="5" t="s">
        <v>220</v>
      </c>
      <c r="P67" s="5" t="s">
        <v>220</v>
      </c>
      <c r="Q67" s="5" t="s">
        <v>220</v>
      </c>
      <c r="R67" s="5" t="s">
        <v>220</v>
      </c>
      <c r="S67" s="5" t="s">
        <v>220</v>
      </c>
      <c r="T67" s="5" t="s">
        <v>220</v>
      </c>
      <c r="U67" s="5" t="s">
        <v>220</v>
      </c>
      <c r="V67" s="5" t="s">
        <v>220</v>
      </c>
      <c r="W67" s="5" t="s">
        <v>220</v>
      </c>
      <c r="X67" s="5" t="s">
        <v>220</v>
      </c>
      <c r="Y67" s="5" t="s">
        <v>220</v>
      </c>
      <c r="Z67" s="5" t="s">
        <v>220</v>
      </c>
      <c r="AA67" s="5" t="s">
        <v>220</v>
      </c>
      <c r="AB67" s="5" t="s">
        <v>220</v>
      </c>
      <c r="AC67" s="5" t="s">
        <v>220</v>
      </c>
      <c r="AD67" s="5" t="s">
        <v>220</v>
      </c>
      <c r="AE67" s="5" t="s">
        <v>220</v>
      </c>
      <c r="AF67" s="5" t="s">
        <v>220</v>
      </c>
      <c r="AG67" s="5" t="s">
        <v>220</v>
      </c>
      <c r="AH67" s="5" t="s">
        <v>220</v>
      </c>
      <c r="AI67" s="5">
        <v>20823188</v>
      </c>
      <c r="AJ67" s="5">
        <v>21696988</v>
      </c>
      <c r="AK67" s="5">
        <v>20321420</v>
      </c>
      <c r="AL67" s="5">
        <v>23892632</v>
      </c>
      <c r="AM67" s="5">
        <v>23855503</v>
      </c>
      <c r="AN67" s="5">
        <v>22661605</v>
      </c>
      <c r="AO67" s="5">
        <v>23811698</v>
      </c>
      <c r="AP67" s="5">
        <v>22873900</v>
      </c>
      <c r="AQ67" s="5">
        <v>22278901</v>
      </c>
      <c r="AR67" s="5">
        <v>21199144</v>
      </c>
      <c r="AS67" s="5">
        <v>19306947</v>
      </c>
      <c r="AT67" s="5">
        <v>19391441</v>
      </c>
      <c r="AU67" s="5" t="s">
        <v>220</v>
      </c>
      <c r="AV67" s="5" t="s">
        <v>220</v>
      </c>
      <c r="AW67" s="5" t="s">
        <v>220</v>
      </c>
      <c r="AX67" s="5" t="s">
        <v>220</v>
      </c>
      <c r="AY67" s="5" t="s">
        <v>220</v>
      </c>
      <c r="AZ67" s="5" t="s">
        <v>220</v>
      </c>
      <c r="BA67" s="5" t="s">
        <v>220</v>
      </c>
      <c r="BB67" s="5" t="s">
        <v>220</v>
      </c>
      <c r="BC67" s="5" t="s">
        <v>220</v>
      </c>
      <c r="BD67" s="5" t="s">
        <v>220</v>
      </c>
      <c r="BE67" s="5" t="s">
        <v>220</v>
      </c>
      <c r="BF67" s="5" t="s">
        <v>220</v>
      </c>
      <c r="BG67" s="5" t="s">
        <v>220</v>
      </c>
      <c r="BH67" s="5" t="s">
        <v>220</v>
      </c>
      <c r="BI67" s="5" t="s">
        <v>220</v>
      </c>
      <c r="BJ67" s="5" t="s">
        <v>220</v>
      </c>
      <c r="BK67" s="5" t="s">
        <v>220</v>
      </c>
      <c r="BL67" s="5" t="s">
        <v>220</v>
      </c>
      <c r="BM67" s="5" t="s">
        <v>220</v>
      </c>
      <c r="BN67" s="5" t="s">
        <v>220</v>
      </c>
      <c r="BO67" s="6">
        <v>10.0471327507627</v>
      </c>
      <c r="BP67" s="6">
        <v>10.294136583497339</v>
      </c>
      <c r="BQ67" s="6">
        <v>10.428339116640879</v>
      </c>
      <c r="BR67" s="6">
        <v>9.6790980557327106</v>
      </c>
      <c r="BS67" s="6">
        <v>9.8306610757532695</v>
      </c>
      <c r="BT67" s="6">
        <v>10.338316134731659</v>
      </c>
      <c r="BU67" s="6">
        <v>9.4640274111465796</v>
      </c>
      <c r="BV67" s="6">
        <v>8.9778511575516493</v>
      </c>
      <c r="BW67" s="6">
        <v>9.6686651794244796</v>
      </c>
      <c r="BX67" s="6">
        <v>8.4700322128870305</v>
      </c>
      <c r="BY67" s="6">
        <v>9.3488178144392808</v>
      </c>
      <c r="BZ67" s="6">
        <v>11.162676655311479</v>
      </c>
      <c r="CA67" s="6">
        <v>10.086400156347461</v>
      </c>
      <c r="CB67" s="6">
        <v>11.44228713717534</v>
      </c>
      <c r="CC67" s="6">
        <v>9.6441034192215191</v>
      </c>
      <c r="CD67" s="6">
        <v>9.1442912756753003</v>
      </c>
      <c r="CE67" s="6">
        <v>8.4949668309236408</v>
      </c>
      <c r="CF67" s="6">
        <v>7.2380084822654398</v>
      </c>
      <c r="CG67" s="6">
        <v>8.7115575208900893</v>
      </c>
      <c r="CH67" s="6">
        <v>7.7655100271546296</v>
      </c>
      <c r="CI67" s="6" t="s">
        <v>220</v>
      </c>
      <c r="CJ67" s="6" t="s">
        <v>220</v>
      </c>
      <c r="CK67" s="6" t="s">
        <v>220</v>
      </c>
      <c r="CL67" s="6" t="s">
        <v>220</v>
      </c>
      <c r="CM67" s="6" t="s">
        <v>220</v>
      </c>
      <c r="CN67" s="6" t="s">
        <v>220</v>
      </c>
      <c r="CO67" s="6" t="s">
        <v>220</v>
      </c>
      <c r="CP67" s="6" t="s">
        <v>220</v>
      </c>
      <c r="CQ67" s="6" t="s">
        <v>220</v>
      </c>
      <c r="CR67" s="6" t="s">
        <v>220</v>
      </c>
      <c r="CS67" s="6" t="s">
        <v>220</v>
      </c>
      <c r="CT67" s="6" t="s">
        <v>220</v>
      </c>
      <c r="CU67" s="6">
        <v>6.8743893064973296</v>
      </c>
      <c r="CV67" s="6">
        <v>7.3422449784780897</v>
      </c>
      <c r="CW67" s="6">
        <v>7.6802127757954697</v>
      </c>
      <c r="CX67" s="6">
        <v>7.1561308693653203</v>
      </c>
      <c r="CY67" s="6">
        <v>7.3583661199710297</v>
      </c>
      <c r="CZ67" s="6">
        <v>7.8771214013745698</v>
      </c>
      <c r="DA67" s="6">
        <v>7.0079798543915901</v>
      </c>
      <c r="DB67" s="6">
        <v>6.8047510689868496</v>
      </c>
      <c r="DC67" s="6">
        <v>7.6555113869224201</v>
      </c>
      <c r="DD67" s="6">
        <v>6.92230760066382</v>
      </c>
      <c r="DE67" s="6">
        <v>7.6759879474234101</v>
      </c>
      <c r="DF67" s="6">
        <v>9.6737583776263492</v>
      </c>
      <c r="DG67" s="6">
        <v>8.5422226482815198</v>
      </c>
      <c r="DH67" s="6">
        <v>9.7032442999927309</v>
      </c>
      <c r="DI67" s="6">
        <v>8.2743274004612193</v>
      </c>
      <c r="DJ67" s="6">
        <v>7.4729162019190998</v>
      </c>
      <c r="DK67" s="6">
        <v>6.9402821017332696</v>
      </c>
      <c r="DL67" s="6">
        <v>5.7617154529468904</v>
      </c>
      <c r="DM67" s="6">
        <v>7.0203666350030201</v>
      </c>
      <c r="DN67" s="6">
        <v>6.1479910251678396</v>
      </c>
      <c r="DO67" s="6" t="s">
        <v>220</v>
      </c>
      <c r="DP67" s="6" t="s">
        <v>220</v>
      </c>
      <c r="DQ67" s="6" t="s">
        <v>220</v>
      </c>
      <c r="DR67" s="6" t="s">
        <v>220</v>
      </c>
      <c r="DS67" s="6" t="s">
        <v>220</v>
      </c>
      <c r="DT67" s="6" t="s">
        <v>220</v>
      </c>
      <c r="DU67" s="6" t="s">
        <v>220</v>
      </c>
      <c r="DV67" s="6" t="s">
        <v>220</v>
      </c>
      <c r="DW67" s="6" t="s">
        <v>220</v>
      </c>
      <c r="DX67" s="6" t="s">
        <v>220</v>
      </c>
      <c r="DY67" s="6" t="s">
        <v>220</v>
      </c>
      <c r="DZ67" s="6" t="s">
        <v>220</v>
      </c>
      <c r="EA67" s="6">
        <v>10.04713275076271</v>
      </c>
      <c r="EB67" s="6">
        <v>10.29413658349735</v>
      </c>
      <c r="EC67" s="6">
        <v>10.428339116640881</v>
      </c>
      <c r="ED67" s="6">
        <v>9.6790980557327142</v>
      </c>
      <c r="EE67" s="6">
        <v>9.8306610757532766</v>
      </c>
      <c r="EF67" s="6">
        <v>10.338316134731663</v>
      </c>
      <c r="EG67" s="6">
        <v>9.4640274111465885</v>
      </c>
      <c r="EH67" s="6">
        <v>8.9778511575516564</v>
      </c>
      <c r="EI67" s="6">
        <v>9.6686651794244831</v>
      </c>
      <c r="EJ67" s="6">
        <v>8.470032212887034</v>
      </c>
      <c r="EK67" s="6">
        <v>9.3488178144392808</v>
      </c>
      <c r="EL67" s="6">
        <v>11.162676655311484</v>
      </c>
      <c r="EM67" s="6">
        <v>10.086400156347469</v>
      </c>
      <c r="EN67" s="6">
        <v>11.442287137175343</v>
      </c>
      <c r="EO67" s="6">
        <v>9.6441034192215227</v>
      </c>
      <c r="EP67" s="6">
        <v>9.1442912756753003</v>
      </c>
      <c r="EQ67" s="6">
        <v>8.4949668309236408</v>
      </c>
      <c r="ER67" s="6">
        <v>7.2380084822654487</v>
      </c>
      <c r="ES67" s="6">
        <v>8.7115575208900982</v>
      </c>
      <c r="ET67" s="6">
        <v>7.7655100271546385</v>
      </c>
      <c r="EU67" s="6" t="s">
        <v>220</v>
      </c>
      <c r="EV67" s="6" t="s">
        <v>220</v>
      </c>
      <c r="EW67" s="6" t="s">
        <v>220</v>
      </c>
      <c r="EX67" s="6" t="s">
        <v>220</v>
      </c>
      <c r="EY67" s="6" t="s">
        <v>220</v>
      </c>
      <c r="EZ67" s="6" t="s">
        <v>220</v>
      </c>
      <c r="FA67" s="6" t="s">
        <v>220</v>
      </c>
      <c r="FB67" s="6" t="s">
        <v>220</v>
      </c>
      <c r="FC67" s="6" t="s">
        <v>220</v>
      </c>
      <c r="FD67" s="6" t="s">
        <v>220</v>
      </c>
      <c r="FE67" s="6" t="s">
        <v>220</v>
      </c>
      <c r="FF67" s="6" t="s">
        <v>220</v>
      </c>
      <c r="FG67" s="6">
        <v>6.8743893064973394</v>
      </c>
      <c r="FH67" s="6">
        <v>7.3422449784780959</v>
      </c>
      <c r="FI67" s="6">
        <v>7.6802127757954795</v>
      </c>
      <c r="FJ67" s="6">
        <v>7.1561308693653247</v>
      </c>
      <c r="FK67" s="6">
        <v>7.3583661199710342</v>
      </c>
      <c r="FL67" s="6">
        <v>7.8771214013745725</v>
      </c>
      <c r="FM67" s="6">
        <v>7.0079798543915963</v>
      </c>
      <c r="FN67" s="6">
        <v>6.8047510689868513</v>
      </c>
      <c r="FO67" s="6">
        <v>7.6555113869224254</v>
      </c>
      <c r="FP67" s="6">
        <v>6.9223076006638218</v>
      </c>
      <c r="FQ67" s="6">
        <v>7.6759879474234189</v>
      </c>
      <c r="FR67" s="6">
        <v>9.6737583776263509</v>
      </c>
      <c r="FS67" s="6">
        <v>8.5422226482815216</v>
      </c>
      <c r="FT67" s="6">
        <v>9.7032442999927326</v>
      </c>
      <c r="FU67" s="6">
        <v>8.2743274004612228</v>
      </c>
      <c r="FV67" s="6">
        <v>7.4729162019191016</v>
      </c>
      <c r="FW67" s="6">
        <v>6.9402821017332741</v>
      </c>
      <c r="FX67" s="6">
        <v>5.761715452946893</v>
      </c>
      <c r="FY67" s="6">
        <v>7.0203666350030209</v>
      </c>
      <c r="FZ67" s="6">
        <v>6.1479910251678476</v>
      </c>
      <c r="GA67" s="6" t="s">
        <v>220</v>
      </c>
      <c r="GB67" s="6" t="s">
        <v>220</v>
      </c>
      <c r="GC67" s="6" t="s">
        <v>220</v>
      </c>
      <c r="GD67" s="6" t="s">
        <v>220</v>
      </c>
      <c r="GE67" s="6" t="s">
        <v>220</v>
      </c>
      <c r="GF67" s="6" t="s">
        <v>220</v>
      </c>
      <c r="GG67" s="6" t="s">
        <v>220</v>
      </c>
      <c r="GH67" s="6" t="s">
        <v>220</v>
      </c>
      <c r="GI67" s="6" t="s">
        <v>220</v>
      </c>
      <c r="GJ67" s="6" t="s">
        <v>220</v>
      </c>
      <c r="GK67" s="6" t="s">
        <v>220</v>
      </c>
      <c r="GL67" s="6" t="s">
        <v>220</v>
      </c>
      <c r="GM67" s="5">
        <v>401770</v>
      </c>
      <c r="GN67" s="5">
        <v>396034</v>
      </c>
      <c r="GO67" s="5">
        <v>390771</v>
      </c>
      <c r="GP67" s="5">
        <v>384217</v>
      </c>
      <c r="GQ67" s="5">
        <v>377811</v>
      </c>
      <c r="GR67" s="5">
        <v>371752</v>
      </c>
      <c r="GS67" s="5">
        <v>368081</v>
      </c>
      <c r="GT67" s="5">
        <v>364095</v>
      </c>
      <c r="GU67" s="5">
        <v>360070</v>
      </c>
      <c r="GV67" s="5">
        <v>356059</v>
      </c>
      <c r="GW67" s="5">
        <v>351076</v>
      </c>
      <c r="GX67" s="5">
        <v>347776</v>
      </c>
      <c r="GY67" s="5">
        <v>341132</v>
      </c>
      <c r="GZ67" s="5">
        <v>334758</v>
      </c>
      <c r="HA67" s="5">
        <v>330278</v>
      </c>
      <c r="HB67" s="5">
        <v>325186</v>
      </c>
      <c r="HC67" s="5">
        <v>320028</v>
      </c>
      <c r="HD67" s="5">
        <v>315011</v>
      </c>
      <c r="HE67" s="5">
        <v>309255</v>
      </c>
      <c r="HF67" s="5">
        <v>304641</v>
      </c>
      <c r="HG67" s="5" t="s">
        <v>220</v>
      </c>
      <c r="HH67" s="5" t="s">
        <v>220</v>
      </c>
      <c r="HI67" s="5" t="s">
        <v>220</v>
      </c>
      <c r="HJ67" s="5" t="s">
        <v>220</v>
      </c>
      <c r="HK67" s="5" t="s">
        <v>220</v>
      </c>
      <c r="HL67" s="5" t="s">
        <v>220</v>
      </c>
      <c r="HM67" s="5" t="s">
        <v>220</v>
      </c>
      <c r="HN67" s="5" t="s">
        <v>220</v>
      </c>
      <c r="HO67" s="5" t="s">
        <v>220</v>
      </c>
      <c r="HP67" s="5" t="s">
        <v>220</v>
      </c>
      <c r="HQ67" s="5" t="s">
        <v>220</v>
      </c>
      <c r="HR67" s="5" t="s">
        <v>220</v>
      </c>
      <c r="HS67" s="5">
        <v>459190</v>
      </c>
      <c r="HT67" s="5">
        <v>453043</v>
      </c>
      <c r="HU67" s="5">
        <v>446771</v>
      </c>
      <c r="HV67" s="5">
        <v>439570</v>
      </c>
      <c r="HW67" s="5">
        <v>432372</v>
      </c>
      <c r="HX67" s="5">
        <v>425554</v>
      </c>
      <c r="HY67" s="5">
        <v>421105</v>
      </c>
      <c r="HZ67" s="5">
        <v>416343</v>
      </c>
      <c r="IA67" s="5">
        <v>411690</v>
      </c>
      <c r="IB67" s="5">
        <v>407005</v>
      </c>
      <c r="IC67" s="5">
        <v>400948</v>
      </c>
      <c r="ID67" s="5">
        <v>396885</v>
      </c>
      <c r="IE67" s="5">
        <v>389614</v>
      </c>
      <c r="IF67" s="5">
        <v>382202</v>
      </c>
      <c r="IG67" s="5">
        <v>377143</v>
      </c>
      <c r="IH67" s="5">
        <v>371053</v>
      </c>
      <c r="II67" s="5">
        <v>364899</v>
      </c>
      <c r="IJ67" s="5">
        <v>359027</v>
      </c>
      <c r="IK67" s="5">
        <v>352259</v>
      </c>
      <c r="IL67" s="5">
        <v>346527</v>
      </c>
      <c r="IM67" s="5" t="s">
        <v>220</v>
      </c>
      <c r="IN67" s="5" t="s">
        <v>220</v>
      </c>
      <c r="IO67" s="5" t="s">
        <v>220</v>
      </c>
      <c r="IP67" s="5" t="s">
        <v>220</v>
      </c>
      <c r="IQ67" s="5" t="s">
        <v>220</v>
      </c>
      <c r="IR67" s="5" t="s">
        <v>220</v>
      </c>
      <c r="IS67" s="5" t="s">
        <v>220</v>
      </c>
      <c r="IT67" s="5" t="s">
        <v>220</v>
      </c>
      <c r="IU67" s="5" t="s">
        <v>220</v>
      </c>
      <c r="IV67" s="5" t="s">
        <v>220</v>
      </c>
      <c r="IW67" s="5" t="s">
        <v>220</v>
      </c>
      <c r="IX67" s="5" t="s">
        <v>220</v>
      </c>
    </row>
    <row r="68" spans="1:258" x14ac:dyDescent="0.3">
      <c r="A68" s="1" t="s">
        <v>62</v>
      </c>
      <c r="B68" s="2">
        <v>4057089</v>
      </c>
      <c r="C68" s="5">
        <v>3074715</v>
      </c>
      <c r="D68" s="5">
        <v>3170796</v>
      </c>
      <c r="E68" s="5">
        <v>2941096</v>
      </c>
      <c r="F68" s="5">
        <v>3074790</v>
      </c>
      <c r="G68" s="5">
        <v>3055399</v>
      </c>
      <c r="H68" s="5">
        <v>3146186</v>
      </c>
      <c r="I68" s="5">
        <v>3113287</v>
      </c>
      <c r="J68" s="5">
        <v>3199530</v>
      </c>
      <c r="K68" s="5">
        <v>3372839</v>
      </c>
      <c r="L68" s="5">
        <v>3324443</v>
      </c>
      <c r="M68" s="5">
        <v>3065975</v>
      </c>
      <c r="N68" s="5">
        <v>3081023</v>
      </c>
      <c r="O68" s="5">
        <v>3150059</v>
      </c>
      <c r="P68" s="5">
        <v>3081078</v>
      </c>
      <c r="Q68" s="5">
        <v>3033093</v>
      </c>
      <c r="R68" s="5">
        <v>2815831</v>
      </c>
      <c r="S68" s="5">
        <v>2842279</v>
      </c>
      <c r="T68" s="5">
        <v>2889469</v>
      </c>
      <c r="U68" s="5">
        <v>2733742</v>
      </c>
      <c r="V68" s="5">
        <v>2950212</v>
      </c>
      <c r="W68" s="5">
        <v>2601308</v>
      </c>
      <c r="X68" s="5">
        <v>2783998</v>
      </c>
      <c r="Y68" s="5">
        <v>2489796</v>
      </c>
      <c r="Z68" s="5">
        <v>2502825</v>
      </c>
      <c r="AA68" s="5">
        <v>2384609</v>
      </c>
      <c r="AB68" s="5">
        <v>2384049</v>
      </c>
      <c r="AC68" s="5">
        <v>2385811</v>
      </c>
      <c r="AD68" s="5">
        <v>2101531</v>
      </c>
      <c r="AE68" s="5">
        <v>2340534</v>
      </c>
      <c r="AF68" s="5">
        <v>2270222</v>
      </c>
      <c r="AG68" s="5">
        <v>2104718</v>
      </c>
      <c r="AH68" s="5">
        <v>2187725</v>
      </c>
      <c r="AI68" s="5">
        <v>11120812</v>
      </c>
      <c r="AJ68" s="5">
        <v>11007717</v>
      </c>
      <c r="AK68" s="5">
        <v>10847878</v>
      </c>
      <c r="AL68" s="5">
        <v>11297034</v>
      </c>
      <c r="AM68" s="5">
        <v>10761626</v>
      </c>
      <c r="AN68" s="5">
        <v>10800465</v>
      </c>
      <c r="AO68" s="5">
        <v>10605055</v>
      </c>
      <c r="AP68" s="5">
        <v>10623466</v>
      </c>
      <c r="AQ68" s="5">
        <v>10951749</v>
      </c>
      <c r="AR68" s="5">
        <v>10764495</v>
      </c>
      <c r="AS68" s="5">
        <v>10386191</v>
      </c>
      <c r="AT68" s="5">
        <v>11285016</v>
      </c>
      <c r="AU68" s="5">
        <v>11329409</v>
      </c>
      <c r="AV68" s="5">
        <v>11250774</v>
      </c>
      <c r="AW68" s="5">
        <v>12496304</v>
      </c>
      <c r="AX68" s="5">
        <v>12359894</v>
      </c>
      <c r="AY68" s="5">
        <v>12186196</v>
      </c>
      <c r="AZ68" s="5">
        <v>12836407</v>
      </c>
      <c r="BA68" s="5">
        <v>11377368</v>
      </c>
      <c r="BB68" s="5">
        <v>11507080</v>
      </c>
      <c r="BC68" s="5">
        <v>10439346</v>
      </c>
      <c r="BD68" s="5">
        <v>10322174</v>
      </c>
      <c r="BE68" s="5">
        <v>10364562</v>
      </c>
      <c r="BF68" s="5">
        <v>10941167</v>
      </c>
      <c r="BG68" s="5">
        <v>9358846</v>
      </c>
      <c r="BH68" s="5">
        <v>9457842</v>
      </c>
      <c r="BI68" s="5">
        <v>9749076</v>
      </c>
      <c r="BJ68" s="5">
        <v>8536391</v>
      </c>
      <c r="BK68" s="5">
        <v>8656675</v>
      </c>
      <c r="BL68" s="5">
        <v>8936979</v>
      </c>
      <c r="BM68" s="5">
        <v>8944285</v>
      </c>
      <c r="BN68" s="5">
        <v>8073136</v>
      </c>
      <c r="BO68" s="6">
        <v>11.883410332339739</v>
      </c>
      <c r="BP68" s="6">
        <v>13.32763129510696</v>
      </c>
      <c r="BQ68" s="6">
        <v>13.284503464014771</v>
      </c>
      <c r="BR68" s="6">
        <v>12.99620461885201</v>
      </c>
      <c r="BS68" s="6">
        <v>12.038198611703409</v>
      </c>
      <c r="BT68" s="6">
        <v>12.03749555811385</v>
      </c>
      <c r="BU68" s="6">
        <v>11.16344236814659</v>
      </c>
      <c r="BV68" s="6">
        <v>10.68038118098595</v>
      </c>
      <c r="BW68" s="6">
        <v>9.9225607863286598</v>
      </c>
      <c r="BX68" s="6">
        <v>9.4574640022403695</v>
      </c>
      <c r="BY68" s="6">
        <v>8.8365365014391806</v>
      </c>
      <c r="BZ68" s="6">
        <v>7.8404802560707898</v>
      </c>
      <c r="CA68" s="6">
        <v>7.4893517867443098</v>
      </c>
      <c r="CB68" s="6">
        <v>7.6921454114436498</v>
      </c>
      <c r="CC68" s="6">
        <v>7.7385691767446598</v>
      </c>
      <c r="CD68" s="6">
        <v>7.7547977843840696</v>
      </c>
      <c r="CE68" s="6">
        <v>7.7729526200629797</v>
      </c>
      <c r="CF68" s="6">
        <v>7.7293786505409798</v>
      </c>
      <c r="CG68" s="6">
        <v>8.1363566861832606</v>
      </c>
      <c r="CH68" s="6">
        <v>8.3609245708444</v>
      </c>
      <c r="CI68" s="6" t="s">
        <v>220</v>
      </c>
      <c r="CJ68" s="6" t="s">
        <v>220</v>
      </c>
      <c r="CK68" s="6" t="s">
        <v>220</v>
      </c>
      <c r="CL68" s="6" t="s">
        <v>220</v>
      </c>
      <c r="CM68" s="6" t="s">
        <v>220</v>
      </c>
      <c r="CN68" s="6" t="s">
        <v>220</v>
      </c>
      <c r="CO68" s="6" t="s">
        <v>220</v>
      </c>
      <c r="CP68" s="6" t="s">
        <v>220</v>
      </c>
      <c r="CQ68" s="6" t="s">
        <v>220</v>
      </c>
      <c r="CR68" s="6" t="s">
        <v>220</v>
      </c>
      <c r="CS68" s="6" t="s">
        <v>220</v>
      </c>
      <c r="CT68" s="6" t="s">
        <v>220</v>
      </c>
      <c r="CU68" s="6">
        <v>9.3050213949054701</v>
      </c>
      <c r="CV68" s="6">
        <v>10.08043914760402</v>
      </c>
      <c r="CW68" s="6">
        <v>9.91950080877141</v>
      </c>
      <c r="CX68" s="6">
        <v>9.9182258266146093</v>
      </c>
      <c r="CY68" s="6">
        <v>9.4301214001399902</v>
      </c>
      <c r="CZ68" s="6">
        <v>9.53559270569367</v>
      </c>
      <c r="DA68" s="6">
        <v>8.8681272528309592</v>
      </c>
      <c r="DB68" s="6">
        <v>8.4227559832573409</v>
      </c>
      <c r="DC68" s="6">
        <v>7.9031421363334697</v>
      </c>
      <c r="DD68" s="6">
        <v>7.4614907941684896</v>
      </c>
      <c r="DE68" s="6">
        <v>7.1264619663083897</v>
      </c>
      <c r="DF68" s="6">
        <v>6.3206428972337898</v>
      </c>
      <c r="DG68" s="6">
        <v>5.9348431223262903</v>
      </c>
      <c r="DH68" s="6">
        <v>6.0211937421136801</v>
      </c>
      <c r="DI68" s="6">
        <v>6.0307190409989397</v>
      </c>
      <c r="DJ68" s="6">
        <v>6.0451390663200302</v>
      </c>
      <c r="DK68" s="6">
        <v>6.0795105516426897</v>
      </c>
      <c r="DL68" s="6">
        <v>6.1302567969205004</v>
      </c>
      <c r="DM68" s="6">
        <v>6.2902082066715499</v>
      </c>
      <c r="DN68" s="6">
        <v>6.4781272355449797</v>
      </c>
      <c r="DO68" s="6" t="s">
        <v>220</v>
      </c>
      <c r="DP68" s="6" t="s">
        <v>220</v>
      </c>
      <c r="DQ68" s="6" t="s">
        <v>220</v>
      </c>
      <c r="DR68" s="6" t="s">
        <v>220</v>
      </c>
      <c r="DS68" s="6" t="s">
        <v>220</v>
      </c>
      <c r="DT68" s="6" t="s">
        <v>220</v>
      </c>
      <c r="DU68" s="6" t="s">
        <v>220</v>
      </c>
      <c r="DV68" s="6" t="s">
        <v>220</v>
      </c>
      <c r="DW68" s="6" t="s">
        <v>220</v>
      </c>
      <c r="DX68" s="6" t="s">
        <v>220</v>
      </c>
      <c r="DY68" s="6" t="s">
        <v>220</v>
      </c>
      <c r="DZ68" s="6" t="s">
        <v>220</v>
      </c>
      <c r="EA68" s="6">
        <v>11.883410332339745</v>
      </c>
      <c r="EB68" s="6">
        <v>13.32763129510697</v>
      </c>
      <c r="EC68" s="6">
        <v>13.284503464014776</v>
      </c>
      <c r="ED68" s="6">
        <v>12.996204618852019</v>
      </c>
      <c r="EE68" s="6">
        <v>12.038198611703415</v>
      </c>
      <c r="EF68" s="6">
        <v>12.037495558113855</v>
      </c>
      <c r="EG68" s="6">
        <v>11.163442368146592</v>
      </c>
      <c r="EH68" s="6">
        <v>10.680381180985957</v>
      </c>
      <c r="EI68" s="6">
        <v>9.9225607863286687</v>
      </c>
      <c r="EJ68" s="6">
        <v>9.4574640022403749</v>
      </c>
      <c r="EK68" s="6">
        <v>8.8365365014391823</v>
      </c>
      <c r="EL68" s="6">
        <v>7.8404802560707916</v>
      </c>
      <c r="EM68" s="6">
        <v>7.4893517867443116</v>
      </c>
      <c r="EN68" s="6">
        <v>7.6921454114436569</v>
      </c>
      <c r="EO68" s="6">
        <v>7.7385691767446625</v>
      </c>
      <c r="EP68" s="6">
        <v>7.7547977843840767</v>
      </c>
      <c r="EQ68" s="6">
        <v>7.772952620062985</v>
      </c>
      <c r="ER68" s="6">
        <v>7.7293786505409816</v>
      </c>
      <c r="ES68" s="6">
        <v>8.1363566861832606</v>
      </c>
      <c r="ET68" s="6">
        <v>8.3609245708444</v>
      </c>
      <c r="EU68" s="6" t="s">
        <v>220</v>
      </c>
      <c r="EV68" s="6" t="s">
        <v>220</v>
      </c>
      <c r="EW68" s="6" t="s">
        <v>220</v>
      </c>
      <c r="EX68" s="6" t="s">
        <v>220</v>
      </c>
      <c r="EY68" s="6" t="s">
        <v>220</v>
      </c>
      <c r="EZ68" s="6" t="s">
        <v>220</v>
      </c>
      <c r="FA68" s="6" t="s">
        <v>220</v>
      </c>
      <c r="FB68" s="6" t="s">
        <v>220</v>
      </c>
      <c r="FC68" s="6" t="s">
        <v>220</v>
      </c>
      <c r="FD68" s="6" t="s">
        <v>220</v>
      </c>
      <c r="FE68" s="6" t="s">
        <v>220</v>
      </c>
      <c r="FF68" s="6" t="s">
        <v>220</v>
      </c>
      <c r="FG68" s="6">
        <v>9.3050213949054754</v>
      </c>
      <c r="FH68" s="6">
        <v>10.080439147604027</v>
      </c>
      <c r="FI68" s="6">
        <v>9.9195008087714118</v>
      </c>
      <c r="FJ68" s="6">
        <v>9.9182258266146128</v>
      </c>
      <c r="FK68" s="6">
        <v>9.4301214001399973</v>
      </c>
      <c r="FL68" s="6">
        <v>9.5355927056936718</v>
      </c>
      <c r="FM68" s="6">
        <v>8.8681272528309663</v>
      </c>
      <c r="FN68" s="6">
        <v>8.4227559832573444</v>
      </c>
      <c r="FO68" s="6">
        <v>7.9031421363334733</v>
      </c>
      <c r="FP68" s="6">
        <v>7.4614907941684914</v>
      </c>
      <c r="FQ68" s="6">
        <v>7.1264619663083968</v>
      </c>
      <c r="FR68" s="6">
        <v>6.3206428972337996</v>
      </c>
      <c r="FS68" s="6">
        <v>5.9348431223262903</v>
      </c>
      <c r="FT68" s="6">
        <v>6.0211937421136863</v>
      </c>
      <c r="FU68" s="6">
        <v>6.0307190409989486</v>
      </c>
      <c r="FV68" s="6">
        <v>6.045139066320032</v>
      </c>
      <c r="FW68" s="6">
        <v>6.0795105516426995</v>
      </c>
      <c r="FX68" s="6">
        <v>6.1302567969205022</v>
      </c>
      <c r="FY68" s="6">
        <v>6.2902082066715588</v>
      </c>
      <c r="FZ68" s="6">
        <v>6.4781272355449868</v>
      </c>
      <c r="GA68" s="6" t="s">
        <v>220</v>
      </c>
      <c r="GB68" s="6" t="s">
        <v>220</v>
      </c>
      <c r="GC68" s="6" t="s">
        <v>220</v>
      </c>
      <c r="GD68" s="6" t="s">
        <v>220</v>
      </c>
      <c r="GE68" s="6" t="s">
        <v>220</v>
      </c>
      <c r="GF68" s="6" t="s">
        <v>220</v>
      </c>
      <c r="GG68" s="6" t="s">
        <v>220</v>
      </c>
      <c r="GH68" s="6" t="s">
        <v>220</v>
      </c>
      <c r="GI68" s="6" t="s">
        <v>220</v>
      </c>
      <c r="GJ68" s="6" t="s">
        <v>220</v>
      </c>
      <c r="GK68" s="6" t="s">
        <v>220</v>
      </c>
      <c r="GL68" s="6" t="s">
        <v>220</v>
      </c>
      <c r="GM68" s="5">
        <v>291622</v>
      </c>
      <c r="GN68" s="5">
        <v>289364</v>
      </c>
      <c r="GO68" s="5">
        <v>287662</v>
      </c>
      <c r="GP68" s="5">
        <v>286051</v>
      </c>
      <c r="GQ68" s="5">
        <v>283822</v>
      </c>
      <c r="GR68" s="5">
        <v>281983</v>
      </c>
      <c r="GS68" s="5">
        <v>280635</v>
      </c>
      <c r="GT68" s="5">
        <v>279585</v>
      </c>
      <c r="GU68" s="5">
        <v>278917</v>
      </c>
      <c r="GV68" s="5">
        <v>278765</v>
      </c>
      <c r="GW68" s="5">
        <v>277550</v>
      </c>
      <c r="GX68" s="5">
        <v>274906</v>
      </c>
      <c r="GY68" s="5">
        <v>273181</v>
      </c>
      <c r="GZ68" s="5">
        <v>271612</v>
      </c>
      <c r="HA68" s="5">
        <v>269070</v>
      </c>
      <c r="HB68" s="5">
        <v>265953</v>
      </c>
      <c r="HC68" s="5">
        <v>264206</v>
      </c>
      <c r="HD68" s="5">
        <v>263007</v>
      </c>
      <c r="HE68" s="5">
        <v>260628</v>
      </c>
      <c r="HF68" s="5">
        <v>258899</v>
      </c>
      <c r="HG68" s="5" t="s">
        <v>220</v>
      </c>
      <c r="HH68" s="5" t="s">
        <v>220</v>
      </c>
      <c r="HI68" s="5" t="s">
        <v>220</v>
      </c>
      <c r="HJ68" s="5" t="s">
        <v>220</v>
      </c>
      <c r="HK68" s="5" t="s">
        <v>220</v>
      </c>
      <c r="HL68" s="5" t="s">
        <v>220</v>
      </c>
      <c r="HM68" s="5" t="s">
        <v>220</v>
      </c>
      <c r="HN68" s="5" t="s">
        <v>220</v>
      </c>
      <c r="HO68" s="5" t="s">
        <v>220</v>
      </c>
      <c r="HP68" s="5" t="s">
        <v>220</v>
      </c>
      <c r="HQ68" s="5" t="s">
        <v>220</v>
      </c>
      <c r="HR68" s="5" t="s">
        <v>220</v>
      </c>
      <c r="HS68" s="5">
        <v>332744</v>
      </c>
      <c r="HT68" s="5">
        <v>330197</v>
      </c>
      <c r="HU68" s="5">
        <v>328084</v>
      </c>
      <c r="HV68" s="5">
        <v>326247</v>
      </c>
      <c r="HW68" s="5">
        <v>323881</v>
      </c>
      <c r="HX68" s="5">
        <v>321501</v>
      </c>
      <c r="HY68" s="5">
        <v>319937</v>
      </c>
      <c r="HZ68" s="5">
        <v>318678</v>
      </c>
      <c r="IA68" s="5">
        <v>317580</v>
      </c>
      <c r="IB68" s="5">
        <v>317329</v>
      </c>
      <c r="IC68" s="5">
        <v>315910</v>
      </c>
      <c r="ID68" s="5">
        <v>313060</v>
      </c>
      <c r="IE68" s="5">
        <v>310540</v>
      </c>
      <c r="IF68" s="5">
        <v>307753</v>
      </c>
      <c r="IG68" s="5">
        <v>304107</v>
      </c>
      <c r="IH68" s="5">
        <v>300377</v>
      </c>
      <c r="II68" s="5">
        <v>297999</v>
      </c>
      <c r="IJ68" s="5">
        <v>295837</v>
      </c>
      <c r="IK68" s="5">
        <v>292864</v>
      </c>
      <c r="IL68" s="5">
        <v>290616</v>
      </c>
      <c r="IM68" s="5" t="s">
        <v>220</v>
      </c>
      <c r="IN68" s="5" t="s">
        <v>220</v>
      </c>
      <c r="IO68" s="5" t="s">
        <v>220</v>
      </c>
      <c r="IP68" s="5" t="s">
        <v>220</v>
      </c>
      <c r="IQ68" s="5" t="s">
        <v>220</v>
      </c>
      <c r="IR68" s="5" t="s">
        <v>220</v>
      </c>
      <c r="IS68" s="5" t="s">
        <v>220</v>
      </c>
      <c r="IT68" s="5" t="s">
        <v>220</v>
      </c>
      <c r="IU68" s="5" t="s">
        <v>220</v>
      </c>
      <c r="IV68" s="5" t="s">
        <v>220</v>
      </c>
      <c r="IW68" s="5" t="s">
        <v>220</v>
      </c>
      <c r="IX68" s="5" t="s">
        <v>220</v>
      </c>
    </row>
    <row r="69" spans="1:258" x14ac:dyDescent="0.3">
      <c r="A69" s="1" t="s">
        <v>63</v>
      </c>
      <c r="B69" s="2">
        <v>4072456</v>
      </c>
      <c r="C69" s="5">
        <v>5424831</v>
      </c>
      <c r="D69" s="5">
        <v>5685586</v>
      </c>
      <c r="E69" s="5">
        <v>5181975</v>
      </c>
      <c r="F69" s="5">
        <v>5329997</v>
      </c>
      <c r="G69" s="5">
        <v>5212819</v>
      </c>
      <c r="H69" s="5">
        <v>5394150</v>
      </c>
      <c r="I69" s="5">
        <v>5428351</v>
      </c>
      <c r="J69" s="5">
        <v>5440280</v>
      </c>
      <c r="K69" s="5">
        <v>5623523</v>
      </c>
      <c r="L69" s="5">
        <v>5718844</v>
      </c>
      <c r="M69" s="5">
        <v>5202904</v>
      </c>
      <c r="N69" s="5">
        <v>5412990</v>
      </c>
      <c r="O69" s="5">
        <v>5596559</v>
      </c>
      <c r="P69" s="5">
        <v>5412876</v>
      </c>
      <c r="Q69" s="5">
        <v>5383096</v>
      </c>
      <c r="R69" s="5">
        <v>4902992</v>
      </c>
      <c r="S69" s="5">
        <v>5046695</v>
      </c>
      <c r="T69" s="5">
        <v>5004311</v>
      </c>
      <c r="U69" s="5">
        <v>4728840</v>
      </c>
      <c r="V69" s="5">
        <v>4725323</v>
      </c>
      <c r="W69" s="5">
        <v>4287963</v>
      </c>
      <c r="X69" s="5">
        <v>4413732</v>
      </c>
      <c r="Y69" s="5">
        <v>4087618</v>
      </c>
      <c r="Z69" s="5">
        <v>3906196</v>
      </c>
      <c r="AA69" s="5">
        <v>3879975</v>
      </c>
      <c r="AB69" s="5">
        <v>3644789</v>
      </c>
      <c r="AC69" s="5">
        <v>3582925</v>
      </c>
      <c r="AD69" s="5">
        <v>3172611</v>
      </c>
      <c r="AE69" s="5">
        <v>3613751</v>
      </c>
      <c r="AF69" s="5">
        <v>3334828</v>
      </c>
      <c r="AG69" s="5">
        <v>3165473</v>
      </c>
      <c r="AH69" s="5">
        <v>3251764</v>
      </c>
      <c r="AI69" s="5">
        <v>20934469</v>
      </c>
      <c r="AJ69" s="5">
        <v>20314567</v>
      </c>
      <c r="AK69" s="5">
        <v>21322723</v>
      </c>
      <c r="AL69" s="5">
        <v>21433876</v>
      </c>
      <c r="AM69" s="5">
        <v>20796733</v>
      </c>
      <c r="AN69" s="5">
        <v>22472307</v>
      </c>
      <c r="AO69" s="5">
        <v>21683329</v>
      </c>
      <c r="AP69" s="5">
        <v>21978891</v>
      </c>
      <c r="AQ69" s="5">
        <v>20374582</v>
      </c>
      <c r="AR69" s="5">
        <v>21517940</v>
      </c>
      <c r="AS69" s="5">
        <v>20062162</v>
      </c>
      <c r="AT69" s="5">
        <v>20288067</v>
      </c>
      <c r="AU69" s="5">
        <v>21222471</v>
      </c>
      <c r="AV69" s="5">
        <v>19725536</v>
      </c>
      <c r="AW69" s="5">
        <v>19529759</v>
      </c>
      <c r="AX69" s="5">
        <v>20646624</v>
      </c>
      <c r="AY69" s="5">
        <v>19877275</v>
      </c>
      <c r="AZ69" s="5">
        <v>18926394</v>
      </c>
      <c r="BA69" s="5">
        <v>17292530</v>
      </c>
      <c r="BB69" s="5">
        <v>15918983</v>
      </c>
      <c r="BC69" s="5">
        <v>15591303</v>
      </c>
      <c r="BD69" s="5">
        <v>17002408</v>
      </c>
      <c r="BE69" s="5">
        <v>15986675</v>
      </c>
      <c r="BF69" s="5">
        <v>16537628</v>
      </c>
      <c r="BG69" s="5">
        <v>16064779</v>
      </c>
      <c r="BH69" s="5">
        <v>16381265</v>
      </c>
      <c r="BI69" s="5">
        <v>15137551</v>
      </c>
      <c r="BJ69" s="5">
        <v>13702784</v>
      </c>
      <c r="BK69" s="5">
        <v>13106778</v>
      </c>
      <c r="BL69" s="5">
        <v>10605355</v>
      </c>
      <c r="BM69" s="5">
        <v>10219613</v>
      </c>
      <c r="BN69" s="5">
        <v>10220340</v>
      </c>
      <c r="BO69" s="6">
        <v>12.737853031734989</v>
      </c>
      <c r="BP69" s="6">
        <v>13.570683202983259</v>
      </c>
      <c r="BQ69" s="6">
        <v>13.98869851963806</v>
      </c>
      <c r="BR69" s="6">
        <v>13.56415906581525</v>
      </c>
      <c r="BS69" s="6">
        <v>12.43647630965126</v>
      </c>
      <c r="BT69" s="6">
        <v>11.68358314099533</v>
      </c>
      <c r="BU69" s="6">
        <v>11.51992566435</v>
      </c>
      <c r="BV69" s="6">
        <v>11.0087532259369</v>
      </c>
      <c r="BW69" s="6">
        <v>10.668594994882209</v>
      </c>
      <c r="BX69" s="6">
        <v>9.9410125542854395</v>
      </c>
      <c r="BY69" s="6">
        <v>9.0686470478794092</v>
      </c>
      <c r="BZ69" s="6">
        <v>8.5671505027720301</v>
      </c>
      <c r="CA69" s="6">
        <v>7.7511735335944802</v>
      </c>
      <c r="CB69" s="6">
        <v>7.0995714662593397</v>
      </c>
      <c r="CC69" s="6">
        <v>7.0595805833668903</v>
      </c>
      <c r="CD69" s="6">
        <v>7.07906519121385</v>
      </c>
      <c r="CE69" s="6">
        <v>7.1634208130271304</v>
      </c>
      <c r="CF69" s="6">
        <v>7.3424478729543603</v>
      </c>
      <c r="CG69" s="6">
        <v>7.3753832600348597</v>
      </c>
      <c r="CH69" s="6">
        <v>7.4512382436583096</v>
      </c>
      <c r="CI69" s="6" t="s">
        <v>220</v>
      </c>
      <c r="CJ69" s="6" t="s">
        <v>220</v>
      </c>
      <c r="CK69" s="6" t="s">
        <v>220</v>
      </c>
      <c r="CL69" s="6" t="s">
        <v>220</v>
      </c>
      <c r="CM69" s="6" t="s">
        <v>220</v>
      </c>
      <c r="CN69" s="6" t="s">
        <v>220</v>
      </c>
      <c r="CO69" s="6" t="s">
        <v>220</v>
      </c>
      <c r="CP69" s="6" t="s">
        <v>220</v>
      </c>
      <c r="CQ69" s="6" t="s">
        <v>220</v>
      </c>
      <c r="CR69" s="6" t="s">
        <v>220</v>
      </c>
      <c r="CS69" s="6" t="s">
        <v>220</v>
      </c>
      <c r="CT69" s="6" t="s">
        <v>220</v>
      </c>
      <c r="CU69" s="6">
        <v>10.82612122595288</v>
      </c>
      <c r="CV69" s="6">
        <v>11.515386288830481</v>
      </c>
      <c r="CW69" s="6">
        <v>11.97867939153249</v>
      </c>
      <c r="CX69" s="6">
        <v>11.637323382390999</v>
      </c>
      <c r="CY69" s="6">
        <v>10.58913465213722</v>
      </c>
      <c r="CZ69" s="6">
        <v>10.000178288077869</v>
      </c>
      <c r="DA69" s="6">
        <v>9.8834801726816099</v>
      </c>
      <c r="DB69" s="6">
        <v>9.3016580884202007</v>
      </c>
      <c r="DC69" s="6">
        <v>9.0767541655075803</v>
      </c>
      <c r="DD69" s="6">
        <v>8.4709031677973794</v>
      </c>
      <c r="DE69" s="6">
        <v>7.7230021204725299</v>
      </c>
      <c r="DF69" s="6">
        <v>7.2498419242977201</v>
      </c>
      <c r="DG69" s="6">
        <v>6.6888459269796003</v>
      </c>
      <c r="DH69" s="6">
        <v>6.2160717911861596</v>
      </c>
      <c r="DI69" s="6">
        <v>6.1930047900169001</v>
      </c>
      <c r="DJ69" s="6">
        <v>6.2167658553914</v>
      </c>
      <c r="DK69" s="6">
        <v>6.2608485719850098</v>
      </c>
      <c r="DL69" s="6">
        <v>6.3647037868630099</v>
      </c>
      <c r="DM69" s="6">
        <v>6.3546459538171902</v>
      </c>
      <c r="DN69" s="6">
        <v>6.2958227618402498</v>
      </c>
      <c r="DO69" s="6" t="s">
        <v>220</v>
      </c>
      <c r="DP69" s="6" t="s">
        <v>220</v>
      </c>
      <c r="DQ69" s="6" t="s">
        <v>220</v>
      </c>
      <c r="DR69" s="6" t="s">
        <v>220</v>
      </c>
      <c r="DS69" s="6" t="s">
        <v>220</v>
      </c>
      <c r="DT69" s="6" t="s">
        <v>220</v>
      </c>
      <c r="DU69" s="6" t="s">
        <v>220</v>
      </c>
      <c r="DV69" s="6" t="s">
        <v>220</v>
      </c>
      <c r="DW69" s="6" t="s">
        <v>220</v>
      </c>
      <c r="DX69" s="6" t="s">
        <v>220</v>
      </c>
      <c r="DY69" s="6" t="s">
        <v>220</v>
      </c>
      <c r="DZ69" s="6" t="s">
        <v>220</v>
      </c>
      <c r="EA69" s="6">
        <v>12.737853031734998</v>
      </c>
      <c r="EB69" s="6">
        <v>13.570683202983263</v>
      </c>
      <c r="EC69" s="6">
        <v>13.988698519638069</v>
      </c>
      <c r="ED69" s="6">
        <v>13.564159065815259</v>
      </c>
      <c r="EE69" s="6">
        <v>12.436476309651265</v>
      </c>
      <c r="EF69" s="6">
        <v>11.683583140995337</v>
      </c>
      <c r="EG69" s="6">
        <v>11.519925664350003</v>
      </c>
      <c r="EH69" s="6">
        <v>11.0087532259369</v>
      </c>
      <c r="EI69" s="6">
        <v>10.668594994882213</v>
      </c>
      <c r="EJ69" s="6">
        <v>9.9410125542854466</v>
      </c>
      <c r="EK69" s="6">
        <v>9.0686470478794146</v>
      </c>
      <c r="EL69" s="6">
        <v>8.5671505027720354</v>
      </c>
      <c r="EM69" s="6">
        <v>7.751173533594482</v>
      </c>
      <c r="EN69" s="6">
        <v>7.0995714662593414</v>
      </c>
      <c r="EO69" s="6">
        <v>7.0595805833668948</v>
      </c>
      <c r="EP69" s="6">
        <v>7.0790651912138545</v>
      </c>
      <c r="EQ69" s="6">
        <v>7.1634208130271393</v>
      </c>
      <c r="ER69" s="6">
        <v>7.3424478729543639</v>
      </c>
      <c r="ES69" s="6">
        <v>7.3753832600348623</v>
      </c>
      <c r="ET69" s="6">
        <v>7.4512382436583158</v>
      </c>
      <c r="EU69" s="6" t="s">
        <v>220</v>
      </c>
      <c r="EV69" s="6" t="s">
        <v>220</v>
      </c>
      <c r="EW69" s="6" t="s">
        <v>220</v>
      </c>
      <c r="EX69" s="6" t="s">
        <v>220</v>
      </c>
      <c r="EY69" s="6" t="s">
        <v>220</v>
      </c>
      <c r="EZ69" s="6" t="s">
        <v>220</v>
      </c>
      <c r="FA69" s="6" t="s">
        <v>220</v>
      </c>
      <c r="FB69" s="6" t="s">
        <v>220</v>
      </c>
      <c r="FC69" s="6" t="s">
        <v>220</v>
      </c>
      <c r="FD69" s="6" t="s">
        <v>220</v>
      </c>
      <c r="FE69" s="6" t="s">
        <v>220</v>
      </c>
      <c r="FF69" s="6" t="s">
        <v>220</v>
      </c>
      <c r="FG69" s="6">
        <v>10.826121225952884</v>
      </c>
      <c r="FH69" s="6">
        <v>11.515386288830481</v>
      </c>
      <c r="FI69" s="6">
        <v>11.978679391532495</v>
      </c>
      <c r="FJ69" s="6">
        <v>11.637323382391003</v>
      </c>
      <c r="FK69" s="6">
        <v>10.589134652137227</v>
      </c>
      <c r="FL69" s="6">
        <v>10.000178288077876</v>
      </c>
      <c r="FM69" s="6">
        <v>9.8834801726816188</v>
      </c>
      <c r="FN69" s="6">
        <v>9.301658088420206</v>
      </c>
      <c r="FO69" s="6">
        <v>9.0767541655075856</v>
      </c>
      <c r="FP69" s="6">
        <v>8.4709031677973865</v>
      </c>
      <c r="FQ69" s="6">
        <v>7.7230021204725388</v>
      </c>
      <c r="FR69" s="6">
        <v>7.2498419242977299</v>
      </c>
      <c r="FS69" s="6">
        <v>6.6888459269796101</v>
      </c>
      <c r="FT69" s="6">
        <v>6.2160717911861614</v>
      </c>
      <c r="FU69" s="6">
        <v>6.1930047900169063</v>
      </c>
      <c r="FV69" s="6">
        <v>6.2167658553914054</v>
      </c>
      <c r="FW69" s="6">
        <v>6.2608485719850133</v>
      </c>
      <c r="FX69" s="6">
        <v>6.3647037868630161</v>
      </c>
      <c r="FY69" s="6">
        <v>6.3546459538171955</v>
      </c>
      <c r="FZ69" s="6">
        <v>6.2958227618402542</v>
      </c>
      <c r="GA69" s="6" t="s">
        <v>220</v>
      </c>
      <c r="GB69" s="6" t="s">
        <v>220</v>
      </c>
      <c r="GC69" s="6" t="s">
        <v>220</v>
      </c>
      <c r="GD69" s="6" t="s">
        <v>220</v>
      </c>
      <c r="GE69" s="6" t="s">
        <v>220</v>
      </c>
      <c r="GF69" s="6" t="s">
        <v>220</v>
      </c>
      <c r="GG69" s="6" t="s">
        <v>220</v>
      </c>
      <c r="GH69" s="6" t="s">
        <v>220</v>
      </c>
      <c r="GI69" s="6" t="s">
        <v>220</v>
      </c>
      <c r="GJ69" s="6" t="s">
        <v>220</v>
      </c>
      <c r="GK69" s="6" t="s">
        <v>220</v>
      </c>
      <c r="GL69" s="6" t="s">
        <v>220</v>
      </c>
      <c r="GM69" s="5">
        <v>489449</v>
      </c>
      <c r="GN69" s="5">
        <v>484177</v>
      </c>
      <c r="GO69" s="5">
        <v>476488</v>
      </c>
      <c r="GP69" s="5">
        <v>469606</v>
      </c>
      <c r="GQ69" s="5">
        <v>463307</v>
      </c>
      <c r="GR69" s="5">
        <v>459051</v>
      </c>
      <c r="GS69" s="5">
        <v>454211</v>
      </c>
      <c r="GT69" s="5">
        <v>452559</v>
      </c>
      <c r="GU69" s="5">
        <v>451812</v>
      </c>
      <c r="GV69" s="5">
        <v>451467</v>
      </c>
      <c r="GW69" s="5">
        <v>450359</v>
      </c>
      <c r="GX69" s="5">
        <v>449150</v>
      </c>
      <c r="GY69" s="5">
        <v>446949</v>
      </c>
      <c r="GZ69" s="5">
        <v>444276</v>
      </c>
      <c r="HA69" s="5">
        <v>439382</v>
      </c>
      <c r="HB69" s="5">
        <v>434861</v>
      </c>
      <c r="HC69" s="5">
        <v>430478</v>
      </c>
      <c r="HD69" s="5">
        <v>424554</v>
      </c>
      <c r="HE69" s="5">
        <v>417536</v>
      </c>
      <c r="HF69" s="5">
        <v>409535</v>
      </c>
      <c r="HG69" s="5" t="s">
        <v>220</v>
      </c>
      <c r="HH69" s="5" t="s">
        <v>220</v>
      </c>
      <c r="HI69" s="5" t="s">
        <v>220</v>
      </c>
      <c r="HJ69" s="5" t="s">
        <v>220</v>
      </c>
      <c r="HK69" s="5" t="s">
        <v>220</v>
      </c>
      <c r="HL69" s="5" t="s">
        <v>220</v>
      </c>
      <c r="HM69" s="5" t="s">
        <v>220</v>
      </c>
      <c r="HN69" s="5" t="s">
        <v>220</v>
      </c>
      <c r="HO69" s="5" t="s">
        <v>220</v>
      </c>
      <c r="HP69" s="5" t="s">
        <v>220</v>
      </c>
      <c r="HQ69" s="5" t="s">
        <v>220</v>
      </c>
      <c r="HR69" s="5" t="s">
        <v>220</v>
      </c>
      <c r="HS69" s="5">
        <v>553970</v>
      </c>
      <c r="HT69" s="5">
        <v>548398</v>
      </c>
      <c r="HU69" s="5">
        <v>539408</v>
      </c>
      <c r="HV69" s="5">
        <v>531631</v>
      </c>
      <c r="HW69" s="5">
        <v>524988</v>
      </c>
      <c r="HX69" s="5">
        <v>520705</v>
      </c>
      <c r="HY69" s="5">
        <v>514804</v>
      </c>
      <c r="HZ69" s="5">
        <v>512820</v>
      </c>
      <c r="IA69" s="5">
        <v>512082</v>
      </c>
      <c r="IB69" s="5">
        <v>511581</v>
      </c>
      <c r="IC69" s="5">
        <v>510296</v>
      </c>
      <c r="ID69" s="5">
        <v>509272</v>
      </c>
      <c r="IE69" s="5">
        <v>506502</v>
      </c>
      <c r="IF69" s="5">
        <v>503517</v>
      </c>
      <c r="IG69" s="5">
        <v>497877</v>
      </c>
      <c r="IH69" s="5">
        <v>492501</v>
      </c>
      <c r="II69" s="5">
        <v>487564</v>
      </c>
      <c r="IJ69" s="5">
        <v>480541</v>
      </c>
      <c r="IK69" s="5">
        <v>472613</v>
      </c>
      <c r="IL69" s="5">
        <v>463436</v>
      </c>
      <c r="IM69" s="5" t="s">
        <v>220</v>
      </c>
      <c r="IN69" s="5" t="s">
        <v>220</v>
      </c>
      <c r="IO69" s="5" t="s">
        <v>220</v>
      </c>
      <c r="IP69" s="5" t="s">
        <v>220</v>
      </c>
      <c r="IQ69" s="5" t="s">
        <v>220</v>
      </c>
      <c r="IR69" s="5" t="s">
        <v>220</v>
      </c>
      <c r="IS69" s="5" t="s">
        <v>220</v>
      </c>
      <c r="IT69" s="5" t="s">
        <v>220</v>
      </c>
      <c r="IU69" s="5" t="s">
        <v>220</v>
      </c>
      <c r="IV69" s="5" t="s">
        <v>220</v>
      </c>
      <c r="IW69" s="5" t="s">
        <v>220</v>
      </c>
      <c r="IX69" s="5" t="s">
        <v>220</v>
      </c>
    </row>
    <row r="70" spans="1:258" x14ac:dyDescent="0.3">
      <c r="A70" s="1" t="s">
        <v>64</v>
      </c>
      <c r="B70" s="2">
        <v>4000843</v>
      </c>
      <c r="C70" s="5">
        <v>3607100</v>
      </c>
      <c r="D70" s="5">
        <v>3761199</v>
      </c>
      <c r="E70" s="5">
        <v>3382264</v>
      </c>
      <c r="F70" s="5">
        <v>3444449</v>
      </c>
      <c r="G70" s="5">
        <v>3371771</v>
      </c>
      <c r="H70" s="5">
        <v>3576410</v>
      </c>
      <c r="I70" s="5">
        <v>3570925</v>
      </c>
      <c r="J70" s="5">
        <v>3489776</v>
      </c>
      <c r="K70" s="5">
        <v>3661178</v>
      </c>
      <c r="L70" s="5">
        <v>3739794</v>
      </c>
      <c r="M70" s="5">
        <v>3444547</v>
      </c>
      <c r="N70" s="5">
        <v>3841297</v>
      </c>
      <c r="O70" s="5">
        <v>4311270</v>
      </c>
      <c r="P70" s="5">
        <v>4475472</v>
      </c>
      <c r="Q70" s="5">
        <v>4447681</v>
      </c>
      <c r="R70" s="5">
        <v>4063443</v>
      </c>
      <c r="S70" s="5">
        <v>4117094</v>
      </c>
      <c r="T70" s="5">
        <v>4074685</v>
      </c>
      <c r="U70" s="5">
        <v>3848775</v>
      </c>
      <c r="V70" s="5">
        <v>3135538</v>
      </c>
      <c r="W70" s="5">
        <v>3130351</v>
      </c>
      <c r="X70" s="5">
        <v>3168659</v>
      </c>
      <c r="Y70" s="5">
        <v>2937042</v>
      </c>
      <c r="Z70" s="5">
        <v>2897142</v>
      </c>
      <c r="AA70" s="5">
        <v>2758448</v>
      </c>
      <c r="AB70" s="5">
        <v>2639352</v>
      </c>
      <c r="AC70" s="5">
        <v>3161622</v>
      </c>
      <c r="AD70" s="5">
        <v>2834802</v>
      </c>
      <c r="AE70" s="5" t="s">
        <v>220</v>
      </c>
      <c r="AF70" s="5" t="s">
        <v>220</v>
      </c>
      <c r="AG70" s="5" t="s">
        <v>220</v>
      </c>
      <c r="AH70" s="5" t="s">
        <v>220</v>
      </c>
      <c r="AI70" s="5">
        <v>8895361</v>
      </c>
      <c r="AJ70" s="5">
        <v>9004593</v>
      </c>
      <c r="AK70" s="5">
        <v>8386821</v>
      </c>
      <c r="AL70" s="5">
        <v>8465650</v>
      </c>
      <c r="AM70" s="5">
        <v>8385574</v>
      </c>
      <c r="AN70" s="5">
        <v>8511766</v>
      </c>
      <c r="AO70" s="5">
        <v>8413828</v>
      </c>
      <c r="AP70" s="5">
        <v>8378032</v>
      </c>
      <c r="AQ70" s="5">
        <v>8520415</v>
      </c>
      <c r="AR70" s="5">
        <v>8822121</v>
      </c>
      <c r="AS70" s="5">
        <v>8112391</v>
      </c>
      <c r="AT70" s="5">
        <v>9823509</v>
      </c>
      <c r="AU70" s="5">
        <v>11724722</v>
      </c>
      <c r="AV70" s="5">
        <v>13337039</v>
      </c>
      <c r="AW70" s="5">
        <v>12426059</v>
      </c>
      <c r="AX70" s="5">
        <v>11893261</v>
      </c>
      <c r="AY70" s="5">
        <v>11757861</v>
      </c>
      <c r="AZ70" s="5">
        <v>12272153</v>
      </c>
      <c r="BA70" s="5">
        <v>12193879</v>
      </c>
      <c r="BB70" s="5">
        <v>11066556</v>
      </c>
      <c r="BC70" s="5">
        <v>11149980</v>
      </c>
      <c r="BD70" s="5">
        <v>10958375</v>
      </c>
      <c r="BE70" s="5">
        <v>9692692</v>
      </c>
      <c r="BF70" s="5">
        <v>8811320</v>
      </c>
      <c r="BG70" s="5">
        <v>7970303</v>
      </c>
      <c r="BH70" s="5">
        <v>7594109</v>
      </c>
      <c r="BI70" s="5">
        <v>8764264</v>
      </c>
      <c r="BJ70" s="5">
        <v>7985078</v>
      </c>
      <c r="BK70" s="5" t="s">
        <v>220</v>
      </c>
      <c r="BL70" s="5" t="s">
        <v>220</v>
      </c>
      <c r="BM70" s="5" t="s">
        <v>220</v>
      </c>
      <c r="BN70" s="5" t="s">
        <v>220</v>
      </c>
      <c r="BO70" s="6">
        <v>10.8952621219262</v>
      </c>
      <c r="BP70" s="6">
        <v>11.16250429716694</v>
      </c>
      <c r="BQ70" s="6">
        <v>11.24273563506574</v>
      </c>
      <c r="BR70" s="6">
        <v>11.29890769145012</v>
      </c>
      <c r="BS70" s="6">
        <v>11.25989872977731</v>
      </c>
      <c r="BT70" s="6">
        <v>11.4759773068524</v>
      </c>
      <c r="BU70" s="6">
        <v>10.989337496587011</v>
      </c>
      <c r="BV70" s="6">
        <v>10.807942973990301</v>
      </c>
      <c r="BW70" s="6">
        <v>10.38668428576813</v>
      </c>
      <c r="BX70" s="6">
        <v>9.8603024658577407</v>
      </c>
      <c r="BY70" s="6">
        <v>9.1705527606387705</v>
      </c>
      <c r="BZ70" s="6">
        <v>9.2371404762505893</v>
      </c>
      <c r="CA70" s="6">
        <v>8.8571812946069208</v>
      </c>
      <c r="CB70" s="6">
        <v>8.4810942845804806</v>
      </c>
      <c r="CC70" s="6">
        <v>7.9821147245047399</v>
      </c>
      <c r="CD70" s="6">
        <v>7.5123485182393299</v>
      </c>
      <c r="CE70" s="6">
        <v>7.1596356168609097</v>
      </c>
      <c r="CF70" s="6">
        <v>6.9534700228361199</v>
      </c>
      <c r="CG70" s="6">
        <v>7.0165182428175097</v>
      </c>
      <c r="CH70" s="6">
        <v>7.47549543331957</v>
      </c>
      <c r="CI70" s="6" t="s">
        <v>220</v>
      </c>
      <c r="CJ70" s="6" t="s">
        <v>220</v>
      </c>
      <c r="CK70" s="6" t="s">
        <v>220</v>
      </c>
      <c r="CL70" s="6" t="s">
        <v>220</v>
      </c>
      <c r="CM70" s="6" t="s">
        <v>220</v>
      </c>
      <c r="CN70" s="6" t="s">
        <v>220</v>
      </c>
      <c r="CO70" s="6" t="s">
        <v>220</v>
      </c>
      <c r="CP70" s="6" t="s">
        <v>220</v>
      </c>
      <c r="CQ70" s="6" t="s">
        <v>220</v>
      </c>
      <c r="CR70" s="6" t="s">
        <v>220</v>
      </c>
      <c r="CS70" s="6" t="s">
        <v>220</v>
      </c>
      <c r="CT70" s="6" t="s">
        <v>220</v>
      </c>
      <c r="CU70" s="6">
        <v>9.4126366135418902</v>
      </c>
      <c r="CV70" s="6">
        <v>9.6024445357142305</v>
      </c>
      <c r="CW70" s="6">
        <v>9.6262077310673408</v>
      </c>
      <c r="CX70" s="6">
        <v>9.5415961494485</v>
      </c>
      <c r="CY70" s="6">
        <v>9.3468787489251106</v>
      </c>
      <c r="CZ70" s="6">
        <v>9.7966455813052207</v>
      </c>
      <c r="DA70" s="6">
        <v>9.3098580512118794</v>
      </c>
      <c r="DB70" s="6">
        <v>8.9896765137687105</v>
      </c>
      <c r="DC70" s="6">
        <v>8.8416163234345504</v>
      </c>
      <c r="DD70" s="6">
        <v>8.3420373581943394</v>
      </c>
      <c r="DE70" s="6">
        <v>7.7928163566596096</v>
      </c>
      <c r="DF70" s="6">
        <v>7.8462045163185801</v>
      </c>
      <c r="DG70" s="6">
        <v>7.3890523504678001</v>
      </c>
      <c r="DH70" s="6">
        <v>7.10577142097251</v>
      </c>
      <c r="DI70" s="6">
        <v>6.8902277138179997</v>
      </c>
      <c r="DJ70" s="6">
        <v>6.4002890357985098</v>
      </c>
      <c r="DK70" s="6">
        <v>6.0202148903784698</v>
      </c>
      <c r="DL70" s="6">
        <v>5.8145985132083604</v>
      </c>
      <c r="DM70" s="6">
        <v>5.8912363865543096</v>
      </c>
      <c r="DN70" s="6">
        <v>6.2403328673216896</v>
      </c>
      <c r="DO70" s="6" t="s">
        <v>220</v>
      </c>
      <c r="DP70" s="6" t="s">
        <v>220</v>
      </c>
      <c r="DQ70" s="6" t="s">
        <v>220</v>
      </c>
      <c r="DR70" s="6" t="s">
        <v>220</v>
      </c>
      <c r="DS70" s="6" t="s">
        <v>220</v>
      </c>
      <c r="DT70" s="6" t="s">
        <v>220</v>
      </c>
      <c r="DU70" s="6" t="s">
        <v>220</v>
      </c>
      <c r="DV70" s="6" t="s">
        <v>220</v>
      </c>
      <c r="DW70" s="6" t="s">
        <v>220</v>
      </c>
      <c r="DX70" s="6" t="s">
        <v>220</v>
      </c>
      <c r="DY70" s="6" t="s">
        <v>220</v>
      </c>
      <c r="DZ70" s="6" t="s">
        <v>220</v>
      </c>
      <c r="EA70" s="6">
        <v>10.895262121926201</v>
      </c>
      <c r="EB70" s="6">
        <v>11.16250429716694</v>
      </c>
      <c r="EC70" s="6">
        <v>11.242735635065744</v>
      </c>
      <c r="ED70" s="6">
        <v>11.298907691450125</v>
      </c>
      <c r="EE70" s="6">
        <v>11.259898729777319</v>
      </c>
      <c r="EF70" s="6">
        <v>11.475977306852402</v>
      </c>
      <c r="EG70" s="6">
        <v>10.989337496587019</v>
      </c>
      <c r="EH70" s="6">
        <v>10.807942973990308</v>
      </c>
      <c r="EI70" s="6">
        <v>10.386684285768132</v>
      </c>
      <c r="EJ70" s="6">
        <v>9.8603024658577443</v>
      </c>
      <c r="EK70" s="6">
        <v>9.1705527606387722</v>
      </c>
      <c r="EL70" s="6">
        <v>9.2371404762506</v>
      </c>
      <c r="EM70" s="6">
        <v>8.8571812946069262</v>
      </c>
      <c r="EN70" s="6">
        <v>8.481094284580486</v>
      </c>
      <c r="EO70" s="6">
        <v>7.9821147245047479</v>
      </c>
      <c r="EP70" s="6">
        <v>7.5123485182393352</v>
      </c>
      <c r="EQ70" s="6">
        <v>7.1596356168609177</v>
      </c>
      <c r="ER70" s="6">
        <v>6.9534700228361208</v>
      </c>
      <c r="ES70" s="6">
        <v>7.0165182428175195</v>
      </c>
      <c r="ET70" s="6">
        <v>7.4754954333195771</v>
      </c>
      <c r="EU70" s="6" t="s">
        <v>220</v>
      </c>
      <c r="EV70" s="6" t="s">
        <v>220</v>
      </c>
      <c r="EW70" s="6" t="s">
        <v>220</v>
      </c>
      <c r="EX70" s="6" t="s">
        <v>220</v>
      </c>
      <c r="EY70" s="6" t="s">
        <v>220</v>
      </c>
      <c r="EZ70" s="6" t="s">
        <v>220</v>
      </c>
      <c r="FA70" s="6" t="s">
        <v>220</v>
      </c>
      <c r="FB70" s="6" t="s">
        <v>220</v>
      </c>
      <c r="FC70" s="6" t="s">
        <v>220</v>
      </c>
      <c r="FD70" s="6" t="s">
        <v>220</v>
      </c>
      <c r="FE70" s="6" t="s">
        <v>220</v>
      </c>
      <c r="FF70" s="6" t="s">
        <v>220</v>
      </c>
      <c r="FG70" s="6">
        <v>9.4126366135418937</v>
      </c>
      <c r="FH70" s="6">
        <v>9.6024445357142341</v>
      </c>
      <c r="FI70" s="6">
        <v>9.6262077310673497</v>
      </c>
      <c r="FJ70" s="6">
        <v>9.5415961494485089</v>
      </c>
      <c r="FK70" s="6">
        <v>9.3468787489251142</v>
      </c>
      <c r="FL70" s="6">
        <v>9.7966455813052207</v>
      </c>
      <c r="FM70" s="6">
        <v>9.3098580512118847</v>
      </c>
      <c r="FN70" s="6">
        <v>8.9896765137687122</v>
      </c>
      <c r="FO70" s="6">
        <v>8.8416163234345522</v>
      </c>
      <c r="FP70" s="6">
        <v>8.3420373581943466</v>
      </c>
      <c r="FQ70" s="6">
        <v>7.7928163566596105</v>
      </c>
      <c r="FR70" s="6">
        <v>7.8462045163185827</v>
      </c>
      <c r="FS70" s="6">
        <v>7.3890523504678027</v>
      </c>
      <c r="FT70" s="6">
        <v>7.1057714209725118</v>
      </c>
      <c r="FU70" s="6">
        <v>6.8902277138180077</v>
      </c>
      <c r="FV70" s="6">
        <v>6.4002890357985152</v>
      </c>
      <c r="FW70" s="6">
        <v>6.0202148903784716</v>
      </c>
      <c r="FX70" s="6">
        <v>5.8145985132083657</v>
      </c>
      <c r="FY70" s="6">
        <v>5.8912363865543167</v>
      </c>
      <c r="FZ70" s="6">
        <v>6.2403328673216922</v>
      </c>
      <c r="GA70" s="6" t="s">
        <v>220</v>
      </c>
      <c r="GB70" s="6" t="s">
        <v>220</v>
      </c>
      <c r="GC70" s="6" t="s">
        <v>220</v>
      </c>
      <c r="GD70" s="6" t="s">
        <v>220</v>
      </c>
      <c r="GE70" s="6" t="s">
        <v>220</v>
      </c>
      <c r="GF70" s="6" t="s">
        <v>220</v>
      </c>
      <c r="GG70" s="6" t="s">
        <v>220</v>
      </c>
      <c r="GH70" s="6" t="s">
        <v>220</v>
      </c>
      <c r="GI70" s="6" t="s">
        <v>220</v>
      </c>
      <c r="GJ70" s="6" t="s">
        <v>220</v>
      </c>
      <c r="GK70" s="6" t="s">
        <v>220</v>
      </c>
      <c r="GL70" s="6" t="s">
        <v>220</v>
      </c>
      <c r="GM70" s="5">
        <v>288713</v>
      </c>
      <c r="GN70" s="5">
        <v>286741</v>
      </c>
      <c r="GO70" s="5">
        <v>283563</v>
      </c>
      <c r="GP70" s="5">
        <v>280950</v>
      </c>
      <c r="GQ70" s="5">
        <v>278740</v>
      </c>
      <c r="GR70" s="5">
        <v>278361</v>
      </c>
      <c r="GS70" s="5">
        <v>275861</v>
      </c>
      <c r="GT70" s="5">
        <v>274500</v>
      </c>
      <c r="GU70" s="5">
        <v>273918</v>
      </c>
      <c r="GV70" s="5">
        <v>273781</v>
      </c>
      <c r="GW70" s="5">
        <v>273393</v>
      </c>
      <c r="GX70" s="5">
        <v>353274</v>
      </c>
      <c r="GY70" s="5">
        <v>402249</v>
      </c>
      <c r="GZ70" s="5">
        <v>397396</v>
      </c>
      <c r="HA70" s="5">
        <v>390912</v>
      </c>
      <c r="HB70" s="5">
        <v>384105</v>
      </c>
      <c r="HC70" s="5">
        <v>378464</v>
      </c>
      <c r="HD70" s="5">
        <v>372400</v>
      </c>
      <c r="HE70" s="5">
        <v>366393</v>
      </c>
      <c r="HF70" s="5">
        <v>307223</v>
      </c>
      <c r="HG70" s="5" t="s">
        <v>220</v>
      </c>
      <c r="HH70" s="5" t="s">
        <v>220</v>
      </c>
      <c r="HI70" s="5" t="s">
        <v>220</v>
      </c>
      <c r="HJ70" s="5" t="s">
        <v>220</v>
      </c>
      <c r="HK70" s="5" t="s">
        <v>220</v>
      </c>
      <c r="HL70" s="5" t="s">
        <v>220</v>
      </c>
      <c r="HM70" s="5" t="s">
        <v>220</v>
      </c>
      <c r="HN70" s="5" t="s">
        <v>220</v>
      </c>
      <c r="HO70" s="5" t="s">
        <v>220</v>
      </c>
      <c r="HP70" s="5" t="s">
        <v>220</v>
      </c>
      <c r="HQ70" s="5" t="s">
        <v>220</v>
      </c>
      <c r="HR70" s="5" t="s">
        <v>220</v>
      </c>
      <c r="HS70" s="5">
        <v>328464</v>
      </c>
      <c r="HT70" s="5">
        <v>326627</v>
      </c>
      <c r="HU70" s="5">
        <v>323470</v>
      </c>
      <c r="HV70" s="5">
        <v>320535</v>
      </c>
      <c r="HW70" s="5">
        <v>318150</v>
      </c>
      <c r="HX70" s="5">
        <v>317720</v>
      </c>
      <c r="HY70" s="5">
        <v>314907</v>
      </c>
      <c r="HZ70" s="5">
        <v>313345</v>
      </c>
      <c r="IA70" s="5">
        <v>312684</v>
      </c>
      <c r="IB70" s="5">
        <v>312464</v>
      </c>
      <c r="IC70" s="5">
        <v>312010</v>
      </c>
      <c r="ID70" s="5">
        <v>403879</v>
      </c>
      <c r="IE70" s="5">
        <v>469707</v>
      </c>
      <c r="IF70" s="5">
        <v>464591</v>
      </c>
      <c r="IG70" s="5">
        <v>457369</v>
      </c>
      <c r="IH70" s="5">
        <v>449878</v>
      </c>
      <c r="II70" s="5">
        <v>442903</v>
      </c>
      <c r="IJ70" s="5">
        <v>435749</v>
      </c>
      <c r="IK70" s="5">
        <v>428061</v>
      </c>
      <c r="IL70" s="5">
        <v>360992</v>
      </c>
      <c r="IM70" s="5" t="s">
        <v>220</v>
      </c>
      <c r="IN70" s="5" t="s">
        <v>220</v>
      </c>
      <c r="IO70" s="5" t="s">
        <v>220</v>
      </c>
      <c r="IP70" s="5" t="s">
        <v>220</v>
      </c>
      <c r="IQ70" s="5" t="s">
        <v>220</v>
      </c>
      <c r="IR70" s="5" t="s">
        <v>220</v>
      </c>
      <c r="IS70" s="5" t="s">
        <v>220</v>
      </c>
      <c r="IT70" s="5" t="s">
        <v>220</v>
      </c>
      <c r="IU70" s="5" t="s">
        <v>220</v>
      </c>
      <c r="IV70" s="5" t="s">
        <v>220</v>
      </c>
      <c r="IW70" s="5" t="s">
        <v>220</v>
      </c>
      <c r="IX70" s="5" t="s">
        <v>220</v>
      </c>
    </row>
    <row r="71" spans="1:258" x14ac:dyDescent="0.3">
      <c r="A71" s="1" t="s">
        <v>65</v>
      </c>
      <c r="B71" s="2">
        <v>4059947</v>
      </c>
      <c r="C71" s="5" t="s">
        <v>220</v>
      </c>
      <c r="D71" s="5" t="s">
        <v>220</v>
      </c>
      <c r="E71" s="5" t="s">
        <v>220</v>
      </c>
      <c r="F71" s="5" t="s">
        <v>220</v>
      </c>
      <c r="G71" s="5" t="s">
        <v>220</v>
      </c>
      <c r="H71" s="5" t="s">
        <v>220</v>
      </c>
      <c r="I71" s="5" t="s">
        <v>220</v>
      </c>
      <c r="J71" s="5" t="s">
        <v>220</v>
      </c>
      <c r="K71" s="5" t="s">
        <v>220</v>
      </c>
      <c r="L71" s="5" t="s">
        <v>220</v>
      </c>
      <c r="M71" s="5" t="s">
        <v>220</v>
      </c>
      <c r="N71" s="5" t="s">
        <v>220</v>
      </c>
      <c r="O71" s="5" t="s">
        <v>220</v>
      </c>
      <c r="P71" s="5" t="s">
        <v>220</v>
      </c>
      <c r="Q71" s="5" t="s">
        <v>220</v>
      </c>
      <c r="R71" s="5" t="s">
        <v>220</v>
      </c>
      <c r="S71" s="5" t="s">
        <v>220</v>
      </c>
      <c r="T71" s="5">
        <v>286727</v>
      </c>
      <c r="U71" s="5">
        <v>274638</v>
      </c>
      <c r="V71" s="5">
        <v>262060</v>
      </c>
      <c r="W71" s="5">
        <v>251413</v>
      </c>
      <c r="X71" s="5">
        <v>236385</v>
      </c>
      <c r="Y71" s="5">
        <v>228850</v>
      </c>
      <c r="Z71" s="5">
        <v>232598</v>
      </c>
      <c r="AA71" s="5">
        <v>225994</v>
      </c>
      <c r="AB71" s="5">
        <v>226942</v>
      </c>
      <c r="AC71" s="5" t="s">
        <v>220</v>
      </c>
      <c r="AD71" s="5" t="s">
        <v>220</v>
      </c>
      <c r="AE71" s="5" t="s">
        <v>220</v>
      </c>
      <c r="AF71" s="5" t="s">
        <v>220</v>
      </c>
      <c r="AG71" s="5" t="s">
        <v>220</v>
      </c>
      <c r="AH71" s="5" t="s">
        <v>220</v>
      </c>
      <c r="AI71" s="5" t="s">
        <v>220</v>
      </c>
      <c r="AJ71" s="5" t="s">
        <v>220</v>
      </c>
      <c r="AK71" s="5" t="s">
        <v>220</v>
      </c>
      <c r="AL71" s="5" t="s">
        <v>220</v>
      </c>
      <c r="AM71" s="5" t="s">
        <v>220</v>
      </c>
      <c r="AN71" s="5" t="s">
        <v>220</v>
      </c>
      <c r="AO71" s="5" t="s">
        <v>220</v>
      </c>
      <c r="AP71" s="5" t="s">
        <v>220</v>
      </c>
      <c r="AQ71" s="5" t="s">
        <v>220</v>
      </c>
      <c r="AR71" s="5" t="s">
        <v>220</v>
      </c>
      <c r="AS71" s="5" t="s">
        <v>220</v>
      </c>
      <c r="AT71" s="5" t="s">
        <v>220</v>
      </c>
      <c r="AU71" s="5" t="s">
        <v>220</v>
      </c>
      <c r="AV71" s="5" t="s">
        <v>220</v>
      </c>
      <c r="AW71" s="5" t="s">
        <v>220</v>
      </c>
      <c r="AX71" s="5" t="s">
        <v>220</v>
      </c>
      <c r="AY71" s="5" t="s">
        <v>220</v>
      </c>
      <c r="AZ71" s="5">
        <v>626419</v>
      </c>
      <c r="BA71" s="5">
        <v>594385</v>
      </c>
      <c r="BB71" s="5">
        <v>579785</v>
      </c>
      <c r="BC71" s="5">
        <v>558048</v>
      </c>
      <c r="BD71" s="5">
        <v>525341</v>
      </c>
      <c r="BE71" s="5">
        <v>513801</v>
      </c>
      <c r="BF71" s="5">
        <v>518230</v>
      </c>
      <c r="BG71" s="5">
        <v>501588</v>
      </c>
      <c r="BH71" s="5">
        <v>486895</v>
      </c>
      <c r="BI71" s="5" t="s">
        <v>220</v>
      </c>
      <c r="BJ71" s="5" t="s">
        <v>220</v>
      </c>
      <c r="BK71" s="5" t="s">
        <v>220</v>
      </c>
      <c r="BL71" s="5" t="s">
        <v>220</v>
      </c>
      <c r="BM71" s="5" t="s">
        <v>220</v>
      </c>
      <c r="BN71" s="5" t="s">
        <v>220</v>
      </c>
      <c r="BO71" s="6" t="s">
        <v>220</v>
      </c>
      <c r="BP71" s="6" t="s">
        <v>220</v>
      </c>
      <c r="BQ71" s="6" t="s">
        <v>220</v>
      </c>
      <c r="BR71" s="6" t="s">
        <v>220</v>
      </c>
      <c r="BS71" s="6" t="s">
        <v>220</v>
      </c>
      <c r="BT71" s="6" t="s">
        <v>220</v>
      </c>
      <c r="BU71" s="6" t="s">
        <v>220</v>
      </c>
      <c r="BV71" s="6" t="s">
        <v>220</v>
      </c>
      <c r="BW71" s="6" t="s">
        <v>220</v>
      </c>
      <c r="BX71" s="6" t="s">
        <v>220</v>
      </c>
      <c r="BY71" s="6" t="s">
        <v>220</v>
      </c>
      <c r="BZ71" s="6" t="s">
        <v>220</v>
      </c>
      <c r="CA71" s="6" t="s">
        <v>220</v>
      </c>
      <c r="CB71" s="6" t="s">
        <v>220</v>
      </c>
      <c r="CC71" s="6" t="s">
        <v>220</v>
      </c>
      <c r="CD71" s="6" t="s">
        <v>220</v>
      </c>
      <c r="CE71" s="6" t="s">
        <v>220</v>
      </c>
      <c r="CF71" s="6">
        <v>9.9383734353583701</v>
      </c>
      <c r="CG71" s="6">
        <v>11.003211500229391</v>
      </c>
      <c r="CH71" s="6">
        <v>9.5222468137067793</v>
      </c>
      <c r="CI71" s="6" t="s">
        <v>220</v>
      </c>
      <c r="CJ71" s="6" t="s">
        <v>220</v>
      </c>
      <c r="CK71" s="6" t="s">
        <v>220</v>
      </c>
      <c r="CL71" s="6" t="s">
        <v>220</v>
      </c>
      <c r="CM71" s="6" t="s">
        <v>220</v>
      </c>
      <c r="CN71" s="6" t="s">
        <v>220</v>
      </c>
      <c r="CO71" s="6" t="s">
        <v>220</v>
      </c>
      <c r="CP71" s="6" t="s">
        <v>220</v>
      </c>
      <c r="CQ71" s="6" t="s">
        <v>220</v>
      </c>
      <c r="CR71" s="6" t="s">
        <v>220</v>
      </c>
      <c r="CS71" s="6" t="s">
        <v>220</v>
      </c>
      <c r="CT71" s="6" t="s">
        <v>220</v>
      </c>
      <c r="CU71" s="6" t="s">
        <v>220</v>
      </c>
      <c r="CV71" s="6" t="s">
        <v>220</v>
      </c>
      <c r="CW71" s="6" t="s">
        <v>220</v>
      </c>
      <c r="CX71" s="6" t="s">
        <v>220</v>
      </c>
      <c r="CY71" s="6" t="s">
        <v>220</v>
      </c>
      <c r="CZ71" s="6" t="s">
        <v>220</v>
      </c>
      <c r="DA71" s="6" t="s">
        <v>220</v>
      </c>
      <c r="DB71" s="6" t="s">
        <v>220</v>
      </c>
      <c r="DC71" s="6" t="s">
        <v>220</v>
      </c>
      <c r="DD71" s="6" t="s">
        <v>220</v>
      </c>
      <c r="DE71" s="6" t="s">
        <v>220</v>
      </c>
      <c r="DF71" s="6" t="s">
        <v>220</v>
      </c>
      <c r="DG71" s="6" t="s">
        <v>220</v>
      </c>
      <c r="DH71" s="6" t="s">
        <v>220</v>
      </c>
      <c r="DI71" s="6" t="s">
        <v>220</v>
      </c>
      <c r="DJ71" s="6" t="s">
        <v>220</v>
      </c>
      <c r="DK71" s="6" t="s">
        <v>220</v>
      </c>
      <c r="DL71" s="6">
        <v>9.5290851650412893</v>
      </c>
      <c r="DM71" s="6">
        <v>10.64814892704223</v>
      </c>
      <c r="DN71" s="6">
        <v>9.0657743818829299</v>
      </c>
      <c r="DO71" s="6" t="s">
        <v>220</v>
      </c>
      <c r="DP71" s="6" t="s">
        <v>220</v>
      </c>
      <c r="DQ71" s="6" t="s">
        <v>220</v>
      </c>
      <c r="DR71" s="6" t="s">
        <v>220</v>
      </c>
      <c r="DS71" s="6" t="s">
        <v>220</v>
      </c>
      <c r="DT71" s="6" t="s">
        <v>220</v>
      </c>
      <c r="DU71" s="6" t="s">
        <v>220</v>
      </c>
      <c r="DV71" s="6" t="s">
        <v>220</v>
      </c>
      <c r="DW71" s="6" t="s">
        <v>220</v>
      </c>
      <c r="DX71" s="6" t="s">
        <v>220</v>
      </c>
      <c r="DY71" s="6" t="s">
        <v>220</v>
      </c>
      <c r="DZ71" s="6" t="s">
        <v>220</v>
      </c>
      <c r="EA71" s="6" t="s">
        <v>220</v>
      </c>
      <c r="EB71" s="6" t="s">
        <v>220</v>
      </c>
      <c r="EC71" s="6" t="s">
        <v>220</v>
      </c>
      <c r="ED71" s="6" t="s">
        <v>220</v>
      </c>
      <c r="EE71" s="6" t="s">
        <v>220</v>
      </c>
      <c r="EF71" s="6" t="s">
        <v>220</v>
      </c>
      <c r="EG71" s="6" t="s">
        <v>220</v>
      </c>
      <c r="EH71" s="6" t="s">
        <v>220</v>
      </c>
      <c r="EI71" s="6" t="s">
        <v>220</v>
      </c>
      <c r="EJ71" s="6" t="s">
        <v>220</v>
      </c>
      <c r="EK71" s="6" t="s">
        <v>220</v>
      </c>
      <c r="EL71" s="6" t="s">
        <v>220</v>
      </c>
      <c r="EM71" s="6" t="s">
        <v>220</v>
      </c>
      <c r="EN71" s="6" t="s">
        <v>220</v>
      </c>
      <c r="EO71" s="6" t="s">
        <v>220</v>
      </c>
      <c r="EP71" s="6" t="s">
        <v>220</v>
      </c>
      <c r="EQ71" s="6" t="s">
        <v>220</v>
      </c>
      <c r="ER71" s="6">
        <v>9.9383734353583719</v>
      </c>
      <c r="ES71" s="6">
        <v>11.003211500229392</v>
      </c>
      <c r="ET71" s="6">
        <v>9.5222468137067846</v>
      </c>
      <c r="EU71" s="6" t="s">
        <v>220</v>
      </c>
      <c r="EV71" s="6" t="s">
        <v>220</v>
      </c>
      <c r="EW71" s="6" t="s">
        <v>220</v>
      </c>
      <c r="EX71" s="6" t="s">
        <v>220</v>
      </c>
      <c r="EY71" s="6" t="s">
        <v>220</v>
      </c>
      <c r="EZ71" s="6" t="s">
        <v>220</v>
      </c>
      <c r="FA71" s="6" t="s">
        <v>220</v>
      </c>
      <c r="FB71" s="6" t="s">
        <v>220</v>
      </c>
      <c r="FC71" s="6" t="s">
        <v>220</v>
      </c>
      <c r="FD71" s="6" t="s">
        <v>220</v>
      </c>
      <c r="FE71" s="6" t="s">
        <v>220</v>
      </c>
      <c r="FF71" s="6" t="s">
        <v>220</v>
      </c>
      <c r="FG71" s="6" t="s">
        <v>220</v>
      </c>
      <c r="FH71" s="6" t="s">
        <v>220</v>
      </c>
      <c r="FI71" s="6" t="s">
        <v>220</v>
      </c>
      <c r="FJ71" s="6" t="s">
        <v>220</v>
      </c>
      <c r="FK71" s="6" t="s">
        <v>220</v>
      </c>
      <c r="FL71" s="6" t="s">
        <v>220</v>
      </c>
      <c r="FM71" s="6" t="s">
        <v>220</v>
      </c>
      <c r="FN71" s="6" t="s">
        <v>220</v>
      </c>
      <c r="FO71" s="6" t="s">
        <v>220</v>
      </c>
      <c r="FP71" s="6" t="s">
        <v>220</v>
      </c>
      <c r="FQ71" s="6" t="s">
        <v>220</v>
      </c>
      <c r="FR71" s="6" t="s">
        <v>220</v>
      </c>
      <c r="FS71" s="6" t="s">
        <v>220</v>
      </c>
      <c r="FT71" s="6" t="s">
        <v>220</v>
      </c>
      <c r="FU71" s="6" t="s">
        <v>220</v>
      </c>
      <c r="FV71" s="6" t="s">
        <v>220</v>
      </c>
      <c r="FW71" s="6" t="s">
        <v>220</v>
      </c>
      <c r="FX71" s="6">
        <v>9.5290851650412911</v>
      </c>
      <c r="FY71" s="6">
        <v>10.648148927042238</v>
      </c>
      <c r="FZ71" s="6">
        <v>9.0657743818829388</v>
      </c>
      <c r="GA71" s="6" t="s">
        <v>220</v>
      </c>
      <c r="GB71" s="6" t="s">
        <v>220</v>
      </c>
      <c r="GC71" s="6" t="s">
        <v>220</v>
      </c>
      <c r="GD71" s="6" t="s">
        <v>220</v>
      </c>
      <c r="GE71" s="6" t="s">
        <v>220</v>
      </c>
      <c r="GF71" s="6" t="s">
        <v>220</v>
      </c>
      <c r="GG71" s="6" t="s">
        <v>220</v>
      </c>
      <c r="GH71" s="6" t="s">
        <v>220</v>
      </c>
      <c r="GI71" s="6" t="s">
        <v>220</v>
      </c>
      <c r="GJ71" s="6" t="s">
        <v>220</v>
      </c>
      <c r="GK71" s="6" t="s">
        <v>220</v>
      </c>
      <c r="GL71" s="6" t="s">
        <v>220</v>
      </c>
      <c r="GM71" s="5" t="s">
        <v>220</v>
      </c>
      <c r="GN71" s="5" t="s">
        <v>220</v>
      </c>
      <c r="GO71" s="5" t="s">
        <v>220</v>
      </c>
      <c r="GP71" s="5" t="s">
        <v>220</v>
      </c>
      <c r="GQ71" s="5" t="s">
        <v>220</v>
      </c>
      <c r="GR71" s="5" t="s">
        <v>220</v>
      </c>
      <c r="GS71" s="5" t="s">
        <v>220</v>
      </c>
      <c r="GT71" s="5" t="s">
        <v>220</v>
      </c>
      <c r="GU71" s="5" t="s">
        <v>220</v>
      </c>
      <c r="GV71" s="5" t="s">
        <v>220</v>
      </c>
      <c r="GW71" s="5" t="s">
        <v>220</v>
      </c>
      <c r="GX71" s="5" t="s">
        <v>220</v>
      </c>
      <c r="GY71" s="5" t="s">
        <v>220</v>
      </c>
      <c r="GZ71" s="5" t="s">
        <v>220</v>
      </c>
      <c r="HA71" s="5" t="s">
        <v>220</v>
      </c>
      <c r="HB71" s="5" t="s">
        <v>220</v>
      </c>
      <c r="HC71" s="5" t="s">
        <v>220</v>
      </c>
      <c r="HD71" s="5">
        <v>35570</v>
      </c>
      <c r="HE71" s="5">
        <v>34878</v>
      </c>
      <c r="HF71" s="5">
        <v>34329</v>
      </c>
      <c r="HG71" s="5" t="s">
        <v>220</v>
      </c>
      <c r="HH71" s="5" t="s">
        <v>220</v>
      </c>
      <c r="HI71" s="5" t="s">
        <v>220</v>
      </c>
      <c r="HJ71" s="5" t="s">
        <v>220</v>
      </c>
      <c r="HK71" s="5" t="s">
        <v>220</v>
      </c>
      <c r="HL71" s="5" t="s">
        <v>220</v>
      </c>
      <c r="HM71" s="5" t="s">
        <v>220</v>
      </c>
      <c r="HN71" s="5" t="s">
        <v>220</v>
      </c>
      <c r="HO71" s="5" t="s">
        <v>220</v>
      </c>
      <c r="HP71" s="5" t="s">
        <v>220</v>
      </c>
      <c r="HQ71" s="5" t="s">
        <v>220</v>
      </c>
      <c r="HR71" s="5" t="s">
        <v>220</v>
      </c>
      <c r="HS71" s="5" t="s">
        <v>220</v>
      </c>
      <c r="HT71" s="5" t="s">
        <v>220</v>
      </c>
      <c r="HU71" s="5" t="s">
        <v>220</v>
      </c>
      <c r="HV71" s="5" t="s">
        <v>220</v>
      </c>
      <c r="HW71" s="5" t="s">
        <v>220</v>
      </c>
      <c r="HX71" s="5" t="s">
        <v>220</v>
      </c>
      <c r="HY71" s="5" t="s">
        <v>220</v>
      </c>
      <c r="HZ71" s="5" t="s">
        <v>220</v>
      </c>
      <c r="IA71" s="5" t="s">
        <v>220</v>
      </c>
      <c r="IB71" s="5" t="s">
        <v>220</v>
      </c>
      <c r="IC71" s="5" t="s">
        <v>220</v>
      </c>
      <c r="ID71" s="5" t="s">
        <v>220</v>
      </c>
      <c r="IE71" s="5" t="s">
        <v>220</v>
      </c>
      <c r="IF71" s="5" t="s">
        <v>220</v>
      </c>
      <c r="IG71" s="5" t="s">
        <v>220</v>
      </c>
      <c r="IH71" s="5" t="s">
        <v>220</v>
      </c>
      <c r="II71" s="5" t="s">
        <v>220</v>
      </c>
      <c r="IJ71" s="5">
        <v>42663</v>
      </c>
      <c r="IK71" s="5">
        <v>41814</v>
      </c>
      <c r="IL71" s="5">
        <v>41155</v>
      </c>
      <c r="IM71" s="5" t="s">
        <v>220</v>
      </c>
      <c r="IN71" s="5" t="s">
        <v>220</v>
      </c>
      <c r="IO71" s="5" t="s">
        <v>220</v>
      </c>
      <c r="IP71" s="5" t="s">
        <v>220</v>
      </c>
      <c r="IQ71" s="5" t="s">
        <v>220</v>
      </c>
      <c r="IR71" s="5" t="s">
        <v>220</v>
      </c>
      <c r="IS71" s="5" t="s">
        <v>220</v>
      </c>
      <c r="IT71" s="5" t="s">
        <v>220</v>
      </c>
      <c r="IU71" s="5" t="s">
        <v>220</v>
      </c>
      <c r="IV71" s="5" t="s">
        <v>220</v>
      </c>
      <c r="IW71" s="5" t="s">
        <v>220</v>
      </c>
      <c r="IX71" s="5" t="s">
        <v>220</v>
      </c>
    </row>
    <row r="72" spans="1:258" x14ac:dyDescent="0.3">
      <c r="A72" s="1" t="s">
        <v>66</v>
      </c>
      <c r="B72" s="2">
        <v>4060026</v>
      </c>
      <c r="C72" s="5">
        <v>164023</v>
      </c>
      <c r="D72" s="5">
        <v>174450</v>
      </c>
      <c r="E72" s="5">
        <v>165548</v>
      </c>
      <c r="F72" s="5">
        <v>164086</v>
      </c>
      <c r="G72" s="5">
        <v>171254</v>
      </c>
      <c r="H72" s="5">
        <v>172848</v>
      </c>
      <c r="I72" s="5">
        <v>178742</v>
      </c>
      <c r="J72" s="5">
        <v>171893</v>
      </c>
      <c r="K72" s="5">
        <v>181070</v>
      </c>
      <c r="L72" s="5">
        <v>175098</v>
      </c>
      <c r="M72" s="5">
        <v>163058</v>
      </c>
      <c r="N72" s="5">
        <v>163968</v>
      </c>
      <c r="O72" s="5">
        <v>170377</v>
      </c>
      <c r="P72" s="5">
        <v>171027</v>
      </c>
      <c r="Q72" s="5">
        <v>172478</v>
      </c>
      <c r="R72" s="5">
        <v>177413</v>
      </c>
      <c r="S72" s="5">
        <v>168163</v>
      </c>
      <c r="T72" s="5">
        <v>161046</v>
      </c>
      <c r="U72" s="5">
        <v>162840</v>
      </c>
      <c r="V72" s="5">
        <v>149491</v>
      </c>
      <c r="W72" s="5">
        <v>147171</v>
      </c>
      <c r="X72" s="5">
        <v>138955</v>
      </c>
      <c r="Y72" s="5">
        <v>135132</v>
      </c>
      <c r="Z72" s="5">
        <v>135909</v>
      </c>
      <c r="AA72" s="5">
        <v>130436</v>
      </c>
      <c r="AB72" s="5">
        <v>130637</v>
      </c>
      <c r="AC72" s="5" t="s">
        <v>220</v>
      </c>
      <c r="AD72" s="5" t="s">
        <v>220</v>
      </c>
      <c r="AE72" s="5" t="s">
        <v>220</v>
      </c>
      <c r="AF72" s="5" t="s">
        <v>220</v>
      </c>
      <c r="AG72" s="5" t="s">
        <v>220</v>
      </c>
      <c r="AH72" s="5" t="s">
        <v>220</v>
      </c>
      <c r="AI72" s="5">
        <v>468468</v>
      </c>
      <c r="AJ72" s="5">
        <v>477647</v>
      </c>
      <c r="AK72" s="5">
        <v>455496</v>
      </c>
      <c r="AL72" s="5">
        <v>444498</v>
      </c>
      <c r="AM72" s="5">
        <v>460811</v>
      </c>
      <c r="AN72" s="5">
        <v>533929</v>
      </c>
      <c r="AO72" s="5">
        <v>505418</v>
      </c>
      <c r="AP72" s="5">
        <v>432913</v>
      </c>
      <c r="AQ72" s="5">
        <v>473350</v>
      </c>
      <c r="AR72" s="5">
        <v>605631</v>
      </c>
      <c r="AS72" s="5">
        <v>564873</v>
      </c>
      <c r="AT72" s="5">
        <v>591955</v>
      </c>
      <c r="AU72" s="5">
        <v>613541</v>
      </c>
      <c r="AV72" s="5">
        <v>640738</v>
      </c>
      <c r="AW72" s="5">
        <v>625394</v>
      </c>
      <c r="AX72" s="5">
        <v>671527</v>
      </c>
      <c r="AY72" s="5">
        <v>644683</v>
      </c>
      <c r="AZ72" s="5">
        <v>623951</v>
      </c>
      <c r="BA72" s="5">
        <v>591807</v>
      </c>
      <c r="BB72" s="5">
        <v>619104</v>
      </c>
      <c r="BC72" s="5">
        <v>622243</v>
      </c>
      <c r="BD72" s="5">
        <v>483748</v>
      </c>
      <c r="BE72" s="5">
        <v>482901</v>
      </c>
      <c r="BF72" s="5">
        <v>539479</v>
      </c>
      <c r="BG72" s="5">
        <v>470567</v>
      </c>
      <c r="BH72" s="5">
        <v>425556</v>
      </c>
      <c r="BI72" s="5" t="s">
        <v>220</v>
      </c>
      <c r="BJ72" s="5" t="s">
        <v>220</v>
      </c>
      <c r="BK72" s="5" t="s">
        <v>220</v>
      </c>
      <c r="BL72" s="5" t="s">
        <v>220</v>
      </c>
      <c r="BM72" s="5" t="s">
        <v>220</v>
      </c>
      <c r="BN72" s="5" t="s">
        <v>220</v>
      </c>
      <c r="BO72" s="6">
        <v>25.009566653911119</v>
      </c>
      <c r="BP72" s="6">
        <v>24.759893984996179</v>
      </c>
      <c r="BQ72" s="6">
        <v>22.931492595551749</v>
      </c>
      <c r="BR72" s="6">
        <v>22.082777272044328</v>
      </c>
      <c r="BS72" s="6">
        <v>24.041605458939479</v>
      </c>
      <c r="BT72" s="6">
        <v>21.289688319254289</v>
      </c>
      <c r="BU72" s="6">
        <v>18.965766740699259</v>
      </c>
      <c r="BV72" s="6">
        <v>18.197457307095199</v>
      </c>
      <c r="BW72" s="6">
        <v>18.374992219021799</v>
      </c>
      <c r="BX72" s="6">
        <v>18.63831686397473</v>
      </c>
      <c r="BY72" s="6">
        <v>19.65284724537808</v>
      </c>
      <c r="BZ72" s="6">
        <v>20.41648184335774</v>
      </c>
      <c r="CA72" s="6">
        <v>18.383634951232839</v>
      </c>
      <c r="CB72" s="6">
        <v>18.876803164262441</v>
      </c>
      <c r="CC72" s="6">
        <v>15.613006456233</v>
      </c>
      <c r="CD72" s="6">
        <v>14.599252919203501</v>
      </c>
      <c r="CE72" s="6">
        <v>13.116872437651971</v>
      </c>
      <c r="CF72" s="6">
        <v>12.095301963414171</v>
      </c>
      <c r="CG72" s="6">
        <v>15.62950177150792</v>
      </c>
      <c r="CH72" s="6">
        <v>12.18334214099845</v>
      </c>
      <c r="CI72" s="6" t="s">
        <v>220</v>
      </c>
      <c r="CJ72" s="6" t="s">
        <v>220</v>
      </c>
      <c r="CK72" s="6" t="s">
        <v>220</v>
      </c>
      <c r="CL72" s="6" t="s">
        <v>220</v>
      </c>
      <c r="CM72" s="6" t="s">
        <v>220</v>
      </c>
      <c r="CN72" s="6" t="s">
        <v>220</v>
      </c>
      <c r="CO72" s="6" t="s">
        <v>220</v>
      </c>
      <c r="CP72" s="6" t="s">
        <v>220</v>
      </c>
      <c r="CQ72" s="6" t="s">
        <v>220</v>
      </c>
      <c r="CR72" s="6" t="s">
        <v>220</v>
      </c>
      <c r="CS72" s="6" t="s">
        <v>220</v>
      </c>
      <c r="CT72" s="6" t="s">
        <v>220</v>
      </c>
      <c r="CU72" s="6">
        <v>23.40010132588629</v>
      </c>
      <c r="CV72" s="6">
        <v>23.247064734345741</v>
      </c>
      <c r="CW72" s="6">
        <v>21.535655037739421</v>
      </c>
      <c r="CX72" s="6">
        <v>20.809487529308921</v>
      </c>
      <c r="CY72" s="6">
        <v>22.767564934570711</v>
      </c>
      <c r="CZ72" s="6">
        <v>20.804978178859379</v>
      </c>
      <c r="DA72" s="6">
        <v>19.013452125224489</v>
      </c>
      <c r="DB72" s="6">
        <v>18.283559817751328</v>
      </c>
      <c r="DC72" s="6">
        <v>18.521913724217651</v>
      </c>
      <c r="DD72" s="6">
        <v>18.810142049793789</v>
      </c>
      <c r="DE72" s="6">
        <v>19.621196087463531</v>
      </c>
      <c r="DF72" s="6">
        <v>20.346626336177788</v>
      </c>
      <c r="DG72" s="6">
        <v>18.226909754931079</v>
      </c>
      <c r="DH72" s="6">
        <v>18.85362838030624</v>
      </c>
      <c r="DI72" s="6">
        <v>15.148280879823931</v>
      </c>
      <c r="DJ72" s="6">
        <v>13.841385054395261</v>
      </c>
      <c r="DK72" s="6">
        <v>12.80388128196283</v>
      </c>
      <c r="DL72" s="6">
        <v>9.7841230569554103</v>
      </c>
      <c r="DM72" s="6">
        <v>14.15495634921527</v>
      </c>
      <c r="DN72" s="6">
        <v>10.867880748434411</v>
      </c>
      <c r="DO72" s="6" t="s">
        <v>220</v>
      </c>
      <c r="DP72" s="6" t="s">
        <v>220</v>
      </c>
      <c r="DQ72" s="6" t="s">
        <v>220</v>
      </c>
      <c r="DR72" s="6" t="s">
        <v>220</v>
      </c>
      <c r="DS72" s="6" t="s">
        <v>220</v>
      </c>
      <c r="DT72" s="6" t="s">
        <v>220</v>
      </c>
      <c r="DU72" s="6" t="s">
        <v>220</v>
      </c>
      <c r="DV72" s="6" t="s">
        <v>220</v>
      </c>
      <c r="DW72" s="6" t="s">
        <v>220</v>
      </c>
      <c r="DX72" s="6" t="s">
        <v>220</v>
      </c>
      <c r="DY72" s="6" t="s">
        <v>220</v>
      </c>
      <c r="DZ72" s="6" t="s">
        <v>220</v>
      </c>
      <c r="EA72" s="6">
        <v>20.916731072339235</v>
      </c>
      <c r="EB72" s="6">
        <v>20.473228679555927</v>
      </c>
      <c r="EC72" s="6">
        <v>19.478305501072352</v>
      </c>
      <c r="ED72" s="6">
        <v>18.964230454173112</v>
      </c>
      <c r="EE72" s="6">
        <v>20.746055693952258</v>
      </c>
      <c r="EF72" s="6">
        <v>19.38771438831288</v>
      </c>
      <c r="EG72" s="6">
        <v>18.181664582840536</v>
      </c>
      <c r="EH72" s="6">
        <v>16.945787440995566</v>
      </c>
      <c r="EI72" s="6">
        <v>18.369539404494002</v>
      </c>
      <c r="EJ72" s="6">
        <v>18.631385192298897</v>
      </c>
      <c r="EK72" s="6">
        <v>19.4422763932502</v>
      </c>
      <c r="EL72" s="6">
        <v>20.210366374360273</v>
      </c>
      <c r="EM72" s="6">
        <v>18.383571099861943</v>
      </c>
      <c r="EN72" s="6">
        <v>18.873234522819647</v>
      </c>
      <c r="EO72" s="6">
        <v>15.610929328523087</v>
      </c>
      <c r="EP72" s="6">
        <v>14.599252919203506</v>
      </c>
      <c r="EQ72" s="6">
        <v>13.116872437651979</v>
      </c>
      <c r="ER72" s="6">
        <v>12.09530196341418</v>
      </c>
      <c r="ES72" s="6">
        <v>15.629501771507924</v>
      </c>
      <c r="ET72" s="6">
        <v>12.183342140998455</v>
      </c>
      <c r="EU72" s="6" t="s">
        <v>220</v>
      </c>
      <c r="EV72" s="6" t="s">
        <v>220</v>
      </c>
      <c r="EW72" s="6" t="s">
        <v>220</v>
      </c>
      <c r="EX72" s="6" t="s">
        <v>220</v>
      </c>
      <c r="EY72" s="6" t="s">
        <v>220</v>
      </c>
      <c r="EZ72" s="6" t="s">
        <v>220</v>
      </c>
      <c r="FA72" s="6" t="s">
        <v>220</v>
      </c>
      <c r="FB72" s="6" t="s">
        <v>220</v>
      </c>
      <c r="FC72" s="6" t="s">
        <v>220</v>
      </c>
      <c r="FD72" s="6" t="s">
        <v>220</v>
      </c>
      <c r="FE72" s="6" t="s">
        <v>220</v>
      </c>
      <c r="FF72" s="6" t="s">
        <v>220</v>
      </c>
      <c r="FG72" s="6">
        <v>13.781925479892315</v>
      </c>
      <c r="FH72" s="6">
        <v>13.634429477547439</v>
      </c>
      <c r="FI72" s="6">
        <v>12.910819687191383</v>
      </c>
      <c r="FJ72" s="6">
        <v>12.36170276215972</v>
      </c>
      <c r="FK72" s="6">
        <v>13.573252279635259</v>
      </c>
      <c r="FL72" s="6">
        <v>14.569309578215538</v>
      </c>
      <c r="FM72" s="6">
        <v>13.881287156742474</v>
      </c>
      <c r="FN72" s="6">
        <v>12.930503571290595</v>
      </c>
      <c r="FO72" s="6">
        <v>13.669074051324493</v>
      </c>
      <c r="FP72" s="6">
        <v>13.478453525932617</v>
      </c>
      <c r="FQ72" s="6">
        <v>13.697899163480141</v>
      </c>
      <c r="FR72" s="6">
        <v>13.780679261637035</v>
      </c>
      <c r="FS72" s="6">
        <v>12.539870554610026</v>
      </c>
      <c r="FT72" s="6">
        <v>12.659250234520663</v>
      </c>
      <c r="FU72" s="6">
        <v>11.060697721314781</v>
      </c>
      <c r="FV72" s="6">
        <v>10.565356932601553</v>
      </c>
      <c r="FW72" s="6">
        <v>10.85027794959249</v>
      </c>
      <c r="FX72" s="6">
        <v>9.7841230569554156</v>
      </c>
      <c r="FY72" s="6">
        <v>14.154956349215276</v>
      </c>
      <c r="FZ72" s="6">
        <v>10.867880748434411</v>
      </c>
      <c r="GA72" s="6" t="s">
        <v>220</v>
      </c>
      <c r="GB72" s="6" t="s">
        <v>220</v>
      </c>
      <c r="GC72" s="6" t="s">
        <v>220</v>
      </c>
      <c r="GD72" s="6" t="s">
        <v>220</v>
      </c>
      <c r="GE72" s="6" t="s">
        <v>220</v>
      </c>
      <c r="GF72" s="6" t="s">
        <v>220</v>
      </c>
      <c r="GG72" s="6" t="s">
        <v>220</v>
      </c>
      <c r="GH72" s="6" t="s">
        <v>220</v>
      </c>
      <c r="GI72" s="6" t="s">
        <v>220</v>
      </c>
      <c r="GJ72" s="6" t="s">
        <v>220</v>
      </c>
      <c r="GK72" s="6" t="s">
        <v>220</v>
      </c>
      <c r="GL72" s="6" t="s">
        <v>220</v>
      </c>
      <c r="GM72" s="5">
        <v>25614</v>
      </c>
      <c r="GN72" s="5">
        <v>25532</v>
      </c>
      <c r="GO72" s="5">
        <v>25299</v>
      </c>
      <c r="GP72" s="5">
        <v>25075</v>
      </c>
      <c r="GQ72" s="5">
        <v>24939</v>
      </c>
      <c r="GR72" s="5">
        <v>24830</v>
      </c>
      <c r="GS72" s="5">
        <v>23002</v>
      </c>
      <c r="GT72" s="5">
        <v>24622</v>
      </c>
      <c r="GU72" s="5">
        <v>24633</v>
      </c>
      <c r="GV72" s="5">
        <v>24463</v>
      </c>
      <c r="GW72" s="5">
        <v>24296</v>
      </c>
      <c r="GX72" s="5">
        <v>24293</v>
      </c>
      <c r="GY72" s="5">
        <v>24388</v>
      </c>
      <c r="GZ72" s="5">
        <v>24356</v>
      </c>
      <c r="HA72" s="5">
        <v>24122</v>
      </c>
      <c r="HB72" s="5">
        <v>23876</v>
      </c>
      <c r="HC72" s="5">
        <v>23588</v>
      </c>
      <c r="HD72" s="5">
        <v>23380</v>
      </c>
      <c r="HE72" s="5">
        <v>23148</v>
      </c>
      <c r="HF72" s="5">
        <v>23014</v>
      </c>
      <c r="HG72" s="5" t="s">
        <v>220</v>
      </c>
      <c r="HH72" s="5" t="s">
        <v>220</v>
      </c>
      <c r="HI72" s="5" t="s">
        <v>220</v>
      </c>
      <c r="HJ72" s="5" t="s">
        <v>220</v>
      </c>
      <c r="HK72" s="5" t="s">
        <v>220</v>
      </c>
      <c r="HL72" s="5" t="s">
        <v>220</v>
      </c>
      <c r="HM72" s="5" t="s">
        <v>220</v>
      </c>
      <c r="HN72" s="5" t="s">
        <v>220</v>
      </c>
      <c r="HO72" s="5" t="s">
        <v>220</v>
      </c>
      <c r="HP72" s="5" t="s">
        <v>220</v>
      </c>
      <c r="HQ72" s="5" t="s">
        <v>220</v>
      </c>
      <c r="HR72" s="5" t="s">
        <v>220</v>
      </c>
      <c r="HS72" s="5">
        <v>30019</v>
      </c>
      <c r="HT72" s="5">
        <v>29901</v>
      </c>
      <c r="HU72" s="5">
        <v>29628</v>
      </c>
      <c r="HV72" s="5">
        <v>29382</v>
      </c>
      <c r="HW72" s="5">
        <v>29212</v>
      </c>
      <c r="HX72" s="5">
        <v>29099</v>
      </c>
      <c r="HY72" s="5">
        <v>27284</v>
      </c>
      <c r="HZ72" s="5">
        <v>28879</v>
      </c>
      <c r="IA72" s="5">
        <v>28881</v>
      </c>
      <c r="IB72" s="5">
        <v>28728</v>
      </c>
      <c r="IC72" s="5">
        <v>28473</v>
      </c>
      <c r="ID72" s="5">
        <v>28392</v>
      </c>
      <c r="IE72" s="5">
        <v>28489</v>
      </c>
      <c r="IF72" s="5">
        <v>28421</v>
      </c>
      <c r="IG72" s="5">
        <v>28157</v>
      </c>
      <c r="IH72" s="5">
        <v>27879</v>
      </c>
      <c r="II72" s="5">
        <v>27447</v>
      </c>
      <c r="IJ72" s="5">
        <v>26480</v>
      </c>
      <c r="IK72" s="5">
        <v>26196</v>
      </c>
      <c r="IL72" s="5">
        <v>26024</v>
      </c>
      <c r="IM72" s="5" t="s">
        <v>220</v>
      </c>
      <c r="IN72" s="5" t="s">
        <v>220</v>
      </c>
      <c r="IO72" s="5" t="s">
        <v>220</v>
      </c>
      <c r="IP72" s="5" t="s">
        <v>220</v>
      </c>
      <c r="IQ72" s="5" t="s">
        <v>220</v>
      </c>
      <c r="IR72" s="5" t="s">
        <v>220</v>
      </c>
      <c r="IS72" s="5" t="s">
        <v>220</v>
      </c>
      <c r="IT72" s="5" t="s">
        <v>220</v>
      </c>
      <c r="IU72" s="5" t="s">
        <v>220</v>
      </c>
      <c r="IV72" s="5" t="s">
        <v>220</v>
      </c>
      <c r="IW72" s="5" t="s">
        <v>220</v>
      </c>
      <c r="IX72" s="5" t="s">
        <v>220</v>
      </c>
    </row>
    <row r="73" spans="1:258" x14ac:dyDescent="0.3">
      <c r="A73" s="1" t="s">
        <v>67</v>
      </c>
      <c r="B73" s="2">
        <v>4056997</v>
      </c>
      <c r="C73" s="5">
        <v>60324800</v>
      </c>
      <c r="D73" s="5">
        <v>59096276</v>
      </c>
      <c r="E73" s="5">
        <v>58188257</v>
      </c>
      <c r="F73" s="5">
        <v>58687422</v>
      </c>
      <c r="G73" s="5">
        <v>58846342</v>
      </c>
      <c r="H73" s="5">
        <v>55202423</v>
      </c>
      <c r="I73" s="5">
        <v>53930014</v>
      </c>
      <c r="J73" s="5">
        <v>53434190</v>
      </c>
      <c r="K73" s="5">
        <v>54642499</v>
      </c>
      <c r="L73" s="5">
        <v>56342503</v>
      </c>
      <c r="M73" s="5">
        <v>53949528</v>
      </c>
      <c r="N73" s="5">
        <v>53228815</v>
      </c>
      <c r="O73" s="5">
        <v>55138456</v>
      </c>
      <c r="P73" s="5">
        <v>54570485</v>
      </c>
      <c r="Q73" s="5">
        <v>54348188</v>
      </c>
      <c r="R73" s="5">
        <v>52502422</v>
      </c>
      <c r="S73" s="5">
        <v>53484924</v>
      </c>
      <c r="T73" s="5">
        <v>50864926</v>
      </c>
      <c r="U73" s="5">
        <v>47587522</v>
      </c>
      <c r="V73" s="5">
        <v>46319806</v>
      </c>
      <c r="W73" s="5">
        <v>44187226</v>
      </c>
      <c r="X73" s="5">
        <v>45482192</v>
      </c>
      <c r="Y73" s="5">
        <v>41849070</v>
      </c>
      <c r="Z73" s="5">
        <v>41301530</v>
      </c>
      <c r="AA73" s="5">
        <v>40555523</v>
      </c>
      <c r="AB73" s="5">
        <v>38715907</v>
      </c>
      <c r="AC73" s="5">
        <v>36359902</v>
      </c>
      <c r="AD73" s="5">
        <v>34198302</v>
      </c>
      <c r="AE73" s="5">
        <v>34597477</v>
      </c>
      <c r="AF73" s="5">
        <v>33488126</v>
      </c>
      <c r="AG73" s="5">
        <v>32308033</v>
      </c>
      <c r="AH73" s="5">
        <v>30083049</v>
      </c>
      <c r="AI73" s="5">
        <v>122399619</v>
      </c>
      <c r="AJ73" s="5">
        <v>119910217</v>
      </c>
      <c r="AK73" s="5">
        <v>117873183</v>
      </c>
      <c r="AL73" s="5">
        <v>119279691</v>
      </c>
      <c r="AM73" s="5">
        <v>119405262</v>
      </c>
      <c r="AN73" s="5">
        <v>112929729</v>
      </c>
      <c r="AO73" s="5">
        <v>107373794</v>
      </c>
      <c r="AP73" s="5">
        <v>105200930</v>
      </c>
      <c r="AQ73" s="5">
        <v>106443344</v>
      </c>
      <c r="AR73" s="5">
        <v>107434726</v>
      </c>
      <c r="AS73" s="5">
        <v>105399834</v>
      </c>
      <c r="AT73" s="5">
        <v>105576696</v>
      </c>
      <c r="AU73" s="5">
        <v>108820858</v>
      </c>
      <c r="AV73" s="5">
        <v>107528567</v>
      </c>
      <c r="AW73" s="5">
        <v>105956091</v>
      </c>
      <c r="AX73" s="5">
        <v>103576742</v>
      </c>
      <c r="AY73" s="5">
        <v>103358607</v>
      </c>
      <c r="AZ73" s="5">
        <v>98550792</v>
      </c>
      <c r="BA73" s="5">
        <v>93195105</v>
      </c>
      <c r="BB73" s="5">
        <v>91799280</v>
      </c>
      <c r="BC73" s="5">
        <v>88230934</v>
      </c>
      <c r="BD73" s="5">
        <v>89352228</v>
      </c>
      <c r="BE73" s="5">
        <v>82818514</v>
      </c>
      <c r="BF73" s="5">
        <v>80797369</v>
      </c>
      <c r="BG73" s="5">
        <v>78924011</v>
      </c>
      <c r="BH73" s="5">
        <v>76900969</v>
      </c>
      <c r="BI73" s="5">
        <v>72640055</v>
      </c>
      <c r="BJ73" s="5">
        <v>68725802</v>
      </c>
      <c r="BK73" s="5">
        <v>67794662</v>
      </c>
      <c r="BL73" s="5">
        <v>66862375</v>
      </c>
      <c r="BM73" s="5">
        <v>64146204</v>
      </c>
      <c r="BN73" s="5">
        <v>59892036</v>
      </c>
      <c r="BO73" s="6">
        <v>11.030144646313421</v>
      </c>
      <c r="BP73" s="6">
        <v>10.832206799314539</v>
      </c>
      <c r="BQ73" s="6">
        <v>11.20185774309491</v>
      </c>
      <c r="BR73" s="6">
        <v>10.166502188613199</v>
      </c>
      <c r="BS73" s="6">
        <v>10.653772465040539</v>
      </c>
      <c r="BT73" s="6">
        <v>11.05615357545536</v>
      </c>
      <c r="BU73" s="6">
        <v>10.409170634612121</v>
      </c>
      <c r="BV73" s="6">
        <v>10.40216724508873</v>
      </c>
      <c r="BW73" s="6">
        <v>10.642237584438091</v>
      </c>
      <c r="BX73" s="6">
        <v>10.060693164139501</v>
      </c>
      <c r="BY73" s="6">
        <v>11.94986474760438</v>
      </c>
      <c r="BZ73" s="6">
        <v>11.69276072616632</v>
      </c>
      <c r="CA73" s="6">
        <v>11.41227310532121</v>
      </c>
      <c r="CB73" s="6">
        <v>11.90009403031217</v>
      </c>
      <c r="CC73" s="6">
        <v>9.6266584279332292</v>
      </c>
      <c r="CD73" s="6">
        <v>9.0534684541741992</v>
      </c>
      <c r="CE73" s="6">
        <v>8.6435803157062008</v>
      </c>
      <c r="CF73" s="6">
        <v>8.0223530275465897</v>
      </c>
      <c r="CG73" s="6">
        <v>8.7469416029912299</v>
      </c>
      <c r="CH73" s="6">
        <v>7.55891586571554</v>
      </c>
      <c r="CI73" s="6" t="s">
        <v>220</v>
      </c>
      <c r="CJ73" s="6" t="s">
        <v>220</v>
      </c>
      <c r="CK73" s="6" t="s">
        <v>220</v>
      </c>
      <c r="CL73" s="6" t="s">
        <v>220</v>
      </c>
      <c r="CM73" s="6" t="s">
        <v>220</v>
      </c>
      <c r="CN73" s="6" t="s">
        <v>220</v>
      </c>
      <c r="CO73" s="6" t="s">
        <v>220</v>
      </c>
      <c r="CP73" s="6" t="s">
        <v>220</v>
      </c>
      <c r="CQ73" s="6" t="s">
        <v>220</v>
      </c>
      <c r="CR73" s="6" t="s">
        <v>220</v>
      </c>
      <c r="CS73" s="6" t="s">
        <v>220</v>
      </c>
      <c r="CT73" s="6" t="s">
        <v>220</v>
      </c>
      <c r="CU73" s="6">
        <v>9.9040269696619205</v>
      </c>
      <c r="CV73" s="6">
        <v>9.7360518624226309</v>
      </c>
      <c r="CW73" s="6">
        <v>10.109107620193649</v>
      </c>
      <c r="CX73" s="6">
        <v>9.2157723956251303</v>
      </c>
      <c r="CY73" s="6">
        <v>9.7140705351565604</v>
      </c>
      <c r="CZ73" s="6">
        <v>10.079397232410541</v>
      </c>
      <c r="DA73" s="6">
        <v>9.4694417897516701</v>
      </c>
      <c r="DB73" s="6">
        <v>9.5424915548811295</v>
      </c>
      <c r="DC73" s="6">
        <v>9.89115897405234</v>
      </c>
      <c r="DD73" s="6">
        <v>9.3671026348714701</v>
      </c>
      <c r="DE73" s="6">
        <v>11.24032952482794</v>
      </c>
      <c r="DF73" s="6">
        <v>10.987984069595321</v>
      </c>
      <c r="DG73" s="6">
        <v>10.698879580969511</v>
      </c>
      <c r="DH73" s="6">
        <v>11.21963054507083</v>
      </c>
      <c r="DI73" s="6">
        <v>8.9385872464295097</v>
      </c>
      <c r="DJ73" s="6">
        <v>8.4140798863939992</v>
      </c>
      <c r="DK73" s="6">
        <v>8.0050830717848704</v>
      </c>
      <c r="DL73" s="6">
        <v>7.3556153601599199</v>
      </c>
      <c r="DM73" s="6">
        <v>8.0690796967544998</v>
      </c>
      <c r="DN73" s="6">
        <v>6.8816670840136398</v>
      </c>
      <c r="DO73" s="6" t="s">
        <v>220</v>
      </c>
      <c r="DP73" s="6" t="s">
        <v>220</v>
      </c>
      <c r="DQ73" s="6" t="s">
        <v>220</v>
      </c>
      <c r="DR73" s="6" t="s">
        <v>220</v>
      </c>
      <c r="DS73" s="6" t="s">
        <v>220</v>
      </c>
      <c r="DT73" s="6" t="s">
        <v>220</v>
      </c>
      <c r="DU73" s="6" t="s">
        <v>220</v>
      </c>
      <c r="DV73" s="6" t="s">
        <v>220</v>
      </c>
      <c r="DW73" s="6" t="s">
        <v>220</v>
      </c>
      <c r="DX73" s="6" t="s">
        <v>220</v>
      </c>
      <c r="DY73" s="6" t="s">
        <v>220</v>
      </c>
      <c r="DZ73" s="6" t="s">
        <v>220</v>
      </c>
      <c r="EA73" s="6">
        <v>11.030144646313421</v>
      </c>
      <c r="EB73" s="6">
        <v>10.83220679931455</v>
      </c>
      <c r="EC73" s="6">
        <v>11.20185774309491</v>
      </c>
      <c r="ED73" s="6">
        <v>10.166502188613201</v>
      </c>
      <c r="EE73" s="6">
        <v>10.653772465040548</v>
      </c>
      <c r="EF73" s="6">
        <v>11.056153575455371</v>
      </c>
      <c r="EG73" s="6">
        <v>10.409170634612122</v>
      </c>
      <c r="EH73" s="6">
        <v>10.402167245088732</v>
      </c>
      <c r="EI73" s="6">
        <v>10.642237584438092</v>
      </c>
      <c r="EJ73" s="6">
        <v>10.060693164139503</v>
      </c>
      <c r="EK73" s="6">
        <v>11.949864747604389</v>
      </c>
      <c r="EL73" s="6">
        <v>11.692760726166323</v>
      </c>
      <c r="EM73" s="6">
        <v>11.412273105321219</v>
      </c>
      <c r="EN73" s="6">
        <v>11.900094030312177</v>
      </c>
      <c r="EO73" s="6">
        <v>9.6266584279332346</v>
      </c>
      <c r="EP73" s="6">
        <v>9.0534684541742081</v>
      </c>
      <c r="EQ73" s="6">
        <v>8.6435803157062026</v>
      </c>
      <c r="ER73" s="6">
        <v>8.0223530275465951</v>
      </c>
      <c r="ES73" s="6">
        <v>8.7469416029912388</v>
      </c>
      <c r="ET73" s="6">
        <v>7.5589158657155489</v>
      </c>
      <c r="EU73" s="6" t="s">
        <v>220</v>
      </c>
      <c r="EV73" s="6" t="s">
        <v>220</v>
      </c>
      <c r="EW73" s="6" t="s">
        <v>220</v>
      </c>
      <c r="EX73" s="6" t="s">
        <v>220</v>
      </c>
      <c r="EY73" s="6" t="s">
        <v>220</v>
      </c>
      <c r="EZ73" s="6" t="s">
        <v>220</v>
      </c>
      <c r="FA73" s="6" t="s">
        <v>220</v>
      </c>
      <c r="FB73" s="6" t="s">
        <v>220</v>
      </c>
      <c r="FC73" s="6" t="s">
        <v>220</v>
      </c>
      <c r="FD73" s="6" t="s">
        <v>220</v>
      </c>
      <c r="FE73" s="6" t="s">
        <v>220</v>
      </c>
      <c r="FF73" s="6" t="s">
        <v>220</v>
      </c>
      <c r="FG73" s="6">
        <v>9.9040269696619259</v>
      </c>
      <c r="FH73" s="6">
        <v>9.736051862422638</v>
      </c>
      <c r="FI73" s="6">
        <v>10.109107620193651</v>
      </c>
      <c r="FJ73" s="6">
        <v>9.2157723956251321</v>
      </c>
      <c r="FK73" s="6">
        <v>9.7140705351565675</v>
      </c>
      <c r="FL73" s="6">
        <v>10.079397232410546</v>
      </c>
      <c r="FM73" s="6">
        <v>9.4694417897516701</v>
      </c>
      <c r="FN73" s="6">
        <v>9.5424915548811331</v>
      </c>
      <c r="FO73" s="6">
        <v>9.8911589740523453</v>
      </c>
      <c r="FP73" s="6">
        <v>9.3671026348714737</v>
      </c>
      <c r="FQ73" s="6">
        <v>11.240329524827944</v>
      </c>
      <c r="FR73" s="6">
        <v>10.987984069595326</v>
      </c>
      <c r="FS73" s="6">
        <v>10.698879580969512</v>
      </c>
      <c r="FT73" s="6">
        <v>11.219630545070832</v>
      </c>
      <c r="FU73" s="6">
        <v>8.9385872464295133</v>
      </c>
      <c r="FV73" s="6">
        <v>8.4140798863940081</v>
      </c>
      <c r="FW73" s="6">
        <v>8.005083071784874</v>
      </c>
      <c r="FX73" s="6">
        <v>7.3556153601599288</v>
      </c>
      <c r="FY73" s="6">
        <v>8.0690796967545033</v>
      </c>
      <c r="FZ73" s="6">
        <v>6.8816670840136496</v>
      </c>
      <c r="GA73" s="6" t="s">
        <v>220</v>
      </c>
      <c r="GB73" s="6" t="s">
        <v>220</v>
      </c>
      <c r="GC73" s="6" t="s">
        <v>220</v>
      </c>
      <c r="GD73" s="6" t="s">
        <v>220</v>
      </c>
      <c r="GE73" s="6" t="s">
        <v>220</v>
      </c>
      <c r="GF73" s="6" t="s">
        <v>220</v>
      </c>
      <c r="GG73" s="6" t="s">
        <v>220</v>
      </c>
      <c r="GH73" s="6" t="s">
        <v>220</v>
      </c>
      <c r="GI73" s="6" t="s">
        <v>220</v>
      </c>
      <c r="GJ73" s="6" t="s">
        <v>220</v>
      </c>
      <c r="GK73" s="6" t="s">
        <v>220</v>
      </c>
      <c r="GL73" s="6" t="s">
        <v>220</v>
      </c>
      <c r="GM73" s="5">
        <v>4479356</v>
      </c>
      <c r="GN73" s="5">
        <v>4391832</v>
      </c>
      <c r="GO73" s="5">
        <v>4338224</v>
      </c>
      <c r="GP73" s="5">
        <v>4284159</v>
      </c>
      <c r="GQ73" s="5">
        <v>4169028</v>
      </c>
      <c r="GR73" s="5">
        <v>4169028</v>
      </c>
      <c r="GS73" s="5">
        <v>4097172</v>
      </c>
      <c r="GT73" s="5">
        <v>4052174</v>
      </c>
      <c r="GU73" s="5">
        <v>4026760</v>
      </c>
      <c r="GV73" s="5">
        <v>3998944</v>
      </c>
      <c r="GW73" s="5">
        <v>3986227</v>
      </c>
      <c r="GX73" s="5">
        <v>3992262</v>
      </c>
      <c r="GY73" s="5">
        <v>3981453</v>
      </c>
      <c r="GZ73" s="5">
        <v>3906270</v>
      </c>
      <c r="HA73" s="5">
        <v>3828375</v>
      </c>
      <c r="HB73" s="5">
        <v>3744920</v>
      </c>
      <c r="HC73" s="5">
        <v>3652666</v>
      </c>
      <c r="HD73" s="5">
        <v>3566169</v>
      </c>
      <c r="HE73" s="5">
        <v>3490546</v>
      </c>
      <c r="HF73" s="5">
        <v>3413956</v>
      </c>
      <c r="HG73" s="5" t="s">
        <v>220</v>
      </c>
      <c r="HH73" s="5" t="s">
        <v>220</v>
      </c>
      <c r="HI73" s="5" t="s">
        <v>220</v>
      </c>
      <c r="HJ73" s="5" t="s">
        <v>220</v>
      </c>
      <c r="HK73" s="5" t="s">
        <v>220</v>
      </c>
      <c r="HL73" s="5" t="s">
        <v>220</v>
      </c>
      <c r="HM73" s="5" t="s">
        <v>220</v>
      </c>
      <c r="HN73" s="5" t="s">
        <v>220</v>
      </c>
      <c r="HO73" s="5" t="s">
        <v>220</v>
      </c>
      <c r="HP73" s="5" t="s">
        <v>220</v>
      </c>
      <c r="HQ73" s="5" t="s">
        <v>220</v>
      </c>
      <c r="HR73" s="5" t="s">
        <v>220</v>
      </c>
      <c r="HS73" s="5">
        <v>5061483</v>
      </c>
      <c r="HT73" s="5">
        <v>4961288</v>
      </c>
      <c r="HU73" s="5">
        <v>4901846</v>
      </c>
      <c r="HV73" s="5">
        <v>4840240</v>
      </c>
      <c r="HW73" s="5">
        <v>4708793</v>
      </c>
      <c r="HX73" s="5">
        <v>4708793</v>
      </c>
      <c r="HY73" s="5">
        <v>4628109</v>
      </c>
      <c r="HZ73" s="5">
        <v>4576420</v>
      </c>
      <c r="IA73" s="5">
        <v>4547025</v>
      </c>
      <c r="IB73" s="5">
        <v>4515032</v>
      </c>
      <c r="IC73" s="5">
        <v>4502378</v>
      </c>
      <c r="ID73" s="5">
        <v>4509739</v>
      </c>
      <c r="IE73" s="5">
        <v>4496593</v>
      </c>
      <c r="IF73" s="5">
        <v>4409566</v>
      </c>
      <c r="IG73" s="5">
        <v>4321892</v>
      </c>
      <c r="IH73" s="5">
        <v>4224520</v>
      </c>
      <c r="II73" s="5">
        <v>4117229</v>
      </c>
      <c r="IJ73" s="5">
        <v>4019814</v>
      </c>
      <c r="IK73" s="5">
        <v>3935293</v>
      </c>
      <c r="IL73" s="5">
        <v>3848356</v>
      </c>
      <c r="IM73" s="5" t="s">
        <v>220</v>
      </c>
      <c r="IN73" s="5" t="s">
        <v>220</v>
      </c>
      <c r="IO73" s="5" t="s">
        <v>220</v>
      </c>
      <c r="IP73" s="5" t="s">
        <v>220</v>
      </c>
      <c r="IQ73" s="5" t="s">
        <v>220</v>
      </c>
      <c r="IR73" s="5" t="s">
        <v>220</v>
      </c>
      <c r="IS73" s="5" t="s">
        <v>220</v>
      </c>
      <c r="IT73" s="5" t="s">
        <v>220</v>
      </c>
      <c r="IU73" s="5" t="s">
        <v>220</v>
      </c>
      <c r="IV73" s="5" t="s">
        <v>220</v>
      </c>
      <c r="IW73" s="5" t="s">
        <v>220</v>
      </c>
      <c r="IX73" s="5" t="s">
        <v>220</v>
      </c>
    </row>
    <row r="74" spans="1:258" x14ac:dyDescent="0.3">
      <c r="A74" s="1" t="s">
        <v>68</v>
      </c>
      <c r="B74" s="2">
        <v>4057086</v>
      </c>
      <c r="C74" s="5" t="s">
        <v>220</v>
      </c>
      <c r="D74" s="5" t="s">
        <v>220</v>
      </c>
      <c r="E74" s="5">
        <v>291510</v>
      </c>
      <c r="F74" s="5">
        <v>303654</v>
      </c>
      <c r="G74" s="5">
        <v>303644</v>
      </c>
      <c r="H74" s="5">
        <v>310218</v>
      </c>
      <c r="I74" s="5">
        <v>289745</v>
      </c>
      <c r="J74" s="5">
        <v>292980</v>
      </c>
      <c r="K74" s="5">
        <v>318064</v>
      </c>
      <c r="L74" s="5">
        <v>347040</v>
      </c>
      <c r="M74" s="5">
        <v>316306</v>
      </c>
      <c r="N74" s="5">
        <v>329646</v>
      </c>
      <c r="O74" s="5">
        <v>349709</v>
      </c>
      <c r="P74" s="5">
        <v>349931</v>
      </c>
      <c r="Q74" s="5">
        <v>350659</v>
      </c>
      <c r="R74" s="5">
        <v>336814</v>
      </c>
      <c r="S74" s="5">
        <v>328038</v>
      </c>
      <c r="T74" s="5">
        <v>333069</v>
      </c>
      <c r="U74" s="5" t="s">
        <v>220</v>
      </c>
      <c r="V74" s="5" t="s">
        <v>220</v>
      </c>
      <c r="W74" s="5" t="s">
        <v>220</v>
      </c>
      <c r="X74" s="5" t="s">
        <v>220</v>
      </c>
      <c r="Y74" s="5" t="s">
        <v>220</v>
      </c>
      <c r="Z74" s="5" t="s">
        <v>220</v>
      </c>
      <c r="AA74" s="5" t="s">
        <v>220</v>
      </c>
      <c r="AB74" s="5" t="s">
        <v>220</v>
      </c>
      <c r="AC74" s="5" t="s">
        <v>220</v>
      </c>
      <c r="AD74" s="5" t="s">
        <v>220</v>
      </c>
      <c r="AE74" s="5" t="s">
        <v>220</v>
      </c>
      <c r="AF74" s="5" t="s">
        <v>220</v>
      </c>
      <c r="AG74" s="5" t="s">
        <v>220</v>
      </c>
      <c r="AH74" s="5" t="s">
        <v>220</v>
      </c>
      <c r="AI74" s="5" t="s">
        <v>220</v>
      </c>
      <c r="AJ74" s="5" t="s">
        <v>220</v>
      </c>
      <c r="AK74" s="5">
        <v>628467</v>
      </c>
      <c r="AL74" s="5">
        <v>645696</v>
      </c>
      <c r="AM74" s="5">
        <v>638345</v>
      </c>
      <c r="AN74" s="5">
        <v>651865</v>
      </c>
      <c r="AO74" s="5">
        <v>630678</v>
      </c>
      <c r="AP74" s="5">
        <v>661628</v>
      </c>
      <c r="AQ74" s="5">
        <v>697208</v>
      </c>
      <c r="AR74" s="5">
        <v>744258</v>
      </c>
      <c r="AS74" s="5">
        <v>703919</v>
      </c>
      <c r="AT74" s="5">
        <v>739532</v>
      </c>
      <c r="AU74" s="5">
        <v>810603</v>
      </c>
      <c r="AV74" s="5">
        <v>849144</v>
      </c>
      <c r="AW74" s="5">
        <v>814353</v>
      </c>
      <c r="AX74" s="5">
        <v>766349</v>
      </c>
      <c r="AY74" s="5">
        <v>723823</v>
      </c>
      <c r="AZ74" s="5">
        <v>741038</v>
      </c>
      <c r="BA74" s="5" t="s">
        <v>220</v>
      </c>
      <c r="BB74" s="5" t="s">
        <v>220</v>
      </c>
      <c r="BC74" s="5" t="s">
        <v>220</v>
      </c>
      <c r="BD74" s="5" t="s">
        <v>220</v>
      </c>
      <c r="BE74" s="5" t="s">
        <v>220</v>
      </c>
      <c r="BF74" s="5" t="s">
        <v>220</v>
      </c>
      <c r="BG74" s="5" t="s">
        <v>220</v>
      </c>
      <c r="BH74" s="5" t="s">
        <v>220</v>
      </c>
      <c r="BI74" s="5" t="s">
        <v>220</v>
      </c>
      <c r="BJ74" s="5" t="s">
        <v>220</v>
      </c>
      <c r="BK74" s="5" t="s">
        <v>220</v>
      </c>
      <c r="BL74" s="5" t="s">
        <v>220</v>
      </c>
      <c r="BM74" s="5" t="s">
        <v>220</v>
      </c>
      <c r="BN74" s="5" t="s">
        <v>220</v>
      </c>
      <c r="BO74" s="6">
        <v>14.8166397995079</v>
      </c>
      <c r="BP74" s="6">
        <v>14.405634494901919</v>
      </c>
      <c r="BQ74" s="6">
        <v>15.12555746140651</v>
      </c>
      <c r="BR74" s="6">
        <v>15.308541958940101</v>
      </c>
      <c r="BS74" s="6">
        <v>15.374583393711051</v>
      </c>
      <c r="BT74" s="6">
        <v>13.868956669181021</v>
      </c>
      <c r="BU74" s="6">
        <v>14.27082434554522</v>
      </c>
      <c r="BV74" s="6">
        <v>13.930254862943331</v>
      </c>
      <c r="BW74" s="6">
        <v>14.44489159414457</v>
      </c>
      <c r="BX74" s="6">
        <v>14.83661825726141</v>
      </c>
      <c r="BY74" s="6">
        <v>13.84888731517165</v>
      </c>
      <c r="BZ74" s="6">
        <v>11.47621546684787</v>
      </c>
      <c r="CA74" s="6">
        <v>7.7750358154923003</v>
      </c>
      <c r="CB74" s="6">
        <v>6.4458421803155401</v>
      </c>
      <c r="CC74" s="6">
        <v>6.5579006504857897</v>
      </c>
      <c r="CD74" s="6">
        <v>5.9017736792413604</v>
      </c>
      <c r="CE74" s="6">
        <v>6.0855569002466101</v>
      </c>
      <c r="CF74" s="6">
        <v>6.3170283545702297</v>
      </c>
      <c r="CG74" s="6">
        <v>5.9342682506831599</v>
      </c>
      <c r="CH74" s="6">
        <v>5.97247553216918</v>
      </c>
      <c r="CI74" s="6" t="s">
        <v>220</v>
      </c>
      <c r="CJ74" s="6" t="s">
        <v>220</v>
      </c>
      <c r="CK74" s="6" t="s">
        <v>220</v>
      </c>
      <c r="CL74" s="6" t="s">
        <v>220</v>
      </c>
      <c r="CM74" s="6" t="s">
        <v>220</v>
      </c>
      <c r="CN74" s="6" t="s">
        <v>220</v>
      </c>
      <c r="CO74" s="6" t="s">
        <v>220</v>
      </c>
      <c r="CP74" s="6" t="s">
        <v>220</v>
      </c>
      <c r="CQ74" s="6" t="s">
        <v>220</v>
      </c>
      <c r="CR74" s="6" t="s">
        <v>220</v>
      </c>
      <c r="CS74" s="6" t="s">
        <v>220</v>
      </c>
      <c r="CT74" s="6" t="s">
        <v>220</v>
      </c>
      <c r="CU74" s="6">
        <v>13.48367463270222</v>
      </c>
      <c r="CV74" s="6">
        <v>13.25644225294096</v>
      </c>
      <c r="CW74" s="6">
        <v>14.160906343929129</v>
      </c>
      <c r="CX74" s="6">
        <v>14.20219422142927</v>
      </c>
      <c r="CY74" s="6">
        <v>14.4827413346367</v>
      </c>
      <c r="CZ74" s="6">
        <v>13.011639297476989</v>
      </c>
      <c r="DA74" s="6">
        <v>13.36101782526106</v>
      </c>
      <c r="DB74" s="6">
        <v>13.06187162574739</v>
      </c>
      <c r="DC74" s="6">
        <v>13.67320683746877</v>
      </c>
      <c r="DD74" s="6">
        <v>14.01076214427815</v>
      </c>
      <c r="DE74" s="6">
        <v>12.987390868735741</v>
      </c>
      <c r="DF74" s="6">
        <v>10.61667003333681</v>
      </c>
      <c r="DG74" s="6">
        <v>6.9392555268379601</v>
      </c>
      <c r="DH74" s="6">
        <v>5.59196340834057</v>
      </c>
      <c r="DI74" s="6">
        <v>5.7658750128843304</v>
      </c>
      <c r="DJ74" s="6">
        <v>5.2817204525474697</v>
      </c>
      <c r="DK74" s="6">
        <v>5.4635505125665897</v>
      </c>
      <c r="DL74" s="6">
        <v>5.5552567243739501</v>
      </c>
      <c r="DM74" s="6">
        <v>5.2681202934862803</v>
      </c>
      <c r="DN74" s="6">
        <v>5.1544734091696798</v>
      </c>
      <c r="DO74" s="6" t="s">
        <v>220</v>
      </c>
      <c r="DP74" s="6" t="s">
        <v>220</v>
      </c>
      <c r="DQ74" s="6" t="s">
        <v>220</v>
      </c>
      <c r="DR74" s="6" t="s">
        <v>220</v>
      </c>
      <c r="DS74" s="6" t="s">
        <v>220</v>
      </c>
      <c r="DT74" s="6" t="s">
        <v>220</v>
      </c>
      <c r="DU74" s="6" t="s">
        <v>220</v>
      </c>
      <c r="DV74" s="6" t="s">
        <v>220</v>
      </c>
      <c r="DW74" s="6" t="s">
        <v>220</v>
      </c>
      <c r="DX74" s="6" t="s">
        <v>220</v>
      </c>
      <c r="DY74" s="6" t="s">
        <v>220</v>
      </c>
      <c r="DZ74" s="6" t="s">
        <v>220</v>
      </c>
      <c r="EA74" s="6">
        <v>14.816639799507907</v>
      </c>
      <c r="EB74" s="6">
        <v>14.405634494901928</v>
      </c>
      <c r="EC74" s="6">
        <v>15.125557461406517</v>
      </c>
      <c r="ED74" s="6">
        <v>15.308541958940109</v>
      </c>
      <c r="EE74" s="6">
        <v>15.374583393711056</v>
      </c>
      <c r="EF74" s="6">
        <v>13.868956669181028</v>
      </c>
      <c r="EG74" s="6">
        <v>14.27082434554522</v>
      </c>
      <c r="EH74" s="6">
        <v>13.930254862943331</v>
      </c>
      <c r="EI74" s="6">
        <v>14.444891594144575</v>
      </c>
      <c r="EJ74" s="6">
        <v>14.83661825726141</v>
      </c>
      <c r="EK74" s="6">
        <v>13.848887315171654</v>
      </c>
      <c r="EL74" s="6">
        <v>11.47621546684787</v>
      </c>
      <c r="EM74" s="6">
        <v>7.7750358154923092</v>
      </c>
      <c r="EN74" s="6">
        <v>6.4458421803155481</v>
      </c>
      <c r="EO74" s="6">
        <v>6.5579006504857968</v>
      </c>
      <c r="EP74" s="6">
        <v>5.9017736792413613</v>
      </c>
      <c r="EQ74" s="6">
        <v>6.0855569002466172</v>
      </c>
      <c r="ER74" s="6">
        <v>6.3170283545702377</v>
      </c>
      <c r="ES74" s="6">
        <v>5.9342682506831634</v>
      </c>
      <c r="ET74" s="6">
        <v>5.9724755321691809</v>
      </c>
      <c r="EU74" s="6" t="s">
        <v>220</v>
      </c>
      <c r="EV74" s="6" t="s">
        <v>220</v>
      </c>
      <c r="EW74" s="6" t="s">
        <v>220</v>
      </c>
      <c r="EX74" s="6" t="s">
        <v>220</v>
      </c>
      <c r="EY74" s="6" t="s">
        <v>220</v>
      </c>
      <c r="EZ74" s="6" t="s">
        <v>220</v>
      </c>
      <c r="FA74" s="6" t="s">
        <v>220</v>
      </c>
      <c r="FB74" s="6" t="s">
        <v>220</v>
      </c>
      <c r="FC74" s="6" t="s">
        <v>220</v>
      </c>
      <c r="FD74" s="6" t="s">
        <v>220</v>
      </c>
      <c r="FE74" s="6" t="s">
        <v>220</v>
      </c>
      <c r="FF74" s="6" t="s">
        <v>220</v>
      </c>
      <c r="FG74" s="6">
        <v>13.48367463270222</v>
      </c>
      <c r="FH74" s="6">
        <v>13.256442252940962</v>
      </c>
      <c r="FI74" s="6">
        <v>14.160906343929138</v>
      </c>
      <c r="FJ74" s="6">
        <v>14.202194221429279</v>
      </c>
      <c r="FK74" s="6">
        <v>14.482741334636701</v>
      </c>
      <c r="FL74" s="6">
        <v>13.011639297476995</v>
      </c>
      <c r="FM74" s="6">
        <v>13.361017825261069</v>
      </c>
      <c r="FN74" s="6">
        <v>13.061871625747399</v>
      </c>
      <c r="FO74" s="6">
        <v>13.673206837468776</v>
      </c>
      <c r="FP74" s="6">
        <v>14.010762144278154</v>
      </c>
      <c r="FQ74" s="6">
        <v>12.987390868735748</v>
      </c>
      <c r="FR74" s="6">
        <v>10.616670033336813</v>
      </c>
      <c r="FS74" s="6">
        <v>6.9392555268379637</v>
      </c>
      <c r="FT74" s="6">
        <v>5.5919634083405798</v>
      </c>
      <c r="FU74" s="6">
        <v>5.7658750128843321</v>
      </c>
      <c r="FV74" s="6">
        <v>5.2817204525474706</v>
      </c>
      <c r="FW74" s="6">
        <v>5.4635505125665951</v>
      </c>
      <c r="FX74" s="6">
        <v>5.5552567243739563</v>
      </c>
      <c r="FY74" s="6">
        <v>5.2681202934862883</v>
      </c>
      <c r="FZ74" s="6">
        <v>5.1544734091696878</v>
      </c>
      <c r="GA74" s="6" t="s">
        <v>220</v>
      </c>
      <c r="GB74" s="6" t="s">
        <v>220</v>
      </c>
      <c r="GC74" s="6" t="s">
        <v>220</v>
      </c>
      <c r="GD74" s="6" t="s">
        <v>220</v>
      </c>
      <c r="GE74" s="6" t="s">
        <v>220</v>
      </c>
      <c r="GF74" s="6" t="s">
        <v>220</v>
      </c>
      <c r="GG74" s="6" t="s">
        <v>220</v>
      </c>
      <c r="GH74" s="6" t="s">
        <v>220</v>
      </c>
      <c r="GI74" s="6" t="s">
        <v>220</v>
      </c>
      <c r="GJ74" s="6" t="s">
        <v>220</v>
      </c>
      <c r="GK74" s="6" t="s">
        <v>220</v>
      </c>
      <c r="GL74" s="6" t="s">
        <v>220</v>
      </c>
      <c r="GM74" s="5">
        <v>24573</v>
      </c>
      <c r="GN74" s="5">
        <v>23921</v>
      </c>
      <c r="GO74" s="5">
        <v>24574</v>
      </c>
      <c r="GP74" s="5">
        <v>24345</v>
      </c>
      <c r="GQ74" s="5">
        <v>24039</v>
      </c>
      <c r="GR74" s="5">
        <v>23865</v>
      </c>
      <c r="GS74" s="5">
        <v>23742</v>
      </c>
      <c r="GT74" s="5">
        <v>23669</v>
      </c>
      <c r="GU74" s="5">
        <v>23606</v>
      </c>
      <c r="GV74" s="5">
        <v>23589</v>
      </c>
      <c r="GW74" s="5">
        <v>23679</v>
      </c>
      <c r="GX74" s="5">
        <v>23849</v>
      </c>
      <c r="GY74" s="5">
        <v>23734</v>
      </c>
      <c r="GZ74" s="5">
        <v>23464</v>
      </c>
      <c r="HA74" s="5">
        <v>23119</v>
      </c>
      <c r="HB74" s="5">
        <v>22878</v>
      </c>
      <c r="HC74" s="5">
        <v>22632</v>
      </c>
      <c r="HD74" s="5">
        <v>22243</v>
      </c>
      <c r="HE74" s="5">
        <v>21866</v>
      </c>
      <c r="HF74" s="5">
        <v>21484</v>
      </c>
      <c r="HG74" s="5" t="s">
        <v>220</v>
      </c>
      <c r="HH74" s="5" t="s">
        <v>220</v>
      </c>
      <c r="HI74" s="5" t="s">
        <v>220</v>
      </c>
      <c r="HJ74" s="5" t="s">
        <v>220</v>
      </c>
      <c r="HK74" s="5" t="s">
        <v>220</v>
      </c>
      <c r="HL74" s="5" t="s">
        <v>220</v>
      </c>
      <c r="HM74" s="5" t="s">
        <v>220</v>
      </c>
      <c r="HN74" s="5" t="s">
        <v>220</v>
      </c>
      <c r="HO74" s="5" t="s">
        <v>220</v>
      </c>
      <c r="HP74" s="5" t="s">
        <v>220</v>
      </c>
      <c r="HQ74" s="5" t="s">
        <v>220</v>
      </c>
      <c r="HR74" s="5" t="s">
        <v>220</v>
      </c>
      <c r="HS74" s="5">
        <v>31830</v>
      </c>
      <c r="HT74" s="5">
        <v>31009</v>
      </c>
      <c r="HU74" s="5">
        <v>32038</v>
      </c>
      <c r="HV74" s="5">
        <v>31787</v>
      </c>
      <c r="HW74" s="5">
        <v>31432</v>
      </c>
      <c r="HX74" s="5">
        <v>31272</v>
      </c>
      <c r="HY74" s="5">
        <v>31154</v>
      </c>
      <c r="HZ74" s="5">
        <v>31065</v>
      </c>
      <c r="IA74" s="5">
        <v>30994</v>
      </c>
      <c r="IB74" s="5">
        <v>28287</v>
      </c>
      <c r="IC74" s="5">
        <v>28355</v>
      </c>
      <c r="ID74" s="5">
        <v>28518</v>
      </c>
      <c r="IE74" s="5">
        <v>28309</v>
      </c>
      <c r="IF74" s="5">
        <v>27944</v>
      </c>
      <c r="IG74" s="5">
        <v>27546</v>
      </c>
      <c r="IH74" s="5">
        <v>27271</v>
      </c>
      <c r="II74" s="5">
        <v>26796</v>
      </c>
      <c r="IJ74" s="5">
        <v>26266</v>
      </c>
      <c r="IK74" s="5">
        <v>25834</v>
      </c>
      <c r="IL74" s="5">
        <v>25297</v>
      </c>
      <c r="IM74" s="5" t="s">
        <v>220</v>
      </c>
      <c r="IN74" s="5" t="s">
        <v>220</v>
      </c>
      <c r="IO74" s="5" t="s">
        <v>220</v>
      </c>
      <c r="IP74" s="5" t="s">
        <v>220</v>
      </c>
      <c r="IQ74" s="5" t="s">
        <v>220</v>
      </c>
      <c r="IR74" s="5" t="s">
        <v>220</v>
      </c>
      <c r="IS74" s="5" t="s">
        <v>220</v>
      </c>
      <c r="IT74" s="5" t="s">
        <v>220</v>
      </c>
      <c r="IU74" s="5" t="s">
        <v>220</v>
      </c>
      <c r="IV74" s="5" t="s">
        <v>220</v>
      </c>
      <c r="IW74" s="5" t="s">
        <v>220</v>
      </c>
      <c r="IX74" s="5" t="s">
        <v>220</v>
      </c>
    </row>
    <row r="75" spans="1:258" x14ac:dyDescent="0.3">
      <c r="A75" s="1" t="s">
        <v>69</v>
      </c>
      <c r="B75" s="2">
        <v>4057107</v>
      </c>
      <c r="C75" s="5" t="s">
        <v>220</v>
      </c>
      <c r="D75" s="5" t="s">
        <v>220</v>
      </c>
      <c r="E75" s="5" t="s">
        <v>220</v>
      </c>
      <c r="F75" s="5" t="s">
        <v>220</v>
      </c>
      <c r="G75" s="5" t="s">
        <v>220</v>
      </c>
      <c r="H75" s="5" t="s">
        <v>220</v>
      </c>
      <c r="I75" s="5" t="s">
        <v>220</v>
      </c>
      <c r="J75" s="5" t="s">
        <v>220</v>
      </c>
      <c r="K75" s="5" t="s">
        <v>220</v>
      </c>
      <c r="L75" s="5" t="s">
        <v>220</v>
      </c>
      <c r="M75" s="5" t="s">
        <v>220</v>
      </c>
      <c r="N75" s="5" t="s">
        <v>220</v>
      </c>
      <c r="O75" s="5" t="s">
        <v>220</v>
      </c>
      <c r="P75" s="5" t="s">
        <v>220</v>
      </c>
      <c r="Q75" s="5" t="s">
        <v>220</v>
      </c>
      <c r="R75" s="5">
        <v>34096</v>
      </c>
      <c r="S75" s="5">
        <v>496217</v>
      </c>
      <c r="T75" s="5">
        <v>874847</v>
      </c>
      <c r="U75" s="5">
        <v>866652</v>
      </c>
      <c r="V75" s="5">
        <v>850141</v>
      </c>
      <c r="W75" s="5">
        <v>785282</v>
      </c>
      <c r="X75" s="5">
        <v>749836</v>
      </c>
      <c r="Y75" s="5">
        <v>730297</v>
      </c>
      <c r="Z75" s="5">
        <v>713686</v>
      </c>
      <c r="AA75" s="5">
        <v>673199</v>
      </c>
      <c r="AB75" s="5">
        <v>680423</v>
      </c>
      <c r="AC75" s="5" t="s">
        <v>220</v>
      </c>
      <c r="AD75" s="5" t="s">
        <v>220</v>
      </c>
      <c r="AE75" s="5" t="s">
        <v>220</v>
      </c>
      <c r="AF75" s="5" t="s">
        <v>220</v>
      </c>
      <c r="AG75" s="5" t="s">
        <v>220</v>
      </c>
      <c r="AH75" s="5" t="s">
        <v>220</v>
      </c>
      <c r="AI75" s="5" t="s">
        <v>220</v>
      </c>
      <c r="AJ75" s="5" t="s">
        <v>220</v>
      </c>
      <c r="AK75" s="5" t="s">
        <v>220</v>
      </c>
      <c r="AL75" s="5" t="s">
        <v>220</v>
      </c>
      <c r="AM75" s="5" t="s">
        <v>220</v>
      </c>
      <c r="AN75" s="5" t="s">
        <v>220</v>
      </c>
      <c r="AO75" s="5" t="s">
        <v>220</v>
      </c>
      <c r="AP75" s="5" t="s">
        <v>220</v>
      </c>
      <c r="AQ75" s="5" t="s">
        <v>220</v>
      </c>
      <c r="AR75" s="5" t="s">
        <v>220</v>
      </c>
      <c r="AS75" s="5" t="s">
        <v>220</v>
      </c>
      <c r="AT75" s="5" t="s">
        <v>220</v>
      </c>
      <c r="AU75" s="5" t="s">
        <v>220</v>
      </c>
      <c r="AV75" s="5" t="s">
        <v>220</v>
      </c>
      <c r="AW75" s="5" t="s">
        <v>220</v>
      </c>
      <c r="AX75" s="5">
        <v>83296</v>
      </c>
      <c r="AY75" s="5">
        <v>1116166</v>
      </c>
      <c r="AZ75" s="5">
        <v>1975431</v>
      </c>
      <c r="BA75" s="5">
        <v>1990781</v>
      </c>
      <c r="BB75" s="5">
        <v>1945372</v>
      </c>
      <c r="BC75" s="5">
        <v>1805674</v>
      </c>
      <c r="BD75" s="5">
        <v>1745418</v>
      </c>
      <c r="BE75" s="5">
        <v>1721498</v>
      </c>
      <c r="BF75" s="5">
        <v>1691383</v>
      </c>
      <c r="BG75" s="5">
        <v>1594247</v>
      </c>
      <c r="BH75" s="5">
        <v>1562115</v>
      </c>
      <c r="BI75" s="5" t="s">
        <v>220</v>
      </c>
      <c r="BJ75" s="5" t="s">
        <v>220</v>
      </c>
      <c r="BK75" s="5" t="s">
        <v>220</v>
      </c>
      <c r="BL75" s="5" t="s">
        <v>220</v>
      </c>
      <c r="BM75" s="5" t="s">
        <v>220</v>
      </c>
      <c r="BN75" s="5" t="s">
        <v>220</v>
      </c>
      <c r="BO75" s="6" t="s">
        <v>220</v>
      </c>
      <c r="BP75" s="6" t="s">
        <v>220</v>
      </c>
      <c r="BQ75" s="6" t="s">
        <v>220</v>
      </c>
      <c r="BR75" s="6" t="s">
        <v>220</v>
      </c>
      <c r="BS75" s="6" t="s">
        <v>220</v>
      </c>
      <c r="BT75" s="6" t="s">
        <v>220</v>
      </c>
      <c r="BU75" s="6" t="s">
        <v>220</v>
      </c>
      <c r="BV75" s="6" t="s">
        <v>220</v>
      </c>
      <c r="BW75" s="6" t="s">
        <v>220</v>
      </c>
      <c r="BX75" s="6" t="s">
        <v>220</v>
      </c>
      <c r="BY75" s="6" t="s">
        <v>220</v>
      </c>
      <c r="BZ75" s="6" t="s">
        <v>220</v>
      </c>
      <c r="CA75" s="6" t="s">
        <v>220</v>
      </c>
      <c r="CB75" s="6" t="s">
        <v>220</v>
      </c>
      <c r="CC75" s="6" t="s">
        <v>220</v>
      </c>
      <c r="CD75" s="6" t="s">
        <v>220</v>
      </c>
      <c r="CE75" s="6" t="s">
        <v>220</v>
      </c>
      <c r="CF75" s="6">
        <v>17.38677705620346</v>
      </c>
      <c r="CG75" s="6">
        <v>18.144236851754101</v>
      </c>
      <c r="CH75" s="6">
        <v>17.952717582101929</v>
      </c>
      <c r="CI75" s="6" t="s">
        <v>220</v>
      </c>
      <c r="CJ75" s="6" t="s">
        <v>220</v>
      </c>
      <c r="CK75" s="6" t="s">
        <v>220</v>
      </c>
      <c r="CL75" s="6" t="s">
        <v>220</v>
      </c>
      <c r="CM75" s="6" t="s">
        <v>220</v>
      </c>
      <c r="CN75" s="6" t="s">
        <v>220</v>
      </c>
      <c r="CO75" s="6" t="s">
        <v>220</v>
      </c>
      <c r="CP75" s="6" t="s">
        <v>220</v>
      </c>
      <c r="CQ75" s="6" t="s">
        <v>220</v>
      </c>
      <c r="CR75" s="6" t="s">
        <v>220</v>
      </c>
      <c r="CS75" s="6" t="s">
        <v>220</v>
      </c>
      <c r="CT75" s="6" t="s">
        <v>220</v>
      </c>
      <c r="CU75" s="6" t="s">
        <v>220</v>
      </c>
      <c r="CV75" s="6" t="s">
        <v>220</v>
      </c>
      <c r="CW75" s="6" t="s">
        <v>220</v>
      </c>
      <c r="CX75" s="6" t="s">
        <v>220</v>
      </c>
      <c r="CY75" s="6" t="s">
        <v>220</v>
      </c>
      <c r="CZ75" s="6" t="s">
        <v>220</v>
      </c>
      <c r="DA75" s="6" t="s">
        <v>220</v>
      </c>
      <c r="DB75" s="6" t="s">
        <v>220</v>
      </c>
      <c r="DC75" s="6" t="s">
        <v>220</v>
      </c>
      <c r="DD75" s="6" t="s">
        <v>220</v>
      </c>
      <c r="DE75" s="6" t="s">
        <v>220</v>
      </c>
      <c r="DF75" s="6" t="s">
        <v>220</v>
      </c>
      <c r="DG75" s="6" t="s">
        <v>220</v>
      </c>
      <c r="DH75" s="6" t="s">
        <v>220</v>
      </c>
      <c r="DI75" s="6" t="s">
        <v>220</v>
      </c>
      <c r="DJ75" s="6" t="s">
        <v>220</v>
      </c>
      <c r="DK75" s="6" t="s">
        <v>220</v>
      </c>
      <c r="DL75" s="6">
        <v>16.611807161397788</v>
      </c>
      <c r="DM75" s="6">
        <v>17.382560239482238</v>
      </c>
      <c r="DN75" s="6">
        <v>16.7071639315437</v>
      </c>
      <c r="DO75" s="6" t="s">
        <v>220</v>
      </c>
      <c r="DP75" s="6" t="s">
        <v>220</v>
      </c>
      <c r="DQ75" s="6" t="s">
        <v>220</v>
      </c>
      <c r="DR75" s="6" t="s">
        <v>220</v>
      </c>
      <c r="DS75" s="6" t="s">
        <v>220</v>
      </c>
      <c r="DT75" s="6" t="s">
        <v>220</v>
      </c>
      <c r="DU75" s="6" t="s">
        <v>220</v>
      </c>
      <c r="DV75" s="6" t="s">
        <v>220</v>
      </c>
      <c r="DW75" s="6" t="s">
        <v>220</v>
      </c>
      <c r="DX75" s="6" t="s">
        <v>220</v>
      </c>
      <c r="DY75" s="6" t="s">
        <v>220</v>
      </c>
      <c r="DZ75" s="6" t="s">
        <v>220</v>
      </c>
      <c r="EA75" s="6" t="s">
        <v>220</v>
      </c>
      <c r="EB75" s="6" t="s">
        <v>220</v>
      </c>
      <c r="EC75" s="6" t="s">
        <v>220</v>
      </c>
      <c r="ED75" s="6" t="s">
        <v>220</v>
      </c>
      <c r="EE75" s="6" t="s">
        <v>220</v>
      </c>
      <c r="EF75" s="6" t="s">
        <v>220</v>
      </c>
      <c r="EG75" s="6" t="s">
        <v>220</v>
      </c>
      <c r="EH75" s="6" t="s">
        <v>220</v>
      </c>
      <c r="EI75" s="6" t="s">
        <v>220</v>
      </c>
      <c r="EJ75" s="6" t="s">
        <v>220</v>
      </c>
      <c r="EK75" s="6" t="s">
        <v>220</v>
      </c>
      <c r="EL75" s="6" t="s">
        <v>220</v>
      </c>
      <c r="EM75" s="6" t="s">
        <v>220</v>
      </c>
      <c r="EN75" s="6" t="s">
        <v>220</v>
      </c>
      <c r="EO75" s="6" t="s">
        <v>220</v>
      </c>
      <c r="EP75" s="6" t="s">
        <v>220</v>
      </c>
      <c r="EQ75" s="6" t="s">
        <v>220</v>
      </c>
      <c r="ER75" s="6">
        <v>17.38677705620346</v>
      </c>
      <c r="ES75" s="6">
        <v>18.144236851754108</v>
      </c>
      <c r="ET75" s="6">
        <v>17.952717582101936</v>
      </c>
      <c r="EU75" s="6" t="s">
        <v>220</v>
      </c>
      <c r="EV75" s="6" t="s">
        <v>220</v>
      </c>
      <c r="EW75" s="6" t="s">
        <v>220</v>
      </c>
      <c r="EX75" s="6" t="s">
        <v>220</v>
      </c>
      <c r="EY75" s="6" t="s">
        <v>220</v>
      </c>
      <c r="EZ75" s="6" t="s">
        <v>220</v>
      </c>
      <c r="FA75" s="6" t="s">
        <v>220</v>
      </c>
      <c r="FB75" s="6" t="s">
        <v>220</v>
      </c>
      <c r="FC75" s="6" t="s">
        <v>220</v>
      </c>
      <c r="FD75" s="6" t="s">
        <v>220</v>
      </c>
      <c r="FE75" s="6" t="s">
        <v>220</v>
      </c>
      <c r="FF75" s="6" t="s">
        <v>220</v>
      </c>
      <c r="FG75" s="6" t="s">
        <v>220</v>
      </c>
      <c r="FH75" s="6" t="s">
        <v>220</v>
      </c>
      <c r="FI75" s="6" t="s">
        <v>220</v>
      </c>
      <c r="FJ75" s="6" t="s">
        <v>220</v>
      </c>
      <c r="FK75" s="6" t="s">
        <v>220</v>
      </c>
      <c r="FL75" s="6" t="s">
        <v>220</v>
      </c>
      <c r="FM75" s="6" t="s">
        <v>220</v>
      </c>
      <c r="FN75" s="6" t="s">
        <v>220</v>
      </c>
      <c r="FO75" s="6" t="s">
        <v>220</v>
      </c>
      <c r="FP75" s="6" t="s">
        <v>220</v>
      </c>
      <c r="FQ75" s="6" t="s">
        <v>220</v>
      </c>
      <c r="FR75" s="6" t="s">
        <v>220</v>
      </c>
      <c r="FS75" s="6" t="s">
        <v>220</v>
      </c>
      <c r="FT75" s="6" t="s">
        <v>220</v>
      </c>
      <c r="FU75" s="6" t="s">
        <v>220</v>
      </c>
      <c r="FV75" s="6" t="s">
        <v>220</v>
      </c>
      <c r="FW75" s="6" t="s">
        <v>220</v>
      </c>
      <c r="FX75" s="6">
        <v>16.611807161397792</v>
      </c>
      <c r="FY75" s="6">
        <v>17.382560239482245</v>
      </c>
      <c r="FZ75" s="6">
        <v>16.7071639315437</v>
      </c>
      <c r="GA75" s="6" t="s">
        <v>220</v>
      </c>
      <c r="GB75" s="6" t="s">
        <v>220</v>
      </c>
      <c r="GC75" s="6" t="s">
        <v>220</v>
      </c>
      <c r="GD75" s="6" t="s">
        <v>220</v>
      </c>
      <c r="GE75" s="6" t="s">
        <v>220</v>
      </c>
      <c r="GF75" s="6" t="s">
        <v>220</v>
      </c>
      <c r="GG75" s="6" t="s">
        <v>220</v>
      </c>
      <c r="GH75" s="6" t="s">
        <v>220</v>
      </c>
      <c r="GI75" s="6" t="s">
        <v>220</v>
      </c>
      <c r="GJ75" s="6" t="s">
        <v>220</v>
      </c>
      <c r="GK75" s="6" t="s">
        <v>220</v>
      </c>
      <c r="GL75" s="6" t="s">
        <v>220</v>
      </c>
      <c r="GM75" s="5" t="s">
        <v>220</v>
      </c>
      <c r="GN75" s="5" t="s">
        <v>220</v>
      </c>
      <c r="GO75" s="5" t="s">
        <v>220</v>
      </c>
      <c r="GP75" s="5" t="s">
        <v>220</v>
      </c>
      <c r="GQ75" s="5" t="s">
        <v>220</v>
      </c>
      <c r="GR75" s="5" t="s">
        <v>220</v>
      </c>
      <c r="GS75" s="5" t="s">
        <v>220</v>
      </c>
      <c r="GT75" s="5" t="s">
        <v>220</v>
      </c>
      <c r="GU75" s="5" t="s">
        <v>220</v>
      </c>
      <c r="GV75" s="5" t="s">
        <v>220</v>
      </c>
      <c r="GW75" s="5" t="s">
        <v>220</v>
      </c>
      <c r="GX75" s="5" t="s">
        <v>220</v>
      </c>
      <c r="GY75" s="5" t="s">
        <v>220</v>
      </c>
      <c r="GZ75" s="5" t="s">
        <v>220</v>
      </c>
      <c r="HA75" s="5" t="s">
        <v>220</v>
      </c>
      <c r="HB75" s="5" t="s">
        <v>220</v>
      </c>
      <c r="HC75" s="5" t="s">
        <v>220</v>
      </c>
      <c r="HD75" s="5">
        <v>38397</v>
      </c>
      <c r="HE75" s="5">
        <v>42137</v>
      </c>
      <c r="HF75" s="5">
        <v>41750</v>
      </c>
      <c r="HG75" s="5" t="s">
        <v>220</v>
      </c>
      <c r="HH75" s="5" t="s">
        <v>220</v>
      </c>
      <c r="HI75" s="5" t="s">
        <v>220</v>
      </c>
      <c r="HJ75" s="5" t="s">
        <v>220</v>
      </c>
      <c r="HK75" s="5" t="s">
        <v>220</v>
      </c>
      <c r="HL75" s="5" t="s">
        <v>220</v>
      </c>
      <c r="HM75" s="5" t="s">
        <v>220</v>
      </c>
      <c r="HN75" s="5" t="s">
        <v>220</v>
      </c>
      <c r="HO75" s="5" t="s">
        <v>220</v>
      </c>
      <c r="HP75" s="5" t="s">
        <v>220</v>
      </c>
      <c r="HQ75" s="5" t="s">
        <v>220</v>
      </c>
      <c r="HR75" s="5" t="s">
        <v>220</v>
      </c>
      <c r="HS75" s="5" t="s">
        <v>220</v>
      </c>
      <c r="HT75" s="5" t="s">
        <v>220</v>
      </c>
      <c r="HU75" s="5" t="s">
        <v>220</v>
      </c>
      <c r="HV75" s="5" t="s">
        <v>220</v>
      </c>
      <c r="HW75" s="5" t="s">
        <v>220</v>
      </c>
      <c r="HX75" s="5" t="s">
        <v>220</v>
      </c>
      <c r="HY75" s="5" t="s">
        <v>220</v>
      </c>
      <c r="HZ75" s="5" t="s">
        <v>220</v>
      </c>
      <c r="IA75" s="5" t="s">
        <v>220</v>
      </c>
      <c r="IB75" s="5" t="s">
        <v>220</v>
      </c>
      <c r="IC75" s="5" t="s">
        <v>220</v>
      </c>
      <c r="ID75" s="5" t="s">
        <v>220</v>
      </c>
      <c r="IE75" s="5" t="s">
        <v>220</v>
      </c>
      <c r="IF75" s="5" t="s">
        <v>220</v>
      </c>
      <c r="IG75" s="5" t="s">
        <v>220</v>
      </c>
      <c r="IH75" s="5" t="s">
        <v>220</v>
      </c>
      <c r="II75" s="5" t="s">
        <v>220</v>
      </c>
      <c r="IJ75" s="5">
        <v>46861</v>
      </c>
      <c r="IK75" s="5">
        <v>51733</v>
      </c>
      <c r="IL75" s="5">
        <v>51108</v>
      </c>
      <c r="IM75" s="5" t="s">
        <v>220</v>
      </c>
      <c r="IN75" s="5" t="s">
        <v>220</v>
      </c>
      <c r="IO75" s="5" t="s">
        <v>220</v>
      </c>
      <c r="IP75" s="5" t="s">
        <v>220</v>
      </c>
      <c r="IQ75" s="5" t="s">
        <v>220</v>
      </c>
      <c r="IR75" s="5" t="s">
        <v>220</v>
      </c>
      <c r="IS75" s="5" t="s">
        <v>220</v>
      </c>
      <c r="IT75" s="5" t="s">
        <v>220</v>
      </c>
      <c r="IU75" s="5" t="s">
        <v>220</v>
      </c>
      <c r="IV75" s="5" t="s">
        <v>220</v>
      </c>
      <c r="IW75" s="5" t="s">
        <v>220</v>
      </c>
      <c r="IX75" s="5" t="s">
        <v>220</v>
      </c>
    </row>
    <row r="76" spans="1:258" x14ac:dyDescent="0.3">
      <c r="A76" s="1" t="s">
        <v>70</v>
      </c>
      <c r="B76" s="2">
        <v>4004152</v>
      </c>
      <c r="C76" s="5">
        <v>28201080</v>
      </c>
      <c r="D76" s="5">
        <v>28331136</v>
      </c>
      <c r="E76" s="5">
        <v>26143932</v>
      </c>
      <c r="F76" s="5">
        <v>27585289</v>
      </c>
      <c r="G76" s="5">
        <v>26648898</v>
      </c>
      <c r="H76" s="5">
        <v>27132065</v>
      </c>
      <c r="I76" s="5">
        <v>25478655</v>
      </c>
      <c r="J76" s="5">
        <v>25742280</v>
      </c>
      <c r="K76" s="5">
        <v>27223443</v>
      </c>
      <c r="L76" s="5">
        <v>29433085</v>
      </c>
      <c r="M76" s="5">
        <v>26272226</v>
      </c>
      <c r="N76" s="5">
        <v>26412131</v>
      </c>
      <c r="O76" s="5">
        <v>26840275</v>
      </c>
      <c r="P76" s="5">
        <v>26206170</v>
      </c>
      <c r="Q76" s="5">
        <v>23585116</v>
      </c>
      <c r="R76" s="5">
        <v>22930371</v>
      </c>
      <c r="S76" s="5">
        <v>21778582</v>
      </c>
      <c r="T76" s="5">
        <v>22144559</v>
      </c>
      <c r="U76" s="5">
        <v>20119080</v>
      </c>
      <c r="V76" s="5">
        <v>20693481</v>
      </c>
      <c r="W76" s="5">
        <v>19404709</v>
      </c>
      <c r="X76" s="5">
        <v>19481486</v>
      </c>
      <c r="Y76" s="5">
        <v>17295022</v>
      </c>
      <c r="Z76" s="5">
        <v>17826451</v>
      </c>
      <c r="AA76" s="5">
        <v>17307399</v>
      </c>
      <c r="AB76" s="5">
        <v>15680709</v>
      </c>
      <c r="AC76" s="5">
        <v>16649859</v>
      </c>
      <c r="AD76" s="5">
        <v>14939172</v>
      </c>
      <c r="AE76" s="5">
        <v>14815089</v>
      </c>
      <c r="AF76" s="5">
        <v>14771648</v>
      </c>
      <c r="AG76" s="5">
        <v>14134195</v>
      </c>
      <c r="AH76" s="5">
        <v>13800038</v>
      </c>
      <c r="AI76" s="5">
        <v>87680544</v>
      </c>
      <c r="AJ76" s="5">
        <v>89159322</v>
      </c>
      <c r="AK76" s="5">
        <v>86478222</v>
      </c>
      <c r="AL76" s="5">
        <v>89686468</v>
      </c>
      <c r="AM76" s="5">
        <v>87859128</v>
      </c>
      <c r="AN76" s="5">
        <v>89190865</v>
      </c>
      <c r="AO76" s="5">
        <v>84726779</v>
      </c>
      <c r="AP76" s="5">
        <v>85280595</v>
      </c>
      <c r="AQ76" s="5">
        <v>88874805</v>
      </c>
      <c r="AR76" s="5">
        <v>92919228</v>
      </c>
      <c r="AS76" s="5">
        <v>89147979</v>
      </c>
      <c r="AT76" s="5">
        <v>97796314</v>
      </c>
      <c r="AU76" s="5">
        <v>101854177</v>
      </c>
      <c r="AV76" s="5">
        <v>102364649</v>
      </c>
      <c r="AW76" s="5">
        <v>95071659</v>
      </c>
      <c r="AX76" s="5">
        <v>88657058</v>
      </c>
      <c r="AY76" s="5">
        <v>89698318</v>
      </c>
      <c r="AZ76" s="5">
        <v>87464402</v>
      </c>
      <c r="BA76" s="5">
        <v>83788400</v>
      </c>
      <c r="BB76" s="5">
        <v>83332883</v>
      </c>
      <c r="BC76" s="5">
        <v>77828174</v>
      </c>
      <c r="BD76" s="5">
        <v>78646777</v>
      </c>
      <c r="BE76" s="5">
        <v>74717765</v>
      </c>
      <c r="BF76" s="5">
        <v>74425961</v>
      </c>
      <c r="BG76" s="5">
        <v>72263246</v>
      </c>
      <c r="BH76" s="5">
        <v>70265336</v>
      </c>
      <c r="BI76" s="5">
        <v>76359294</v>
      </c>
      <c r="BJ76" s="5">
        <v>74804525</v>
      </c>
      <c r="BK76" s="5">
        <v>77033816</v>
      </c>
      <c r="BL76" s="5">
        <v>72590981</v>
      </c>
      <c r="BM76" s="5">
        <v>69850151</v>
      </c>
      <c r="BN76" s="5">
        <v>67343039</v>
      </c>
      <c r="BO76" s="6">
        <v>12.097164363917971</v>
      </c>
      <c r="BP76" s="6">
        <v>11.632713915883921</v>
      </c>
      <c r="BQ76" s="6">
        <v>12.376248530634181</v>
      </c>
      <c r="BR76" s="6">
        <v>12.100163242806699</v>
      </c>
      <c r="BS76" s="6">
        <v>12.14989077597129</v>
      </c>
      <c r="BT76" s="6">
        <v>12.37343711214019</v>
      </c>
      <c r="BU76" s="6">
        <v>12.001771679078031</v>
      </c>
      <c r="BV76" s="6">
        <v>11.60064298888831</v>
      </c>
      <c r="BW76" s="6">
        <v>11.90433921234724</v>
      </c>
      <c r="BX76" s="6">
        <v>10.278137680776579</v>
      </c>
      <c r="BY76" s="6">
        <v>10.14336204324673</v>
      </c>
      <c r="BZ76" s="6">
        <v>10.242702491517999</v>
      </c>
      <c r="CA76" s="6">
        <v>9.1001340336490504</v>
      </c>
      <c r="CB76" s="6">
        <v>8.8765012208956797</v>
      </c>
      <c r="CC76" s="6">
        <v>8.58254841740019</v>
      </c>
      <c r="CD76" s="6">
        <v>7.5710593605310601</v>
      </c>
      <c r="CE76" s="6">
        <v>7.26898564837692</v>
      </c>
      <c r="CF76" s="6">
        <v>7.2272290452927903</v>
      </c>
      <c r="CG76" s="6">
        <v>7.4087681941719001</v>
      </c>
      <c r="CH76" s="6">
        <v>7.2920404256780103</v>
      </c>
      <c r="CI76" s="6" t="s">
        <v>220</v>
      </c>
      <c r="CJ76" s="6" t="s">
        <v>220</v>
      </c>
      <c r="CK76" s="6" t="s">
        <v>220</v>
      </c>
      <c r="CL76" s="6" t="s">
        <v>220</v>
      </c>
      <c r="CM76" s="6" t="s">
        <v>220</v>
      </c>
      <c r="CN76" s="6" t="s">
        <v>220</v>
      </c>
      <c r="CO76" s="6" t="s">
        <v>220</v>
      </c>
      <c r="CP76" s="6" t="s">
        <v>220</v>
      </c>
      <c r="CQ76" s="6" t="s">
        <v>220</v>
      </c>
      <c r="CR76" s="6" t="s">
        <v>220</v>
      </c>
      <c r="CS76" s="6" t="s">
        <v>220</v>
      </c>
      <c r="CT76" s="6" t="s">
        <v>220</v>
      </c>
      <c r="CU76" s="6">
        <v>9.4278910388328008</v>
      </c>
      <c r="CV76" s="6">
        <v>9.06799502859689</v>
      </c>
      <c r="CW76" s="6">
        <v>9.3900249460934102</v>
      </c>
      <c r="CX76" s="6">
        <v>9.2081754676187604</v>
      </c>
      <c r="CY76" s="6">
        <v>9.21462077690291</v>
      </c>
      <c r="CZ76" s="6">
        <v>9.85882137007642</v>
      </c>
      <c r="DA76" s="6">
        <v>9.3864645294412803</v>
      </c>
      <c r="DB76" s="6">
        <v>9.0063504488508404</v>
      </c>
      <c r="DC76" s="6">
        <v>9.6068599094194393</v>
      </c>
      <c r="DD76" s="6">
        <v>8.6149174376506394</v>
      </c>
      <c r="DE76" s="6">
        <v>8.4385292005766406</v>
      </c>
      <c r="DF76" s="6">
        <v>8.7973753776108001</v>
      </c>
      <c r="DG76" s="6">
        <v>7.5502485615699602</v>
      </c>
      <c r="DH76" s="6">
        <v>7.3399498563618701</v>
      </c>
      <c r="DI76" s="6">
        <v>7.1477683749018004</v>
      </c>
      <c r="DJ76" s="6">
        <v>6.1318707815016102</v>
      </c>
      <c r="DK76" s="6">
        <v>5.7452261193059497</v>
      </c>
      <c r="DL76" s="6">
        <v>5.6846833423946297</v>
      </c>
      <c r="DM76" s="6">
        <v>5.9343024896098999</v>
      </c>
      <c r="DN76" s="6">
        <v>5.7546845426422601</v>
      </c>
      <c r="DO76" s="6" t="s">
        <v>220</v>
      </c>
      <c r="DP76" s="6" t="s">
        <v>220</v>
      </c>
      <c r="DQ76" s="6" t="s">
        <v>220</v>
      </c>
      <c r="DR76" s="6" t="s">
        <v>220</v>
      </c>
      <c r="DS76" s="6" t="s">
        <v>220</v>
      </c>
      <c r="DT76" s="6" t="s">
        <v>220</v>
      </c>
      <c r="DU76" s="6" t="s">
        <v>220</v>
      </c>
      <c r="DV76" s="6" t="s">
        <v>220</v>
      </c>
      <c r="DW76" s="6" t="s">
        <v>220</v>
      </c>
      <c r="DX76" s="6" t="s">
        <v>220</v>
      </c>
      <c r="DY76" s="6" t="s">
        <v>220</v>
      </c>
      <c r="DZ76" s="6" t="s">
        <v>220</v>
      </c>
      <c r="EA76" s="6">
        <v>12.097164363917978</v>
      </c>
      <c r="EB76" s="6">
        <v>11.632713915883924</v>
      </c>
      <c r="EC76" s="6">
        <v>12.376248530634182</v>
      </c>
      <c r="ED76" s="6">
        <v>12.100163242806699</v>
      </c>
      <c r="EE76" s="6">
        <v>12.149890775971299</v>
      </c>
      <c r="EF76" s="6">
        <v>12.373437112140193</v>
      </c>
      <c r="EG76" s="6">
        <v>12.001771679078036</v>
      </c>
      <c r="EH76" s="6">
        <v>11.600642988888319</v>
      </c>
      <c r="EI76" s="6">
        <v>11.90433921234724</v>
      </c>
      <c r="EJ76" s="6">
        <v>10.278137680776581</v>
      </c>
      <c r="EK76" s="6">
        <v>10.143362043246736</v>
      </c>
      <c r="EL76" s="6">
        <v>10.242702491518008</v>
      </c>
      <c r="EM76" s="6">
        <v>9.1001340336490593</v>
      </c>
      <c r="EN76" s="6">
        <v>8.8765012208956904</v>
      </c>
      <c r="EO76" s="6">
        <v>8.5825484174001936</v>
      </c>
      <c r="EP76" s="6">
        <v>7.5710593605310619</v>
      </c>
      <c r="EQ76" s="6">
        <v>7.2689856483769235</v>
      </c>
      <c r="ER76" s="6">
        <v>7.2272290452927965</v>
      </c>
      <c r="ES76" s="6">
        <v>7.4087681941719001</v>
      </c>
      <c r="ET76" s="6">
        <v>7.2920404256780191</v>
      </c>
      <c r="EU76" s="6" t="s">
        <v>220</v>
      </c>
      <c r="EV76" s="6" t="s">
        <v>220</v>
      </c>
      <c r="EW76" s="6" t="s">
        <v>220</v>
      </c>
      <c r="EX76" s="6" t="s">
        <v>220</v>
      </c>
      <c r="EY76" s="6" t="s">
        <v>220</v>
      </c>
      <c r="EZ76" s="6" t="s">
        <v>220</v>
      </c>
      <c r="FA76" s="6" t="s">
        <v>220</v>
      </c>
      <c r="FB76" s="6" t="s">
        <v>220</v>
      </c>
      <c r="FC76" s="6" t="s">
        <v>220</v>
      </c>
      <c r="FD76" s="6" t="s">
        <v>220</v>
      </c>
      <c r="FE76" s="6" t="s">
        <v>220</v>
      </c>
      <c r="FF76" s="6" t="s">
        <v>220</v>
      </c>
      <c r="FG76" s="6">
        <v>9.4278910388328043</v>
      </c>
      <c r="FH76" s="6">
        <v>9.06799502859689</v>
      </c>
      <c r="FI76" s="6">
        <v>9.3900249460934138</v>
      </c>
      <c r="FJ76" s="6">
        <v>9.2081754676187639</v>
      </c>
      <c r="FK76" s="6">
        <v>9.2146207769029136</v>
      </c>
      <c r="FL76" s="6">
        <v>9.8588213700764253</v>
      </c>
      <c r="FM76" s="6">
        <v>9.3864645294412892</v>
      </c>
      <c r="FN76" s="6">
        <v>9.0063504488508421</v>
      </c>
      <c r="FO76" s="6">
        <v>9.6068599094194465</v>
      </c>
      <c r="FP76" s="6">
        <v>8.6149174376506501</v>
      </c>
      <c r="FQ76" s="6">
        <v>8.4385292005766441</v>
      </c>
      <c r="FR76" s="6">
        <v>8.7973753776108037</v>
      </c>
      <c r="FS76" s="6">
        <v>7.5502485615699637</v>
      </c>
      <c r="FT76" s="6">
        <v>7.339949856361871</v>
      </c>
      <c r="FU76" s="6">
        <v>7.1477683749018039</v>
      </c>
      <c r="FV76" s="6">
        <v>6.1318707815016191</v>
      </c>
      <c r="FW76" s="6">
        <v>5.7452261193059542</v>
      </c>
      <c r="FX76" s="6">
        <v>5.6846833423946395</v>
      </c>
      <c r="FY76" s="6">
        <v>5.9343024896099061</v>
      </c>
      <c r="FZ76" s="6">
        <v>5.7546845426422699</v>
      </c>
      <c r="GA76" s="6" t="s">
        <v>220</v>
      </c>
      <c r="GB76" s="6" t="s">
        <v>220</v>
      </c>
      <c r="GC76" s="6" t="s">
        <v>220</v>
      </c>
      <c r="GD76" s="6" t="s">
        <v>220</v>
      </c>
      <c r="GE76" s="6" t="s">
        <v>220</v>
      </c>
      <c r="GF76" s="6" t="s">
        <v>220</v>
      </c>
      <c r="GG76" s="6" t="s">
        <v>220</v>
      </c>
      <c r="GH76" s="6" t="s">
        <v>220</v>
      </c>
      <c r="GI76" s="6" t="s">
        <v>220</v>
      </c>
      <c r="GJ76" s="6" t="s">
        <v>220</v>
      </c>
      <c r="GK76" s="6" t="s">
        <v>220</v>
      </c>
      <c r="GL76" s="6" t="s">
        <v>220</v>
      </c>
      <c r="GM76" s="5">
        <v>2238149</v>
      </c>
      <c r="GN76" s="5">
        <v>2204911</v>
      </c>
      <c r="GO76" s="5">
        <v>2173557</v>
      </c>
      <c r="GP76" s="5">
        <v>2144447</v>
      </c>
      <c r="GQ76" s="5">
        <v>2118033</v>
      </c>
      <c r="GR76" s="5">
        <v>2092051</v>
      </c>
      <c r="GS76" s="5">
        <v>2072622</v>
      </c>
      <c r="GT76" s="5">
        <v>2057900</v>
      </c>
      <c r="GU76" s="5">
        <v>2048675</v>
      </c>
      <c r="GV76" s="5">
        <v>2048658</v>
      </c>
      <c r="GW76" s="5">
        <v>2044813</v>
      </c>
      <c r="GX76" s="5">
        <v>2036557</v>
      </c>
      <c r="GY76" s="5">
        <v>2015817</v>
      </c>
      <c r="GZ76" s="5">
        <v>1982968</v>
      </c>
      <c r="HA76" s="5">
        <v>1817912</v>
      </c>
      <c r="HB76" s="5">
        <v>1786200</v>
      </c>
      <c r="HC76" s="5">
        <v>1753391</v>
      </c>
      <c r="HD76" s="5">
        <v>1721086</v>
      </c>
      <c r="HE76" s="5">
        <v>1686018</v>
      </c>
      <c r="HF76" s="5">
        <v>1652862</v>
      </c>
      <c r="HG76" s="5" t="s">
        <v>220</v>
      </c>
      <c r="HH76" s="5" t="s">
        <v>220</v>
      </c>
      <c r="HI76" s="5" t="s">
        <v>220</v>
      </c>
      <c r="HJ76" s="5" t="s">
        <v>220</v>
      </c>
      <c r="HK76" s="5" t="s">
        <v>220</v>
      </c>
      <c r="HL76" s="5" t="s">
        <v>220</v>
      </c>
      <c r="HM76" s="5" t="s">
        <v>220</v>
      </c>
      <c r="HN76" s="5" t="s">
        <v>220</v>
      </c>
      <c r="HO76" s="5" t="s">
        <v>220</v>
      </c>
      <c r="HP76" s="5" t="s">
        <v>220</v>
      </c>
      <c r="HQ76" s="5" t="s">
        <v>220</v>
      </c>
      <c r="HR76" s="5" t="s">
        <v>220</v>
      </c>
      <c r="HS76" s="5">
        <v>2572624</v>
      </c>
      <c r="HT76" s="5">
        <v>2536685</v>
      </c>
      <c r="HU76" s="5">
        <v>2501473</v>
      </c>
      <c r="HV76" s="5">
        <v>2468872</v>
      </c>
      <c r="HW76" s="5">
        <v>2439237</v>
      </c>
      <c r="HX76" s="5">
        <v>2410042</v>
      </c>
      <c r="HY76" s="5">
        <v>2387727</v>
      </c>
      <c r="HZ76" s="5">
        <v>2370982</v>
      </c>
      <c r="IA76" s="5">
        <v>2360487</v>
      </c>
      <c r="IB76" s="5">
        <v>2359765</v>
      </c>
      <c r="IC76" s="5">
        <v>2354531</v>
      </c>
      <c r="ID76" s="5">
        <v>2346766</v>
      </c>
      <c r="IE76" s="5">
        <v>2324874</v>
      </c>
      <c r="IF76" s="5">
        <v>2287987</v>
      </c>
      <c r="IG76" s="5">
        <v>2097807</v>
      </c>
      <c r="IH76" s="5">
        <v>2059962</v>
      </c>
      <c r="II76" s="5">
        <v>2019934</v>
      </c>
      <c r="IJ76" s="5">
        <v>1979812</v>
      </c>
      <c r="IK76" s="5">
        <v>1939385</v>
      </c>
      <c r="IL76" s="5">
        <v>1898936</v>
      </c>
      <c r="IM76" s="5" t="s">
        <v>220</v>
      </c>
      <c r="IN76" s="5" t="s">
        <v>220</v>
      </c>
      <c r="IO76" s="5" t="s">
        <v>220</v>
      </c>
      <c r="IP76" s="5" t="s">
        <v>220</v>
      </c>
      <c r="IQ76" s="5" t="s">
        <v>220</v>
      </c>
      <c r="IR76" s="5" t="s">
        <v>220</v>
      </c>
      <c r="IS76" s="5" t="s">
        <v>220</v>
      </c>
      <c r="IT76" s="5" t="s">
        <v>220</v>
      </c>
      <c r="IU76" s="5" t="s">
        <v>220</v>
      </c>
      <c r="IV76" s="5" t="s">
        <v>220</v>
      </c>
      <c r="IW76" s="5" t="s">
        <v>220</v>
      </c>
      <c r="IX76" s="5" t="s">
        <v>220</v>
      </c>
    </row>
    <row r="77" spans="1:258" x14ac:dyDescent="0.3">
      <c r="A77" s="1" t="s">
        <v>71</v>
      </c>
      <c r="B77" s="2">
        <v>4063057</v>
      </c>
      <c r="C77" s="5">
        <v>78465</v>
      </c>
      <c r="D77" s="5">
        <v>75619</v>
      </c>
      <c r="E77" s="5">
        <v>75681</v>
      </c>
      <c r="F77" s="5">
        <v>75897</v>
      </c>
      <c r="G77" s="5">
        <v>75499</v>
      </c>
      <c r="H77" s="5">
        <v>73536</v>
      </c>
      <c r="I77" s="5">
        <v>76429</v>
      </c>
      <c r="J77" s="5">
        <v>74409</v>
      </c>
      <c r="K77" s="5">
        <v>78398</v>
      </c>
      <c r="L77" s="5">
        <v>76115</v>
      </c>
      <c r="M77" s="5">
        <v>75401</v>
      </c>
      <c r="N77" s="5">
        <v>77379</v>
      </c>
      <c r="O77" s="5">
        <v>76993</v>
      </c>
      <c r="P77" s="5">
        <v>56760</v>
      </c>
      <c r="Q77" s="5">
        <v>54222</v>
      </c>
      <c r="R77" s="5">
        <v>74157</v>
      </c>
      <c r="S77" s="5">
        <v>0</v>
      </c>
      <c r="T77" s="5" t="s">
        <v>220</v>
      </c>
      <c r="U77" s="5" t="s">
        <v>220</v>
      </c>
      <c r="V77" s="5" t="s">
        <v>220</v>
      </c>
      <c r="W77" s="5" t="s">
        <v>220</v>
      </c>
      <c r="X77" s="5" t="s">
        <v>220</v>
      </c>
      <c r="Y77" s="5" t="s">
        <v>220</v>
      </c>
      <c r="Z77" s="5" t="s">
        <v>220</v>
      </c>
      <c r="AA77" s="5" t="s">
        <v>220</v>
      </c>
      <c r="AB77" s="5" t="s">
        <v>220</v>
      </c>
      <c r="AC77" s="5" t="s">
        <v>220</v>
      </c>
      <c r="AD77" s="5" t="s">
        <v>220</v>
      </c>
      <c r="AE77" s="5" t="s">
        <v>220</v>
      </c>
      <c r="AF77" s="5" t="s">
        <v>220</v>
      </c>
      <c r="AG77" s="5" t="s">
        <v>220</v>
      </c>
      <c r="AH77" s="5" t="s">
        <v>220</v>
      </c>
      <c r="AI77" s="5">
        <v>132036</v>
      </c>
      <c r="AJ77" s="5">
        <v>128040</v>
      </c>
      <c r="AK77" s="5">
        <v>127985</v>
      </c>
      <c r="AL77" s="5">
        <v>128821</v>
      </c>
      <c r="AM77" s="5">
        <v>133665</v>
      </c>
      <c r="AN77" s="5">
        <v>126850</v>
      </c>
      <c r="AO77" s="5">
        <v>134129</v>
      </c>
      <c r="AP77" s="5">
        <v>130783</v>
      </c>
      <c r="AQ77" s="5">
        <v>136723</v>
      </c>
      <c r="AR77" s="5">
        <v>132167</v>
      </c>
      <c r="AS77" s="5">
        <v>136365</v>
      </c>
      <c r="AT77" s="5">
        <v>160959</v>
      </c>
      <c r="AU77" s="5">
        <v>161598</v>
      </c>
      <c r="AV77" s="5">
        <v>141236</v>
      </c>
      <c r="AW77" s="5">
        <v>134065</v>
      </c>
      <c r="AX77" s="5">
        <v>137856</v>
      </c>
      <c r="AY77" s="5">
        <v>2737</v>
      </c>
      <c r="AZ77" s="5" t="s">
        <v>220</v>
      </c>
      <c r="BA77" s="5" t="s">
        <v>220</v>
      </c>
      <c r="BB77" s="5" t="s">
        <v>220</v>
      </c>
      <c r="BC77" s="5" t="s">
        <v>220</v>
      </c>
      <c r="BD77" s="5" t="s">
        <v>220</v>
      </c>
      <c r="BE77" s="5" t="s">
        <v>220</v>
      </c>
      <c r="BF77" s="5" t="s">
        <v>220</v>
      </c>
      <c r="BG77" s="5" t="s">
        <v>220</v>
      </c>
      <c r="BH77" s="5" t="s">
        <v>220</v>
      </c>
      <c r="BI77" s="5" t="s">
        <v>220</v>
      </c>
      <c r="BJ77" s="5" t="s">
        <v>220</v>
      </c>
      <c r="BK77" s="5" t="s">
        <v>220</v>
      </c>
      <c r="BL77" s="5" t="s">
        <v>220</v>
      </c>
      <c r="BM77" s="5" t="s">
        <v>220</v>
      </c>
      <c r="BN77" s="5" t="s">
        <v>220</v>
      </c>
      <c r="BO77" s="6">
        <v>26.405403683170839</v>
      </c>
      <c r="BP77" s="6">
        <v>27.1333924013806</v>
      </c>
      <c r="BQ77" s="6">
        <v>27.708407658461169</v>
      </c>
      <c r="BR77" s="6">
        <v>29.793401496785069</v>
      </c>
      <c r="BS77" s="6">
        <v>28.580889559988339</v>
      </c>
      <c r="BT77" s="6">
        <v>28.88245213228894</v>
      </c>
      <c r="BU77" s="6">
        <v>27.548443653586979</v>
      </c>
      <c r="BV77" s="6">
        <v>27.796368718837769</v>
      </c>
      <c r="BW77" s="6">
        <v>26.833592693691159</v>
      </c>
      <c r="BX77" s="6">
        <v>27.232962312048421</v>
      </c>
      <c r="BY77" s="6">
        <v>20.923895412963081</v>
      </c>
      <c r="BZ77" s="6">
        <v>20.613448482300939</v>
      </c>
      <c r="CA77" s="6">
        <v>20.508357902666472</v>
      </c>
      <c r="CB77" s="6">
        <v>20.868770004572468</v>
      </c>
      <c r="CC77" s="6">
        <v>19.31793433004086</v>
      </c>
      <c r="CD77" s="6">
        <v>17.900202292650029</v>
      </c>
      <c r="CE77" s="6">
        <v>18.255464264644509</v>
      </c>
      <c r="CF77" s="6">
        <v>15.4587713652292</v>
      </c>
      <c r="CG77" s="6">
        <v>11.30739393210451</v>
      </c>
      <c r="CH77" s="6">
        <v>10.20299222368098</v>
      </c>
      <c r="CI77" s="6" t="s">
        <v>220</v>
      </c>
      <c r="CJ77" s="6" t="s">
        <v>220</v>
      </c>
      <c r="CK77" s="6" t="s">
        <v>220</v>
      </c>
      <c r="CL77" s="6" t="s">
        <v>220</v>
      </c>
      <c r="CM77" s="6" t="s">
        <v>220</v>
      </c>
      <c r="CN77" s="6" t="s">
        <v>220</v>
      </c>
      <c r="CO77" s="6" t="s">
        <v>220</v>
      </c>
      <c r="CP77" s="6" t="s">
        <v>220</v>
      </c>
      <c r="CQ77" s="6" t="s">
        <v>220</v>
      </c>
      <c r="CR77" s="6" t="s">
        <v>220</v>
      </c>
      <c r="CS77" s="6" t="s">
        <v>220</v>
      </c>
      <c r="CT77" s="6" t="s">
        <v>220</v>
      </c>
      <c r="CU77" s="6">
        <v>25.478551880283892</v>
      </c>
      <c r="CV77" s="6">
        <v>26.501991656256621</v>
      </c>
      <c r="CW77" s="6">
        <v>26.685479370219849</v>
      </c>
      <c r="CX77" s="6">
        <v>27.661150708860362</v>
      </c>
      <c r="CY77" s="6">
        <v>26.660290828582831</v>
      </c>
      <c r="CZ77" s="6">
        <v>28.887107399969828</v>
      </c>
      <c r="DA77" s="6">
        <v>27.525892174642902</v>
      </c>
      <c r="DB77" s="6">
        <v>28.500727119200629</v>
      </c>
      <c r="DC77" s="6">
        <v>26.9056390949908</v>
      </c>
      <c r="DD77" s="6">
        <v>26.812290511247131</v>
      </c>
      <c r="DE77" s="6">
        <v>20.887324460088731</v>
      </c>
      <c r="DF77" s="6">
        <v>20.531599676759441</v>
      </c>
      <c r="DG77" s="6">
        <v>20.204213869169251</v>
      </c>
      <c r="DH77" s="6">
        <v>20.430488193436471</v>
      </c>
      <c r="DI77" s="6">
        <v>19.64909230524043</v>
      </c>
      <c r="DJ77" s="6">
        <v>18.565615093901648</v>
      </c>
      <c r="DK77" s="6">
        <v>18.423786225065861</v>
      </c>
      <c r="DL77" s="6">
        <v>15.88988515163928</v>
      </c>
      <c r="DM77" s="6">
        <v>11.9580805295091</v>
      </c>
      <c r="DN77" s="6">
        <v>10.67656038878147</v>
      </c>
      <c r="DO77" s="6" t="s">
        <v>220</v>
      </c>
      <c r="DP77" s="6" t="s">
        <v>220</v>
      </c>
      <c r="DQ77" s="6" t="s">
        <v>220</v>
      </c>
      <c r="DR77" s="6" t="s">
        <v>220</v>
      </c>
      <c r="DS77" s="6" t="s">
        <v>220</v>
      </c>
      <c r="DT77" s="6" t="s">
        <v>220</v>
      </c>
      <c r="DU77" s="6" t="s">
        <v>220</v>
      </c>
      <c r="DV77" s="6" t="s">
        <v>220</v>
      </c>
      <c r="DW77" s="6" t="s">
        <v>220</v>
      </c>
      <c r="DX77" s="6" t="s">
        <v>220</v>
      </c>
      <c r="DY77" s="6" t="s">
        <v>220</v>
      </c>
      <c r="DZ77" s="6" t="s">
        <v>220</v>
      </c>
      <c r="EA77" s="6">
        <v>26.405403683170839</v>
      </c>
      <c r="EB77" s="6">
        <v>27.133392401380604</v>
      </c>
      <c r="EC77" s="6">
        <v>27.708407658461173</v>
      </c>
      <c r="ED77" s="6">
        <v>29.793401496785073</v>
      </c>
      <c r="EE77" s="6">
        <v>28.580889559988343</v>
      </c>
      <c r="EF77" s="6">
        <v>28.882452132288947</v>
      </c>
      <c r="EG77" s="6">
        <v>27.54844365358699</v>
      </c>
      <c r="EH77" s="6">
        <v>27.796368718837776</v>
      </c>
      <c r="EI77" s="6">
        <v>26.833592693691166</v>
      </c>
      <c r="EJ77" s="6">
        <v>27.232962312048429</v>
      </c>
      <c r="EK77" s="6">
        <v>20.923895412963084</v>
      </c>
      <c r="EL77" s="6">
        <v>20.613448482300942</v>
      </c>
      <c r="EM77" s="6">
        <v>20.508357902666475</v>
      </c>
      <c r="EN77" s="6">
        <v>20.868770004572475</v>
      </c>
      <c r="EO77" s="6">
        <v>19.317934330040867</v>
      </c>
      <c r="EP77" s="6">
        <v>17.900202292650032</v>
      </c>
      <c r="EQ77" s="6">
        <v>18.255464264644516</v>
      </c>
      <c r="ER77" s="6">
        <v>15.458771365229207</v>
      </c>
      <c r="ES77" s="6">
        <v>11.307393932104519</v>
      </c>
      <c r="ET77" s="6">
        <v>10.202992223680983</v>
      </c>
      <c r="EU77" s="6" t="s">
        <v>220</v>
      </c>
      <c r="EV77" s="6" t="s">
        <v>220</v>
      </c>
      <c r="EW77" s="6" t="s">
        <v>220</v>
      </c>
      <c r="EX77" s="6" t="s">
        <v>220</v>
      </c>
      <c r="EY77" s="6" t="s">
        <v>220</v>
      </c>
      <c r="EZ77" s="6" t="s">
        <v>220</v>
      </c>
      <c r="FA77" s="6" t="s">
        <v>220</v>
      </c>
      <c r="FB77" s="6" t="s">
        <v>220</v>
      </c>
      <c r="FC77" s="6" t="s">
        <v>220</v>
      </c>
      <c r="FD77" s="6" t="s">
        <v>220</v>
      </c>
      <c r="FE77" s="6" t="s">
        <v>220</v>
      </c>
      <c r="FF77" s="6" t="s">
        <v>220</v>
      </c>
      <c r="FG77" s="6">
        <v>25.478551880283892</v>
      </c>
      <c r="FH77" s="6">
        <v>26.501991656256628</v>
      </c>
      <c r="FI77" s="6">
        <v>26.685479370219856</v>
      </c>
      <c r="FJ77" s="6">
        <v>27.661150708860365</v>
      </c>
      <c r="FK77" s="6">
        <v>26.660290828582831</v>
      </c>
      <c r="FL77" s="6">
        <v>28.887107399969839</v>
      </c>
      <c r="FM77" s="6">
        <v>27.525892174642905</v>
      </c>
      <c r="FN77" s="6">
        <v>28.500727119200636</v>
      </c>
      <c r="FO77" s="6">
        <v>26.905639094990807</v>
      </c>
      <c r="FP77" s="6">
        <v>26.812290511247134</v>
      </c>
      <c r="FQ77" s="6">
        <v>20.887324460088731</v>
      </c>
      <c r="FR77" s="6">
        <v>20.531599676759441</v>
      </c>
      <c r="FS77" s="6">
        <v>20.204213869169259</v>
      </c>
      <c r="FT77" s="6">
        <v>20.430488193436471</v>
      </c>
      <c r="FU77" s="6">
        <v>19.649092305240433</v>
      </c>
      <c r="FV77" s="6">
        <v>18.565615093901652</v>
      </c>
      <c r="FW77" s="6">
        <v>18.423786225065864</v>
      </c>
      <c r="FX77" s="6">
        <v>15.889885151639282</v>
      </c>
      <c r="FY77" s="6">
        <v>11.9580805295091</v>
      </c>
      <c r="FZ77" s="6">
        <v>10.676560388781475</v>
      </c>
      <c r="GA77" s="6" t="s">
        <v>220</v>
      </c>
      <c r="GB77" s="6" t="s">
        <v>220</v>
      </c>
      <c r="GC77" s="6" t="s">
        <v>220</v>
      </c>
      <c r="GD77" s="6" t="s">
        <v>220</v>
      </c>
      <c r="GE77" s="6" t="s">
        <v>220</v>
      </c>
      <c r="GF77" s="6" t="s">
        <v>220</v>
      </c>
      <c r="GG77" s="6" t="s">
        <v>220</v>
      </c>
      <c r="GH77" s="6" t="s">
        <v>220</v>
      </c>
      <c r="GI77" s="6" t="s">
        <v>220</v>
      </c>
      <c r="GJ77" s="6" t="s">
        <v>220</v>
      </c>
      <c r="GK77" s="6" t="s">
        <v>220</v>
      </c>
      <c r="GL77" s="6" t="s">
        <v>220</v>
      </c>
      <c r="GM77" s="5">
        <v>22853</v>
      </c>
      <c r="GN77" s="5">
        <v>22791</v>
      </c>
      <c r="GO77" s="5">
        <v>22470</v>
      </c>
      <c r="GP77" s="5">
        <v>22356</v>
      </c>
      <c r="GQ77" s="5">
        <v>22248</v>
      </c>
      <c r="GR77" s="5">
        <v>22147</v>
      </c>
      <c r="GS77" s="5">
        <v>21997</v>
      </c>
      <c r="GT77" s="5">
        <v>21905</v>
      </c>
      <c r="GU77" s="5">
        <v>21747</v>
      </c>
      <c r="GV77" s="5">
        <v>21723</v>
      </c>
      <c r="GW77" s="5">
        <v>21636</v>
      </c>
      <c r="GX77" s="5">
        <v>21710</v>
      </c>
      <c r="GY77" s="5">
        <v>21783</v>
      </c>
      <c r="GZ77" s="5">
        <v>21585</v>
      </c>
      <c r="HA77" s="5">
        <v>21329</v>
      </c>
      <c r="HB77" s="5">
        <v>21177</v>
      </c>
      <c r="HC77" s="5">
        <v>20764</v>
      </c>
      <c r="HD77" s="5">
        <v>20341</v>
      </c>
      <c r="HE77" s="5">
        <v>20108</v>
      </c>
      <c r="HF77" s="5">
        <v>19893</v>
      </c>
      <c r="HG77" s="5" t="s">
        <v>220</v>
      </c>
      <c r="HH77" s="5" t="s">
        <v>220</v>
      </c>
      <c r="HI77" s="5" t="s">
        <v>220</v>
      </c>
      <c r="HJ77" s="5" t="s">
        <v>220</v>
      </c>
      <c r="HK77" s="5" t="s">
        <v>220</v>
      </c>
      <c r="HL77" s="5" t="s">
        <v>220</v>
      </c>
      <c r="HM77" s="5" t="s">
        <v>220</v>
      </c>
      <c r="HN77" s="5" t="s">
        <v>220</v>
      </c>
      <c r="HO77" s="5" t="s">
        <v>220</v>
      </c>
      <c r="HP77" s="5" t="s">
        <v>220</v>
      </c>
      <c r="HQ77" s="5" t="s">
        <v>220</v>
      </c>
      <c r="HR77" s="5" t="s">
        <v>220</v>
      </c>
      <c r="HS77" s="5">
        <v>24358</v>
      </c>
      <c r="HT77" s="5">
        <v>24301</v>
      </c>
      <c r="HU77" s="5">
        <v>23981</v>
      </c>
      <c r="HV77" s="5">
        <v>23862</v>
      </c>
      <c r="HW77" s="5">
        <v>23750</v>
      </c>
      <c r="HX77" s="5">
        <v>23652</v>
      </c>
      <c r="HY77" s="5">
        <v>23507</v>
      </c>
      <c r="HZ77" s="5">
        <v>23404</v>
      </c>
      <c r="IA77" s="5">
        <v>23266</v>
      </c>
      <c r="IB77" s="5">
        <v>23204</v>
      </c>
      <c r="IC77" s="5">
        <v>23097</v>
      </c>
      <c r="ID77" s="5">
        <v>23174</v>
      </c>
      <c r="IE77" s="5">
        <v>23273</v>
      </c>
      <c r="IF77" s="5">
        <v>23105</v>
      </c>
      <c r="IG77" s="5">
        <v>22839</v>
      </c>
      <c r="IH77" s="5">
        <v>22692</v>
      </c>
      <c r="II77" s="5">
        <v>22402</v>
      </c>
      <c r="IJ77" s="5">
        <v>21844</v>
      </c>
      <c r="IK77" s="5">
        <v>21603</v>
      </c>
      <c r="IL77" s="5">
        <v>21290</v>
      </c>
      <c r="IM77" s="5" t="s">
        <v>220</v>
      </c>
      <c r="IN77" s="5" t="s">
        <v>220</v>
      </c>
      <c r="IO77" s="5" t="s">
        <v>220</v>
      </c>
      <c r="IP77" s="5" t="s">
        <v>220</v>
      </c>
      <c r="IQ77" s="5" t="s">
        <v>220</v>
      </c>
      <c r="IR77" s="5" t="s">
        <v>220</v>
      </c>
      <c r="IS77" s="5" t="s">
        <v>220</v>
      </c>
      <c r="IT77" s="5" t="s">
        <v>220</v>
      </c>
      <c r="IU77" s="5" t="s">
        <v>220</v>
      </c>
      <c r="IV77" s="5" t="s">
        <v>220</v>
      </c>
      <c r="IW77" s="5" t="s">
        <v>220</v>
      </c>
      <c r="IX77" s="5" t="s">
        <v>220</v>
      </c>
    </row>
    <row r="78" spans="1:258" x14ac:dyDescent="0.3">
      <c r="A78" s="1" t="s">
        <v>72</v>
      </c>
      <c r="B78" s="2">
        <v>4056999</v>
      </c>
      <c r="C78" s="5">
        <v>1501957</v>
      </c>
      <c r="D78" s="5">
        <v>1531307</v>
      </c>
      <c r="E78" s="5">
        <v>1466488</v>
      </c>
      <c r="F78" s="5">
        <v>1493928</v>
      </c>
      <c r="G78" s="5">
        <v>1521795</v>
      </c>
      <c r="H78" s="5">
        <v>1551471</v>
      </c>
      <c r="I78" s="5">
        <v>1583593</v>
      </c>
      <c r="J78" s="5">
        <v>786169</v>
      </c>
      <c r="K78" s="5">
        <v>578465</v>
      </c>
      <c r="L78" s="5">
        <v>573808</v>
      </c>
      <c r="M78" s="5">
        <v>570263</v>
      </c>
      <c r="N78" s="5">
        <v>577823</v>
      </c>
      <c r="O78" s="5">
        <v>580895</v>
      </c>
      <c r="P78" s="5">
        <v>582284</v>
      </c>
      <c r="Q78" s="5">
        <v>598605</v>
      </c>
      <c r="R78" s="5">
        <v>582079</v>
      </c>
      <c r="S78" s="5">
        <v>581047</v>
      </c>
      <c r="T78" s="5">
        <v>553294</v>
      </c>
      <c r="U78" s="5">
        <v>549151</v>
      </c>
      <c r="V78" s="5">
        <v>558682</v>
      </c>
      <c r="W78" s="5">
        <v>544447</v>
      </c>
      <c r="X78" s="5">
        <v>533904</v>
      </c>
      <c r="Y78" s="5">
        <v>549259</v>
      </c>
      <c r="Z78" s="5">
        <v>557727</v>
      </c>
      <c r="AA78" s="5">
        <v>549296</v>
      </c>
      <c r="AB78" s="5">
        <v>564634</v>
      </c>
      <c r="AC78" s="5">
        <v>557005</v>
      </c>
      <c r="AD78" s="5">
        <v>563608</v>
      </c>
      <c r="AE78" s="5">
        <v>550853</v>
      </c>
      <c r="AF78" s="5">
        <v>500163</v>
      </c>
      <c r="AG78" s="5">
        <v>446972</v>
      </c>
      <c r="AH78" s="5">
        <v>422911</v>
      </c>
      <c r="AI78" s="5">
        <v>5218770</v>
      </c>
      <c r="AJ78" s="5">
        <v>5597128</v>
      </c>
      <c r="AK78" s="5">
        <v>4633551</v>
      </c>
      <c r="AL78" s="5">
        <v>4688744</v>
      </c>
      <c r="AM78" s="5">
        <v>4751076</v>
      </c>
      <c r="AN78" s="5">
        <v>4713347</v>
      </c>
      <c r="AO78" s="5">
        <v>4853495</v>
      </c>
      <c r="AP78" s="5">
        <v>2730722</v>
      </c>
      <c r="AQ78" s="5">
        <v>2157851</v>
      </c>
      <c r="AR78" s="5">
        <v>2226787</v>
      </c>
      <c r="AS78" s="5">
        <v>2183707</v>
      </c>
      <c r="AT78" s="5">
        <v>2197213</v>
      </c>
      <c r="AU78" s="5">
        <v>2181181</v>
      </c>
      <c r="AV78" s="5">
        <v>2403819</v>
      </c>
      <c r="AW78" s="5">
        <v>2375019</v>
      </c>
      <c r="AX78" s="5">
        <v>2381694</v>
      </c>
      <c r="AY78" s="5">
        <v>4220767</v>
      </c>
      <c r="AZ78" s="5">
        <v>4051396</v>
      </c>
      <c r="BA78" s="5">
        <v>4325035</v>
      </c>
      <c r="BB78" s="5">
        <v>2438594</v>
      </c>
      <c r="BC78" s="5">
        <v>2402622</v>
      </c>
      <c r="BD78" s="5">
        <v>2384794</v>
      </c>
      <c r="BE78" s="5">
        <v>2396062</v>
      </c>
      <c r="BF78" s="5">
        <v>2479424</v>
      </c>
      <c r="BG78" s="5">
        <v>2339669</v>
      </c>
      <c r="BH78" s="5">
        <v>2063021</v>
      </c>
      <c r="BI78" s="5">
        <v>2016653</v>
      </c>
      <c r="BJ78" s="5">
        <v>2066614</v>
      </c>
      <c r="BK78" s="5">
        <v>2190418</v>
      </c>
      <c r="BL78" s="5">
        <v>2288935</v>
      </c>
      <c r="BM78" s="5">
        <v>2316412</v>
      </c>
      <c r="BN78" s="5">
        <v>1996884</v>
      </c>
      <c r="BO78" s="6">
        <v>17.65437869018799</v>
      </c>
      <c r="BP78" s="6">
        <v>18.07683366115765</v>
      </c>
      <c r="BQ78" s="6">
        <v>17.608009895764429</v>
      </c>
      <c r="BR78" s="6">
        <v>17.266628646092709</v>
      </c>
      <c r="BS78" s="6">
        <v>16.912264792564041</v>
      </c>
      <c r="BT78" s="6">
        <v>17.444412431814708</v>
      </c>
      <c r="BU78" s="6">
        <v>17.080881814408819</v>
      </c>
      <c r="BV78" s="6">
        <v>16.87992608921472</v>
      </c>
      <c r="BW78" s="6">
        <v>15.9754173501462</v>
      </c>
      <c r="BX78" s="6">
        <v>15.746235232403921</v>
      </c>
      <c r="BY78" s="6">
        <v>15.084443493616099</v>
      </c>
      <c r="BZ78" s="6">
        <v>14.678024239256651</v>
      </c>
      <c r="CA78" s="6">
        <v>14.37884643524216</v>
      </c>
      <c r="CB78" s="6">
        <v>13.255902617966489</v>
      </c>
      <c r="CC78" s="6">
        <v>13.12434744113396</v>
      </c>
      <c r="CD78" s="6">
        <v>12.858364655693981</v>
      </c>
      <c r="CE78" s="6">
        <v>12.896374992040229</v>
      </c>
      <c r="CF78" s="6">
        <v>12.95857175389575</v>
      </c>
      <c r="CG78" s="6">
        <v>13.32839237295388</v>
      </c>
      <c r="CH78" s="6">
        <v>12.499418273722791</v>
      </c>
      <c r="CI78" s="6" t="s">
        <v>220</v>
      </c>
      <c r="CJ78" s="6" t="s">
        <v>220</v>
      </c>
      <c r="CK78" s="6" t="s">
        <v>220</v>
      </c>
      <c r="CL78" s="6" t="s">
        <v>220</v>
      </c>
      <c r="CM78" s="6" t="s">
        <v>220</v>
      </c>
      <c r="CN78" s="6" t="s">
        <v>220</v>
      </c>
      <c r="CO78" s="6" t="s">
        <v>220</v>
      </c>
      <c r="CP78" s="6" t="s">
        <v>220</v>
      </c>
      <c r="CQ78" s="6" t="s">
        <v>220</v>
      </c>
      <c r="CR78" s="6" t="s">
        <v>220</v>
      </c>
      <c r="CS78" s="6" t="s">
        <v>220</v>
      </c>
      <c r="CT78" s="6" t="s">
        <v>220</v>
      </c>
      <c r="CU78" s="6">
        <v>15.23248812016976</v>
      </c>
      <c r="CV78" s="6">
        <v>14.908237596757941</v>
      </c>
      <c r="CW78" s="6">
        <v>14.225531070368641</v>
      </c>
      <c r="CX78" s="6">
        <v>14.09591617759925</v>
      </c>
      <c r="CY78" s="6">
        <v>14.01027524046247</v>
      </c>
      <c r="CZ78" s="6">
        <v>14.24281392219225</v>
      </c>
      <c r="DA78" s="6">
        <v>14.32638708633591</v>
      </c>
      <c r="DB78" s="6">
        <v>13.48464797310141</v>
      </c>
      <c r="DC78" s="6">
        <v>12.763157686046879</v>
      </c>
      <c r="DD78" s="6">
        <v>12.412194880968739</v>
      </c>
      <c r="DE78" s="6">
        <v>11.999287619780921</v>
      </c>
      <c r="DF78" s="6">
        <v>11.555968748323879</v>
      </c>
      <c r="DG78" s="6">
        <v>11.394073211841469</v>
      </c>
      <c r="DH78" s="6">
        <v>10.486911610898639</v>
      </c>
      <c r="DI78" s="6">
        <v>10.38186959697766</v>
      </c>
      <c r="DJ78" s="6">
        <v>10.164904755257171</v>
      </c>
      <c r="DK78" s="6">
        <v>10.21839679624021</v>
      </c>
      <c r="DL78" s="6">
        <v>10.0947669273587</v>
      </c>
      <c r="DM78" s="6">
        <v>10.439678591652269</v>
      </c>
      <c r="DN78" s="6">
        <v>9.5239730485795899</v>
      </c>
      <c r="DO78" s="6" t="s">
        <v>220</v>
      </c>
      <c r="DP78" s="6" t="s">
        <v>220</v>
      </c>
      <c r="DQ78" s="6" t="s">
        <v>220</v>
      </c>
      <c r="DR78" s="6" t="s">
        <v>220</v>
      </c>
      <c r="DS78" s="6" t="s">
        <v>220</v>
      </c>
      <c r="DT78" s="6" t="s">
        <v>220</v>
      </c>
      <c r="DU78" s="6" t="s">
        <v>220</v>
      </c>
      <c r="DV78" s="6" t="s">
        <v>220</v>
      </c>
      <c r="DW78" s="6" t="s">
        <v>220</v>
      </c>
      <c r="DX78" s="6" t="s">
        <v>220</v>
      </c>
      <c r="DY78" s="6" t="s">
        <v>220</v>
      </c>
      <c r="DZ78" s="6" t="s">
        <v>220</v>
      </c>
      <c r="EA78" s="6">
        <v>17.654378690187993</v>
      </c>
      <c r="EB78" s="6">
        <v>18.07683366115765</v>
      </c>
      <c r="EC78" s="6">
        <v>17.608009895764432</v>
      </c>
      <c r="ED78" s="6">
        <v>17.266628646092716</v>
      </c>
      <c r="EE78" s="6">
        <v>16.912264792564045</v>
      </c>
      <c r="EF78" s="6">
        <v>17.444412431814708</v>
      </c>
      <c r="EG78" s="6">
        <v>17.080881814408826</v>
      </c>
      <c r="EH78" s="6">
        <v>16.87992608921472</v>
      </c>
      <c r="EI78" s="6">
        <v>15.975417350146206</v>
      </c>
      <c r="EJ78" s="6">
        <v>15.746235232403926</v>
      </c>
      <c r="EK78" s="6">
        <v>15.084443493616103</v>
      </c>
      <c r="EL78" s="6">
        <v>14.678024239256658</v>
      </c>
      <c r="EM78" s="6">
        <v>14.378846435242169</v>
      </c>
      <c r="EN78" s="6">
        <v>13.255902617966491</v>
      </c>
      <c r="EO78" s="6">
        <v>13.12434744113397</v>
      </c>
      <c r="EP78" s="6">
        <v>12.858364655693984</v>
      </c>
      <c r="EQ78" s="6">
        <v>12.896374992040231</v>
      </c>
      <c r="ER78" s="6">
        <v>12.958571753895759</v>
      </c>
      <c r="ES78" s="6">
        <v>13.328392372953887</v>
      </c>
      <c r="ET78" s="6">
        <v>12.499418273722798</v>
      </c>
      <c r="EU78" s="6" t="s">
        <v>220</v>
      </c>
      <c r="EV78" s="6" t="s">
        <v>220</v>
      </c>
      <c r="EW78" s="6" t="s">
        <v>220</v>
      </c>
      <c r="EX78" s="6" t="s">
        <v>220</v>
      </c>
      <c r="EY78" s="6" t="s">
        <v>220</v>
      </c>
      <c r="EZ78" s="6" t="s">
        <v>220</v>
      </c>
      <c r="FA78" s="6" t="s">
        <v>220</v>
      </c>
      <c r="FB78" s="6" t="s">
        <v>220</v>
      </c>
      <c r="FC78" s="6" t="s">
        <v>220</v>
      </c>
      <c r="FD78" s="6" t="s">
        <v>220</v>
      </c>
      <c r="FE78" s="6" t="s">
        <v>220</v>
      </c>
      <c r="FF78" s="6" t="s">
        <v>220</v>
      </c>
      <c r="FG78" s="6">
        <v>15.232488120169769</v>
      </c>
      <c r="FH78" s="6">
        <v>14.908237596757948</v>
      </c>
      <c r="FI78" s="6">
        <v>14.225531070368648</v>
      </c>
      <c r="FJ78" s="6">
        <v>14.095916177599257</v>
      </c>
      <c r="FK78" s="6">
        <v>14.010275240462471</v>
      </c>
      <c r="FL78" s="6">
        <v>14.24281392219226</v>
      </c>
      <c r="FM78" s="6">
        <v>14.326387086335918</v>
      </c>
      <c r="FN78" s="6">
        <v>13.484647973101413</v>
      </c>
      <c r="FO78" s="6">
        <v>12.763157686046886</v>
      </c>
      <c r="FP78" s="6">
        <v>12.412194880968748</v>
      </c>
      <c r="FQ78" s="6">
        <v>11.999287619780922</v>
      </c>
      <c r="FR78" s="6">
        <v>11.555968748323888</v>
      </c>
      <c r="FS78" s="6">
        <v>11.394073211841473</v>
      </c>
      <c r="FT78" s="6">
        <v>10.486911610898645</v>
      </c>
      <c r="FU78" s="6">
        <v>10.381869596977669</v>
      </c>
      <c r="FV78" s="6">
        <v>10.164904755257179</v>
      </c>
      <c r="FW78" s="6">
        <v>10.218396796240215</v>
      </c>
      <c r="FX78" s="6">
        <v>10.094766927358702</v>
      </c>
      <c r="FY78" s="6">
        <v>10.439678591652271</v>
      </c>
      <c r="FZ78" s="6">
        <v>9.523973048579597</v>
      </c>
      <c r="GA78" s="6" t="s">
        <v>220</v>
      </c>
      <c r="GB78" s="6" t="s">
        <v>220</v>
      </c>
      <c r="GC78" s="6" t="s">
        <v>220</v>
      </c>
      <c r="GD78" s="6" t="s">
        <v>220</v>
      </c>
      <c r="GE78" s="6" t="s">
        <v>220</v>
      </c>
      <c r="GF78" s="6" t="s">
        <v>220</v>
      </c>
      <c r="GG78" s="6" t="s">
        <v>220</v>
      </c>
      <c r="GH78" s="6" t="s">
        <v>220</v>
      </c>
      <c r="GI78" s="6" t="s">
        <v>220</v>
      </c>
      <c r="GJ78" s="6" t="s">
        <v>220</v>
      </c>
      <c r="GK78" s="6" t="s">
        <v>220</v>
      </c>
      <c r="GL78" s="6" t="s">
        <v>220</v>
      </c>
      <c r="GM78" s="5">
        <v>222599</v>
      </c>
      <c r="GN78" s="5">
        <v>221911</v>
      </c>
      <c r="GO78" s="5">
        <v>221420</v>
      </c>
      <c r="GP78" s="5">
        <v>220612</v>
      </c>
      <c r="GQ78" s="5">
        <v>220648</v>
      </c>
      <c r="GR78" s="5">
        <v>219910</v>
      </c>
      <c r="GS78" s="5">
        <v>220367</v>
      </c>
      <c r="GT78" s="5">
        <v>115545</v>
      </c>
      <c r="GU78" s="5">
        <v>80888</v>
      </c>
      <c r="GV78" s="5">
        <v>80697</v>
      </c>
      <c r="GW78" s="5">
        <v>80323</v>
      </c>
      <c r="GX78" s="5">
        <v>79983</v>
      </c>
      <c r="GY78" s="5">
        <v>79461</v>
      </c>
      <c r="GZ78" s="5">
        <v>78856</v>
      </c>
      <c r="HA78" s="5">
        <v>77543</v>
      </c>
      <c r="HB78" s="5">
        <v>76132</v>
      </c>
      <c r="HC78" s="5">
        <v>75532</v>
      </c>
      <c r="HD78" s="5">
        <v>74543</v>
      </c>
      <c r="HE78" s="5">
        <v>73830</v>
      </c>
      <c r="HF78" s="5">
        <v>72400</v>
      </c>
      <c r="HG78" s="5" t="s">
        <v>220</v>
      </c>
      <c r="HH78" s="5" t="s">
        <v>220</v>
      </c>
      <c r="HI78" s="5" t="s">
        <v>220</v>
      </c>
      <c r="HJ78" s="5" t="s">
        <v>220</v>
      </c>
      <c r="HK78" s="5" t="s">
        <v>220</v>
      </c>
      <c r="HL78" s="5" t="s">
        <v>220</v>
      </c>
      <c r="HM78" s="5" t="s">
        <v>220</v>
      </c>
      <c r="HN78" s="5" t="s">
        <v>220</v>
      </c>
      <c r="HO78" s="5" t="s">
        <v>220</v>
      </c>
      <c r="HP78" s="5" t="s">
        <v>220</v>
      </c>
      <c r="HQ78" s="5" t="s">
        <v>220</v>
      </c>
      <c r="HR78" s="5" t="s">
        <v>220</v>
      </c>
      <c r="HS78" s="5">
        <v>266731</v>
      </c>
      <c r="HT78" s="5">
        <v>264748</v>
      </c>
      <c r="HU78" s="5">
        <v>263896</v>
      </c>
      <c r="HV78" s="5">
        <v>262316</v>
      </c>
      <c r="HW78" s="5">
        <v>260632</v>
      </c>
      <c r="HX78" s="5">
        <v>258928</v>
      </c>
      <c r="HY78" s="5">
        <v>258872</v>
      </c>
      <c r="HZ78" s="5">
        <v>136210</v>
      </c>
      <c r="IA78" s="5">
        <v>95590</v>
      </c>
      <c r="IB78" s="5">
        <v>95389</v>
      </c>
      <c r="IC78" s="5">
        <v>94936</v>
      </c>
      <c r="ID78" s="5">
        <v>94546</v>
      </c>
      <c r="IE78" s="5">
        <v>93873</v>
      </c>
      <c r="IF78" s="5">
        <v>93033</v>
      </c>
      <c r="IG78" s="5">
        <v>91600</v>
      </c>
      <c r="IH78" s="5">
        <v>89815</v>
      </c>
      <c r="II78" s="5">
        <v>89115</v>
      </c>
      <c r="IJ78" s="5">
        <v>87962</v>
      </c>
      <c r="IK78" s="5">
        <v>86975</v>
      </c>
      <c r="IL78" s="5">
        <v>85220</v>
      </c>
      <c r="IM78" s="5" t="s">
        <v>220</v>
      </c>
      <c r="IN78" s="5" t="s">
        <v>220</v>
      </c>
      <c r="IO78" s="5" t="s">
        <v>220</v>
      </c>
      <c r="IP78" s="5" t="s">
        <v>220</v>
      </c>
      <c r="IQ78" s="5" t="s">
        <v>220</v>
      </c>
      <c r="IR78" s="5" t="s">
        <v>220</v>
      </c>
      <c r="IS78" s="5" t="s">
        <v>220</v>
      </c>
      <c r="IT78" s="5" t="s">
        <v>220</v>
      </c>
      <c r="IU78" s="5" t="s">
        <v>220</v>
      </c>
      <c r="IV78" s="5" t="s">
        <v>220</v>
      </c>
      <c r="IW78" s="5" t="s">
        <v>220</v>
      </c>
      <c r="IX78" s="5" t="s">
        <v>220</v>
      </c>
    </row>
    <row r="79" spans="1:258" x14ac:dyDescent="0.3">
      <c r="A79" s="1" t="s">
        <v>73</v>
      </c>
      <c r="B79" s="2">
        <v>4625922</v>
      </c>
      <c r="C79" s="5" t="s">
        <v>220</v>
      </c>
      <c r="D79" s="5" t="s">
        <v>220</v>
      </c>
      <c r="E79" s="5" t="s">
        <v>220</v>
      </c>
      <c r="F79" s="5" t="s">
        <v>220</v>
      </c>
      <c r="G79" s="5" t="s">
        <v>220</v>
      </c>
      <c r="H79" s="5" t="s">
        <v>220</v>
      </c>
      <c r="I79" s="5" t="s">
        <v>220</v>
      </c>
      <c r="J79" s="5" t="s">
        <v>220</v>
      </c>
      <c r="K79" s="5" t="s">
        <v>220</v>
      </c>
      <c r="L79" s="5" t="s">
        <v>220</v>
      </c>
      <c r="M79" s="5" t="s">
        <v>220</v>
      </c>
      <c r="N79" s="5" t="s">
        <v>220</v>
      </c>
      <c r="O79" s="5" t="s">
        <v>220</v>
      </c>
      <c r="P79" s="5" t="s">
        <v>220</v>
      </c>
      <c r="Q79" s="5" t="s">
        <v>220</v>
      </c>
      <c r="R79" s="5" t="s">
        <v>220</v>
      </c>
      <c r="S79" s="5" t="s">
        <v>220</v>
      </c>
      <c r="T79" s="5" t="s">
        <v>220</v>
      </c>
      <c r="U79" s="5" t="s">
        <v>220</v>
      </c>
      <c r="V79" s="5" t="s">
        <v>220</v>
      </c>
      <c r="W79" s="5" t="s">
        <v>220</v>
      </c>
      <c r="X79" s="5" t="s">
        <v>220</v>
      </c>
      <c r="Y79" s="5" t="s">
        <v>220</v>
      </c>
      <c r="Z79" s="5" t="s">
        <v>220</v>
      </c>
      <c r="AA79" s="5" t="s">
        <v>220</v>
      </c>
      <c r="AB79" s="5" t="s">
        <v>220</v>
      </c>
      <c r="AC79" s="5" t="s">
        <v>220</v>
      </c>
      <c r="AD79" s="5" t="s">
        <v>220</v>
      </c>
      <c r="AE79" s="5" t="s">
        <v>220</v>
      </c>
      <c r="AF79" s="5" t="s">
        <v>220</v>
      </c>
      <c r="AG79" s="5" t="s">
        <v>220</v>
      </c>
      <c r="AH79" s="5" t="s">
        <v>220</v>
      </c>
      <c r="AI79" s="5" t="s">
        <v>220</v>
      </c>
      <c r="AJ79" s="5" t="s">
        <v>220</v>
      </c>
      <c r="AK79" s="5" t="s">
        <v>220</v>
      </c>
      <c r="AL79" s="5" t="s">
        <v>220</v>
      </c>
      <c r="AM79" s="5" t="s">
        <v>220</v>
      </c>
      <c r="AN79" s="5" t="s">
        <v>220</v>
      </c>
      <c r="AO79" s="5" t="s">
        <v>220</v>
      </c>
      <c r="AP79" s="5" t="s">
        <v>220</v>
      </c>
      <c r="AQ79" s="5" t="s">
        <v>220</v>
      </c>
      <c r="AR79" s="5" t="s">
        <v>220</v>
      </c>
      <c r="AS79" s="5" t="s">
        <v>220</v>
      </c>
      <c r="AT79" s="5" t="s">
        <v>220</v>
      </c>
      <c r="AU79" s="5" t="s">
        <v>220</v>
      </c>
      <c r="AV79" s="5" t="s">
        <v>220</v>
      </c>
      <c r="AW79" s="5" t="s">
        <v>220</v>
      </c>
      <c r="AX79" s="5" t="s">
        <v>220</v>
      </c>
      <c r="AY79" s="5" t="s">
        <v>220</v>
      </c>
      <c r="AZ79" s="5" t="s">
        <v>220</v>
      </c>
      <c r="BA79" s="5" t="s">
        <v>220</v>
      </c>
      <c r="BB79" s="5" t="s">
        <v>220</v>
      </c>
      <c r="BC79" s="5" t="s">
        <v>220</v>
      </c>
      <c r="BD79" s="5" t="s">
        <v>220</v>
      </c>
      <c r="BE79" s="5" t="s">
        <v>220</v>
      </c>
      <c r="BF79" s="5" t="s">
        <v>220</v>
      </c>
      <c r="BG79" s="5" t="s">
        <v>220</v>
      </c>
      <c r="BH79" s="5" t="s">
        <v>220</v>
      </c>
      <c r="BI79" s="5" t="s">
        <v>220</v>
      </c>
      <c r="BJ79" s="5" t="s">
        <v>220</v>
      </c>
      <c r="BK79" s="5" t="s">
        <v>220</v>
      </c>
      <c r="BL79" s="5" t="s">
        <v>220</v>
      </c>
      <c r="BM79" s="5" t="s">
        <v>220</v>
      </c>
      <c r="BN79" s="5" t="s">
        <v>220</v>
      </c>
      <c r="BO79" s="6" t="s">
        <v>220</v>
      </c>
      <c r="BP79" s="6" t="s">
        <v>220</v>
      </c>
      <c r="BQ79" s="6" t="s">
        <v>220</v>
      </c>
      <c r="BR79" s="6" t="s">
        <v>220</v>
      </c>
      <c r="BS79" s="6" t="s">
        <v>220</v>
      </c>
      <c r="BT79" s="6" t="s">
        <v>220</v>
      </c>
      <c r="BU79" s="6" t="s">
        <v>220</v>
      </c>
      <c r="BV79" s="6" t="s">
        <v>220</v>
      </c>
      <c r="BW79" s="6" t="s">
        <v>220</v>
      </c>
      <c r="BX79" s="6" t="s">
        <v>220</v>
      </c>
      <c r="BY79" s="6" t="s">
        <v>220</v>
      </c>
      <c r="BZ79" s="6" t="s">
        <v>220</v>
      </c>
      <c r="CA79" s="6" t="s">
        <v>220</v>
      </c>
      <c r="CB79" s="6" t="s">
        <v>220</v>
      </c>
      <c r="CC79" s="6" t="s">
        <v>220</v>
      </c>
      <c r="CD79" s="6" t="s">
        <v>220</v>
      </c>
      <c r="CE79" s="6" t="s">
        <v>220</v>
      </c>
      <c r="CF79" s="6" t="s">
        <v>220</v>
      </c>
      <c r="CG79" s="6" t="s">
        <v>220</v>
      </c>
      <c r="CH79" s="6" t="s">
        <v>220</v>
      </c>
      <c r="CI79" s="6" t="s">
        <v>220</v>
      </c>
      <c r="CJ79" s="6" t="s">
        <v>220</v>
      </c>
      <c r="CK79" s="6" t="s">
        <v>220</v>
      </c>
      <c r="CL79" s="6" t="s">
        <v>220</v>
      </c>
      <c r="CM79" s="6" t="s">
        <v>220</v>
      </c>
      <c r="CN79" s="6" t="s">
        <v>220</v>
      </c>
      <c r="CO79" s="6" t="s">
        <v>220</v>
      </c>
      <c r="CP79" s="6" t="s">
        <v>220</v>
      </c>
      <c r="CQ79" s="6" t="s">
        <v>220</v>
      </c>
      <c r="CR79" s="6" t="s">
        <v>220</v>
      </c>
      <c r="CS79" s="6" t="s">
        <v>220</v>
      </c>
      <c r="CT79" s="6" t="s">
        <v>220</v>
      </c>
      <c r="CU79" s="6" t="s">
        <v>220</v>
      </c>
      <c r="CV79" s="6" t="s">
        <v>220</v>
      </c>
      <c r="CW79" s="6" t="s">
        <v>220</v>
      </c>
      <c r="CX79" s="6" t="s">
        <v>220</v>
      </c>
      <c r="CY79" s="6" t="s">
        <v>220</v>
      </c>
      <c r="CZ79" s="6" t="s">
        <v>220</v>
      </c>
      <c r="DA79" s="6" t="s">
        <v>220</v>
      </c>
      <c r="DB79" s="6" t="s">
        <v>220</v>
      </c>
      <c r="DC79" s="6" t="s">
        <v>220</v>
      </c>
      <c r="DD79" s="6" t="s">
        <v>220</v>
      </c>
      <c r="DE79" s="6" t="s">
        <v>220</v>
      </c>
      <c r="DF79" s="6" t="s">
        <v>220</v>
      </c>
      <c r="DG79" s="6" t="s">
        <v>220</v>
      </c>
      <c r="DH79" s="6" t="s">
        <v>220</v>
      </c>
      <c r="DI79" s="6" t="s">
        <v>220</v>
      </c>
      <c r="DJ79" s="6" t="s">
        <v>220</v>
      </c>
      <c r="DK79" s="6" t="s">
        <v>220</v>
      </c>
      <c r="DL79" s="6" t="s">
        <v>220</v>
      </c>
      <c r="DM79" s="6" t="s">
        <v>220</v>
      </c>
      <c r="DN79" s="6" t="s">
        <v>220</v>
      </c>
      <c r="DO79" s="6" t="s">
        <v>220</v>
      </c>
      <c r="DP79" s="6" t="s">
        <v>220</v>
      </c>
      <c r="DQ79" s="6" t="s">
        <v>220</v>
      </c>
      <c r="DR79" s="6" t="s">
        <v>220</v>
      </c>
      <c r="DS79" s="6" t="s">
        <v>220</v>
      </c>
      <c r="DT79" s="6" t="s">
        <v>220</v>
      </c>
      <c r="DU79" s="6" t="s">
        <v>220</v>
      </c>
      <c r="DV79" s="6" t="s">
        <v>220</v>
      </c>
      <c r="DW79" s="6" t="s">
        <v>220</v>
      </c>
      <c r="DX79" s="6" t="s">
        <v>220</v>
      </c>
      <c r="DY79" s="6" t="s">
        <v>220</v>
      </c>
      <c r="DZ79" s="6" t="s">
        <v>220</v>
      </c>
      <c r="EA79" s="6" t="s">
        <v>220</v>
      </c>
      <c r="EB79" s="6" t="s">
        <v>220</v>
      </c>
      <c r="EC79" s="6" t="s">
        <v>220</v>
      </c>
      <c r="ED79" s="6" t="s">
        <v>220</v>
      </c>
      <c r="EE79" s="6" t="s">
        <v>220</v>
      </c>
      <c r="EF79" s="6" t="s">
        <v>220</v>
      </c>
      <c r="EG79" s="6" t="s">
        <v>220</v>
      </c>
      <c r="EH79" s="6" t="s">
        <v>220</v>
      </c>
      <c r="EI79" s="6" t="s">
        <v>220</v>
      </c>
      <c r="EJ79" s="6" t="s">
        <v>220</v>
      </c>
      <c r="EK79" s="6" t="s">
        <v>220</v>
      </c>
      <c r="EL79" s="6" t="s">
        <v>220</v>
      </c>
      <c r="EM79" s="6" t="s">
        <v>220</v>
      </c>
      <c r="EN79" s="6" t="s">
        <v>220</v>
      </c>
      <c r="EO79" s="6" t="s">
        <v>220</v>
      </c>
      <c r="EP79" s="6" t="s">
        <v>220</v>
      </c>
      <c r="EQ79" s="6" t="s">
        <v>220</v>
      </c>
      <c r="ER79" s="6" t="s">
        <v>220</v>
      </c>
      <c r="ES79" s="6" t="s">
        <v>220</v>
      </c>
      <c r="ET79" s="6" t="s">
        <v>220</v>
      </c>
      <c r="EU79" s="6" t="s">
        <v>220</v>
      </c>
      <c r="EV79" s="6" t="s">
        <v>220</v>
      </c>
      <c r="EW79" s="6" t="s">
        <v>220</v>
      </c>
      <c r="EX79" s="6" t="s">
        <v>220</v>
      </c>
      <c r="EY79" s="6" t="s">
        <v>220</v>
      </c>
      <c r="EZ79" s="6" t="s">
        <v>220</v>
      </c>
      <c r="FA79" s="6" t="s">
        <v>220</v>
      </c>
      <c r="FB79" s="6" t="s">
        <v>220</v>
      </c>
      <c r="FC79" s="6" t="s">
        <v>220</v>
      </c>
      <c r="FD79" s="6" t="s">
        <v>220</v>
      </c>
      <c r="FE79" s="6" t="s">
        <v>220</v>
      </c>
      <c r="FF79" s="6" t="s">
        <v>220</v>
      </c>
      <c r="FG79" s="6" t="s">
        <v>220</v>
      </c>
      <c r="FH79" s="6" t="s">
        <v>220</v>
      </c>
      <c r="FI79" s="6" t="s">
        <v>220</v>
      </c>
      <c r="FJ79" s="6" t="s">
        <v>220</v>
      </c>
      <c r="FK79" s="6" t="s">
        <v>220</v>
      </c>
      <c r="FL79" s="6" t="s">
        <v>220</v>
      </c>
      <c r="FM79" s="6" t="s">
        <v>220</v>
      </c>
      <c r="FN79" s="6" t="s">
        <v>220</v>
      </c>
      <c r="FO79" s="6" t="s">
        <v>220</v>
      </c>
      <c r="FP79" s="6" t="s">
        <v>220</v>
      </c>
      <c r="FQ79" s="6" t="s">
        <v>220</v>
      </c>
      <c r="FR79" s="6" t="s">
        <v>220</v>
      </c>
      <c r="FS79" s="6" t="s">
        <v>220</v>
      </c>
      <c r="FT79" s="6" t="s">
        <v>220</v>
      </c>
      <c r="FU79" s="6" t="s">
        <v>220</v>
      </c>
      <c r="FV79" s="6" t="s">
        <v>220</v>
      </c>
      <c r="FW79" s="6" t="s">
        <v>220</v>
      </c>
      <c r="FX79" s="6" t="s">
        <v>220</v>
      </c>
      <c r="FY79" s="6" t="s">
        <v>220</v>
      </c>
      <c r="FZ79" s="6" t="s">
        <v>220</v>
      </c>
      <c r="GA79" s="6" t="s">
        <v>220</v>
      </c>
      <c r="GB79" s="6" t="s">
        <v>220</v>
      </c>
      <c r="GC79" s="6" t="s">
        <v>220</v>
      </c>
      <c r="GD79" s="6" t="s">
        <v>220</v>
      </c>
      <c r="GE79" s="6" t="s">
        <v>220</v>
      </c>
      <c r="GF79" s="6" t="s">
        <v>220</v>
      </c>
      <c r="GG79" s="6" t="s">
        <v>220</v>
      </c>
      <c r="GH79" s="6" t="s">
        <v>220</v>
      </c>
      <c r="GI79" s="6" t="s">
        <v>220</v>
      </c>
      <c r="GJ79" s="6" t="s">
        <v>220</v>
      </c>
      <c r="GK79" s="6" t="s">
        <v>220</v>
      </c>
      <c r="GL79" s="6" t="s">
        <v>220</v>
      </c>
      <c r="GM79" s="5" t="s">
        <v>220</v>
      </c>
      <c r="GN79" s="5" t="s">
        <v>220</v>
      </c>
      <c r="GO79" s="5" t="s">
        <v>220</v>
      </c>
      <c r="GP79" s="5" t="s">
        <v>220</v>
      </c>
      <c r="GQ79" s="5" t="s">
        <v>220</v>
      </c>
      <c r="GR79" s="5" t="s">
        <v>220</v>
      </c>
      <c r="GS79" s="5" t="s">
        <v>220</v>
      </c>
      <c r="GT79" s="5" t="s">
        <v>220</v>
      </c>
      <c r="GU79" s="5" t="s">
        <v>220</v>
      </c>
      <c r="GV79" s="5" t="s">
        <v>220</v>
      </c>
      <c r="GW79" s="5" t="s">
        <v>220</v>
      </c>
      <c r="GX79" s="5" t="s">
        <v>220</v>
      </c>
      <c r="GY79" s="5" t="s">
        <v>220</v>
      </c>
      <c r="GZ79" s="5" t="s">
        <v>220</v>
      </c>
      <c r="HA79" s="5" t="s">
        <v>220</v>
      </c>
      <c r="HB79" s="5" t="s">
        <v>220</v>
      </c>
      <c r="HC79" s="5" t="s">
        <v>220</v>
      </c>
      <c r="HD79" s="5" t="s">
        <v>220</v>
      </c>
      <c r="HE79" s="5" t="s">
        <v>220</v>
      </c>
      <c r="HF79" s="5" t="s">
        <v>220</v>
      </c>
      <c r="HG79" s="5" t="s">
        <v>220</v>
      </c>
      <c r="HH79" s="5" t="s">
        <v>220</v>
      </c>
      <c r="HI79" s="5" t="s">
        <v>220</v>
      </c>
      <c r="HJ79" s="5" t="s">
        <v>220</v>
      </c>
      <c r="HK79" s="5" t="s">
        <v>220</v>
      </c>
      <c r="HL79" s="5" t="s">
        <v>220</v>
      </c>
      <c r="HM79" s="5" t="s">
        <v>220</v>
      </c>
      <c r="HN79" s="5" t="s">
        <v>220</v>
      </c>
      <c r="HO79" s="5" t="s">
        <v>220</v>
      </c>
      <c r="HP79" s="5" t="s">
        <v>220</v>
      </c>
      <c r="HQ79" s="5" t="s">
        <v>220</v>
      </c>
      <c r="HR79" s="5" t="s">
        <v>220</v>
      </c>
      <c r="HS79" s="5" t="s">
        <v>220</v>
      </c>
      <c r="HT79" s="5" t="s">
        <v>220</v>
      </c>
      <c r="HU79" s="5" t="s">
        <v>220</v>
      </c>
      <c r="HV79" s="5" t="s">
        <v>220</v>
      </c>
      <c r="HW79" s="5" t="s">
        <v>220</v>
      </c>
      <c r="HX79" s="5" t="s">
        <v>220</v>
      </c>
      <c r="HY79" s="5" t="s">
        <v>220</v>
      </c>
      <c r="HZ79" s="5" t="s">
        <v>220</v>
      </c>
      <c r="IA79" s="5" t="s">
        <v>220</v>
      </c>
      <c r="IB79" s="5" t="s">
        <v>220</v>
      </c>
      <c r="IC79" s="5" t="s">
        <v>220</v>
      </c>
      <c r="ID79" s="5" t="s">
        <v>220</v>
      </c>
      <c r="IE79" s="5" t="s">
        <v>220</v>
      </c>
      <c r="IF79" s="5" t="s">
        <v>220</v>
      </c>
      <c r="IG79" s="5" t="s">
        <v>220</v>
      </c>
      <c r="IH79" s="5" t="s">
        <v>220</v>
      </c>
      <c r="II79" s="5" t="s">
        <v>220</v>
      </c>
      <c r="IJ79" s="5" t="s">
        <v>220</v>
      </c>
      <c r="IK79" s="5" t="s">
        <v>220</v>
      </c>
      <c r="IL79" s="5" t="s">
        <v>220</v>
      </c>
      <c r="IM79" s="5" t="s">
        <v>220</v>
      </c>
      <c r="IN79" s="5" t="s">
        <v>220</v>
      </c>
      <c r="IO79" s="5" t="s">
        <v>220</v>
      </c>
      <c r="IP79" s="5" t="s">
        <v>220</v>
      </c>
      <c r="IQ79" s="5" t="s">
        <v>220</v>
      </c>
      <c r="IR79" s="5" t="s">
        <v>220</v>
      </c>
      <c r="IS79" s="5" t="s">
        <v>220</v>
      </c>
      <c r="IT79" s="5" t="s">
        <v>220</v>
      </c>
      <c r="IU79" s="5" t="s">
        <v>220</v>
      </c>
      <c r="IV79" s="5" t="s">
        <v>220</v>
      </c>
      <c r="IW79" s="5" t="s">
        <v>220</v>
      </c>
      <c r="IX79" s="5" t="s">
        <v>220</v>
      </c>
    </row>
    <row r="80" spans="1:258" x14ac:dyDescent="0.3">
      <c r="A80" s="1" t="s">
        <v>74</v>
      </c>
      <c r="B80" s="2">
        <v>4057000</v>
      </c>
      <c r="C80" s="5">
        <v>5547327</v>
      </c>
      <c r="D80" s="5">
        <v>5519378</v>
      </c>
      <c r="E80" s="5">
        <v>5229276</v>
      </c>
      <c r="F80" s="5">
        <v>5357622</v>
      </c>
      <c r="G80" s="5">
        <v>5364991</v>
      </c>
      <c r="H80" s="5">
        <v>5362423</v>
      </c>
      <c r="I80" s="5">
        <v>5088828</v>
      </c>
      <c r="J80" s="5">
        <v>5053724</v>
      </c>
      <c r="K80" s="5">
        <v>5304769</v>
      </c>
      <c r="L80" s="5">
        <v>5651275</v>
      </c>
      <c r="M80" s="5">
        <v>5254491</v>
      </c>
      <c r="N80" s="5">
        <v>5348643</v>
      </c>
      <c r="O80" s="5">
        <v>5477111</v>
      </c>
      <c r="P80" s="5">
        <v>5425491</v>
      </c>
      <c r="Q80" s="5">
        <v>5319630</v>
      </c>
      <c r="R80" s="5">
        <v>5215332</v>
      </c>
      <c r="S80" s="5">
        <v>5101099</v>
      </c>
      <c r="T80" s="5">
        <v>5143802</v>
      </c>
      <c r="U80" s="5">
        <v>4716404</v>
      </c>
      <c r="V80" s="5">
        <v>4790038</v>
      </c>
      <c r="W80" s="5">
        <v>4471118</v>
      </c>
      <c r="X80" s="5">
        <v>4437558</v>
      </c>
      <c r="Y80" s="5">
        <v>4119492</v>
      </c>
      <c r="Z80" s="5">
        <v>4159924</v>
      </c>
      <c r="AA80" s="5">
        <v>4014142</v>
      </c>
      <c r="AB80" s="5">
        <v>3751932</v>
      </c>
      <c r="AC80" s="5">
        <v>3712980</v>
      </c>
      <c r="AD80" s="5">
        <v>3596515</v>
      </c>
      <c r="AE80" s="5">
        <v>3455099</v>
      </c>
      <c r="AF80" s="5">
        <v>3360838</v>
      </c>
      <c r="AG80" s="5">
        <v>3293750</v>
      </c>
      <c r="AH80" s="5">
        <v>3154542</v>
      </c>
      <c r="AI80" s="5">
        <v>14942931</v>
      </c>
      <c r="AJ80" s="5">
        <v>15492844</v>
      </c>
      <c r="AK80" s="5">
        <v>15445454</v>
      </c>
      <c r="AL80" s="5">
        <v>14616769</v>
      </c>
      <c r="AM80" s="5">
        <v>14031937</v>
      </c>
      <c r="AN80" s="5">
        <v>16028868</v>
      </c>
      <c r="AO80" s="5">
        <v>14909545</v>
      </c>
      <c r="AP80" s="5">
        <v>16009992</v>
      </c>
      <c r="AQ80" s="5">
        <v>15661145</v>
      </c>
      <c r="AR80" s="5">
        <v>15471157</v>
      </c>
      <c r="AS80" s="5">
        <v>13586885</v>
      </c>
      <c r="AT80" s="5">
        <v>15231396</v>
      </c>
      <c r="AU80" s="5">
        <v>16632354</v>
      </c>
      <c r="AV80" s="5">
        <v>16445780</v>
      </c>
      <c r="AW80" s="5">
        <v>15511112</v>
      </c>
      <c r="AX80" s="5">
        <v>16428139</v>
      </c>
      <c r="AY80" s="5">
        <v>15827874</v>
      </c>
      <c r="AZ80" s="5">
        <v>14648878</v>
      </c>
      <c r="BA80" s="5">
        <v>13229340</v>
      </c>
      <c r="BB80" s="5">
        <v>13734977</v>
      </c>
      <c r="BC80" s="5">
        <v>13633138</v>
      </c>
      <c r="BD80" s="5">
        <v>12502158</v>
      </c>
      <c r="BE80" s="5">
        <v>11317844</v>
      </c>
      <c r="BF80" s="5">
        <v>11038203</v>
      </c>
      <c r="BG80" s="5">
        <v>10690299</v>
      </c>
      <c r="BH80" s="5">
        <v>10458273</v>
      </c>
      <c r="BI80" s="5">
        <v>10683134</v>
      </c>
      <c r="BJ80" s="5">
        <v>10801514</v>
      </c>
      <c r="BK80" s="5">
        <v>10648557</v>
      </c>
      <c r="BL80" s="5">
        <v>9549116</v>
      </c>
      <c r="BM80" s="5">
        <v>9215481</v>
      </c>
      <c r="BN80" s="5">
        <v>9139246</v>
      </c>
      <c r="BO80" s="6">
        <v>13.254279128592071</v>
      </c>
      <c r="BP80" s="6">
        <v>12.64392244127464</v>
      </c>
      <c r="BQ80" s="6">
        <v>13.767928868164541</v>
      </c>
      <c r="BR80" s="6">
        <v>13.356744212872011</v>
      </c>
      <c r="BS80" s="6">
        <v>13.688410660893931</v>
      </c>
      <c r="BT80" s="6">
        <v>13.002405815430819</v>
      </c>
      <c r="BU80" s="6">
        <v>12.429087320481781</v>
      </c>
      <c r="BV80" s="6">
        <v>12.05950305161104</v>
      </c>
      <c r="BW80" s="6">
        <v>12.014698472261459</v>
      </c>
      <c r="BX80" s="6">
        <v>12.51392163961612</v>
      </c>
      <c r="BY80" s="6">
        <v>11.191816676439251</v>
      </c>
      <c r="BZ80" s="6">
        <v>10.87608779948256</v>
      </c>
      <c r="CA80" s="6">
        <v>9.8166350837147505</v>
      </c>
      <c r="CB80" s="6">
        <v>9.41841024157997</v>
      </c>
      <c r="CC80" s="6">
        <v>8.7477136567768792</v>
      </c>
      <c r="CD80" s="6">
        <v>7.6962118614883899</v>
      </c>
      <c r="CE80" s="6">
        <v>7.4780748226999698</v>
      </c>
      <c r="CF80" s="6">
        <v>7.0408231109984403</v>
      </c>
      <c r="CG80" s="6">
        <v>6.3804118561514196</v>
      </c>
      <c r="CH80" s="6">
        <v>6.4452098292330797</v>
      </c>
      <c r="CI80" s="6" t="s">
        <v>220</v>
      </c>
      <c r="CJ80" s="6" t="s">
        <v>220</v>
      </c>
      <c r="CK80" s="6" t="s">
        <v>220</v>
      </c>
      <c r="CL80" s="6" t="s">
        <v>220</v>
      </c>
      <c r="CM80" s="6" t="s">
        <v>220</v>
      </c>
      <c r="CN80" s="6" t="s">
        <v>220</v>
      </c>
      <c r="CO80" s="6" t="s">
        <v>220</v>
      </c>
      <c r="CP80" s="6" t="s">
        <v>220</v>
      </c>
      <c r="CQ80" s="6" t="s">
        <v>220</v>
      </c>
      <c r="CR80" s="6" t="s">
        <v>220</v>
      </c>
      <c r="CS80" s="6" t="s">
        <v>220</v>
      </c>
      <c r="CT80" s="6" t="s">
        <v>220</v>
      </c>
      <c r="CU80" s="6">
        <v>11.366025843073491</v>
      </c>
      <c r="CV80" s="6">
        <v>10.90046937838915</v>
      </c>
      <c r="CW80" s="6">
        <v>11.847574948765409</v>
      </c>
      <c r="CX80" s="6">
        <v>11.53755739856634</v>
      </c>
      <c r="CY80" s="6">
        <v>11.935227107078269</v>
      </c>
      <c r="CZ80" s="6">
        <v>11.369137256297069</v>
      </c>
      <c r="DA80" s="6">
        <v>11.017064302649491</v>
      </c>
      <c r="DB80" s="6">
        <v>10.73347354884355</v>
      </c>
      <c r="DC80" s="6">
        <v>10.946182830210841</v>
      </c>
      <c r="DD80" s="6">
        <v>11.521291781679951</v>
      </c>
      <c r="DE80" s="6">
        <v>10.149370475025551</v>
      </c>
      <c r="DF80" s="6">
        <v>9.7091419953516205</v>
      </c>
      <c r="DG80" s="6">
        <v>8.7348214825107195</v>
      </c>
      <c r="DH80" s="6">
        <v>8.3301075870951404</v>
      </c>
      <c r="DI80" s="6">
        <v>7.6952309194782096</v>
      </c>
      <c r="DJ80" s="6">
        <v>6.6706746056569104</v>
      </c>
      <c r="DK80" s="6">
        <v>6.4234042570783796</v>
      </c>
      <c r="DL80" s="6">
        <v>6.1146054404344898</v>
      </c>
      <c r="DM80" s="6">
        <v>5.5058936952657298</v>
      </c>
      <c r="DN80" s="6">
        <v>5.6274099633490202</v>
      </c>
      <c r="DO80" s="6" t="s">
        <v>220</v>
      </c>
      <c r="DP80" s="6" t="s">
        <v>220</v>
      </c>
      <c r="DQ80" s="6" t="s">
        <v>220</v>
      </c>
      <c r="DR80" s="6" t="s">
        <v>220</v>
      </c>
      <c r="DS80" s="6" t="s">
        <v>220</v>
      </c>
      <c r="DT80" s="6" t="s">
        <v>220</v>
      </c>
      <c r="DU80" s="6" t="s">
        <v>220</v>
      </c>
      <c r="DV80" s="6" t="s">
        <v>220</v>
      </c>
      <c r="DW80" s="6" t="s">
        <v>220</v>
      </c>
      <c r="DX80" s="6" t="s">
        <v>220</v>
      </c>
      <c r="DY80" s="6" t="s">
        <v>220</v>
      </c>
      <c r="DZ80" s="6" t="s">
        <v>220</v>
      </c>
      <c r="EA80" s="6">
        <v>13.254279128592074</v>
      </c>
      <c r="EB80" s="6">
        <v>12.643922441274643</v>
      </c>
      <c r="EC80" s="6">
        <v>13.767928868164541</v>
      </c>
      <c r="ED80" s="6">
        <v>13.356744212872014</v>
      </c>
      <c r="EE80" s="6">
        <v>13.688410660893933</v>
      </c>
      <c r="EF80" s="6">
        <v>13.002405815430823</v>
      </c>
      <c r="EG80" s="6">
        <v>12.429087320481784</v>
      </c>
      <c r="EH80" s="6">
        <v>12.059503051611049</v>
      </c>
      <c r="EI80" s="6">
        <v>12.014698472261468</v>
      </c>
      <c r="EJ80" s="6">
        <v>12.513921639616129</v>
      </c>
      <c r="EK80" s="6">
        <v>11.191816676439259</v>
      </c>
      <c r="EL80" s="6">
        <v>10.87608779948256</v>
      </c>
      <c r="EM80" s="6">
        <v>9.816635083714754</v>
      </c>
      <c r="EN80" s="6">
        <v>9.4184102415799789</v>
      </c>
      <c r="EO80" s="6">
        <v>8.747713656776881</v>
      </c>
      <c r="EP80" s="6">
        <v>7.6962118614883961</v>
      </c>
      <c r="EQ80" s="6">
        <v>7.4780748226999707</v>
      </c>
      <c r="ER80" s="6">
        <v>7.0408231109984403</v>
      </c>
      <c r="ES80" s="6">
        <v>6.380411856151424</v>
      </c>
      <c r="ET80" s="6">
        <v>6.4452098292330877</v>
      </c>
      <c r="EU80" s="6" t="s">
        <v>220</v>
      </c>
      <c r="EV80" s="6" t="s">
        <v>220</v>
      </c>
      <c r="EW80" s="6" t="s">
        <v>220</v>
      </c>
      <c r="EX80" s="6" t="s">
        <v>220</v>
      </c>
      <c r="EY80" s="6" t="s">
        <v>220</v>
      </c>
      <c r="EZ80" s="6" t="s">
        <v>220</v>
      </c>
      <c r="FA80" s="6" t="s">
        <v>220</v>
      </c>
      <c r="FB80" s="6" t="s">
        <v>220</v>
      </c>
      <c r="FC80" s="6" t="s">
        <v>220</v>
      </c>
      <c r="FD80" s="6" t="s">
        <v>220</v>
      </c>
      <c r="FE80" s="6" t="s">
        <v>220</v>
      </c>
      <c r="FF80" s="6" t="s">
        <v>220</v>
      </c>
      <c r="FG80" s="6">
        <v>11.366025843073498</v>
      </c>
      <c r="FH80" s="6">
        <v>10.900469378389156</v>
      </c>
      <c r="FI80" s="6">
        <v>11.847574948765416</v>
      </c>
      <c r="FJ80" s="6">
        <v>11.537557398566349</v>
      </c>
      <c r="FK80" s="6">
        <v>11.935227107078271</v>
      </c>
      <c r="FL80" s="6">
        <v>11.369137256297075</v>
      </c>
      <c r="FM80" s="6">
        <v>11.017064302649491</v>
      </c>
      <c r="FN80" s="6">
        <v>10.733473548843559</v>
      </c>
      <c r="FO80" s="6">
        <v>10.946182830210844</v>
      </c>
      <c r="FP80" s="6">
        <v>11.521291781679952</v>
      </c>
      <c r="FQ80" s="6">
        <v>10.149370475025552</v>
      </c>
      <c r="FR80" s="6">
        <v>9.7091419953516294</v>
      </c>
      <c r="FS80" s="6">
        <v>8.7348214825107231</v>
      </c>
      <c r="FT80" s="6">
        <v>8.3301075870951493</v>
      </c>
      <c r="FU80" s="6">
        <v>7.6952309194782123</v>
      </c>
      <c r="FV80" s="6">
        <v>6.6706746056569157</v>
      </c>
      <c r="FW80" s="6">
        <v>6.4234042570783867</v>
      </c>
      <c r="FX80" s="6">
        <v>6.1146054404344934</v>
      </c>
      <c r="FY80" s="6">
        <v>5.5058936952657387</v>
      </c>
      <c r="FZ80" s="6">
        <v>5.6274099633490273</v>
      </c>
      <c r="GA80" s="6" t="s">
        <v>220</v>
      </c>
      <c r="GB80" s="6" t="s">
        <v>220</v>
      </c>
      <c r="GC80" s="6" t="s">
        <v>220</v>
      </c>
      <c r="GD80" s="6" t="s">
        <v>220</v>
      </c>
      <c r="GE80" s="6" t="s">
        <v>220</v>
      </c>
      <c r="GF80" s="6" t="s">
        <v>220</v>
      </c>
      <c r="GG80" s="6" t="s">
        <v>220</v>
      </c>
      <c r="GH80" s="6" t="s">
        <v>220</v>
      </c>
      <c r="GI80" s="6" t="s">
        <v>220</v>
      </c>
      <c r="GJ80" s="6" t="s">
        <v>220</v>
      </c>
      <c r="GK80" s="6" t="s">
        <v>220</v>
      </c>
      <c r="GL80" s="6" t="s">
        <v>220</v>
      </c>
      <c r="GM80" s="5">
        <v>407435</v>
      </c>
      <c r="GN80" s="5">
        <v>406949</v>
      </c>
      <c r="GO80" s="5">
        <v>401793</v>
      </c>
      <c r="GP80" s="5">
        <v>396408</v>
      </c>
      <c r="GQ80" s="5">
        <v>393149</v>
      </c>
      <c r="GR80" s="5">
        <v>386765</v>
      </c>
      <c r="GS80" s="5">
        <v>382599</v>
      </c>
      <c r="GT80" s="5">
        <v>379922</v>
      </c>
      <c r="GU80" s="5">
        <v>378248</v>
      </c>
      <c r="GV80" s="5">
        <v>375847</v>
      </c>
      <c r="GW80" s="5">
        <v>374010</v>
      </c>
      <c r="GX80" s="5">
        <v>374709</v>
      </c>
      <c r="GY80" s="5">
        <v>371213</v>
      </c>
      <c r="GZ80" s="5">
        <v>360930</v>
      </c>
      <c r="HA80" s="5">
        <v>350404</v>
      </c>
      <c r="HB80" s="5">
        <v>345467</v>
      </c>
      <c r="HC80" s="5">
        <v>338631</v>
      </c>
      <c r="HD80" s="5">
        <v>331637</v>
      </c>
      <c r="HE80" s="5">
        <v>325343</v>
      </c>
      <c r="HF80" s="5">
        <v>319506</v>
      </c>
      <c r="HG80" s="5" t="s">
        <v>220</v>
      </c>
      <c r="HH80" s="5" t="s">
        <v>220</v>
      </c>
      <c r="HI80" s="5" t="s">
        <v>220</v>
      </c>
      <c r="HJ80" s="5" t="s">
        <v>220</v>
      </c>
      <c r="HK80" s="5" t="s">
        <v>220</v>
      </c>
      <c r="HL80" s="5" t="s">
        <v>220</v>
      </c>
      <c r="HM80" s="5" t="s">
        <v>220</v>
      </c>
      <c r="HN80" s="5" t="s">
        <v>220</v>
      </c>
      <c r="HO80" s="5" t="s">
        <v>220</v>
      </c>
      <c r="HP80" s="5" t="s">
        <v>220</v>
      </c>
      <c r="HQ80" s="5" t="s">
        <v>220</v>
      </c>
      <c r="HR80" s="5" t="s">
        <v>220</v>
      </c>
      <c r="HS80" s="5">
        <v>464882</v>
      </c>
      <c r="HT80" s="5">
        <v>464682</v>
      </c>
      <c r="HU80" s="5">
        <v>459049</v>
      </c>
      <c r="HV80" s="5">
        <v>453139</v>
      </c>
      <c r="HW80" s="5">
        <v>449470</v>
      </c>
      <c r="HX80" s="5">
        <v>442369</v>
      </c>
      <c r="HY80" s="5">
        <v>437696</v>
      </c>
      <c r="HZ80" s="5">
        <v>434570</v>
      </c>
      <c r="IA80" s="5">
        <v>432534</v>
      </c>
      <c r="IB80" s="5">
        <v>430025</v>
      </c>
      <c r="IC80" s="5">
        <v>428204</v>
      </c>
      <c r="ID80" s="5">
        <v>429302</v>
      </c>
      <c r="IE80" s="5">
        <v>425791</v>
      </c>
      <c r="IF80" s="5">
        <v>415183</v>
      </c>
      <c r="IG80" s="5">
        <v>404085</v>
      </c>
      <c r="IH80" s="5">
        <v>398199</v>
      </c>
      <c r="II80" s="5">
        <v>389807</v>
      </c>
      <c r="IJ80" s="5">
        <v>381520</v>
      </c>
      <c r="IK80" s="5">
        <v>374559</v>
      </c>
      <c r="IL80" s="5">
        <v>367739</v>
      </c>
      <c r="IM80" s="5" t="s">
        <v>220</v>
      </c>
      <c r="IN80" s="5" t="s">
        <v>220</v>
      </c>
      <c r="IO80" s="5" t="s">
        <v>220</v>
      </c>
      <c r="IP80" s="5" t="s">
        <v>220</v>
      </c>
      <c r="IQ80" s="5" t="s">
        <v>220</v>
      </c>
      <c r="IR80" s="5" t="s">
        <v>220</v>
      </c>
      <c r="IS80" s="5" t="s">
        <v>220</v>
      </c>
      <c r="IT80" s="5" t="s">
        <v>220</v>
      </c>
      <c r="IU80" s="5" t="s">
        <v>220</v>
      </c>
      <c r="IV80" s="5" t="s">
        <v>220</v>
      </c>
      <c r="IW80" s="5" t="s">
        <v>220</v>
      </c>
      <c r="IX80" s="5" t="s">
        <v>220</v>
      </c>
    </row>
    <row r="81" spans="1:258" x14ac:dyDescent="0.3">
      <c r="A81" s="1" t="s">
        <v>75</v>
      </c>
      <c r="B81" s="2">
        <v>4060446</v>
      </c>
      <c r="C81" s="5" t="s">
        <v>220</v>
      </c>
      <c r="D81" s="5">
        <v>419892</v>
      </c>
      <c r="E81" s="5">
        <v>392019</v>
      </c>
      <c r="F81" s="5">
        <v>385979</v>
      </c>
      <c r="G81" s="5">
        <v>388374</v>
      </c>
      <c r="H81" s="5">
        <v>386585</v>
      </c>
      <c r="I81" s="5">
        <v>395701</v>
      </c>
      <c r="J81" s="5">
        <v>409840</v>
      </c>
      <c r="K81" s="5">
        <v>426793</v>
      </c>
      <c r="L81" s="5">
        <v>430942</v>
      </c>
      <c r="M81" s="5">
        <v>440074</v>
      </c>
      <c r="N81" s="5">
        <v>441414</v>
      </c>
      <c r="O81" s="5">
        <v>451386</v>
      </c>
      <c r="P81" s="5">
        <v>442294</v>
      </c>
      <c r="Q81" s="5">
        <v>423486</v>
      </c>
      <c r="R81" s="5" t="s">
        <v>220</v>
      </c>
      <c r="S81" s="5" t="s">
        <v>220</v>
      </c>
      <c r="T81" s="5" t="s">
        <v>220</v>
      </c>
      <c r="U81" s="5" t="s">
        <v>220</v>
      </c>
      <c r="V81" s="5" t="s">
        <v>220</v>
      </c>
      <c r="W81" s="5" t="s">
        <v>220</v>
      </c>
      <c r="X81" s="5" t="s">
        <v>220</v>
      </c>
      <c r="Y81" s="5" t="s">
        <v>220</v>
      </c>
      <c r="Z81" s="5" t="s">
        <v>220</v>
      </c>
      <c r="AA81" s="5" t="s">
        <v>220</v>
      </c>
      <c r="AB81" s="5" t="s">
        <v>220</v>
      </c>
      <c r="AC81" s="5" t="s">
        <v>220</v>
      </c>
      <c r="AD81" s="5" t="s">
        <v>220</v>
      </c>
      <c r="AE81" s="5" t="s">
        <v>220</v>
      </c>
      <c r="AF81" s="5" t="s">
        <v>220</v>
      </c>
      <c r="AG81" s="5" t="s">
        <v>220</v>
      </c>
      <c r="AH81" s="5" t="s">
        <v>220</v>
      </c>
      <c r="AI81" s="5" t="s">
        <v>220</v>
      </c>
      <c r="AJ81" s="5">
        <v>1064082</v>
      </c>
      <c r="AK81" s="5">
        <v>1046949</v>
      </c>
      <c r="AL81" s="5">
        <v>1067398</v>
      </c>
      <c r="AM81" s="5">
        <v>1064785</v>
      </c>
      <c r="AN81" s="5">
        <v>1062521</v>
      </c>
      <c r="AO81" s="5">
        <v>1076103</v>
      </c>
      <c r="AP81" s="5">
        <v>1085171</v>
      </c>
      <c r="AQ81" s="5">
        <v>1103572</v>
      </c>
      <c r="AR81" s="5">
        <v>1109783</v>
      </c>
      <c r="AS81" s="5">
        <v>1119881</v>
      </c>
      <c r="AT81" s="5">
        <v>1141030</v>
      </c>
      <c r="AU81" s="5">
        <v>1162684</v>
      </c>
      <c r="AV81" s="5">
        <v>1148761</v>
      </c>
      <c r="AW81" s="5">
        <v>1116487</v>
      </c>
      <c r="AX81" s="5" t="s">
        <v>220</v>
      </c>
      <c r="AY81" s="5" t="s">
        <v>220</v>
      </c>
      <c r="AZ81" s="5" t="s">
        <v>220</v>
      </c>
      <c r="BA81" s="5" t="s">
        <v>220</v>
      </c>
      <c r="BB81" s="5" t="s">
        <v>220</v>
      </c>
      <c r="BC81" s="5" t="s">
        <v>220</v>
      </c>
      <c r="BD81" s="5" t="s">
        <v>220</v>
      </c>
      <c r="BE81" s="5" t="s">
        <v>220</v>
      </c>
      <c r="BF81" s="5" t="s">
        <v>220</v>
      </c>
      <c r="BG81" s="5" t="s">
        <v>220</v>
      </c>
      <c r="BH81" s="5" t="s">
        <v>220</v>
      </c>
      <c r="BI81" s="5" t="s">
        <v>220</v>
      </c>
      <c r="BJ81" s="5" t="s">
        <v>220</v>
      </c>
      <c r="BK81" s="5" t="s">
        <v>220</v>
      </c>
      <c r="BL81" s="5" t="s">
        <v>220</v>
      </c>
      <c r="BM81" s="5" t="s">
        <v>220</v>
      </c>
      <c r="BN81" s="5" t="s">
        <v>220</v>
      </c>
      <c r="BO81" s="6">
        <v>36.531358999992662</v>
      </c>
      <c r="BP81" s="6">
        <v>37.075247920893943</v>
      </c>
      <c r="BQ81" s="6">
        <v>34.196046620189321</v>
      </c>
      <c r="BR81" s="6">
        <v>31.517258710966139</v>
      </c>
      <c r="BS81" s="6">
        <v>34.646243054375418</v>
      </c>
      <c r="BT81" s="6">
        <v>41.889364564067407</v>
      </c>
      <c r="BU81" s="6">
        <v>42.169719055549507</v>
      </c>
      <c r="BV81" s="6">
        <v>42.470476283427672</v>
      </c>
      <c r="BW81" s="6">
        <v>41.918213279036912</v>
      </c>
      <c r="BX81" s="6">
        <v>35.30799968441228</v>
      </c>
      <c r="BY81" s="6">
        <v>32.688593282038923</v>
      </c>
      <c r="BZ81" s="6">
        <v>40.882708749609208</v>
      </c>
      <c r="CA81" s="6">
        <v>32.773502058105471</v>
      </c>
      <c r="CB81" s="6">
        <v>31.033430252275629</v>
      </c>
      <c r="CC81" s="6">
        <v>27.89513702932328</v>
      </c>
      <c r="CD81" s="6">
        <v>23.905585590872519</v>
      </c>
      <c r="CE81" s="6">
        <v>22.13663901670796</v>
      </c>
      <c r="CF81" s="6">
        <v>21.08179363538467</v>
      </c>
      <c r="CG81" s="6">
        <v>21.90984956474805</v>
      </c>
      <c r="CH81" s="6">
        <v>21.761929289773441</v>
      </c>
      <c r="CI81" s="6" t="s">
        <v>220</v>
      </c>
      <c r="CJ81" s="6" t="s">
        <v>220</v>
      </c>
      <c r="CK81" s="6" t="s">
        <v>220</v>
      </c>
      <c r="CL81" s="6" t="s">
        <v>220</v>
      </c>
      <c r="CM81" s="6" t="s">
        <v>220</v>
      </c>
      <c r="CN81" s="6" t="s">
        <v>220</v>
      </c>
      <c r="CO81" s="6" t="s">
        <v>220</v>
      </c>
      <c r="CP81" s="6" t="s">
        <v>220</v>
      </c>
      <c r="CQ81" s="6" t="s">
        <v>220</v>
      </c>
      <c r="CR81" s="6" t="s">
        <v>220</v>
      </c>
      <c r="CS81" s="6" t="s">
        <v>220</v>
      </c>
      <c r="CT81" s="6" t="s">
        <v>220</v>
      </c>
      <c r="CU81" s="6">
        <v>34.302486227325822</v>
      </c>
      <c r="CV81" s="6">
        <v>34.932740145966193</v>
      </c>
      <c r="CW81" s="6">
        <v>31.682219781269399</v>
      </c>
      <c r="CX81" s="6">
        <v>28.997712193577271</v>
      </c>
      <c r="CY81" s="6">
        <v>32.292246791605812</v>
      </c>
      <c r="CZ81" s="6">
        <v>39.589523407066771</v>
      </c>
      <c r="DA81" s="6">
        <v>39.984239441540957</v>
      </c>
      <c r="DB81" s="6">
        <v>40.477399414470163</v>
      </c>
      <c r="DC81" s="6">
        <v>40.159500241035467</v>
      </c>
      <c r="DD81" s="6">
        <v>33.497179178271779</v>
      </c>
      <c r="DE81" s="6">
        <v>30.626557643178149</v>
      </c>
      <c r="DF81" s="6">
        <v>39.018605996336639</v>
      </c>
      <c r="DG81" s="6">
        <v>31.021584540597441</v>
      </c>
      <c r="DH81" s="6">
        <v>29.491451652216298</v>
      </c>
      <c r="DI81" s="6">
        <v>26.309128543368612</v>
      </c>
      <c r="DJ81" s="6">
        <v>22.25207262236021</v>
      </c>
      <c r="DK81" s="6">
        <v>20.386045173383849</v>
      </c>
      <c r="DL81" s="6">
        <v>19.25134495849067</v>
      </c>
      <c r="DM81" s="6">
        <v>20.1341799299088</v>
      </c>
      <c r="DN81" s="6">
        <v>20.1344644524141</v>
      </c>
      <c r="DO81" s="6" t="s">
        <v>220</v>
      </c>
      <c r="DP81" s="6" t="s">
        <v>220</v>
      </c>
      <c r="DQ81" s="6" t="s">
        <v>220</v>
      </c>
      <c r="DR81" s="6" t="s">
        <v>220</v>
      </c>
      <c r="DS81" s="6" t="s">
        <v>220</v>
      </c>
      <c r="DT81" s="6" t="s">
        <v>220</v>
      </c>
      <c r="DU81" s="6" t="s">
        <v>220</v>
      </c>
      <c r="DV81" s="6" t="s">
        <v>220</v>
      </c>
      <c r="DW81" s="6" t="s">
        <v>220</v>
      </c>
      <c r="DX81" s="6" t="s">
        <v>220</v>
      </c>
      <c r="DY81" s="6" t="s">
        <v>220</v>
      </c>
      <c r="DZ81" s="6" t="s">
        <v>220</v>
      </c>
      <c r="EA81" s="6">
        <v>36.531358999992669</v>
      </c>
      <c r="EB81" s="6">
        <v>37.075247920893943</v>
      </c>
      <c r="EC81" s="6">
        <v>34.196046620189328</v>
      </c>
      <c r="ED81" s="6">
        <v>31.517258710966139</v>
      </c>
      <c r="EE81" s="6">
        <v>34.646243054375418</v>
      </c>
      <c r="EF81" s="6">
        <v>41.889364564067414</v>
      </c>
      <c r="EG81" s="6">
        <v>42.169719055549521</v>
      </c>
      <c r="EH81" s="6">
        <v>42.470476283427679</v>
      </c>
      <c r="EI81" s="6">
        <v>41.918213279036912</v>
      </c>
      <c r="EJ81" s="6">
        <v>35.307999684412287</v>
      </c>
      <c r="EK81" s="6">
        <v>32.68859328203893</v>
      </c>
      <c r="EL81" s="6">
        <v>40.882708749609208</v>
      </c>
      <c r="EM81" s="6">
        <v>32.773502058105478</v>
      </c>
      <c r="EN81" s="6">
        <v>31.033430252275636</v>
      </c>
      <c r="EO81" s="6">
        <v>27.895137029323283</v>
      </c>
      <c r="EP81" s="6">
        <v>23.905585590872523</v>
      </c>
      <c r="EQ81" s="6">
        <v>22.136639016707964</v>
      </c>
      <c r="ER81" s="6">
        <v>21.081793635384674</v>
      </c>
      <c r="ES81" s="6">
        <v>21.90984956474805</v>
      </c>
      <c r="ET81" s="6">
        <v>21.761929289773448</v>
      </c>
      <c r="EU81" s="6" t="s">
        <v>220</v>
      </c>
      <c r="EV81" s="6" t="s">
        <v>220</v>
      </c>
      <c r="EW81" s="6" t="s">
        <v>220</v>
      </c>
      <c r="EX81" s="6" t="s">
        <v>220</v>
      </c>
      <c r="EY81" s="6" t="s">
        <v>220</v>
      </c>
      <c r="EZ81" s="6" t="s">
        <v>220</v>
      </c>
      <c r="FA81" s="6" t="s">
        <v>220</v>
      </c>
      <c r="FB81" s="6" t="s">
        <v>220</v>
      </c>
      <c r="FC81" s="6" t="s">
        <v>220</v>
      </c>
      <c r="FD81" s="6" t="s">
        <v>220</v>
      </c>
      <c r="FE81" s="6" t="s">
        <v>220</v>
      </c>
      <c r="FF81" s="6" t="s">
        <v>220</v>
      </c>
      <c r="FG81" s="6">
        <v>34.302486227325822</v>
      </c>
      <c r="FH81" s="6">
        <v>34.932740145966193</v>
      </c>
      <c r="FI81" s="6">
        <v>31.682219781269403</v>
      </c>
      <c r="FJ81" s="6">
        <v>28.997712193577279</v>
      </c>
      <c r="FK81" s="6">
        <v>32.29224679160582</v>
      </c>
      <c r="FL81" s="6">
        <v>39.589523407066778</v>
      </c>
      <c r="FM81" s="6">
        <v>39.984239441540964</v>
      </c>
      <c r="FN81" s="6">
        <v>40.477399414470163</v>
      </c>
      <c r="FO81" s="6">
        <v>40.159500241035474</v>
      </c>
      <c r="FP81" s="6">
        <v>33.497179178271786</v>
      </c>
      <c r="FQ81" s="6">
        <v>30.62655764317816</v>
      </c>
      <c r="FR81" s="6">
        <v>39.018605996336646</v>
      </c>
      <c r="FS81" s="6">
        <v>31.021584540597445</v>
      </c>
      <c r="FT81" s="6">
        <v>29.491451652216302</v>
      </c>
      <c r="FU81" s="6">
        <v>26.309128543368619</v>
      </c>
      <c r="FV81" s="6">
        <v>22.252072622360217</v>
      </c>
      <c r="FW81" s="6">
        <v>20.386045173383856</v>
      </c>
      <c r="FX81" s="6">
        <v>19.251344958490673</v>
      </c>
      <c r="FY81" s="6">
        <v>20.134179929908807</v>
      </c>
      <c r="FZ81" s="6">
        <v>20.134464452414104</v>
      </c>
      <c r="GA81" s="6" t="s">
        <v>220</v>
      </c>
      <c r="GB81" s="6" t="s">
        <v>220</v>
      </c>
      <c r="GC81" s="6" t="s">
        <v>220</v>
      </c>
      <c r="GD81" s="6" t="s">
        <v>220</v>
      </c>
      <c r="GE81" s="6" t="s">
        <v>220</v>
      </c>
      <c r="GF81" s="6" t="s">
        <v>220</v>
      </c>
      <c r="GG81" s="6" t="s">
        <v>220</v>
      </c>
      <c r="GH81" s="6" t="s">
        <v>220</v>
      </c>
      <c r="GI81" s="6" t="s">
        <v>220</v>
      </c>
      <c r="GJ81" s="6" t="s">
        <v>220</v>
      </c>
      <c r="GK81" s="6" t="s">
        <v>220</v>
      </c>
      <c r="GL81" s="6" t="s">
        <v>220</v>
      </c>
      <c r="GM81" s="5">
        <v>74829</v>
      </c>
      <c r="GN81" s="5">
        <v>74288</v>
      </c>
      <c r="GO81" s="5">
        <v>72494</v>
      </c>
      <c r="GP81" s="5">
        <v>71518</v>
      </c>
      <c r="GQ81" s="5">
        <v>70812</v>
      </c>
      <c r="GR81" s="5">
        <v>70108</v>
      </c>
      <c r="GS81" s="5">
        <v>69461</v>
      </c>
      <c r="GT81" s="5">
        <v>68786</v>
      </c>
      <c r="GU81" s="5">
        <v>68055</v>
      </c>
      <c r="GV81" s="5">
        <v>67277</v>
      </c>
      <c r="GW81" s="5">
        <v>66542</v>
      </c>
      <c r="GX81" s="5">
        <v>65855</v>
      </c>
      <c r="GY81" s="5">
        <v>64267</v>
      </c>
      <c r="GZ81" s="5">
        <v>61931</v>
      </c>
      <c r="HA81" s="5">
        <v>59754</v>
      </c>
      <c r="HB81" s="5">
        <v>58073</v>
      </c>
      <c r="HC81" s="5">
        <v>56531</v>
      </c>
      <c r="HD81" s="5">
        <v>55153</v>
      </c>
      <c r="HE81" s="5">
        <v>53986</v>
      </c>
      <c r="HF81" s="5">
        <v>52813</v>
      </c>
      <c r="HG81" s="5" t="s">
        <v>220</v>
      </c>
      <c r="HH81" s="5" t="s">
        <v>220</v>
      </c>
      <c r="HI81" s="5" t="s">
        <v>220</v>
      </c>
      <c r="HJ81" s="5" t="s">
        <v>220</v>
      </c>
      <c r="HK81" s="5" t="s">
        <v>220</v>
      </c>
      <c r="HL81" s="5" t="s">
        <v>220</v>
      </c>
      <c r="HM81" s="5" t="s">
        <v>220</v>
      </c>
      <c r="HN81" s="5" t="s">
        <v>220</v>
      </c>
      <c r="HO81" s="5" t="s">
        <v>220</v>
      </c>
      <c r="HP81" s="5" t="s">
        <v>220</v>
      </c>
      <c r="HQ81" s="5" t="s">
        <v>220</v>
      </c>
      <c r="HR81" s="5" t="s">
        <v>220</v>
      </c>
      <c r="HS81" s="5">
        <v>86271</v>
      </c>
      <c r="HT81" s="5">
        <v>85758</v>
      </c>
      <c r="HU81" s="5">
        <v>85391</v>
      </c>
      <c r="HV81" s="5">
        <v>84609</v>
      </c>
      <c r="HW81" s="5">
        <v>83860</v>
      </c>
      <c r="HX81" s="5">
        <v>83104</v>
      </c>
      <c r="HY81" s="5">
        <v>82268</v>
      </c>
      <c r="HZ81" s="5">
        <v>81515</v>
      </c>
      <c r="IA81" s="5">
        <v>80807</v>
      </c>
      <c r="IB81" s="5">
        <v>80171</v>
      </c>
      <c r="IC81" s="5">
        <v>79679</v>
      </c>
      <c r="ID81" s="5">
        <v>79386</v>
      </c>
      <c r="IE81" s="5">
        <v>77933</v>
      </c>
      <c r="IF81" s="5">
        <v>75351</v>
      </c>
      <c r="IG81" s="5">
        <v>72521</v>
      </c>
      <c r="IH81" s="5">
        <v>70124</v>
      </c>
      <c r="II81" s="5">
        <v>67879</v>
      </c>
      <c r="IJ81" s="5">
        <v>66034</v>
      </c>
      <c r="IK81" s="5">
        <v>64661</v>
      </c>
      <c r="IL81" s="5">
        <v>63208</v>
      </c>
      <c r="IM81" s="5" t="s">
        <v>220</v>
      </c>
      <c r="IN81" s="5" t="s">
        <v>220</v>
      </c>
      <c r="IO81" s="5" t="s">
        <v>220</v>
      </c>
      <c r="IP81" s="5" t="s">
        <v>220</v>
      </c>
      <c r="IQ81" s="5" t="s">
        <v>220</v>
      </c>
      <c r="IR81" s="5" t="s">
        <v>220</v>
      </c>
      <c r="IS81" s="5" t="s">
        <v>220</v>
      </c>
      <c r="IT81" s="5" t="s">
        <v>220</v>
      </c>
      <c r="IU81" s="5" t="s">
        <v>220</v>
      </c>
      <c r="IV81" s="5" t="s">
        <v>220</v>
      </c>
      <c r="IW81" s="5" t="s">
        <v>220</v>
      </c>
      <c r="IX81" s="5" t="s">
        <v>220</v>
      </c>
    </row>
    <row r="82" spans="1:258" x14ac:dyDescent="0.3">
      <c r="A82" s="1" t="s">
        <v>76</v>
      </c>
      <c r="B82" s="2">
        <v>4057001</v>
      </c>
      <c r="C82" s="5" t="s">
        <v>220</v>
      </c>
      <c r="D82" s="5">
        <v>1607867</v>
      </c>
      <c r="E82" s="5">
        <v>1578773</v>
      </c>
      <c r="F82" s="5">
        <v>1580401</v>
      </c>
      <c r="G82" s="5">
        <v>1626917</v>
      </c>
      <c r="H82" s="5">
        <v>1611149</v>
      </c>
      <c r="I82" s="5">
        <v>1667309</v>
      </c>
      <c r="J82" s="5">
        <v>1776146</v>
      </c>
      <c r="K82" s="5">
        <v>1924674</v>
      </c>
      <c r="L82" s="5">
        <v>1975743</v>
      </c>
      <c r="M82" s="5">
        <v>2025278</v>
      </c>
      <c r="N82" s="5">
        <v>2048728</v>
      </c>
      <c r="O82" s="5">
        <v>2134535</v>
      </c>
      <c r="P82" s="5">
        <v>2134432</v>
      </c>
      <c r="Q82" s="5">
        <v>2142534</v>
      </c>
      <c r="R82" s="5">
        <v>2151329</v>
      </c>
      <c r="S82" s="5">
        <v>2066522</v>
      </c>
      <c r="T82" s="5">
        <v>2002655</v>
      </c>
      <c r="U82" s="5">
        <v>1924443</v>
      </c>
      <c r="V82" s="5">
        <v>1897691</v>
      </c>
      <c r="W82" s="5">
        <v>1845973</v>
      </c>
      <c r="X82" s="5">
        <v>1820788</v>
      </c>
      <c r="Y82" s="5">
        <v>1852176</v>
      </c>
      <c r="Z82" s="5">
        <v>1863425</v>
      </c>
      <c r="AA82" s="5">
        <v>1815661</v>
      </c>
      <c r="AB82" s="5">
        <v>1782043</v>
      </c>
      <c r="AC82" s="5">
        <v>1725508</v>
      </c>
      <c r="AD82" s="5">
        <v>1730537</v>
      </c>
      <c r="AE82" s="5">
        <v>1688248</v>
      </c>
      <c r="AF82" s="5">
        <v>1657105</v>
      </c>
      <c r="AG82" s="5">
        <v>1620439</v>
      </c>
      <c r="AH82" s="5">
        <v>1570898</v>
      </c>
      <c r="AI82" s="5" t="s">
        <v>220</v>
      </c>
      <c r="AJ82" s="5">
        <v>6525670</v>
      </c>
      <c r="AK82" s="5">
        <v>6548697</v>
      </c>
      <c r="AL82" s="5">
        <v>6660195</v>
      </c>
      <c r="AM82" s="5">
        <v>6754083</v>
      </c>
      <c r="AN82" s="5">
        <v>6781665</v>
      </c>
      <c r="AO82" s="5">
        <v>6858536</v>
      </c>
      <c r="AP82" s="5">
        <v>6975996</v>
      </c>
      <c r="AQ82" s="5">
        <v>7242311</v>
      </c>
      <c r="AR82" s="5">
        <v>7277229</v>
      </c>
      <c r="AS82" s="5">
        <v>7377537</v>
      </c>
      <c r="AT82" s="5">
        <v>7555962</v>
      </c>
      <c r="AU82" s="5">
        <v>7675355</v>
      </c>
      <c r="AV82" s="5">
        <v>7700605</v>
      </c>
      <c r="AW82" s="5">
        <v>7721296</v>
      </c>
      <c r="AX82" s="5">
        <v>7732834</v>
      </c>
      <c r="AY82" s="5">
        <v>7522230</v>
      </c>
      <c r="AZ82" s="5">
        <v>7390367</v>
      </c>
      <c r="BA82" s="5">
        <v>7276681</v>
      </c>
      <c r="BB82" s="5">
        <v>7211760</v>
      </c>
      <c r="BC82" s="5">
        <v>6997936</v>
      </c>
      <c r="BD82" s="5">
        <v>6938326</v>
      </c>
      <c r="BE82" s="5">
        <v>7040291</v>
      </c>
      <c r="BF82" s="5">
        <v>7091147</v>
      </c>
      <c r="BG82" s="5">
        <v>6962794</v>
      </c>
      <c r="BH82" s="5">
        <v>6797364</v>
      </c>
      <c r="BI82" s="5">
        <v>6607424</v>
      </c>
      <c r="BJ82" s="5">
        <v>6650449</v>
      </c>
      <c r="BK82" s="5">
        <v>6538952</v>
      </c>
      <c r="BL82" s="5">
        <v>6470587</v>
      </c>
      <c r="BM82" s="5">
        <v>6254219</v>
      </c>
      <c r="BN82" s="5">
        <v>6095707</v>
      </c>
      <c r="BO82" s="6">
        <v>31.04341044970106</v>
      </c>
      <c r="BP82" s="6">
        <v>31.17956895688511</v>
      </c>
      <c r="BQ82" s="6">
        <v>28.215139225208429</v>
      </c>
      <c r="BR82" s="6">
        <v>26.06718168363598</v>
      </c>
      <c r="BS82" s="6">
        <v>28.019130662473859</v>
      </c>
      <c r="BT82" s="6">
        <v>35.479400105142354</v>
      </c>
      <c r="BU82" s="6">
        <v>34.624895565249147</v>
      </c>
      <c r="BV82" s="6">
        <v>35.100839413901681</v>
      </c>
      <c r="BW82" s="6">
        <v>32.041405686268703</v>
      </c>
      <c r="BX82" s="6">
        <v>25.474062162943252</v>
      </c>
      <c r="BY82" s="6">
        <v>21.533389490232938</v>
      </c>
      <c r="BZ82" s="6">
        <v>28.891927088417781</v>
      </c>
      <c r="CA82" s="6">
        <v>20.51931685355358</v>
      </c>
      <c r="CB82" s="6">
        <v>20.063370489198061</v>
      </c>
      <c r="CC82" s="6">
        <v>17.673231790020601</v>
      </c>
      <c r="CD82" s="6">
        <v>15.689743409771349</v>
      </c>
      <c r="CE82" s="6">
        <v>14.888348636017421</v>
      </c>
      <c r="CF82" s="6">
        <v>13.859052108326191</v>
      </c>
      <c r="CG82" s="6">
        <v>14.25456612640644</v>
      </c>
      <c r="CH82" s="6">
        <v>14.477225217382591</v>
      </c>
      <c r="CI82" s="6" t="s">
        <v>220</v>
      </c>
      <c r="CJ82" s="6" t="s">
        <v>220</v>
      </c>
      <c r="CK82" s="6" t="s">
        <v>220</v>
      </c>
      <c r="CL82" s="6" t="s">
        <v>220</v>
      </c>
      <c r="CM82" s="6" t="s">
        <v>220</v>
      </c>
      <c r="CN82" s="6" t="s">
        <v>220</v>
      </c>
      <c r="CO82" s="6" t="s">
        <v>220</v>
      </c>
      <c r="CP82" s="6" t="s">
        <v>220</v>
      </c>
      <c r="CQ82" s="6" t="s">
        <v>220</v>
      </c>
      <c r="CR82" s="6" t="s">
        <v>220</v>
      </c>
      <c r="CS82" s="6" t="s">
        <v>220</v>
      </c>
      <c r="CT82" s="6" t="s">
        <v>220</v>
      </c>
      <c r="CU82" s="6">
        <v>27.197222533727938</v>
      </c>
      <c r="CV82" s="6">
        <v>27.422885312925722</v>
      </c>
      <c r="CW82" s="6">
        <v>24.310423890431942</v>
      </c>
      <c r="CX82" s="6">
        <v>22.01474581449942</v>
      </c>
      <c r="CY82" s="6">
        <v>24.226012620810248</v>
      </c>
      <c r="CZ82" s="6">
        <v>31.468584779696432</v>
      </c>
      <c r="DA82" s="6">
        <v>30.85518542149519</v>
      </c>
      <c r="DB82" s="6">
        <v>31.77575385303458</v>
      </c>
      <c r="DC82" s="6">
        <v>29.0495533815104</v>
      </c>
      <c r="DD82" s="6">
        <v>22.609265147489509</v>
      </c>
      <c r="DE82" s="6">
        <v>18.694694448838408</v>
      </c>
      <c r="DF82" s="6">
        <v>25.78418208032279</v>
      </c>
      <c r="DG82" s="6">
        <v>17.9890832411009</v>
      </c>
      <c r="DH82" s="6">
        <v>17.68128608076897</v>
      </c>
      <c r="DI82" s="6">
        <v>15.556404002644109</v>
      </c>
      <c r="DJ82" s="6">
        <v>13.58348051956113</v>
      </c>
      <c r="DK82" s="6">
        <v>12.77170466736592</v>
      </c>
      <c r="DL82" s="6">
        <v>11.7126524298455</v>
      </c>
      <c r="DM82" s="6">
        <v>12.125143317399781</v>
      </c>
      <c r="DN82" s="6">
        <v>12.211485129843471</v>
      </c>
      <c r="DO82" s="6" t="s">
        <v>220</v>
      </c>
      <c r="DP82" s="6" t="s">
        <v>220</v>
      </c>
      <c r="DQ82" s="6" t="s">
        <v>220</v>
      </c>
      <c r="DR82" s="6" t="s">
        <v>220</v>
      </c>
      <c r="DS82" s="6" t="s">
        <v>220</v>
      </c>
      <c r="DT82" s="6" t="s">
        <v>220</v>
      </c>
      <c r="DU82" s="6" t="s">
        <v>220</v>
      </c>
      <c r="DV82" s="6" t="s">
        <v>220</v>
      </c>
      <c r="DW82" s="6" t="s">
        <v>220</v>
      </c>
      <c r="DX82" s="6" t="s">
        <v>220</v>
      </c>
      <c r="DY82" s="6" t="s">
        <v>220</v>
      </c>
      <c r="DZ82" s="6" t="s">
        <v>220</v>
      </c>
      <c r="EA82" s="6">
        <v>31.043410449701067</v>
      </c>
      <c r="EB82" s="6">
        <v>31.179568956885117</v>
      </c>
      <c r="EC82" s="6">
        <v>28.215139225208436</v>
      </c>
      <c r="ED82" s="6">
        <v>26.06718168363599</v>
      </c>
      <c r="EE82" s="6">
        <v>28.01913066247387</v>
      </c>
      <c r="EF82" s="6">
        <v>35.479400105142354</v>
      </c>
      <c r="EG82" s="6">
        <v>34.624895565249155</v>
      </c>
      <c r="EH82" s="6">
        <v>35.100839413901681</v>
      </c>
      <c r="EI82" s="6">
        <v>32.041405686268703</v>
      </c>
      <c r="EJ82" s="6">
        <v>25.474062162943259</v>
      </c>
      <c r="EK82" s="6">
        <v>21.533389490232945</v>
      </c>
      <c r="EL82" s="6">
        <v>28.891927088417788</v>
      </c>
      <c r="EM82" s="6">
        <v>20.519316853553583</v>
      </c>
      <c r="EN82" s="6">
        <v>20.063370489198064</v>
      </c>
      <c r="EO82" s="6">
        <v>17.673231790020601</v>
      </c>
      <c r="EP82" s="6">
        <v>15.689743409771355</v>
      </c>
      <c r="EQ82" s="6">
        <v>14.888348636017424</v>
      </c>
      <c r="ER82" s="6">
        <v>13.859052108326196</v>
      </c>
      <c r="ES82" s="6">
        <v>14.254566126406447</v>
      </c>
      <c r="ET82" s="6">
        <v>14.477225217382598</v>
      </c>
      <c r="EU82" s="6" t="s">
        <v>220</v>
      </c>
      <c r="EV82" s="6" t="s">
        <v>220</v>
      </c>
      <c r="EW82" s="6" t="s">
        <v>220</v>
      </c>
      <c r="EX82" s="6" t="s">
        <v>220</v>
      </c>
      <c r="EY82" s="6" t="s">
        <v>220</v>
      </c>
      <c r="EZ82" s="6" t="s">
        <v>220</v>
      </c>
      <c r="FA82" s="6" t="s">
        <v>220</v>
      </c>
      <c r="FB82" s="6" t="s">
        <v>220</v>
      </c>
      <c r="FC82" s="6" t="s">
        <v>220</v>
      </c>
      <c r="FD82" s="6" t="s">
        <v>220</v>
      </c>
      <c r="FE82" s="6" t="s">
        <v>220</v>
      </c>
      <c r="FF82" s="6" t="s">
        <v>220</v>
      </c>
      <c r="FG82" s="6">
        <v>27.197222533727942</v>
      </c>
      <c r="FH82" s="6">
        <v>27.422885312925722</v>
      </c>
      <c r="FI82" s="6">
        <v>24.310423890431945</v>
      </c>
      <c r="FJ82" s="6">
        <v>22.014745814499424</v>
      </c>
      <c r="FK82" s="6">
        <v>24.226012620810256</v>
      </c>
      <c r="FL82" s="6">
        <v>31.468584779696432</v>
      </c>
      <c r="FM82" s="6">
        <v>30.8551854214952</v>
      </c>
      <c r="FN82" s="6">
        <v>31.775753853034583</v>
      </c>
      <c r="FO82" s="6">
        <v>29.049553381510403</v>
      </c>
      <c r="FP82" s="6">
        <v>22.60926514748952</v>
      </c>
      <c r="FQ82" s="6">
        <v>18.694694448838412</v>
      </c>
      <c r="FR82" s="6">
        <v>25.784182080322797</v>
      </c>
      <c r="FS82" s="6">
        <v>17.9890832411009</v>
      </c>
      <c r="FT82" s="6">
        <v>17.681286080768977</v>
      </c>
      <c r="FU82" s="6">
        <v>15.556404002644115</v>
      </c>
      <c r="FV82" s="6">
        <v>13.583480519561133</v>
      </c>
      <c r="FW82" s="6">
        <v>12.771704667365928</v>
      </c>
      <c r="FX82" s="6">
        <v>11.7126524298455</v>
      </c>
      <c r="FY82" s="6">
        <v>12.125143317399788</v>
      </c>
      <c r="FZ82" s="6">
        <v>12.211485129843478</v>
      </c>
      <c r="GA82" s="6" t="s">
        <v>220</v>
      </c>
      <c r="GB82" s="6" t="s">
        <v>220</v>
      </c>
      <c r="GC82" s="6" t="s">
        <v>220</v>
      </c>
      <c r="GD82" s="6" t="s">
        <v>220</v>
      </c>
      <c r="GE82" s="6" t="s">
        <v>220</v>
      </c>
      <c r="GF82" s="6" t="s">
        <v>220</v>
      </c>
      <c r="GG82" s="6" t="s">
        <v>220</v>
      </c>
      <c r="GH82" s="6" t="s">
        <v>220</v>
      </c>
      <c r="GI82" s="6" t="s">
        <v>220</v>
      </c>
      <c r="GJ82" s="6" t="s">
        <v>220</v>
      </c>
      <c r="GK82" s="6" t="s">
        <v>220</v>
      </c>
      <c r="GL82" s="6" t="s">
        <v>220</v>
      </c>
      <c r="GM82" s="5">
        <v>272590</v>
      </c>
      <c r="GN82" s="5">
        <v>271807</v>
      </c>
      <c r="GO82" s="5">
        <v>271065</v>
      </c>
      <c r="GP82" s="5">
        <v>270451</v>
      </c>
      <c r="GQ82" s="5">
        <v>268842</v>
      </c>
      <c r="GR82" s="5">
        <v>266923</v>
      </c>
      <c r="GS82" s="5">
        <v>265372</v>
      </c>
      <c r="GT82" s="5">
        <v>264047</v>
      </c>
      <c r="GU82" s="5">
        <v>263384</v>
      </c>
      <c r="GV82" s="5">
        <v>262038</v>
      </c>
      <c r="GW82" s="5">
        <v>261630</v>
      </c>
      <c r="GX82" s="5">
        <v>259929</v>
      </c>
      <c r="GY82" s="5">
        <v>260583</v>
      </c>
      <c r="GZ82" s="5">
        <v>259098</v>
      </c>
      <c r="HA82" s="5">
        <v>256269</v>
      </c>
      <c r="HB82" s="5">
        <v>253670</v>
      </c>
      <c r="HC82" s="5">
        <v>253033</v>
      </c>
      <c r="HD82" s="5">
        <v>249896</v>
      </c>
      <c r="HE82" s="5">
        <v>247672</v>
      </c>
      <c r="HF82" s="5">
        <v>243512</v>
      </c>
      <c r="HG82" s="5" t="s">
        <v>220</v>
      </c>
      <c r="HH82" s="5" t="s">
        <v>220</v>
      </c>
      <c r="HI82" s="5" t="s">
        <v>220</v>
      </c>
      <c r="HJ82" s="5" t="s">
        <v>220</v>
      </c>
      <c r="HK82" s="5" t="s">
        <v>220</v>
      </c>
      <c r="HL82" s="5" t="s">
        <v>220</v>
      </c>
      <c r="HM82" s="5" t="s">
        <v>220</v>
      </c>
      <c r="HN82" s="5" t="s">
        <v>220</v>
      </c>
      <c r="HO82" s="5" t="s">
        <v>220</v>
      </c>
      <c r="HP82" s="5" t="s">
        <v>220</v>
      </c>
      <c r="HQ82" s="5" t="s">
        <v>220</v>
      </c>
      <c r="HR82" s="5" t="s">
        <v>220</v>
      </c>
      <c r="HS82" s="5">
        <v>306368</v>
      </c>
      <c r="HT82" s="5">
        <v>305456</v>
      </c>
      <c r="HU82" s="5">
        <v>304948</v>
      </c>
      <c r="HV82" s="5">
        <v>304261</v>
      </c>
      <c r="HW82" s="5">
        <v>302499</v>
      </c>
      <c r="HX82" s="5">
        <v>300723</v>
      </c>
      <c r="HY82" s="5">
        <v>298920</v>
      </c>
      <c r="HZ82" s="5">
        <v>297529</v>
      </c>
      <c r="IA82" s="5">
        <v>296800</v>
      </c>
      <c r="IB82" s="5">
        <v>295675</v>
      </c>
      <c r="IC82" s="5">
        <v>295282</v>
      </c>
      <c r="ID82" s="5">
        <v>293740</v>
      </c>
      <c r="IE82" s="5">
        <v>294591</v>
      </c>
      <c r="IF82" s="5">
        <v>292988</v>
      </c>
      <c r="IG82" s="5">
        <v>290038</v>
      </c>
      <c r="IH82" s="5">
        <v>287258</v>
      </c>
      <c r="II82" s="5">
        <v>286677</v>
      </c>
      <c r="IJ82" s="5">
        <v>283161</v>
      </c>
      <c r="IK82" s="5">
        <v>280911</v>
      </c>
      <c r="IL82" s="5">
        <v>276394</v>
      </c>
      <c r="IM82" s="5" t="s">
        <v>220</v>
      </c>
      <c r="IN82" s="5" t="s">
        <v>220</v>
      </c>
      <c r="IO82" s="5" t="s">
        <v>220</v>
      </c>
      <c r="IP82" s="5" t="s">
        <v>220</v>
      </c>
      <c r="IQ82" s="5" t="s">
        <v>220</v>
      </c>
      <c r="IR82" s="5" t="s">
        <v>220</v>
      </c>
      <c r="IS82" s="5" t="s">
        <v>220</v>
      </c>
      <c r="IT82" s="5" t="s">
        <v>220</v>
      </c>
      <c r="IU82" s="5" t="s">
        <v>220</v>
      </c>
      <c r="IV82" s="5" t="s">
        <v>220</v>
      </c>
      <c r="IW82" s="5" t="s">
        <v>220</v>
      </c>
      <c r="IX82" s="5" t="s">
        <v>220</v>
      </c>
    </row>
    <row r="83" spans="1:258" x14ac:dyDescent="0.3">
      <c r="A83" s="1" t="s">
        <v>77</v>
      </c>
      <c r="B83" s="2">
        <v>4057002</v>
      </c>
      <c r="C83" s="5">
        <v>5272659</v>
      </c>
      <c r="D83" s="5">
        <v>5134576</v>
      </c>
      <c r="E83" s="5">
        <v>5354568</v>
      </c>
      <c r="F83" s="5">
        <v>5004352</v>
      </c>
      <c r="G83" s="5">
        <v>4977176</v>
      </c>
      <c r="H83" s="5">
        <v>4965076</v>
      </c>
      <c r="I83" s="5">
        <v>5365313</v>
      </c>
      <c r="J83" s="5">
        <v>5039358</v>
      </c>
      <c r="K83" s="5">
        <v>5146013</v>
      </c>
      <c r="L83" s="5">
        <v>4967379</v>
      </c>
      <c r="M83" s="5">
        <v>5300443</v>
      </c>
      <c r="N83" s="5">
        <v>5297257</v>
      </c>
      <c r="O83" s="5">
        <v>5227166</v>
      </c>
      <c r="P83" s="5">
        <v>5067767</v>
      </c>
      <c r="Q83" s="5">
        <v>4760275</v>
      </c>
      <c r="R83" s="5">
        <v>4580337</v>
      </c>
      <c r="S83" s="5">
        <v>4426976</v>
      </c>
      <c r="T83" s="5">
        <v>4386794</v>
      </c>
      <c r="U83" s="5">
        <v>4306996</v>
      </c>
      <c r="V83" s="5">
        <v>4392484</v>
      </c>
      <c r="W83" s="5">
        <v>4200175</v>
      </c>
      <c r="X83" s="5">
        <v>4090453</v>
      </c>
      <c r="Y83" s="5">
        <v>4040744</v>
      </c>
      <c r="Z83" s="5">
        <v>3971760</v>
      </c>
      <c r="AA83" s="5">
        <v>3747678</v>
      </c>
      <c r="AB83" s="5">
        <v>3806372</v>
      </c>
      <c r="AC83" s="5">
        <v>3781925</v>
      </c>
      <c r="AD83" s="5">
        <v>3474325</v>
      </c>
      <c r="AE83" s="5">
        <v>3624889</v>
      </c>
      <c r="AF83" s="5">
        <v>3414593</v>
      </c>
      <c r="AG83" s="5">
        <v>3497093</v>
      </c>
      <c r="AH83" s="5">
        <v>3328398</v>
      </c>
      <c r="AI83" s="5">
        <v>17387636</v>
      </c>
      <c r="AJ83" s="5">
        <v>17450159</v>
      </c>
      <c r="AK83" s="5">
        <v>16706603</v>
      </c>
      <c r="AL83" s="5">
        <v>15381629</v>
      </c>
      <c r="AM83" s="5">
        <v>15518629</v>
      </c>
      <c r="AN83" s="5">
        <v>16312786</v>
      </c>
      <c r="AO83" s="5">
        <v>16302681</v>
      </c>
      <c r="AP83" s="5">
        <v>16268578</v>
      </c>
      <c r="AQ83" s="5">
        <v>17369354</v>
      </c>
      <c r="AR83" s="5">
        <v>15494440</v>
      </c>
      <c r="AS83" s="5">
        <v>16784308</v>
      </c>
      <c r="AT83" s="5">
        <v>16591948</v>
      </c>
      <c r="AU83" s="5">
        <v>17285472</v>
      </c>
      <c r="AV83" s="5">
        <v>19760137</v>
      </c>
      <c r="AW83" s="5">
        <v>16062664</v>
      </c>
      <c r="AX83" s="5">
        <v>16124939</v>
      </c>
      <c r="AY83" s="5">
        <v>14809971</v>
      </c>
      <c r="AZ83" s="5">
        <v>14962572</v>
      </c>
      <c r="BA83" s="5">
        <v>15418231</v>
      </c>
      <c r="BB83" s="5">
        <v>19127188</v>
      </c>
      <c r="BC83" s="5">
        <v>19689732</v>
      </c>
      <c r="BD83" s="5">
        <v>37277511</v>
      </c>
      <c r="BE83" s="5">
        <v>25885212</v>
      </c>
      <c r="BF83" s="5">
        <v>17305749</v>
      </c>
      <c r="BG83" s="5">
        <v>14878578</v>
      </c>
      <c r="BH83" s="5">
        <v>14497484</v>
      </c>
      <c r="BI83" s="5">
        <v>14995927</v>
      </c>
      <c r="BJ83" s="5">
        <v>13227723</v>
      </c>
      <c r="BK83" s="5">
        <v>13358108</v>
      </c>
      <c r="BL83" s="5">
        <v>12959622</v>
      </c>
      <c r="BM83" s="5">
        <v>14003845</v>
      </c>
      <c r="BN83" s="5">
        <v>11892913</v>
      </c>
      <c r="BO83" s="6">
        <v>10.02478824729832</v>
      </c>
      <c r="BP83" s="6">
        <v>10.3818114679771</v>
      </c>
      <c r="BQ83" s="6">
        <v>10.31519256081909</v>
      </c>
      <c r="BR83" s="6">
        <v>10.290123476526031</v>
      </c>
      <c r="BS83" s="6">
        <v>10.28834423375825</v>
      </c>
      <c r="BT83" s="6">
        <v>10.074266738313771</v>
      </c>
      <c r="BU83" s="6">
        <v>9.5784719363064106</v>
      </c>
      <c r="BV83" s="6">
        <v>8.5637099011421594</v>
      </c>
      <c r="BW83" s="6">
        <v>7.4357954400814696</v>
      </c>
      <c r="BX83" s="6">
        <v>7.8508605846262096</v>
      </c>
      <c r="BY83" s="6">
        <v>7.7253920096867299</v>
      </c>
      <c r="BZ83" s="6">
        <v>6.6687532811792902</v>
      </c>
      <c r="CA83" s="6">
        <v>5.8962734300001101</v>
      </c>
      <c r="CB83" s="6">
        <v>5.9117556114951597</v>
      </c>
      <c r="CC83" s="6">
        <v>6.2913802248819604</v>
      </c>
      <c r="CD83" s="6">
        <v>5.9889479747887497</v>
      </c>
      <c r="CE83" s="6">
        <v>6.2326969922583704</v>
      </c>
      <c r="CF83" s="6">
        <v>6.9715377562748504</v>
      </c>
      <c r="CG83" s="6">
        <v>6.0425410193090396</v>
      </c>
      <c r="CH83" s="6">
        <v>5.1300585272478996</v>
      </c>
      <c r="CI83" s="6" t="s">
        <v>220</v>
      </c>
      <c r="CJ83" s="6" t="s">
        <v>220</v>
      </c>
      <c r="CK83" s="6" t="s">
        <v>220</v>
      </c>
      <c r="CL83" s="6" t="s">
        <v>220</v>
      </c>
      <c r="CM83" s="6" t="s">
        <v>220</v>
      </c>
      <c r="CN83" s="6" t="s">
        <v>220</v>
      </c>
      <c r="CO83" s="6" t="s">
        <v>220</v>
      </c>
      <c r="CP83" s="6" t="s">
        <v>220</v>
      </c>
      <c r="CQ83" s="6" t="s">
        <v>220</v>
      </c>
      <c r="CR83" s="6" t="s">
        <v>220</v>
      </c>
      <c r="CS83" s="6" t="s">
        <v>220</v>
      </c>
      <c r="CT83" s="6" t="s">
        <v>220</v>
      </c>
      <c r="CU83" s="6">
        <v>7.8645559099532303</v>
      </c>
      <c r="CV83" s="6">
        <v>8.1888746337200793</v>
      </c>
      <c r="CW83" s="6">
        <v>8.3500503810526006</v>
      </c>
      <c r="CX83" s="6">
        <v>8.1482063293591303</v>
      </c>
      <c r="CY83" s="6">
        <v>8.1664591934673005</v>
      </c>
      <c r="CZ83" s="6">
        <v>8.0964823013763407</v>
      </c>
      <c r="DA83" s="6">
        <v>7.6618091332900198</v>
      </c>
      <c r="DB83" s="6">
        <v>6.7840366520708502</v>
      </c>
      <c r="DC83" s="6">
        <v>6.0762914806074901</v>
      </c>
      <c r="DD83" s="6">
        <v>6.4412265853908304</v>
      </c>
      <c r="DE83" s="6">
        <v>6.4056643543146503</v>
      </c>
      <c r="DF83" s="6">
        <v>5.39277656312548</v>
      </c>
      <c r="DG83" s="6">
        <v>4.5957299032274097</v>
      </c>
      <c r="DH83" s="6">
        <v>4.5653250941904302</v>
      </c>
      <c r="DI83" s="6">
        <v>5.0212915947640697</v>
      </c>
      <c r="DJ83" s="6">
        <v>4.8025357886864901</v>
      </c>
      <c r="DK83" s="6">
        <v>5.1692403508127196</v>
      </c>
      <c r="DL83" s="6">
        <v>5.9875207731183</v>
      </c>
      <c r="DM83" s="6">
        <v>4.9927691797076497</v>
      </c>
      <c r="DN83" s="6">
        <v>3.8727492465093198</v>
      </c>
      <c r="DO83" s="6" t="s">
        <v>220</v>
      </c>
      <c r="DP83" s="6" t="s">
        <v>220</v>
      </c>
      <c r="DQ83" s="6" t="s">
        <v>220</v>
      </c>
      <c r="DR83" s="6" t="s">
        <v>220</v>
      </c>
      <c r="DS83" s="6" t="s">
        <v>220</v>
      </c>
      <c r="DT83" s="6" t="s">
        <v>220</v>
      </c>
      <c r="DU83" s="6" t="s">
        <v>220</v>
      </c>
      <c r="DV83" s="6" t="s">
        <v>220</v>
      </c>
      <c r="DW83" s="6" t="s">
        <v>220</v>
      </c>
      <c r="DX83" s="6" t="s">
        <v>220</v>
      </c>
      <c r="DY83" s="6" t="s">
        <v>220</v>
      </c>
      <c r="DZ83" s="6" t="s">
        <v>220</v>
      </c>
      <c r="EA83" s="6">
        <v>10.024788247298327</v>
      </c>
      <c r="EB83" s="6">
        <v>10.381811467977103</v>
      </c>
      <c r="EC83" s="6">
        <v>10.315192560819099</v>
      </c>
      <c r="ED83" s="6">
        <v>10.290123476526032</v>
      </c>
      <c r="EE83" s="6">
        <v>10.288344233758259</v>
      </c>
      <c r="EF83" s="6">
        <v>10.074266738313774</v>
      </c>
      <c r="EG83" s="6">
        <v>9.5784719363064195</v>
      </c>
      <c r="EH83" s="6">
        <v>8.56370990114217</v>
      </c>
      <c r="EI83" s="6">
        <v>7.4357954400814767</v>
      </c>
      <c r="EJ83" s="6">
        <v>7.8508605846262185</v>
      </c>
      <c r="EK83" s="6">
        <v>7.7253920096867379</v>
      </c>
      <c r="EL83" s="6">
        <v>6.6687532811792973</v>
      </c>
      <c r="EM83" s="6">
        <v>5.8962734300001189</v>
      </c>
      <c r="EN83" s="6">
        <v>5.9117556114951615</v>
      </c>
      <c r="EO83" s="6">
        <v>6.2913802248819657</v>
      </c>
      <c r="EP83" s="6">
        <v>5.9889479747887542</v>
      </c>
      <c r="EQ83" s="6">
        <v>6.2326969922583721</v>
      </c>
      <c r="ER83" s="6">
        <v>6.9715377562748557</v>
      </c>
      <c r="ES83" s="6">
        <v>6.0425410193090494</v>
      </c>
      <c r="ET83" s="6">
        <v>5.1300585272479076</v>
      </c>
      <c r="EU83" s="6" t="s">
        <v>220</v>
      </c>
      <c r="EV83" s="6" t="s">
        <v>220</v>
      </c>
      <c r="EW83" s="6" t="s">
        <v>220</v>
      </c>
      <c r="EX83" s="6" t="s">
        <v>220</v>
      </c>
      <c r="EY83" s="6" t="s">
        <v>220</v>
      </c>
      <c r="EZ83" s="6" t="s">
        <v>220</v>
      </c>
      <c r="FA83" s="6" t="s">
        <v>220</v>
      </c>
      <c r="FB83" s="6" t="s">
        <v>220</v>
      </c>
      <c r="FC83" s="6" t="s">
        <v>220</v>
      </c>
      <c r="FD83" s="6" t="s">
        <v>220</v>
      </c>
      <c r="FE83" s="6" t="s">
        <v>220</v>
      </c>
      <c r="FF83" s="6" t="s">
        <v>220</v>
      </c>
      <c r="FG83" s="6">
        <v>7.8645559099532401</v>
      </c>
      <c r="FH83" s="6">
        <v>8.1888746337200882</v>
      </c>
      <c r="FI83" s="6">
        <v>8.3500503810526059</v>
      </c>
      <c r="FJ83" s="6">
        <v>8.1482063293591391</v>
      </c>
      <c r="FK83" s="6">
        <v>8.1664591934673041</v>
      </c>
      <c r="FL83" s="6">
        <v>8.0964823013763407</v>
      </c>
      <c r="FM83" s="6">
        <v>7.6618091332900207</v>
      </c>
      <c r="FN83" s="6">
        <v>6.7840366520708519</v>
      </c>
      <c r="FO83" s="6">
        <v>6.0762914806074955</v>
      </c>
      <c r="FP83" s="6">
        <v>6.4412265853908348</v>
      </c>
      <c r="FQ83" s="6">
        <v>6.4056643543146539</v>
      </c>
      <c r="FR83" s="6">
        <v>5.3927765631254854</v>
      </c>
      <c r="FS83" s="6">
        <v>4.595729903227415</v>
      </c>
      <c r="FT83" s="6">
        <v>4.5653250941904311</v>
      </c>
      <c r="FU83" s="6">
        <v>5.0212915947640768</v>
      </c>
      <c r="FV83" s="6">
        <v>4.8025357886864919</v>
      </c>
      <c r="FW83" s="6">
        <v>5.1692403508127214</v>
      </c>
      <c r="FX83" s="6">
        <v>5.9875207731183053</v>
      </c>
      <c r="FY83" s="6">
        <v>4.9927691797076594</v>
      </c>
      <c r="FZ83" s="6">
        <v>3.8727492465093238</v>
      </c>
      <c r="GA83" s="6" t="s">
        <v>220</v>
      </c>
      <c r="GB83" s="6" t="s">
        <v>220</v>
      </c>
      <c r="GC83" s="6" t="s">
        <v>220</v>
      </c>
      <c r="GD83" s="6" t="s">
        <v>220</v>
      </c>
      <c r="GE83" s="6" t="s">
        <v>220</v>
      </c>
      <c r="GF83" s="6" t="s">
        <v>220</v>
      </c>
      <c r="GG83" s="6" t="s">
        <v>220</v>
      </c>
      <c r="GH83" s="6" t="s">
        <v>220</v>
      </c>
      <c r="GI83" s="6" t="s">
        <v>220</v>
      </c>
      <c r="GJ83" s="6" t="s">
        <v>220</v>
      </c>
      <c r="GK83" s="6" t="s">
        <v>220</v>
      </c>
      <c r="GL83" s="6" t="s">
        <v>220</v>
      </c>
      <c r="GM83" s="5">
        <v>471298</v>
      </c>
      <c r="GN83" s="5">
        <v>459128</v>
      </c>
      <c r="GO83" s="5">
        <v>448799</v>
      </c>
      <c r="GP83" s="5">
        <v>440362</v>
      </c>
      <c r="GQ83" s="5">
        <v>432275</v>
      </c>
      <c r="GR83" s="5">
        <v>425036</v>
      </c>
      <c r="GS83" s="5">
        <v>418892</v>
      </c>
      <c r="GT83" s="5">
        <v>413610</v>
      </c>
      <c r="GU83" s="5">
        <v>409785</v>
      </c>
      <c r="GV83" s="5">
        <v>407551</v>
      </c>
      <c r="GW83" s="5">
        <v>405144</v>
      </c>
      <c r="GX83" s="5">
        <v>402520</v>
      </c>
      <c r="GY83" s="5">
        <v>397285</v>
      </c>
      <c r="GZ83" s="5">
        <v>387707</v>
      </c>
      <c r="HA83" s="5">
        <v>373603</v>
      </c>
      <c r="HB83" s="5">
        <v>360462</v>
      </c>
      <c r="HC83" s="5">
        <v>354704</v>
      </c>
      <c r="HD83" s="5">
        <v>344447</v>
      </c>
      <c r="HE83" s="5">
        <v>331274</v>
      </c>
      <c r="HF83" s="5">
        <v>323460</v>
      </c>
      <c r="HG83" s="5" t="s">
        <v>220</v>
      </c>
      <c r="HH83" s="5" t="s">
        <v>220</v>
      </c>
      <c r="HI83" s="5" t="s">
        <v>220</v>
      </c>
      <c r="HJ83" s="5" t="s">
        <v>220</v>
      </c>
      <c r="HK83" s="5" t="s">
        <v>220</v>
      </c>
      <c r="HL83" s="5" t="s">
        <v>220</v>
      </c>
      <c r="HM83" s="5" t="s">
        <v>220</v>
      </c>
      <c r="HN83" s="5" t="s">
        <v>220</v>
      </c>
      <c r="HO83" s="5" t="s">
        <v>220</v>
      </c>
      <c r="HP83" s="5" t="s">
        <v>220</v>
      </c>
      <c r="HQ83" s="5" t="s">
        <v>220</v>
      </c>
      <c r="HR83" s="5" t="s">
        <v>220</v>
      </c>
      <c r="HS83" s="5">
        <v>565078</v>
      </c>
      <c r="HT83" s="5">
        <v>551455</v>
      </c>
      <c r="HU83" s="5">
        <v>539589</v>
      </c>
      <c r="HV83" s="5">
        <v>529901</v>
      </c>
      <c r="HW83" s="5">
        <v>520545</v>
      </c>
      <c r="HX83" s="5">
        <v>511958</v>
      </c>
      <c r="HY83" s="5">
        <v>504655</v>
      </c>
      <c r="HZ83" s="5">
        <v>498282</v>
      </c>
      <c r="IA83" s="5">
        <v>493532</v>
      </c>
      <c r="IB83" s="5">
        <v>490706</v>
      </c>
      <c r="IC83" s="5">
        <v>488176</v>
      </c>
      <c r="ID83" s="5">
        <v>484535</v>
      </c>
      <c r="IE83" s="5">
        <v>477094</v>
      </c>
      <c r="IF83" s="5">
        <v>464969</v>
      </c>
      <c r="IG83" s="5">
        <v>448819</v>
      </c>
      <c r="IH83" s="5">
        <v>433465</v>
      </c>
      <c r="II83" s="5">
        <v>426600</v>
      </c>
      <c r="IJ83" s="5">
        <v>412308</v>
      </c>
      <c r="IK83" s="5">
        <v>398290</v>
      </c>
      <c r="IL83" s="5">
        <v>388387</v>
      </c>
      <c r="IM83" s="5" t="s">
        <v>220</v>
      </c>
      <c r="IN83" s="5" t="s">
        <v>220</v>
      </c>
      <c r="IO83" s="5" t="s">
        <v>220</v>
      </c>
      <c r="IP83" s="5" t="s">
        <v>220</v>
      </c>
      <c r="IQ83" s="5" t="s">
        <v>220</v>
      </c>
      <c r="IR83" s="5" t="s">
        <v>220</v>
      </c>
      <c r="IS83" s="5" t="s">
        <v>220</v>
      </c>
      <c r="IT83" s="5" t="s">
        <v>220</v>
      </c>
      <c r="IU83" s="5" t="s">
        <v>220</v>
      </c>
      <c r="IV83" s="5" t="s">
        <v>220</v>
      </c>
      <c r="IW83" s="5" t="s">
        <v>220</v>
      </c>
      <c r="IX83" s="5" t="s">
        <v>220</v>
      </c>
    </row>
    <row r="84" spans="1:258" x14ac:dyDescent="0.3">
      <c r="A84" s="1" t="s">
        <v>78</v>
      </c>
      <c r="B84" s="2">
        <v>4019050</v>
      </c>
      <c r="C84" s="5" t="s">
        <v>220</v>
      </c>
      <c r="D84" s="5" t="s">
        <v>220</v>
      </c>
      <c r="E84" s="5" t="s">
        <v>220</v>
      </c>
      <c r="F84" s="5" t="s">
        <v>220</v>
      </c>
      <c r="G84" s="5" t="s">
        <v>220</v>
      </c>
      <c r="H84" s="5" t="s">
        <v>220</v>
      </c>
      <c r="I84" s="5" t="s">
        <v>220</v>
      </c>
      <c r="J84" s="5" t="s">
        <v>220</v>
      </c>
      <c r="K84" s="5" t="s">
        <v>220</v>
      </c>
      <c r="L84" s="5" t="s">
        <v>220</v>
      </c>
      <c r="M84" s="5">
        <v>5466278</v>
      </c>
      <c r="N84" s="5">
        <v>5718209</v>
      </c>
      <c r="O84" s="5">
        <v>5858993</v>
      </c>
      <c r="P84" s="5">
        <v>5658054</v>
      </c>
      <c r="Q84" s="5">
        <v>5888469</v>
      </c>
      <c r="R84" s="5">
        <v>5350137</v>
      </c>
      <c r="S84" s="5">
        <v>5309031</v>
      </c>
      <c r="T84" s="5">
        <v>5548382</v>
      </c>
      <c r="U84" s="5">
        <v>5202145</v>
      </c>
      <c r="V84" s="5">
        <v>5046409</v>
      </c>
      <c r="W84" s="5">
        <v>4948645</v>
      </c>
      <c r="X84" s="5">
        <v>4892633</v>
      </c>
      <c r="Y84" s="5">
        <v>4782331</v>
      </c>
      <c r="Z84" s="5">
        <v>4782331</v>
      </c>
      <c r="AA84" s="5">
        <v>4754284</v>
      </c>
      <c r="AB84" s="5">
        <v>4537105</v>
      </c>
      <c r="AC84" s="5">
        <v>4546450</v>
      </c>
      <c r="AD84" s="5">
        <v>4137858</v>
      </c>
      <c r="AE84" s="5">
        <v>4619760</v>
      </c>
      <c r="AF84" s="5">
        <v>4223388</v>
      </c>
      <c r="AG84" s="5">
        <v>4283165</v>
      </c>
      <c r="AH84" s="5">
        <v>4411100</v>
      </c>
      <c r="AI84" s="5" t="s">
        <v>220</v>
      </c>
      <c r="AJ84" s="5" t="s">
        <v>220</v>
      </c>
      <c r="AK84" s="5" t="s">
        <v>220</v>
      </c>
      <c r="AL84" s="5" t="s">
        <v>220</v>
      </c>
      <c r="AM84" s="5" t="s">
        <v>220</v>
      </c>
      <c r="AN84" s="5" t="s">
        <v>220</v>
      </c>
      <c r="AO84" s="5" t="s">
        <v>220</v>
      </c>
      <c r="AP84" s="5" t="s">
        <v>220</v>
      </c>
      <c r="AQ84" s="5" t="s">
        <v>220</v>
      </c>
      <c r="AR84" s="5" t="s">
        <v>220</v>
      </c>
      <c r="AS84" s="5">
        <v>17390365</v>
      </c>
      <c r="AT84" s="5">
        <v>18259681</v>
      </c>
      <c r="AU84" s="5">
        <v>18495239</v>
      </c>
      <c r="AV84" s="5">
        <v>18544274</v>
      </c>
      <c r="AW84" s="5">
        <v>18989411</v>
      </c>
      <c r="AX84" s="5">
        <v>18536800</v>
      </c>
      <c r="AY84" s="5">
        <v>18601179</v>
      </c>
      <c r="AZ84" s="5">
        <v>19144366</v>
      </c>
      <c r="BA84" s="5">
        <v>18910128</v>
      </c>
      <c r="BB84" s="5">
        <v>19001513</v>
      </c>
      <c r="BC84" s="5">
        <v>24741719</v>
      </c>
      <c r="BD84" s="5">
        <v>34220863</v>
      </c>
      <c r="BE84" s="5">
        <v>22990750</v>
      </c>
      <c r="BF84" s="5">
        <v>22990750</v>
      </c>
      <c r="BG84" s="5">
        <v>22038472</v>
      </c>
      <c r="BH84" s="5">
        <v>22111631</v>
      </c>
      <c r="BI84" s="5">
        <v>22264497</v>
      </c>
      <c r="BJ84" s="5">
        <v>18548611</v>
      </c>
      <c r="BK84" s="5">
        <v>19431878</v>
      </c>
      <c r="BL84" s="5">
        <v>15941416</v>
      </c>
      <c r="BM84" s="5">
        <v>15841169</v>
      </c>
      <c r="BN84" s="5">
        <v>15728488</v>
      </c>
      <c r="BO84" s="6" t="s">
        <v>220</v>
      </c>
      <c r="BP84" s="6" t="s">
        <v>220</v>
      </c>
      <c r="BQ84" s="6" t="s">
        <v>220</v>
      </c>
      <c r="BR84" s="6" t="s">
        <v>220</v>
      </c>
      <c r="BS84" s="6" t="s">
        <v>220</v>
      </c>
      <c r="BT84" s="6" t="s">
        <v>220</v>
      </c>
      <c r="BU84" s="6" t="s">
        <v>220</v>
      </c>
      <c r="BV84" s="6" t="s">
        <v>220</v>
      </c>
      <c r="BW84" s="6" t="s">
        <v>220</v>
      </c>
      <c r="BX84" s="6" t="s">
        <v>220</v>
      </c>
      <c r="BY84" s="6">
        <v>11.14164224531652</v>
      </c>
      <c r="BZ84" s="6">
        <v>10.72978516226153</v>
      </c>
      <c r="CA84" s="6">
        <v>9.2132897240191198</v>
      </c>
      <c r="CB84" s="6">
        <v>7.71176803897594</v>
      </c>
      <c r="CC84" s="6">
        <v>7.6100595927396402</v>
      </c>
      <c r="CD84" s="6">
        <v>7.7052045583131701</v>
      </c>
      <c r="CE84" s="6">
        <v>7.7286043347646602</v>
      </c>
      <c r="CF84" s="6">
        <v>7.8546682618464203</v>
      </c>
      <c r="CG84" s="6">
        <v>8.2932905561071397</v>
      </c>
      <c r="CH84" s="6">
        <v>8.3245927945990896</v>
      </c>
      <c r="CI84" s="6" t="s">
        <v>220</v>
      </c>
      <c r="CJ84" s="6" t="s">
        <v>220</v>
      </c>
      <c r="CK84" s="6" t="s">
        <v>220</v>
      </c>
      <c r="CL84" s="6" t="s">
        <v>220</v>
      </c>
      <c r="CM84" s="6" t="s">
        <v>220</v>
      </c>
      <c r="CN84" s="6" t="s">
        <v>220</v>
      </c>
      <c r="CO84" s="6" t="s">
        <v>220</v>
      </c>
      <c r="CP84" s="6" t="s">
        <v>220</v>
      </c>
      <c r="CQ84" s="6" t="s">
        <v>220</v>
      </c>
      <c r="CR84" s="6" t="s">
        <v>220</v>
      </c>
      <c r="CS84" s="6" t="s">
        <v>220</v>
      </c>
      <c r="CT84" s="6" t="s">
        <v>220</v>
      </c>
      <c r="CU84" s="6" t="s">
        <v>220</v>
      </c>
      <c r="CV84" s="6" t="s">
        <v>220</v>
      </c>
      <c r="CW84" s="6" t="s">
        <v>220</v>
      </c>
      <c r="CX84" s="6" t="s">
        <v>220</v>
      </c>
      <c r="CY84" s="6" t="s">
        <v>220</v>
      </c>
      <c r="CZ84" s="6" t="s">
        <v>220</v>
      </c>
      <c r="DA84" s="6" t="s">
        <v>220</v>
      </c>
      <c r="DB84" s="6" t="s">
        <v>220</v>
      </c>
      <c r="DC84" s="6" t="s">
        <v>220</v>
      </c>
      <c r="DD84" s="6" t="s">
        <v>220</v>
      </c>
      <c r="DE84" s="6">
        <v>10.86541925037902</v>
      </c>
      <c r="DF84" s="6">
        <v>10.61531557932525</v>
      </c>
      <c r="DG84" s="6">
        <v>9.4085647375894705</v>
      </c>
      <c r="DH84" s="6">
        <v>6.64731674876968</v>
      </c>
      <c r="DI84" s="6">
        <v>6.67727325918049</v>
      </c>
      <c r="DJ84" s="6">
        <v>6.6122200192808096</v>
      </c>
      <c r="DK84" s="6">
        <v>6.4433871871090798</v>
      </c>
      <c r="DL84" s="6">
        <v>6.4957980460783498</v>
      </c>
      <c r="DM84" s="6">
        <v>6.6207593866974896</v>
      </c>
      <c r="DN84" s="6">
        <v>6.3187007469517402</v>
      </c>
      <c r="DO84" s="6" t="s">
        <v>220</v>
      </c>
      <c r="DP84" s="6" t="s">
        <v>220</v>
      </c>
      <c r="DQ84" s="6" t="s">
        <v>220</v>
      </c>
      <c r="DR84" s="6" t="s">
        <v>220</v>
      </c>
      <c r="DS84" s="6" t="s">
        <v>220</v>
      </c>
      <c r="DT84" s="6" t="s">
        <v>220</v>
      </c>
      <c r="DU84" s="6" t="s">
        <v>220</v>
      </c>
      <c r="DV84" s="6" t="s">
        <v>220</v>
      </c>
      <c r="DW84" s="6" t="s">
        <v>220</v>
      </c>
      <c r="DX84" s="6" t="s">
        <v>220</v>
      </c>
      <c r="DY84" s="6" t="s">
        <v>220</v>
      </c>
      <c r="DZ84" s="6" t="s">
        <v>220</v>
      </c>
      <c r="EA84" s="6" t="s">
        <v>220</v>
      </c>
      <c r="EB84" s="6" t="s">
        <v>220</v>
      </c>
      <c r="EC84" s="6" t="s">
        <v>220</v>
      </c>
      <c r="ED84" s="6" t="s">
        <v>220</v>
      </c>
      <c r="EE84" s="6" t="s">
        <v>220</v>
      </c>
      <c r="EF84" s="6" t="s">
        <v>220</v>
      </c>
      <c r="EG84" s="6" t="s">
        <v>220</v>
      </c>
      <c r="EH84" s="6" t="s">
        <v>220</v>
      </c>
      <c r="EI84" s="6" t="s">
        <v>220</v>
      </c>
      <c r="EJ84" s="6" t="s">
        <v>220</v>
      </c>
      <c r="EK84" s="6">
        <v>11.141529940482354</v>
      </c>
      <c r="EL84" s="6">
        <v>10.729740728259495</v>
      </c>
      <c r="EM84" s="6">
        <v>9.2132897240191269</v>
      </c>
      <c r="EN84" s="6">
        <v>7.7117680389759444</v>
      </c>
      <c r="EO84" s="6">
        <v>7.6100595927396411</v>
      </c>
      <c r="EP84" s="6">
        <v>7.7052045583131799</v>
      </c>
      <c r="EQ84" s="6">
        <v>7.7286043347646682</v>
      </c>
      <c r="ER84" s="6">
        <v>7.8546682618464265</v>
      </c>
      <c r="ES84" s="6">
        <v>8.2932905561071451</v>
      </c>
      <c r="ET84" s="6">
        <v>8.3245927945990896</v>
      </c>
      <c r="EU84" s="6" t="s">
        <v>220</v>
      </c>
      <c r="EV84" s="6" t="s">
        <v>220</v>
      </c>
      <c r="EW84" s="6" t="s">
        <v>220</v>
      </c>
      <c r="EX84" s="6" t="s">
        <v>220</v>
      </c>
      <c r="EY84" s="6" t="s">
        <v>220</v>
      </c>
      <c r="EZ84" s="6" t="s">
        <v>220</v>
      </c>
      <c r="FA84" s="6" t="s">
        <v>220</v>
      </c>
      <c r="FB84" s="6" t="s">
        <v>220</v>
      </c>
      <c r="FC84" s="6" t="s">
        <v>220</v>
      </c>
      <c r="FD84" s="6" t="s">
        <v>220</v>
      </c>
      <c r="FE84" s="6" t="s">
        <v>220</v>
      </c>
      <c r="FF84" s="6" t="s">
        <v>220</v>
      </c>
      <c r="FG84" s="6" t="s">
        <v>220</v>
      </c>
      <c r="FH84" s="6" t="s">
        <v>220</v>
      </c>
      <c r="FI84" s="6" t="s">
        <v>220</v>
      </c>
      <c r="FJ84" s="6" t="s">
        <v>220</v>
      </c>
      <c r="FK84" s="6" t="s">
        <v>220</v>
      </c>
      <c r="FL84" s="6" t="s">
        <v>220</v>
      </c>
      <c r="FM84" s="6" t="s">
        <v>220</v>
      </c>
      <c r="FN84" s="6" t="s">
        <v>220</v>
      </c>
      <c r="FO84" s="6" t="s">
        <v>220</v>
      </c>
      <c r="FP84" s="6" t="s">
        <v>220</v>
      </c>
      <c r="FQ84" s="6">
        <v>5.6848893050835905</v>
      </c>
      <c r="FR84" s="6">
        <v>5.632360171023798</v>
      </c>
      <c r="FS84" s="6">
        <v>5.2665148628160541</v>
      </c>
      <c r="FT84" s="6">
        <v>5.9737717685755403</v>
      </c>
      <c r="FU84" s="6">
        <v>5.6061245860965103</v>
      </c>
      <c r="FV84" s="6">
        <v>5.4386662979922979</v>
      </c>
      <c r="FW84" s="6">
        <v>5.6487958860798626</v>
      </c>
      <c r="FX84" s="6">
        <v>5.675346846748015</v>
      </c>
      <c r="FY84" s="6">
        <v>5.7214952053129648</v>
      </c>
      <c r="FZ84" s="6">
        <v>6.0027281170034916</v>
      </c>
      <c r="GA84" s="6" t="s">
        <v>220</v>
      </c>
      <c r="GB84" s="6" t="s">
        <v>220</v>
      </c>
      <c r="GC84" s="6" t="s">
        <v>220</v>
      </c>
      <c r="GD84" s="6" t="s">
        <v>220</v>
      </c>
      <c r="GE84" s="6" t="s">
        <v>220</v>
      </c>
      <c r="GF84" s="6" t="s">
        <v>220</v>
      </c>
      <c r="GG84" s="6" t="s">
        <v>220</v>
      </c>
      <c r="GH84" s="6" t="s">
        <v>220</v>
      </c>
      <c r="GI84" s="6" t="s">
        <v>220</v>
      </c>
      <c r="GJ84" s="6" t="s">
        <v>220</v>
      </c>
      <c r="GK84" s="6" t="s">
        <v>220</v>
      </c>
      <c r="GL84" s="6" t="s">
        <v>220</v>
      </c>
      <c r="GM84" s="5" t="s">
        <v>220</v>
      </c>
      <c r="GN84" s="5" t="s">
        <v>220</v>
      </c>
      <c r="GO84" s="5" t="s">
        <v>220</v>
      </c>
      <c r="GP84" s="5" t="s">
        <v>220</v>
      </c>
      <c r="GQ84" s="5" t="s">
        <v>220</v>
      </c>
      <c r="GR84" s="5" t="s">
        <v>220</v>
      </c>
      <c r="GS84" s="5" t="s">
        <v>220</v>
      </c>
      <c r="GT84" s="5" t="s">
        <v>220</v>
      </c>
      <c r="GU84" s="5" t="s">
        <v>220</v>
      </c>
      <c r="GV84" s="5" t="s">
        <v>220</v>
      </c>
      <c r="GW84" s="5">
        <v>545333</v>
      </c>
      <c r="GX84" s="5">
        <v>551068</v>
      </c>
      <c r="GY84" s="5">
        <v>541223</v>
      </c>
      <c r="GZ84" s="5">
        <v>542546</v>
      </c>
      <c r="HA84" s="5">
        <v>539963</v>
      </c>
      <c r="HB84" s="5">
        <v>533915</v>
      </c>
      <c r="HC84" s="5">
        <v>530722</v>
      </c>
      <c r="HD84" s="5">
        <v>527763</v>
      </c>
      <c r="HE84" s="5">
        <v>510763</v>
      </c>
      <c r="HF84" s="5">
        <v>503783</v>
      </c>
      <c r="HG84" s="5" t="s">
        <v>220</v>
      </c>
      <c r="HH84" s="5" t="s">
        <v>220</v>
      </c>
      <c r="HI84" s="5" t="s">
        <v>220</v>
      </c>
      <c r="HJ84" s="5" t="s">
        <v>220</v>
      </c>
      <c r="HK84" s="5" t="s">
        <v>220</v>
      </c>
      <c r="HL84" s="5" t="s">
        <v>220</v>
      </c>
      <c r="HM84" s="5" t="s">
        <v>220</v>
      </c>
      <c r="HN84" s="5" t="s">
        <v>220</v>
      </c>
      <c r="HO84" s="5" t="s">
        <v>220</v>
      </c>
      <c r="HP84" s="5" t="s">
        <v>220</v>
      </c>
      <c r="HQ84" s="5" t="s">
        <v>220</v>
      </c>
      <c r="HR84" s="5" t="s">
        <v>220</v>
      </c>
      <c r="HS84" s="5" t="s">
        <v>220</v>
      </c>
      <c r="HT84" s="5" t="s">
        <v>220</v>
      </c>
      <c r="HU84" s="5" t="s">
        <v>220</v>
      </c>
      <c r="HV84" s="5" t="s">
        <v>220</v>
      </c>
      <c r="HW84" s="5" t="s">
        <v>220</v>
      </c>
      <c r="HX84" s="5" t="s">
        <v>220</v>
      </c>
      <c r="HY84" s="5" t="s">
        <v>220</v>
      </c>
      <c r="HZ84" s="5" t="s">
        <v>220</v>
      </c>
      <c r="IA84" s="5" t="s">
        <v>220</v>
      </c>
      <c r="IB84" s="5" t="s">
        <v>220</v>
      </c>
      <c r="IC84" s="5">
        <v>616812</v>
      </c>
      <c r="ID84" s="5">
        <v>626530</v>
      </c>
      <c r="IE84" s="5">
        <v>613536</v>
      </c>
      <c r="IF84" s="5">
        <v>616210</v>
      </c>
      <c r="IG84" s="5">
        <v>612522</v>
      </c>
      <c r="IH84" s="5">
        <v>605462</v>
      </c>
      <c r="II84" s="5">
        <v>601924</v>
      </c>
      <c r="IJ84" s="5">
        <v>598446</v>
      </c>
      <c r="IK84" s="5">
        <v>575394</v>
      </c>
      <c r="IL84" s="5">
        <v>567719</v>
      </c>
      <c r="IM84" s="5" t="s">
        <v>220</v>
      </c>
      <c r="IN84" s="5" t="s">
        <v>220</v>
      </c>
      <c r="IO84" s="5" t="s">
        <v>220</v>
      </c>
      <c r="IP84" s="5" t="s">
        <v>220</v>
      </c>
      <c r="IQ84" s="5" t="s">
        <v>220</v>
      </c>
      <c r="IR84" s="5" t="s">
        <v>220</v>
      </c>
      <c r="IS84" s="5" t="s">
        <v>220</v>
      </c>
      <c r="IT84" s="5" t="s">
        <v>220</v>
      </c>
      <c r="IU84" s="5" t="s">
        <v>220</v>
      </c>
      <c r="IV84" s="5" t="s">
        <v>220</v>
      </c>
      <c r="IW84" s="5" t="s">
        <v>220</v>
      </c>
      <c r="IX84" s="5" t="s">
        <v>220</v>
      </c>
    </row>
    <row r="85" spans="1:258" x14ac:dyDescent="0.3">
      <c r="A85" s="1" t="s">
        <v>79</v>
      </c>
      <c r="B85" s="2">
        <v>4057003</v>
      </c>
      <c r="C85" s="5">
        <v>5408646</v>
      </c>
      <c r="D85" s="5">
        <v>5730640</v>
      </c>
      <c r="E85" s="5">
        <v>5310766</v>
      </c>
      <c r="F85" s="5">
        <v>5577764</v>
      </c>
      <c r="G85" s="5">
        <v>5482893</v>
      </c>
      <c r="H85" s="5">
        <v>5775781</v>
      </c>
      <c r="I85" s="5">
        <v>5778467</v>
      </c>
      <c r="J85" s="5">
        <v>5770852</v>
      </c>
      <c r="K85" s="5">
        <v>5997336</v>
      </c>
      <c r="L85" s="5">
        <v>6083107</v>
      </c>
      <c r="M85" s="5">
        <v>5766751</v>
      </c>
      <c r="N85" s="5">
        <v>6058613</v>
      </c>
      <c r="O85" s="5">
        <v>6131688</v>
      </c>
      <c r="P85" s="5">
        <v>5783935</v>
      </c>
      <c r="Q85" s="5">
        <v>5985598</v>
      </c>
      <c r="R85" s="5">
        <v>5524079</v>
      </c>
      <c r="S85" s="5">
        <v>5476309</v>
      </c>
      <c r="T85" s="5">
        <v>5777972</v>
      </c>
      <c r="U85" s="5">
        <v>5413402</v>
      </c>
      <c r="V85" s="5">
        <v>5224988</v>
      </c>
      <c r="W85" s="5">
        <v>5351392</v>
      </c>
      <c r="X85" s="5">
        <v>5133902</v>
      </c>
      <c r="Y85" s="5">
        <v>5075191</v>
      </c>
      <c r="Z85" s="5">
        <v>5139729</v>
      </c>
      <c r="AA85" s="5">
        <v>5157449</v>
      </c>
      <c r="AB85" s="5">
        <v>4936666</v>
      </c>
      <c r="AC85" s="5">
        <v>4884365</v>
      </c>
      <c r="AD85" s="5">
        <v>4633779</v>
      </c>
      <c r="AE85" s="5">
        <v>4559115</v>
      </c>
      <c r="AF85" s="5">
        <v>4257512</v>
      </c>
      <c r="AG85" s="5">
        <v>4377273</v>
      </c>
      <c r="AH85" s="5">
        <v>4395926</v>
      </c>
      <c r="AI85" s="5">
        <v>26514012</v>
      </c>
      <c r="AJ85" s="5">
        <v>30103426</v>
      </c>
      <c r="AK85" s="5">
        <v>29819953</v>
      </c>
      <c r="AL85" s="5">
        <v>28379413</v>
      </c>
      <c r="AM85" s="5">
        <v>30404900</v>
      </c>
      <c r="AN85" s="5">
        <v>35331017</v>
      </c>
      <c r="AO85" s="5">
        <v>38036953</v>
      </c>
      <c r="AP85" s="5">
        <v>41399054</v>
      </c>
      <c r="AQ85" s="5">
        <v>40597230</v>
      </c>
      <c r="AR85" s="5">
        <v>39327835</v>
      </c>
      <c r="AS85" s="5">
        <v>32381305</v>
      </c>
      <c r="AT85" s="5">
        <v>42074292</v>
      </c>
      <c r="AU85" s="5">
        <v>44045346</v>
      </c>
      <c r="AV85" s="5">
        <v>44261113</v>
      </c>
      <c r="AW85" s="5">
        <v>42561497</v>
      </c>
      <c r="AX85" s="5">
        <v>43261777</v>
      </c>
      <c r="AY85" s="5">
        <v>40818881</v>
      </c>
      <c r="AZ85" s="5">
        <v>40377460</v>
      </c>
      <c r="BA85" s="5">
        <v>129171285</v>
      </c>
      <c r="BB85" s="5">
        <v>32777043</v>
      </c>
      <c r="BC85" s="5">
        <v>25920409</v>
      </c>
      <c r="BD85" s="5">
        <v>25284538</v>
      </c>
      <c r="BE85" s="5">
        <v>34546364</v>
      </c>
      <c r="BF85" s="5">
        <v>35585003</v>
      </c>
      <c r="BG85" s="5">
        <v>31105593</v>
      </c>
      <c r="BH85" s="5">
        <v>26767011</v>
      </c>
      <c r="BI85" s="5">
        <v>32185355</v>
      </c>
      <c r="BJ85" s="5">
        <v>25991389</v>
      </c>
      <c r="BK85" s="5">
        <v>31560732</v>
      </c>
      <c r="BL85" s="5">
        <v>22843056</v>
      </c>
      <c r="BM85" s="5">
        <v>21505856</v>
      </c>
      <c r="BN85" s="5">
        <v>19375031</v>
      </c>
      <c r="BO85" s="6">
        <v>13.65931510400199</v>
      </c>
      <c r="BP85" s="6">
        <v>12.60831250959753</v>
      </c>
      <c r="BQ85" s="6">
        <v>11.57398010004583</v>
      </c>
      <c r="BR85" s="6">
        <v>11.24463136124081</v>
      </c>
      <c r="BS85" s="6">
        <v>10.88978026746099</v>
      </c>
      <c r="BT85" s="6">
        <v>10.13681269023404</v>
      </c>
      <c r="BU85" s="6">
        <v>9.7663099919061498</v>
      </c>
      <c r="BV85" s="6">
        <v>8.7419847190674709</v>
      </c>
      <c r="BW85" s="6">
        <v>8.3902752822252999</v>
      </c>
      <c r="BX85" s="6">
        <v>8.1950391469359296</v>
      </c>
      <c r="BY85" s="6">
        <v>7.6701248241860904</v>
      </c>
      <c r="BZ85" s="6">
        <v>7.2485237132657199</v>
      </c>
      <c r="CA85" s="6">
        <v>6.8325883508749898</v>
      </c>
      <c r="CB85" s="6">
        <v>6.7287420637925601</v>
      </c>
      <c r="CC85" s="6">
        <v>6.6282266199634501</v>
      </c>
      <c r="CD85" s="6">
        <v>6.6439129491087998</v>
      </c>
      <c r="CE85" s="6">
        <v>6.4406519062383003</v>
      </c>
      <c r="CF85" s="6">
        <v>6.4266493503256799</v>
      </c>
      <c r="CG85" s="6">
        <v>6.4765188323349996</v>
      </c>
      <c r="CH85" s="6">
        <v>6.51645515740897</v>
      </c>
      <c r="CI85" s="6" t="s">
        <v>220</v>
      </c>
      <c r="CJ85" s="6" t="s">
        <v>220</v>
      </c>
      <c r="CK85" s="6" t="s">
        <v>220</v>
      </c>
      <c r="CL85" s="6" t="s">
        <v>220</v>
      </c>
      <c r="CM85" s="6" t="s">
        <v>220</v>
      </c>
      <c r="CN85" s="6" t="s">
        <v>220</v>
      </c>
      <c r="CO85" s="6" t="s">
        <v>220</v>
      </c>
      <c r="CP85" s="6" t="s">
        <v>220</v>
      </c>
      <c r="CQ85" s="6" t="s">
        <v>220</v>
      </c>
      <c r="CR85" s="6" t="s">
        <v>220</v>
      </c>
      <c r="CS85" s="6" t="s">
        <v>220</v>
      </c>
      <c r="CT85" s="6" t="s">
        <v>220</v>
      </c>
      <c r="CU85" s="6">
        <v>10.27743172421466</v>
      </c>
      <c r="CV85" s="6">
        <v>9.5403177302386695</v>
      </c>
      <c r="CW85" s="6">
        <v>8.7758212975615209</v>
      </c>
      <c r="CX85" s="6">
        <v>8.6513248317816203</v>
      </c>
      <c r="CY85" s="6">
        <v>8.4102439367453101</v>
      </c>
      <c r="CZ85" s="6">
        <v>7.8465952671613497</v>
      </c>
      <c r="DA85" s="6">
        <v>7.7868163241148203</v>
      </c>
      <c r="DB85" s="6">
        <v>7.1460668857954603</v>
      </c>
      <c r="DC85" s="6">
        <v>6.9361583726303904</v>
      </c>
      <c r="DD85" s="6">
        <v>6.8424635248966696</v>
      </c>
      <c r="DE85" s="6">
        <v>6.4694324462120001</v>
      </c>
      <c r="DF85" s="6">
        <v>6.1709506523178801</v>
      </c>
      <c r="DG85" s="6">
        <v>5.6989045590233998</v>
      </c>
      <c r="DH85" s="6">
        <v>5.5276465826015402</v>
      </c>
      <c r="DI85" s="6">
        <v>5.4602040710300104</v>
      </c>
      <c r="DJ85" s="6">
        <v>5.3953543101474999</v>
      </c>
      <c r="DK85" s="6">
        <v>5.2217944085756898</v>
      </c>
      <c r="DL85" s="6">
        <v>5.2121819955157402</v>
      </c>
      <c r="DM85" s="6">
        <v>5.2436663756387301</v>
      </c>
      <c r="DN85" s="6">
        <v>5.22017605217866</v>
      </c>
      <c r="DO85" s="6" t="s">
        <v>220</v>
      </c>
      <c r="DP85" s="6" t="s">
        <v>220</v>
      </c>
      <c r="DQ85" s="6" t="s">
        <v>220</v>
      </c>
      <c r="DR85" s="6" t="s">
        <v>220</v>
      </c>
      <c r="DS85" s="6" t="s">
        <v>220</v>
      </c>
      <c r="DT85" s="6" t="s">
        <v>220</v>
      </c>
      <c r="DU85" s="6" t="s">
        <v>220</v>
      </c>
      <c r="DV85" s="6" t="s">
        <v>220</v>
      </c>
      <c r="DW85" s="6" t="s">
        <v>220</v>
      </c>
      <c r="DX85" s="6" t="s">
        <v>220</v>
      </c>
      <c r="DY85" s="6" t="s">
        <v>220</v>
      </c>
      <c r="DZ85" s="6" t="s">
        <v>220</v>
      </c>
      <c r="EA85" s="6">
        <v>13.659315104001999</v>
      </c>
      <c r="EB85" s="6">
        <v>12.608312509597532</v>
      </c>
      <c r="EC85" s="6">
        <v>11.573980100045832</v>
      </c>
      <c r="ED85" s="6">
        <v>11.244631361240813</v>
      </c>
      <c r="EE85" s="6">
        <v>10.889780267460992</v>
      </c>
      <c r="EF85" s="6">
        <v>10.136812690234047</v>
      </c>
      <c r="EG85" s="6">
        <v>9.7663099919061587</v>
      </c>
      <c r="EH85" s="6">
        <v>8.7419847190674798</v>
      </c>
      <c r="EI85" s="6">
        <v>8.3902752822253088</v>
      </c>
      <c r="EJ85" s="6">
        <v>8.1950391469359332</v>
      </c>
      <c r="EK85" s="6">
        <v>7.6701248241860975</v>
      </c>
      <c r="EL85" s="6">
        <v>7.2485237132657261</v>
      </c>
      <c r="EM85" s="6">
        <v>6.8325883508749952</v>
      </c>
      <c r="EN85" s="6">
        <v>6.7287420637925672</v>
      </c>
      <c r="EO85" s="6">
        <v>6.6282266199634519</v>
      </c>
      <c r="EP85" s="6">
        <v>6.6439129491088016</v>
      </c>
      <c r="EQ85" s="6">
        <v>6.4406519062383074</v>
      </c>
      <c r="ER85" s="6">
        <v>6.4266493503256852</v>
      </c>
      <c r="ES85" s="6">
        <v>6.4765188323350085</v>
      </c>
      <c r="ET85" s="6">
        <v>6.5164551574089735</v>
      </c>
      <c r="EU85" s="6" t="s">
        <v>220</v>
      </c>
      <c r="EV85" s="6" t="s">
        <v>220</v>
      </c>
      <c r="EW85" s="6" t="s">
        <v>220</v>
      </c>
      <c r="EX85" s="6" t="s">
        <v>220</v>
      </c>
      <c r="EY85" s="6" t="s">
        <v>220</v>
      </c>
      <c r="EZ85" s="6" t="s">
        <v>220</v>
      </c>
      <c r="FA85" s="6" t="s">
        <v>220</v>
      </c>
      <c r="FB85" s="6" t="s">
        <v>220</v>
      </c>
      <c r="FC85" s="6" t="s">
        <v>220</v>
      </c>
      <c r="FD85" s="6" t="s">
        <v>220</v>
      </c>
      <c r="FE85" s="6" t="s">
        <v>220</v>
      </c>
      <c r="FF85" s="6" t="s">
        <v>220</v>
      </c>
      <c r="FG85" s="6">
        <v>10.190923921392425</v>
      </c>
      <c r="FH85" s="6">
        <v>9.5403177302386766</v>
      </c>
      <c r="FI85" s="6">
        <v>8.7758212975615226</v>
      </c>
      <c r="FJ85" s="6">
        <v>8.6513248317816203</v>
      </c>
      <c r="FK85" s="6">
        <v>8.4102439367453101</v>
      </c>
      <c r="FL85" s="6">
        <v>7.8465952671613532</v>
      </c>
      <c r="FM85" s="6">
        <v>7.7868163241148238</v>
      </c>
      <c r="FN85" s="6">
        <v>7.1460668857954674</v>
      </c>
      <c r="FO85" s="6">
        <v>6.9361583726303992</v>
      </c>
      <c r="FP85" s="6">
        <v>6.8424635248966785</v>
      </c>
      <c r="FQ85" s="6">
        <v>6.4694324462120054</v>
      </c>
      <c r="FR85" s="6">
        <v>6.1709506523178819</v>
      </c>
      <c r="FS85" s="6">
        <v>5.6989045590234024</v>
      </c>
      <c r="FT85" s="6">
        <v>5.5276465826015455</v>
      </c>
      <c r="FU85" s="6">
        <v>5.4602040710300184</v>
      </c>
      <c r="FV85" s="6">
        <v>5.3953543101475097</v>
      </c>
      <c r="FW85" s="6">
        <v>5.2217944085756987</v>
      </c>
      <c r="FX85" s="6">
        <v>5.2121819955157411</v>
      </c>
      <c r="FY85" s="6">
        <v>5.2436663756387354</v>
      </c>
      <c r="FZ85" s="6">
        <v>5.2201760521786618</v>
      </c>
      <c r="GA85" s="6" t="s">
        <v>220</v>
      </c>
      <c r="GB85" s="6" t="s">
        <v>220</v>
      </c>
      <c r="GC85" s="6" t="s">
        <v>220</v>
      </c>
      <c r="GD85" s="6" t="s">
        <v>220</v>
      </c>
      <c r="GE85" s="6" t="s">
        <v>220</v>
      </c>
      <c r="GF85" s="6" t="s">
        <v>220</v>
      </c>
      <c r="GG85" s="6" t="s">
        <v>220</v>
      </c>
      <c r="GH85" s="6" t="s">
        <v>220</v>
      </c>
      <c r="GI85" s="6" t="s">
        <v>220</v>
      </c>
      <c r="GJ85" s="6" t="s">
        <v>220</v>
      </c>
      <c r="GK85" s="6" t="s">
        <v>220</v>
      </c>
      <c r="GL85" s="6" t="s">
        <v>220</v>
      </c>
      <c r="GM85" s="5">
        <v>518687</v>
      </c>
      <c r="GN85" s="5">
        <v>517044</v>
      </c>
      <c r="GO85" s="5">
        <v>514523</v>
      </c>
      <c r="GP85" s="5">
        <v>512004</v>
      </c>
      <c r="GQ85" s="5">
        <v>510491</v>
      </c>
      <c r="GR85" s="5">
        <v>509382</v>
      </c>
      <c r="GS85" s="5">
        <v>508855</v>
      </c>
      <c r="GT85" s="5">
        <v>507074</v>
      </c>
      <c r="GU85" s="5">
        <v>506644</v>
      </c>
      <c r="GV85" s="5">
        <v>506812</v>
      </c>
      <c r="GW85" s="5">
        <v>506409</v>
      </c>
      <c r="GX85" s="5">
        <v>507452</v>
      </c>
      <c r="GY85" s="5">
        <v>507201</v>
      </c>
      <c r="GZ85" s="5">
        <v>506908</v>
      </c>
      <c r="HA85" s="5">
        <v>506353</v>
      </c>
      <c r="HB85" s="5">
        <v>504896</v>
      </c>
      <c r="HC85" s="5">
        <v>501761</v>
      </c>
      <c r="HD85" s="5">
        <v>498866</v>
      </c>
      <c r="HE85" s="5">
        <v>496225</v>
      </c>
      <c r="HF85" s="5">
        <v>494219</v>
      </c>
      <c r="HG85" s="5" t="s">
        <v>220</v>
      </c>
      <c r="HH85" s="5" t="s">
        <v>220</v>
      </c>
      <c r="HI85" s="5" t="s">
        <v>220</v>
      </c>
      <c r="HJ85" s="5" t="s">
        <v>220</v>
      </c>
      <c r="HK85" s="5" t="s">
        <v>220</v>
      </c>
      <c r="HL85" s="5" t="s">
        <v>220</v>
      </c>
      <c r="HM85" s="5" t="s">
        <v>220</v>
      </c>
      <c r="HN85" s="5" t="s">
        <v>220</v>
      </c>
      <c r="HO85" s="5" t="s">
        <v>220</v>
      </c>
      <c r="HP85" s="5" t="s">
        <v>220</v>
      </c>
      <c r="HQ85" s="5" t="s">
        <v>220</v>
      </c>
      <c r="HR85" s="5" t="s">
        <v>220</v>
      </c>
      <c r="HS85" s="5">
        <v>596709</v>
      </c>
      <c r="HT85" s="5">
        <v>595192</v>
      </c>
      <c r="HU85" s="5">
        <v>591984</v>
      </c>
      <c r="HV85" s="5">
        <v>589041</v>
      </c>
      <c r="HW85" s="5">
        <v>587252</v>
      </c>
      <c r="HX85" s="5">
        <v>585874</v>
      </c>
      <c r="HY85" s="5">
        <v>585386</v>
      </c>
      <c r="HZ85" s="5">
        <v>583362</v>
      </c>
      <c r="IA85" s="5">
        <v>582796</v>
      </c>
      <c r="IB85" s="5">
        <v>582701</v>
      </c>
      <c r="IC85" s="5">
        <v>582215</v>
      </c>
      <c r="ID85" s="5">
        <v>582768</v>
      </c>
      <c r="IE85" s="5">
        <v>581881</v>
      </c>
      <c r="IF85" s="5">
        <v>580891</v>
      </c>
      <c r="IG85" s="5">
        <v>579376</v>
      </c>
      <c r="IH85" s="5">
        <v>576633</v>
      </c>
      <c r="II85" s="5">
        <v>572663</v>
      </c>
      <c r="IJ85" s="5">
        <v>568868</v>
      </c>
      <c r="IK85" s="5">
        <v>565355</v>
      </c>
      <c r="IL85" s="5">
        <v>562202</v>
      </c>
      <c r="IM85" s="5" t="s">
        <v>220</v>
      </c>
      <c r="IN85" s="5" t="s">
        <v>220</v>
      </c>
      <c r="IO85" s="5" t="s">
        <v>220</v>
      </c>
      <c r="IP85" s="5" t="s">
        <v>220</v>
      </c>
      <c r="IQ85" s="5" t="s">
        <v>220</v>
      </c>
      <c r="IR85" s="5" t="s">
        <v>220</v>
      </c>
      <c r="IS85" s="5" t="s">
        <v>220</v>
      </c>
      <c r="IT85" s="5" t="s">
        <v>220</v>
      </c>
      <c r="IU85" s="5" t="s">
        <v>220</v>
      </c>
      <c r="IV85" s="5" t="s">
        <v>220</v>
      </c>
      <c r="IW85" s="5" t="s">
        <v>220</v>
      </c>
      <c r="IX85" s="5" t="s">
        <v>220</v>
      </c>
    </row>
    <row r="86" spans="1:258" x14ac:dyDescent="0.3">
      <c r="A86" s="1" t="s">
        <v>80</v>
      </c>
      <c r="B86" s="2">
        <v>4024697</v>
      </c>
      <c r="C86" s="5">
        <v>5200598</v>
      </c>
      <c r="D86" s="5">
        <v>5334848</v>
      </c>
      <c r="E86" s="5">
        <v>4915435</v>
      </c>
      <c r="F86" s="5">
        <v>5151841</v>
      </c>
      <c r="G86" s="5">
        <v>5061853</v>
      </c>
      <c r="H86" s="5">
        <v>5269009</v>
      </c>
      <c r="I86" s="5">
        <v>5242466</v>
      </c>
      <c r="J86" s="5">
        <v>5144104</v>
      </c>
      <c r="K86" s="5">
        <v>5265501</v>
      </c>
      <c r="L86" s="5">
        <v>5501420</v>
      </c>
      <c r="M86" s="5">
        <v>5084534</v>
      </c>
      <c r="N86" s="5">
        <v>5349792</v>
      </c>
      <c r="O86" s="5">
        <v>5466825</v>
      </c>
      <c r="P86" s="5">
        <v>5027223</v>
      </c>
      <c r="Q86" s="5">
        <v>5314160</v>
      </c>
      <c r="R86" s="5">
        <v>4984432</v>
      </c>
      <c r="S86" s="5">
        <v>4916519</v>
      </c>
      <c r="T86" s="5">
        <v>4938673</v>
      </c>
      <c r="U86" s="5">
        <v>4717218</v>
      </c>
      <c r="V86" s="5">
        <v>4614421</v>
      </c>
      <c r="W86" s="5">
        <v>4569948</v>
      </c>
      <c r="X86" s="5">
        <v>4320065</v>
      </c>
      <c r="Y86" s="5">
        <v>4254672</v>
      </c>
      <c r="Z86" s="5">
        <v>4367062</v>
      </c>
      <c r="AA86" s="5">
        <v>4277065</v>
      </c>
      <c r="AB86" s="5">
        <v>4076549</v>
      </c>
      <c r="AC86" s="5">
        <v>4014081</v>
      </c>
      <c r="AD86" s="5">
        <v>3675431</v>
      </c>
      <c r="AE86" s="5">
        <v>3959930</v>
      </c>
      <c r="AF86" s="5">
        <v>3584726</v>
      </c>
      <c r="AG86" s="5">
        <v>3585364</v>
      </c>
      <c r="AH86" s="5">
        <v>3643298</v>
      </c>
      <c r="AI86" s="5">
        <v>16083015</v>
      </c>
      <c r="AJ86" s="5">
        <v>15091945</v>
      </c>
      <c r="AK86" s="5">
        <v>13484489</v>
      </c>
      <c r="AL86" s="5">
        <v>14185985</v>
      </c>
      <c r="AM86" s="5">
        <v>14397561</v>
      </c>
      <c r="AN86" s="5">
        <v>16391321</v>
      </c>
      <c r="AO86" s="5">
        <v>16033922</v>
      </c>
      <c r="AP86" s="5">
        <v>15323698</v>
      </c>
      <c r="AQ86" s="5">
        <v>15646848</v>
      </c>
      <c r="AR86" s="5">
        <v>16536764</v>
      </c>
      <c r="AS86" s="5">
        <v>15966680</v>
      </c>
      <c r="AT86" s="5">
        <v>16192461</v>
      </c>
      <c r="AU86" s="5">
        <v>16967238</v>
      </c>
      <c r="AV86" s="5">
        <v>16286686</v>
      </c>
      <c r="AW86" s="5">
        <v>16277711</v>
      </c>
      <c r="AX86" s="5">
        <v>16204984</v>
      </c>
      <c r="AY86" s="5">
        <v>15706940</v>
      </c>
      <c r="AZ86" s="5">
        <v>16255350</v>
      </c>
      <c r="BA86" s="5">
        <v>16256381</v>
      </c>
      <c r="BB86" s="5">
        <v>16420870</v>
      </c>
      <c r="BC86" s="5">
        <v>15849776</v>
      </c>
      <c r="BD86" s="5">
        <v>15640849</v>
      </c>
      <c r="BE86" s="5">
        <v>14257934</v>
      </c>
      <c r="BF86" s="5">
        <v>14081105</v>
      </c>
      <c r="BG86" s="5">
        <v>13478238</v>
      </c>
      <c r="BH86" s="5">
        <v>13135972</v>
      </c>
      <c r="BI86" s="5">
        <v>12791601</v>
      </c>
      <c r="BJ86" s="5">
        <v>11944751</v>
      </c>
      <c r="BK86" s="5">
        <v>12236367</v>
      </c>
      <c r="BL86" s="5">
        <v>11390667</v>
      </c>
      <c r="BM86" s="5">
        <v>11248396</v>
      </c>
      <c r="BN86" s="5">
        <v>11941121</v>
      </c>
      <c r="BO86" s="6">
        <v>11.245634552690911</v>
      </c>
      <c r="BP86" s="6">
        <v>11.033304041652171</v>
      </c>
      <c r="BQ86" s="6">
        <v>10.953944055816009</v>
      </c>
      <c r="BR86" s="6">
        <v>10.337353190830219</v>
      </c>
      <c r="BS86" s="6">
        <v>9.5018365803985194</v>
      </c>
      <c r="BT86" s="6">
        <v>9.21959123994497</v>
      </c>
      <c r="BU86" s="6">
        <v>9.0154137384963402</v>
      </c>
      <c r="BV86" s="6">
        <v>9.0646106688356198</v>
      </c>
      <c r="BW86" s="6">
        <v>8.32219004421421</v>
      </c>
      <c r="BX86" s="6">
        <v>7.7779751006058602</v>
      </c>
      <c r="BY86" s="6">
        <v>7.7131945621761897</v>
      </c>
      <c r="BZ86" s="6">
        <v>7.3066765960246602</v>
      </c>
      <c r="CA86" s="6">
        <v>6.89764168415853</v>
      </c>
      <c r="CB86" s="6">
        <v>7.23397390567317</v>
      </c>
      <c r="CC86" s="6">
        <v>6.4793507307553204</v>
      </c>
      <c r="CD86" s="6">
        <v>6.29997560404074</v>
      </c>
      <c r="CE86" s="6">
        <v>6.1168277799800999</v>
      </c>
      <c r="CF86" s="6">
        <v>5.9298317584500904</v>
      </c>
      <c r="CG86" s="6">
        <v>6.1430063227944904</v>
      </c>
      <c r="CH86" s="6">
        <v>6.1762895063107504</v>
      </c>
      <c r="CI86" s="6" t="s">
        <v>220</v>
      </c>
      <c r="CJ86" s="6" t="s">
        <v>220</v>
      </c>
      <c r="CK86" s="6" t="s">
        <v>220</v>
      </c>
      <c r="CL86" s="6" t="s">
        <v>220</v>
      </c>
      <c r="CM86" s="6" t="s">
        <v>220</v>
      </c>
      <c r="CN86" s="6" t="s">
        <v>220</v>
      </c>
      <c r="CO86" s="6" t="s">
        <v>220</v>
      </c>
      <c r="CP86" s="6" t="s">
        <v>220</v>
      </c>
      <c r="CQ86" s="6" t="s">
        <v>220</v>
      </c>
      <c r="CR86" s="6" t="s">
        <v>220</v>
      </c>
      <c r="CS86" s="6" t="s">
        <v>220</v>
      </c>
      <c r="CT86" s="6" t="s">
        <v>220</v>
      </c>
      <c r="CU86" s="6">
        <v>10.28092788577049</v>
      </c>
      <c r="CV86" s="6">
        <v>10.007085631013201</v>
      </c>
      <c r="CW86" s="6">
        <v>9.9760819727564005</v>
      </c>
      <c r="CX86" s="6">
        <v>9.5692532602749605</v>
      </c>
      <c r="CY86" s="6">
        <v>8.8300372923246808</v>
      </c>
      <c r="CZ86" s="6">
        <v>8.7002709004599801</v>
      </c>
      <c r="DA86" s="6">
        <v>8.35905712077966</v>
      </c>
      <c r="DB86" s="6">
        <v>8.3587583075468501</v>
      </c>
      <c r="DC86" s="6">
        <v>7.7747551587200601</v>
      </c>
      <c r="DD86" s="6">
        <v>7.2869321915467697</v>
      </c>
      <c r="DE86" s="6">
        <v>7.1003778119902199</v>
      </c>
      <c r="DF86" s="6">
        <v>6.6859595336358799</v>
      </c>
      <c r="DG86" s="6">
        <v>6.2987578597302898</v>
      </c>
      <c r="DH86" s="6">
        <v>6.4483096820630204</v>
      </c>
      <c r="DI86" s="6">
        <v>5.81669540400737</v>
      </c>
      <c r="DJ86" s="6">
        <v>5.6014990132551503</v>
      </c>
      <c r="DK86" s="6">
        <v>5.4172275922004101</v>
      </c>
      <c r="DL86" s="6">
        <v>5.3290579538747096</v>
      </c>
      <c r="DM86" s="6">
        <v>5.4146479790658901</v>
      </c>
      <c r="DN86" s="6">
        <v>5.4116788278740904</v>
      </c>
      <c r="DO86" s="6" t="s">
        <v>220</v>
      </c>
      <c r="DP86" s="6" t="s">
        <v>220</v>
      </c>
      <c r="DQ86" s="6" t="s">
        <v>220</v>
      </c>
      <c r="DR86" s="6" t="s">
        <v>220</v>
      </c>
      <c r="DS86" s="6" t="s">
        <v>220</v>
      </c>
      <c r="DT86" s="6" t="s">
        <v>220</v>
      </c>
      <c r="DU86" s="6" t="s">
        <v>220</v>
      </c>
      <c r="DV86" s="6" t="s">
        <v>220</v>
      </c>
      <c r="DW86" s="6" t="s">
        <v>220</v>
      </c>
      <c r="DX86" s="6" t="s">
        <v>220</v>
      </c>
      <c r="DY86" s="6" t="s">
        <v>220</v>
      </c>
      <c r="DZ86" s="6" t="s">
        <v>220</v>
      </c>
      <c r="EA86" s="6">
        <v>11.245634552690916</v>
      </c>
      <c r="EB86" s="6">
        <v>11.033304041652171</v>
      </c>
      <c r="EC86" s="6">
        <v>10.953944055816017</v>
      </c>
      <c r="ED86" s="6">
        <v>10.33735319083023</v>
      </c>
      <c r="EE86" s="6">
        <v>9.5018365803985212</v>
      </c>
      <c r="EF86" s="6">
        <v>9.2195912399449771</v>
      </c>
      <c r="EG86" s="6">
        <v>9.0154137384963491</v>
      </c>
      <c r="EH86" s="6">
        <v>9.0646106688356216</v>
      </c>
      <c r="EI86" s="6">
        <v>8.3221900442142154</v>
      </c>
      <c r="EJ86" s="6">
        <v>7.7779751006058619</v>
      </c>
      <c r="EK86" s="6">
        <v>7.7131945621761995</v>
      </c>
      <c r="EL86" s="6">
        <v>7.3066765960246682</v>
      </c>
      <c r="EM86" s="6">
        <v>6.897641684158538</v>
      </c>
      <c r="EN86" s="6">
        <v>7.2339739056731718</v>
      </c>
      <c r="EO86" s="6">
        <v>6.4793507307553275</v>
      </c>
      <c r="EP86" s="6">
        <v>6.2999756040407409</v>
      </c>
      <c r="EQ86" s="6">
        <v>6.1168277799801034</v>
      </c>
      <c r="ER86" s="6">
        <v>5.9298317584500939</v>
      </c>
      <c r="ES86" s="6">
        <v>6.1430063227944949</v>
      </c>
      <c r="ET86" s="6">
        <v>6.1762895063107592</v>
      </c>
      <c r="EU86" s="6" t="s">
        <v>220</v>
      </c>
      <c r="EV86" s="6" t="s">
        <v>220</v>
      </c>
      <c r="EW86" s="6" t="s">
        <v>220</v>
      </c>
      <c r="EX86" s="6" t="s">
        <v>220</v>
      </c>
      <c r="EY86" s="6" t="s">
        <v>220</v>
      </c>
      <c r="EZ86" s="6" t="s">
        <v>220</v>
      </c>
      <c r="FA86" s="6" t="s">
        <v>220</v>
      </c>
      <c r="FB86" s="6" t="s">
        <v>220</v>
      </c>
      <c r="FC86" s="6" t="s">
        <v>220</v>
      </c>
      <c r="FD86" s="6" t="s">
        <v>220</v>
      </c>
      <c r="FE86" s="6" t="s">
        <v>220</v>
      </c>
      <c r="FF86" s="6" t="s">
        <v>220</v>
      </c>
      <c r="FG86" s="6">
        <v>10.280927885770494</v>
      </c>
      <c r="FH86" s="6">
        <v>10.007085631013203</v>
      </c>
      <c r="FI86" s="6">
        <v>9.9760819727564058</v>
      </c>
      <c r="FJ86" s="6">
        <v>9.5692532602749658</v>
      </c>
      <c r="FK86" s="6">
        <v>8.8300372923246879</v>
      </c>
      <c r="FL86" s="6">
        <v>8.7002709004599801</v>
      </c>
      <c r="FM86" s="6">
        <v>8.3590571207796689</v>
      </c>
      <c r="FN86" s="6">
        <v>8.3587583075468519</v>
      </c>
      <c r="FO86" s="6">
        <v>7.7747551587200627</v>
      </c>
      <c r="FP86" s="6">
        <v>7.2869321915467786</v>
      </c>
      <c r="FQ86" s="6">
        <v>7.1003778119902243</v>
      </c>
      <c r="FR86" s="6">
        <v>6.6859595336358879</v>
      </c>
      <c r="FS86" s="6">
        <v>6.2987578597302898</v>
      </c>
      <c r="FT86" s="6">
        <v>6.448309682063023</v>
      </c>
      <c r="FU86" s="6">
        <v>5.8166954040073726</v>
      </c>
      <c r="FV86" s="6">
        <v>5.6014990132551556</v>
      </c>
      <c r="FW86" s="6">
        <v>5.4172275922004145</v>
      </c>
      <c r="FX86" s="6">
        <v>5.3290579538747167</v>
      </c>
      <c r="FY86" s="6">
        <v>5.4146479790658955</v>
      </c>
      <c r="FZ86" s="6">
        <v>5.4116788278740984</v>
      </c>
      <c r="GA86" s="6" t="s">
        <v>220</v>
      </c>
      <c r="GB86" s="6" t="s">
        <v>220</v>
      </c>
      <c r="GC86" s="6" t="s">
        <v>220</v>
      </c>
      <c r="GD86" s="6" t="s">
        <v>220</v>
      </c>
      <c r="GE86" s="6" t="s">
        <v>220</v>
      </c>
      <c r="GF86" s="6" t="s">
        <v>220</v>
      </c>
      <c r="GG86" s="6" t="s">
        <v>220</v>
      </c>
      <c r="GH86" s="6" t="s">
        <v>220</v>
      </c>
      <c r="GI86" s="6" t="s">
        <v>220</v>
      </c>
      <c r="GJ86" s="6" t="s">
        <v>220</v>
      </c>
      <c r="GK86" s="6" t="s">
        <v>220</v>
      </c>
      <c r="GL86" s="6" t="s">
        <v>220</v>
      </c>
      <c r="GM86" s="5">
        <v>445624</v>
      </c>
      <c r="GN86" s="5">
        <v>440693</v>
      </c>
      <c r="GO86" s="5">
        <v>437120</v>
      </c>
      <c r="GP86" s="5">
        <v>432975</v>
      </c>
      <c r="GQ86" s="5">
        <v>431182</v>
      </c>
      <c r="GR86" s="5">
        <v>424752</v>
      </c>
      <c r="GS86" s="5">
        <v>422029</v>
      </c>
      <c r="GT86" s="5">
        <v>418278</v>
      </c>
      <c r="GU86" s="5">
        <v>415729</v>
      </c>
      <c r="GV86" s="5">
        <v>415744</v>
      </c>
      <c r="GW86" s="5">
        <v>415371</v>
      </c>
      <c r="GX86" s="5">
        <v>415979</v>
      </c>
      <c r="GY86" s="5">
        <v>416836</v>
      </c>
      <c r="GZ86" s="5">
        <v>415433</v>
      </c>
      <c r="HA86" s="5">
        <v>412151</v>
      </c>
      <c r="HB86" s="5">
        <v>408679</v>
      </c>
      <c r="HC86" s="5">
        <v>402691</v>
      </c>
      <c r="HD86" s="5">
        <v>400130</v>
      </c>
      <c r="HE86" s="5">
        <v>394793</v>
      </c>
      <c r="HF86" s="5">
        <v>388431</v>
      </c>
      <c r="HG86" s="5" t="s">
        <v>220</v>
      </c>
      <c r="HH86" s="5" t="s">
        <v>220</v>
      </c>
      <c r="HI86" s="5" t="s">
        <v>220</v>
      </c>
      <c r="HJ86" s="5" t="s">
        <v>220</v>
      </c>
      <c r="HK86" s="5" t="s">
        <v>220</v>
      </c>
      <c r="HL86" s="5" t="s">
        <v>220</v>
      </c>
      <c r="HM86" s="5" t="s">
        <v>220</v>
      </c>
      <c r="HN86" s="5" t="s">
        <v>220</v>
      </c>
      <c r="HO86" s="5" t="s">
        <v>220</v>
      </c>
      <c r="HP86" s="5" t="s">
        <v>220</v>
      </c>
      <c r="HQ86" s="5" t="s">
        <v>220</v>
      </c>
      <c r="HR86" s="5" t="s">
        <v>220</v>
      </c>
      <c r="HS86" s="5">
        <v>503198</v>
      </c>
      <c r="HT86" s="5">
        <v>495352</v>
      </c>
      <c r="HU86" s="5">
        <v>491347</v>
      </c>
      <c r="HV86" s="5">
        <v>486827</v>
      </c>
      <c r="HW86" s="5">
        <v>484791</v>
      </c>
      <c r="HX86" s="5">
        <v>477921</v>
      </c>
      <c r="HY86" s="5">
        <v>474121</v>
      </c>
      <c r="HZ86" s="5">
        <v>470961</v>
      </c>
      <c r="IA86" s="5">
        <v>468195</v>
      </c>
      <c r="IB86" s="5">
        <v>468161</v>
      </c>
      <c r="IC86" s="5">
        <v>467683</v>
      </c>
      <c r="ID86" s="5">
        <v>468203</v>
      </c>
      <c r="IE86" s="5">
        <v>468666</v>
      </c>
      <c r="IF86" s="5">
        <v>466833</v>
      </c>
      <c r="IG86" s="5">
        <v>462837</v>
      </c>
      <c r="IH86" s="5">
        <v>458796</v>
      </c>
      <c r="II86" s="5">
        <v>452340</v>
      </c>
      <c r="IJ86" s="5">
        <v>449550</v>
      </c>
      <c r="IK86" s="5">
        <v>443465</v>
      </c>
      <c r="IL86" s="5">
        <v>436379</v>
      </c>
      <c r="IM86" s="5" t="s">
        <v>220</v>
      </c>
      <c r="IN86" s="5" t="s">
        <v>220</v>
      </c>
      <c r="IO86" s="5" t="s">
        <v>220</v>
      </c>
      <c r="IP86" s="5" t="s">
        <v>220</v>
      </c>
      <c r="IQ86" s="5" t="s">
        <v>220</v>
      </c>
      <c r="IR86" s="5" t="s">
        <v>220</v>
      </c>
      <c r="IS86" s="5" t="s">
        <v>220</v>
      </c>
      <c r="IT86" s="5" t="s">
        <v>220</v>
      </c>
      <c r="IU86" s="5" t="s">
        <v>220</v>
      </c>
      <c r="IV86" s="5" t="s">
        <v>220</v>
      </c>
      <c r="IW86" s="5" t="s">
        <v>220</v>
      </c>
      <c r="IX86" s="5" t="s">
        <v>220</v>
      </c>
    </row>
    <row r="87" spans="1:258" x14ac:dyDescent="0.3">
      <c r="A87" s="1" t="s">
        <v>81</v>
      </c>
      <c r="B87" s="2">
        <v>4057087</v>
      </c>
      <c r="C87" s="5">
        <v>3612717</v>
      </c>
      <c r="D87" s="5">
        <v>3752039</v>
      </c>
      <c r="E87" s="5">
        <v>3507789</v>
      </c>
      <c r="F87" s="5">
        <v>3632961</v>
      </c>
      <c r="G87" s="5">
        <v>3843431</v>
      </c>
      <c r="H87" s="5">
        <v>4163995</v>
      </c>
      <c r="I87" s="5">
        <v>4271627</v>
      </c>
      <c r="J87" s="5">
        <v>4140590</v>
      </c>
      <c r="K87" s="5">
        <v>4223397</v>
      </c>
      <c r="L87" s="5">
        <v>4294641</v>
      </c>
      <c r="M87" s="5">
        <v>4113010</v>
      </c>
      <c r="N87" s="5">
        <v>4218254</v>
      </c>
      <c r="O87" s="5">
        <v>4203553</v>
      </c>
      <c r="P87" s="5">
        <v>4157305</v>
      </c>
      <c r="Q87" s="5">
        <v>4281906</v>
      </c>
      <c r="R87" s="5">
        <v>3979378</v>
      </c>
      <c r="S87" s="5">
        <v>4155575</v>
      </c>
      <c r="T87" s="5">
        <v>4183444</v>
      </c>
      <c r="U87" s="5">
        <v>2800578</v>
      </c>
      <c r="V87" s="5">
        <v>2742536</v>
      </c>
      <c r="W87" s="5">
        <v>2685351</v>
      </c>
      <c r="X87" s="5">
        <v>2661106</v>
      </c>
      <c r="Y87" s="5">
        <v>2681859</v>
      </c>
      <c r="Z87" s="5">
        <v>2642309</v>
      </c>
      <c r="AA87" s="5">
        <v>2689915</v>
      </c>
      <c r="AB87" s="5">
        <v>2493702</v>
      </c>
      <c r="AC87" s="5">
        <v>2528220</v>
      </c>
      <c r="AD87" s="5" t="s">
        <v>220</v>
      </c>
      <c r="AE87" s="5" t="s">
        <v>220</v>
      </c>
      <c r="AF87" s="5" t="s">
        <v>220</v>
      </c>
      <c r="AG87" s="5" t="s">
        <v>220</v>
      </c>
      <c r="AH87" s="5" t="s">
        <v>220</v>
      </c>
      <c r="AI87" s="5">
        <v>19472928</v>
      </c>
      <c r="AJ87" s="5">
        <v>18270964</v>
      </c>
      <c r="AK87" s="5">
        <v>17406995</v>
      </c>
      <c r="AL87" s="5">
        <v>16662731</v>
      </c>
      <c r="AM87" s="5">
        <v>16703172</v>
      </c>
      <c r="AN87" s="5">
        <v>16871181</v>
      </c>
      <c r="AO87" s="5">
        <v>17194056</v>
      </c>
      <c r="AP87" s="5">
        <v>17385097</v>
      </c>
      <c r="AQ87" s="5">
        <v>17521906</v>
      </c>
      <c r="AR87" s="5">
        <v>17201985</v>
      </c>
      <c r="AS87" s="5">
        <v>16890760</v>
      </c>
      <c r="AT87" s="5">
        <v>17857499</v>
      </c>
      <c r="AU87" s="5">
        <v>18804962</v>
      </c>
      <c r="AV87" s="5">
        <v>18207493</v>
      </c>
      <c r="AW87" s="5">
        <v>17943929</v>
      </c>
      <c r="AX87" s="5">
        <v>16695956</v>
      </c>
      <c r="AY87" s="5">
        <v>16802016</v>
      </c>
      <c r="AZ87" s="5">
        <v>16673242</v>
      </c>
      <c r="BA87" s="5">
        <v>11470482</v>
      </c>
      <c r="BB87" s="5">
        <v>11579510</v>
      </c>
      <c r="BC87" s="5">
        <v>11847294</v>
      </c>
      <c r="BD87" s="5">
        <v>11803241</v>
      </c>
      <c r="BE87" s="5">
        <v>10640423</v>
      </c>
      <c r="BF87" s="5">
        <v>11184502</v>
      </c>
      <c r="BG87" s="5">
        <v>10869635</v>
      </c>
      <c r="BH87" s="5">
        <v>10428794</v>
      </c>
      <c r="BI87" s="5">
        <v>10973537</v>
      </c>
      <c r="BJ87" s="5" t="s">
        <v>220</v>
      </c>
      <c r="BK87" s="5" t="s">
        <v>220</v>
      </c>
      <c r="BL87" s="5" t="s">
        <v>220</v>
      </c>
      <c r="BM87" s="5" t="s">
        <v>220</v>
      </c>
      <c r="BN87" s="5" t="s">
        <v>220</v>
      </c>
      <c r="BO87" s="6">
        <v>16.703236537355931</v>
      </c>
      <c r="BP87" s="6">
        <v>15.84551759723179</v>
      </c>
      <c r="BQ87" s="6">
        <v>15.269447506677279</v>
      </c>
      <c r="BR87" s="6">
        <v>14.77241291607589</v>
      </c>
      <c r="BS87" s="6">
        <v>14.059495279087869</v>
      </c>
      <c r="BT87" s="6">
        <v>13.3629603301637</v>
      </c>
      <c r="BU87" s="6">
        <v>13.444315245689751</v>
      </c>
      <c r="BV87" s="6">
        <v>12.79827270992781</v>
      </c>
      <c r="BW87" s="6">
        <v>12.86305786550494</v>
      </c>
      <c r="BX87" s="6">
        <v>13.08437655207967</v>
      </c>
      <c r="BY87" s="6">
        <v>11.64548307796891</v>
      </c>
      <c r="BZ87" s="6">
        <v>10.79057828191474</v>
      </c>
      <c r="CA87" s="6">
        <v>10.73337245896507</v>
      </c>
      <c r="CB87" s="6">
        <v>11.334744182891511</v>
      </c>
      <c r="CC87" s="6">
        <v>10.600977555094021</v>
      </c>
      <c r="CD87" s="6">
        <v>9.7725899167582799</v>
      </c>
      <c r="CE87" s="6">
        <v>8.8477725235268103</v>
      </c>
      <c r="CF87" s="6">
        <v>8.4876479761650891</v>
      </c>
      <c r="CG87" s="6">
        <v>8.8649557341377303</v>
      </c>
      <c r="CH87" s="6">
        <v>8.6082005851518399</v>
      </c>
      <c r="CI87" s="6" t="s">
        <v>220</v>
      </c>
      <c r="CJ87" s="6" t="s">
        <v>220</v>
      </c>
      <c r="CK87" s="6" t="s">
        <v>220</v>
      </c>
      <c r="CL87" s="6" t="s">
        <v>220</v>
      </c>
      <c r="CM87" s="6" t="s">
        <v>220</v>
      </c>
      <c r="CN87" s="6" t="s">
        <v>220</v>
      </c>
      <c r="CO87" s="6" t="s">
        <v>220</v>
      </c>
      <c r="CP87" s="6" t="s">
        <v>220</v>
      </c>
      <c r="CQ87" s="6" t="s">
        <v>220</v>
      </c>
      <c r="CR87" s="6" t="s">
        <v>220</v>
      </c>
      <c r="CS87" s="6" t="s">
        <v>220</v>
      </c>
      <c r="CT87" s="6" t="s">
        <v>220</v>
      </c>
      <c r="CU87" s="6">
        <v>11.538112114320111</v>
      </c>
      <c r="CV87" s="6">
        <v>10.91082253225094</v>
      </c>
      <c r="CW87" s="6">
        <v>10.140610776257381</v>
      </c>
      <c r="CX87" s="6">
        <v>9.9728048805105107</v>
      </c>
      <c r="CY87" s="6">
        <v>9.5558966241594803</v>
      </c>
      <c r="CZ87" s="6">
        <v>9.2968108945975807</v>
      </c>
      <c r="DA87" s="6">
        <v>9.3273197765416302</v>
      </c>
      <c r="DB87" s="6">
        <v>8.5570941638411693</v>
      </c>
      <c r="DC87" s="6">
        <v>8.7239732046237393</v>
      </c>
      <c r="DD87" s="6">
        <v>9.1371521227950492</v>
      </c>
      <c r="DE87" s="6">
        <v>8.3468502011968599</v>
      </c>
      <c r="DF87" s="6">
        <v>7.4835591903917296</v>
      </c>
      <c r="DG87" s="6">
        <v>7.4100717981955997</v>
      </c>
      <c r="DH87" s="6">
        <v>7.8828383469472403</v>
      </c>
      <c r="DI87" s="6">
        <v>7.1123897307203103</v>
      </c>
      <c r="DJ87" s="6">
        <v>6.5351293660497598</v>
      </c>
      <c r="DK87" s="6">
        <v>6.1010338297367301</v>
      </c>
      <c r="DL87" s="6">
        <v>5.8662168208367804</v>
      </c>
      <c r="DM87" s="6">
        <v>6.24855226431632</v>
      </c>
      <c r="DN87" s="6">
        <v>5.8121594176460496</v>
      </c>
      <c r="DO87" s="6" t="s">
        <v>220</v>
      </c>
      <c r="DP87" s="6" t="s">
        <v>220</v>
      </c>
      <c r="DQ87" s="6" t="s">
        <v>220</v>
      </c>
      <c r="DR87" s="6" t="s">
        <v>220</v>
      </c>
      <c r="DS87" s="6" t="s">
        <v>220</v>
      </c>
      <c r="DT87" s="6" t="s">
        <v>220</v>
      </c>
      <c r="DU87" s="6" t="s">
        <v>220</v>
      </c>
      <c r="DV87" s="6" t="s">
        <v>220</v>
      </c>
      <c r="DW87" s="6" t="s">
        <v>220</v>
      </c>
      <c r="DX87" s="6" t="s">
        <v>220</v>
      </c>
      <c r="DY87" s="6" t="s">
        <v>220</v>
      </c>
      <c r="DZ87" s="6" t="s">
        <v>220</v>
      </c>
      <c r="EA87" s="6">
        <v>16.703236537355934</v>
      </c>
      <c r="EB87" s="6">
        <v>15.845517597231799</v>
      </c>
      <c r="EC87" s="6">
        <v>15.269447506677283</v>
      </c>
      <c r="ED87" s="6">
        <v>14.772412916075895</v>
      </c>
      <c r="EE87" s="6">
        <v>14.059495279087878</v>
      </c>
      <c r="EF87" s="6">
        <v>13.3629603301637</v>
      </c>
      <c r="EG87" s="6">
        <v>13.444315245689758</v>
      </c>
      <c r="EH87" s="6">
        <v>12.798272709927812</v>
      </c>
      <c r="EI87" s="6">
        <v>12.863057865504947</v>
      </c>
      <c r="EJ87" s="6">
        <v>13.084376552079673</v>
      </c>
      <c r="EK87" s="6">
        <v>11.645483077968914</v>
      </c>
      <c r="EL87" s="6">
        <v>10.790578281914744</v>
      </c>
      <c r="EM87" s="6">
        <v>10.733372458965071</v>
      </c>
      <c r="EN87" s="6">
        <v>11.334744182891516</v>
      </c>
      <c r="EO87" s="6">
        <v>10.600977555094026</v>
      </c>
      <c r="EP87" s="6">
        <v>9.7725899167582853</v>
      </c>
      <c r="EQ87" s="6">
        <v>8.8477725235268174</v>
      </c>
      <c r="ER87" s="6">
        <v>8.4876479761650927</v>
      </c>
      <c r="ES87" s="6">
        <v>8.8649557341377392</v>
      </c>
      <c r="ET87" s="6">
        <v>8.6082005851518453</v>
      </c>
      <c r="EU87" s="6" t="s">
        <v>220</v>
      </c>
      <c r="EV87" s="6" t="s">
        <v>220</v>
      </c>
      <c r="EW87" s="6" t="s">
        <v>220</v>
      </c>
      <c r="EX87" s="6" t="s">
        <v>220</v>
      </c>
      <c r="EY87" s="6" t="s">
        <v>220</v>
      </c>
      <c r="EZ87" s="6" t="s">
        <v>220</v>
      </c>
      <c r="FA87" s="6" t="s">
        <v>220</v>
      </c>
      <c r="FB87" s="6" t="s">
        <v>220</v>
      </c>
      <c r="FC87" s="6" t="s">
        <v>220</v>
      </c>
      <c r="FD87" s="6" t="s">
        <v>220</v>
      </c>
      <c r="FE87" s="6" t="s">
        <v>220</v>
      </c>
      <c r="FF87" s="6" t="s">
        <v>220</v>
      </c>
      <c r="FG87" s="6">
        <v>11.53811211432012</v>
      </c>
      <c r="FH87" s="6">
        <v>10.91082253225094</v>
      </c>
      <c r="FI87" s="6">
        <v>10.140610776257382</v>
      </c>
      <c r="FJ87" s="6">
        <v>9.9728048805105161</v>
      </c>
      <c r="FK87" s="6">
        <v>9.5558966241594856</v>
      </c>
      <c r="FL87" s="6">
        <v>9.2968108945975896</v>
      </c>
      <c r="FM87" s="6">
        <v>9.3273197765416374</v>
      </c>
      <c r="FN87" s="6">
        <v>8.5570941638411746</v>
      </c>
      <c r="FO87" s="6">
        <v>8.723973204623741</v>
      </c>
      <c r="FP87" s="6">
        <v>9.1371521227950545</v>
      </c>
      <c r="FQ87" s="6">
        <v>8.3468502011968688</v>
      </c>
      <c r="FR87" s="6">
        <v>7.4835591903917393</v>
      </c>
      <c r="FS87" s="6">
        <v>7.4100717981956024</v>
      </c>
      <c r="FT87" s="6">
        <v>7.8828383469472447</v>
      </c>
      <c r="FU87" s="6">
        <v>7.1123897307203183</v>
      </c>
      <c r="FV87" s="6">
        <v>6.5351293660497625</v>
      </c>
      <c r="FW87" s="6">
        <v>6.101033829736731</v>
      </c>
      <c r="FX87" s="6">
        <v>5.8662168208367866</v>
      </c>
      <c r="FY87" s="6">
        <v>6.2485522643163263</v>
      </c>
      <c r="FZ87" s="6">
        <v>5.8121594176460549</v>
      </c>
      <c r="GA87" s="6" t="s">
        <v>220</v>
      </c>
      <c r="GB87" s="6" t="s">
        <v>220</v>
      </c>
      <c r="GC87" s="6" t="s">
        <v>220</v>
      </c>
      <c r="GD87" s="6" t="s">
        <v>220</v>
      </c>
      <c r="GE87" s="6" t="s">
        <v>220</v>
      </c>
      <c r="GF87" s="6" t="s">
        <v>220</v>
      </c>
      <c r="GG87" s="6" t="s">
        <v>220</v>
      </c>
      <c r="GH87" s="6" t="s">
        <v>220</v>
      </c>
      <c r="GI87" s="6" t="s">
        <v>220</v>
      </c>
      <c r="GJ87" s="6" t="s">
        <v>220</v>
      </c>
      <c r="GK87" s="6" t="s">
        <v>220</v>
      </c>
      <c r="GL87" s="6" t="s">
        <v>220</v>
      </c>
      <c r="GM87" s="5">
        <v>405205</v>
      </c>
      <c r="GN87" s="5">
        <v>403726</v>
      </c>
      <c r="GO87" s="5">
        <v>403160</v>
      </c>
      <c r="GP87" s="5">
        <v>402199</v>
      </c>
      <c r="GQ87" s="5">
        <v>429533</v>
      </c>
      <c r="GR87" s="5">
        <v>444512</v>
      </c>
      <c r="GS87" s="5">
        <v>444172</v>
      </c>
      <c r="GT87" s="5">
        <v>443220</v>
      </c>
      <c r="GU87" s="5">
        <v>443193</v>
      </c>
      <c r="GV87" s="5">
        <v>443239</v>
      </c>
      <c r="GW87" s="5">
        <v>443088</v>
      </c>
      <c r="GX87" s="5">
        <v>443815</v>
      </c>
      <c r="GY87" s="5">
        <v>445363</v>
      </c>
      <c r="GZ87" s="5">
        <v>454371</v>
      </c>
      <c r="HA87" s="5">
        <v>452906</v>
      </c>
      <c r="HB87" s="5">
        <v>449338</v>
      </c>
      <c r="HC87" s="5">
        <v>447134</v>
      </c>
      <c r="HD87" s="5">
        <v>442767</v>
      </c>
      <c r="HE87" s="5">
        <v>296297</v>
      </c>
      <c r="HF87" s="5">
        <v>294540</v>
      </c>
      <c r="HG87" s="5" t="s">
        <v>220</v>
      </c>
      <c r="HH87" s="5" t="s">
        <v>220</v>
      </c>
      <c r="HI87" s="5" t="s">
        <v>220</v>
      </c>
      <c r="HJ87" s="5" t="s">
        <v>220</v>
      </c>
      <c r="HK87" s="5" t="s">
        <v>220</v>
      </c>
      <c r="HL87" s="5" t="s">
        <v>220</v>
      </c>
      <c r="HM87" s="5" t="s">
        <v>220</v>
      </c>
      <c r="HN87" s="5" t="s">
        <v>220</v>
      </c>
      <c r="HO87" s="5" t="s">
        <v>220</v>
      </c>
      <c r="HP87" s="5" t="s">
        <v>220</v>
      </c>
      <c r="HQ87" s="5" t="s">
        <v>220</v>
      </c>
      <c r="HR87" s="5" t="s">
        <v>220</v>
      </c>
      <c r="HS87" s="5">
        <v>491691</v>
      </c>
      <c r="HT87" s="5">
        <v>490245</v>
      </c>
      <c r="HU87" s="5">
        <v>489605</v>
      </c>
      <c r="HV87" s="5">
        <v>488260</v>
      </c>
      <c r="HW87" s="5">
        <v>513227</v>
      </c>
      <c r="HX87" s="5">
        <v>529418</v>
      </c>
      <c r="HY87" s="5">
        <v>528847</v>
      </c>
      <c r="HZ87" s="5">
        <v>527348</v>
      </c>
      <c r="IA87" s="5">
        <v>526732</v>
      </c>
      <c r="IB87" s="5">
        <v>526414</v>
      </c>
      <c r="IC87" s="5">
        <v>526023</v>
      </c>
      <c r="ID87" s="5">
        <v>526600</v>
      </c>
      <c r="IE87" s="5">
        <v>528093</v>
      </c>
      <c r="IF87" s="5">
        <v>538258</v>
      </c>
      <c r="IG87" s="5">
        <v>535714</v>
      </c>
      <c r="IH87" s="5">
        <v>530060</v>
      </c>
      <c r="II87" s="5">
        <v>527151</v>
      </c>
      <c r="IJ87" s="5">
        <v>522137</v>
      </c>
      <c r="IK87" s="5">
        <v>348135</v>
      </c>
      <c r="IL87" s="5">
        <v>345957</v>
      </c>
      <c r="IM87" s="5" t="s">
        <v>220</v>
      </c>
      <c r="IN87" s="5" t="s">
        <v>220</v>
      </c>
      <c r="IO87" s="5" t="s">
        <v>220</v>
      </c>
      <c r="IP87" s="5" t="s">
        <v>220</v>
      </c>
      <c r="IQ87" s="5" t="s">
        <v>220</v>
      </c>
      <c r="IR87" s="5" t="s">
        <v>220</v>
      </c>
      <c r="IS87" s="5" t="s">
        <v>220</v>
      </c>
      <c r="IT87" s="5" t="s">
        <v>220</v>
      </c>
      <c r="IU87" s="5" t="s">
        <v>220</v>
      </c>
      <c r="IV87" s="5" t="s">
        <v>220</v>
      </c>
      <c r="IW87" s="5" t="s">
        <v>220</v>
      </c>
      <c r="IX87" s="5" t="s">
        <v>220</v>
      </c>
    </row>
    <row r="88" spans="1:258" x14ac:dyDescent="0.3">
      <c r="A88" s="1" t="s">
        <v>82</v>
      </c>
      <c r="B88" s="2">
        <v>4057088</v>
      </c>
      <c r="C88" s="5" t="s">
        <v>220</v>
      </c>
      <c r="D88" s="5" t="s">
        <v>220</v>
      </c>
      <c r="E88" s="5" t="s">
        <v>220</v>
      </c>
      <c r="F88" s="5" t="s">
        <v>220</v>
      </c>
      <c r="G88" s="5" t="s">
        <v>220</v>
      </c>
      <c r="H88" s="5" t="s">
        <v>220</v>
      </c>
      <c r="I88" s="5" t="s">
        <v>220</v>
      </c>
      <c r="J88" s="5" t="s">
        <v>220</v>
      </c>
      <c r="K88" s="5" t="s">
        <v>220</v>
      </c>
      <c r="L88" s="5" t="s">
        <v>220</v>
      </c>
      <c r="M88" s="5" t="s">
        <v>220</v>
      </c>
      <c r="N88" s="5" t="s">
        <v>220</v>
      </c>
      <c r="O88" s="5" t="s">
        <v>220</v>
      </c>
      <c r="P88" s="5" t="s">
        <v>220</v>
      </c>
      <c r="Q88" s="5" t="s">
        <v>220</v>
      </c>
      <c r="R88" s="5" t="s">
        <v>220</v>
      </c>
      <c r="S88" s="5" t="s">
        <v>220</v>
      </c>
      <c r="T88" s="5" t="s">
        <v>220</v>
      </c>
      <c r="U88" s="5">
        <v>1225060</v>
      </c>
      <c r="V88" s="5">
        <v>1266520</v>
      </c>
      <c r="W88" s="5">
        <v>1227475</v>
      </c>
      <c r="X88" s="5">
        <v>1049233</v>
      </c>
      <c r="Y88" s="5">
        <v>1043396</v>
      </c>
      <c r="Z88" s="5">
        <v>1045970</v>
      </c>
      <c r="AA88" s="5">
        <v>1076905</v>
      </c>
      <c r="AB88" s="5">
        <v>1005117</v>
      </c>
      <c r="AC88" s="5">
        <v>999887</v>
      </c>
      <c r="AD88" s="5">
        <v>931848</v>
      </c>
      <c r="AE88" s="5">
        <v>1027200</v>
      </c>
      <c r="AF88" s="5">
        <v>966585</v>
      </c>
      <c r="AG88" s="5">
        <v>952572</v>
      </c>
      <c r="AH88" s="5">
        <v>979367</v>
      </c>
      <c r="AI88" s="5" t="s">
        <v>220</v>
      </c>
      <c r="AJ88" s="5" t="s">
        <v>220</v>
      </c>
      <c r="AK88" s="5" t="s">
        <v>220</v>
      </c>
      <c r="AL88" s="5" t="s">
        <v>220</v>
      </c>
      <c r="AM88" s="5" t="s">
        <v>220</v>
      </c>
      <c r="AN88" s="5" t="s">
        <v>220</v>
      </c>
      <c r="AO88" s="5" t="s">
        <v>220</v>
      </c>
      <c r="AP88" s="5" t="s">
        <v>220</v>
      </c>
      <c r="AQ88" s="5" t="s">
        <v>220</v>
      </c>
      <c r="AR88" s="5" t="s">
        <v>220</v>
      </c>
      <c r="AS88" s="5" t="s">
        <v>220</v>
      </c>
      <c r="AT88" s="5" t="s">
        <v>220</v>
      </c>
      <c r="AU88" s="5" t="s">
        <v>220</v>
      </c>
      <c r="AV88" s="5" t="s">
        <v>220</v>
      </c>
      <c r="AW88" s="5" t="s">
        <v>220</v>
      </c>
      <c r="AX88" s="5" t="s">
        <v>220</v>
      </c>
      <c r="AY88" s="5" t="s">
        <v>220</v>
      </c>
      <c r="AZ88" s="5" t="s">
        <v>220</v>
      </c>
      <c r="BA88" s="5">
        <v>5347111</v>
      </c>
      <c r="BB88" s="5">
        <v>5956219</v>
      </c>
      <c r="BC88" s="5">
        <v>6190544</v>
      </c>
      <c r="BD88" s="5">
        <v>6124410</v>
      </c>
      <c r="BE88" s="5">
        <v>5312165</v>
      </c>
      <c r="BF88" s="5">
        <v>5564923</v>
      </c>
      <c r="BG88" s="5">
        <v>5428738</v>
      </c>
      <c r="BH88" s="5">
        <v>5375247</v>
      </c>
      <c r="BI88" s="5">
        <v>5082568</v>
      </c>
      <c r="BJ88" s="5">
        <v>4804306</v>
      </c>
      <c r="BK88" s="5">
        <v>4803087</v>
      </c>
      <c r="BL88" s="5">
        <v>4524035</v>
      </c>
      <c r="BM88" s="5">
        <v>4359846</v>
      </c>
      <c r="BN88" s="5">
        <v>4313133</v>
      </c>
      <c r="BO88" s="6" t="s">
        <v>220</v>
      </c>
      <c r="BP88" s="6" t="s">
        <v>220</v>
      </c>
      <c r="BQ88" s="6" t="s">
        <v>220</v>
      </c>
      <c r="BR88" s="6" t="s">
        <v>220</v>
      </c>
      <c r="BS88" s="6" t="s">
        <v>220</v>
      </c>
      <c r="BT88" s="6" t="s">
        <v>220</v>
      </c>
      <c r="BU88" s="6" t="s">
        <v>220</v>
      </c>
      <c r="BV88" s="6" t="s">
        <v>220</v>
      </c>
      <c r="BW88" s="6" t="s">
        <v>220</v>
      </c>
      <c r="BX88" s="6" t="s">
        <v>220</v>
      </c>
      <c r="BY88" s="6" t="s">
        <v>220</v>
      </c>
      <c r="BZ88" s="6" t="s">
        <v>220</v>
      </c>
      <c r="CA88" s="6" t="s">
        <v>220</v>
      </c>
      <c r="CB88" s="6" t="s">
        <v>220</v>
      </c>
      <c r="CC88" s="6" t="s">
        <v>220</v>
      </c>
      <c r="CD88" s="6" t="s">
        <v>220</v>
      </c>
      <c r="CE88" s="6" t="s">
        <v>220</v>
      </c>
      <c r="CF88" s="6" t="s">
        <v>220</v>
      </c>
      <c r="CG88" s="6">
        <v>8.3861772681237507</v>
      </c>
      <c r="CH88" s="6">
        <v>8.0165334933518597</v>
      </c>
      <c r="CI88" s="6" t="s">
        <v>220</v>
      </c>
      <c r="CJ88" s="6" t="s">
        <v>220</v>
      </c>
      <c r="CK88" s="6" t="s">
        <v>220</v>
      </c>
      <c r="CL88" s="6" t="s">
        <v>220</v>
      </c>
      <c r="CM88" s="6" t="s">
        <v>220</v>
      </c>
      <c r="CN88" s="6" t="s">
        <v>220</v>
      </c>
      <c r="CO88" s="6" t="s">
        <v>220</v>
      </c>
      <c r="CP88" s="6" t="s">
        <v>220</v>
      </c>
      <c r="CQ88" s="6" t="s">
        <v>220</v>
      </c>
      <c r="CR88" s="6" t="s">
        <v>220</v>
      </c>
      <c r="CS88" s="6" t="s">
        <v>220</v>
      </c>
      <c r="CT88" s="6" t="s">
        <v>220</v>
      </c>
      <c r="CU88" s="6" t="s">
        <v>220</v>
      </c>
      <c r="CV88" s="6" t="s">
        <v>220</v>
      </c>
      <c r="CW88" s="6" t="s">
        <v>220</v>
      </c>
      <c r="CX88" s="6" t="s">
        <v>220</v>
      </c>
      <c r="CY88" s="6" t="s">
        <v>220</v>
      </c>
      <c r="CZ88" s="6" t="s">
        <v>220</v>
      </c>
      <c r="DA88" s="6" t="s">
        <v>220</v>
      </c>
      <c r="DB88" s="6" t="s">
        <v>220</v>
      </c>
      <c r="DC88" s="6" t="s">
        <v>220</v>
      </c>
      <c r="DD88" s="6" t="s">
        <v>220</v>
      </c>
      <c r="DE88" s="6" t="s">
        <v>220</v>
      </c>
      <c r="DF88" s="6" t="s">
        <v>220</v>
      </c>
      <c r="DG88" s="6" t="s">
        <v>220</v>
      </c>
      <c r="DH88" s="6" t="s">
        <v>220</v>
      </c>
      <c r="DI88" s="6" t="s">
        <v>220</v>
      </c>
      <c r="DJ88" s="6" t="s">
        <v>220</v>
      </c>
      <c r="DK88" s="6" t="s">
        <v>220</v>
      </c>
      <c r="DL88" s="6" t="s">
        <v>220</v>
      </c>
      <c r="DM88" s="6">
        <v>5.6414028797802498</v>
      </c>
      <c r="DN88" s="6">
        <v>5.0431233970477303</v>
      </c>
      <c r="DO88" s="6" t="s">
        <v>220</v>
      </c>
      <c r="DP88" s="6" t="s">
        <v>220</v>
      </c>
      <c r="DQ88" s="6" t="s">
        <v>220</v>
      </c>
      <c r="DR88" s="6" t="s">
        <v>220</v>
      </c>
      <c r="DS88" s="6" t="s">
        <v>220</v>
      </c>
      <c r="DT88" s="6" t="s">
        <v>220</v>
      </c>
      <c r="DU88" s="6" t="s">
        <v>220</v>
      </c>
      <c r="DV88" s="6" t="s">
        <v>220</v>
      </c>
      <c r="DW88" s="6" t="s">
        <v>220</v>
      </c>
      <c r="DX88" s="6" t="s">
        <v>220</v>
      </c>
      <c r="DY88" s="6" t="s">
        <v>220</v>
      </c>
      <c r="DZ88" s="6" t="s">
        <v>220</v>
      </c>
      <c r="EA88" s="6" t="s">
        <v>220</v>
      </c>
      <c r="EB88" s="6" t="s">
        <v>220</v>
      </c>
      <c r="EC88" s="6" t="s">
        <v>220</v>
      </c>
      <c r="ED88" s="6" t="s">
        <v>220</v>
      </c>
      <c r="EE88" s="6" t="s">
        <v>220</v>
      </c>
      <c r="EF88" s="6" t="s">
        <v>220</v>
      </c>
      <c r="EG88" s="6" t="s">
        <v>220</v>
      </c>
      <c r="EH88" s="6" t="s">
        <v>220</v>
      </c>
      <c r="EI88" s="6" t="s">
        <v>220</v>
      </c>
      <c r="EJ88" s="6" t="s">
        <v>220</v>
      </c>
      <c r="EK88" s="6" t="s">
        <v>220</v>
      </c>
      <c r="EL88" s="6" t="s">
        <v>220</v>
      </c>
      <c r="EM88" s="6" t="s">
        <v>220</v>
      </c>
      <c r="EN88" s="6" t="s">
        <v>220</v>
      </c>
      <c r="EO88" s="6" t="s">
        <v>220</v>
      </c>
      <c r="EP88" s="6" t="s">
        <v>220</v>
      </c>
      <c r="EQ88" s="6" t="s">
        <v>220</v>
      </c>
      <c r="ER88" s="6" t="s">
        <v>220</v>
      </c>
      <c r="ES88" s="6">
        <v>8.3861772681237543</v>
      </c>
      <c r="ET88" s="6">
        <v>8.0165334933518615</v>
      </c>
      <c r="EU88" s="6" t="s">
        <v>220</v>
      </c>
      <c r="EV88" s="6" t="s">
        <v>220</v>
      </c>
      <c r="EW88" s="6" t="s">
        <v>220</v>
      </c>
      <c r="EX88" s="6" t="s">
        <v>220</v>
      </c>
      <c r="EY88" s="6" t="s">
        <v>220</v>
      </c>
      <c r="EZ88" s="6" t="s">
        <v>220</v>
      </c>
      <c r="FA88" s="6" t="s">
        <v>220</v>
      </c>
      <c r="FB88" s="6" t="s">
        <v>220</v>
      </c>
      <c r="FC88" s="6" t="s">
        <v>220</v>
      </c>
      <c r="FD88" s="6" t="s">
        <v>220</v>
      </c>
      <c r="FE88" s="6" t="s">
        <v>220</v>
      </c>
      <c r="FF88" s="6" t="s">
        <v>220</v>
      </c>
      <c r="FG88" s="6" t="s">
        <v>220</v>
      </c>
      <c r="FH88" s="6" t="s">
        <v>220</v>
      </c>
      <c r="FI88" s="6" t="s">
        <v>220</v>
      </c>
      <c r="FJ88" s="6" t="s">
        <v>220</v>
      </c>
      <c r="FK88" s="6" t="s">
        <v>220</v>
      </c>
      <c r="FL88" s="6" t="s">
        <v>220</v>
      </c>
      <c r="FM88" s="6" t="s">
        <v>220</v>
      </c>
      <c r="FN88" s="6" t="s">
        <v>220</v>
      </c>
      <c r="FO88" s="6" t="s">
        <v>220</v>
      </c>
      <c r="FP88" s="6" t="s">
        <v>220</v>
      </c>
      <c r="FQ88" s="6" t="s">
        <v>220</v>
      </c>
      <c r="FR88" s="6" t="s">
        <v>220</v>
      </c>
      <c r="FS88" s="6" t="s">
        <v>220</v>
      </c>
      <c r="FT88" s="6" t="s">
        <v>220</v>
      </c>
      <c r="FU88" s="6" t="s">
        <v>220</v>
      </c>
      <c r="FV88" s="6" t="s">
        <v>220</v>
      </c>
      <c r="FW88" s="6" t="s">
        <v>220</v>
      </c>
      <c r="FX88" s="6" t="s">
        <v>220</v>
      </c>
      <c r="FY88" s="6">
        <v>5.6414028797802533</v>
      </c>
      <c r="FZ88" s="6">
        <v>5.04312339704774</v>
      </c>
      <c r="GA88" s="6" t="s">
        <v>220</v>
      </c>
      <c r="GB88" s="6" t="s">
        <v>220</v>
      </c>
      <c r="GC88" s="6" t="s">
        <v>220</v>
      </c>
      <c r="GD88" s="6" t="s">
        <v>220</v>
      </c>
      <c r="GE88" s="6" t="s">
        <v>220</v>
      </c>
      <c r="GF88" s="6" t="s">
        <v>220</v>
      </c>
      <c r="GG88" s="6" t="s">
        <v>220</v>
      </c>
      <c r="GH88" s="6" t="s">
        <v>220</v>
      </c>
      <c r="GI88" s="6" t="s">
        <v>220</v>
      </c>
      <c r="GJ88" s="6" t="s">
        <v>220</v>
      </c>
      <c r="GK88" s="6" t="s">
        <v>220</v>
      </c>
      <c r="GL88" s="6" t="s">
        <v>220</v>
      </c>
      <c r="GM88" s="5" t="s">
        <v>220</v>
      </c>
      <c r="GN88" s="5" t="s">
        <v>220</v>
      </c>
      <c r="GO88" s="5" t="s">
        <v>220</v>
      </c>
      <c r="GP88" s="5" t="s">
        <v>220</v>
      </c>
      <c r="GQ88" s="5" t="s">
        <v>220</v>
      </c>
      <c r="GR88" s="5" t="s">
        <v>220</v>
      </c>
      <c r="GS88" s="5" t="s">
        <v>220</v>
      </c>
      <c r="GT88" s="5" t="s">
        <v>220</v>
      </c>
      <c r="GU88" s="5" t="s">
        <v>220</v>
      </c>
      <c r="GV88" s="5" t="s">
        <v>220</v>
      </c>
      <c r="GW88" s="5" t="s">
        <v>220</v>
      </c>
      <c r="GX88" s="5" t="s">
        <v>220</v>
      </c>
      <c r="GY88" s="5" t="s">
        <v>220</v>
      </c>
      <c r="GZ88" s="5" t="s">
        <v>220</v>
      </c>
      <c r="HA88" s="5" t="s">
        <v>220</v>
      </c>
      <c r="HB88" s="5" t="s">
        <v>220</v>
      </c>
      <c r="HC88" s="5" t="s">
        <v>220</v>
      </c>
      <c r="HD88" s="5" t="s">
        <v>220</v>
      </c>
      <c r="HE88" s="5">
        <v>142019</v>
      </c>
      <c r="HF88" s="5">
        <v>141657</v>
      </c>
      <c r="HG88" s="5" t="s">
        <v>220</v>
      </c>
      <c r="HH88" s="5" t="s">
        <v>220</v>
      </c>
      <c r="HI88" s="5" t="s">
        <v>220</v>
      </c>
      <c r="HJ88" s="5" t="s">
        <v>220</v>
      </c>
      <c r="HK88" s="5" t="s">
        <v>220</v>
      </c>
      <c r="HL88" s="5" t="s">
        <v>220</v>
      </c>
      <c r="HM88" s="5" t="s">
        <v>220</v>
      </c>
      <c r="HN88" s="5" t="s">
        <v>220</v>
      </c>
      <c r="HO88" s="5" t="s">
        <v>220</v>
      </c>
      <c r="HP88" s="5" t="s">
        <v>220</v>
      </c>
      <c r="HQ88" s="5" t="s">
        <v>220</v>
      </c>
      <c r="HR88" s="5" t="s">
        <v>220</v>
      </c>
      <c r="HS88" s="5" t="s">
        <v>220</v>
      </c>
      <c r="HT88" s="5" t="s">
        <v>220</v>
      </c>
      <c r="HU88" s="5" t="s">
        <v>220</v>
      </c>
      <c r="HV88" s="5" t="s">
        <v>220</v>
      </c>
      <c r="HW88" s="5" t="s">
        <v>220</v>
      </c>
      <c r="HX88" s="5" t="s">
        <v>220</v>
      </c>
      <c r="HY88" s="5" t="s">
        <v>220</v>
      </c>
      <c r="HZ88" s="5" t="s">
        <v>220</v>
      </c>
      <c r="IA88" s="5" t="s">
        <v>220</v>
      </c>
      <c r="IB88" s="5" t="s">
        <v>220</v>
      </c>
      <c r="IC88" s="5" t="s">
        <v>220</v>
      </c>
      <c r="ID88" s="5" t="s">
        <v>220</v>
      </c>
      <c r="IE88" s="5" t="s">
        <v>220</v>
      </c>
      <c r="IF88" s="5" t="s">
        <v>220</v>
      </c>
      <c r="IG88" s="5" t="s">
        <v>220</v>
      </c>
      <c r="IH88" s="5" t="s">
        <v>220</v>
      </c>
      <c r="II88" s="5" t="s">
        <v>220</v>
      </c>
      <c r="IJ88" s="5" t="s">
        <v>220</v>
      </c>
      <c r="IK88" s="5">
        <v>168282</v>
      </c>
      <c r="IL88" s="5">
        <v>167668</v>
      </c>
      <c r="IM88" s="5" t="s">
        <v>220</v>
      </c>
      <c r="IN88" s="5" t="s">
        <v>220</v>
      </c>
      <c r="IO88" s="5" t="s">
        <v>220</v>
      </c>
      <c r="IP88" s="5" t="s">
        <v>220</v>
      </c>
      <c r="IQ88" s="5" t="s">
        <v>220</v>
      </c>
      <c r="IR88" s="5" t="s">
        <v>220</v>
      </c>
      <c r="IS88" s="5" t="s">
        <v>220</v>
      </c>
      <c r="IT88" s="5" t="s">
        <v>220</v>
      </c>
      <c r="IU88" s="5" t="s">
        <v>220</v>
      </c>
      <c r="IV88" s="5" t="s">
        <v>220</v>
      </c>
      <c r="IW88" s="5" t="s">
        <v>220</v>
      </c>
      <c r="IX88" s="5" t="s">
        <v>220</v>
      </c>
    </row>
    <row r="89" spans="1:258" x14ac:dyDescent="0.3">
      <c r="A89" s="1" t="s">
        <v>83</v>
      </c>
      <c r="B89" s="2">
        <v>4060700</v>
      </c>
      <c r="C89" s="5" t="s">
        <v>220</v>
      </c>
      <c r="D89" s="5" t="s">
        <v>220</v>
      </c>
      <c r="E89" s="5" t="s">
        <v>220</v>
      </c>
      <c r="F89" s="5" t="s">
        <v>220</v>
      </c>
      <c r="G89" s="5" t="s">
        <v>220</v>
      </c>
      <c r="H89" s="5" t="s">
        <v>220</v>
      </c>
      <c r="I89" s="5" t="s">
        <v>220</v>
      </c>
      <c r="J89" s="5" t="s">
        <v>220</v>
      </c>
      <c r="K89" s="5" t="s">
        <v>220</v>
      </c>
      <c r="L89" s="5" t="s">
        <v>220</v>
      </c>
      <c r="M89" s="5" t="s">
        <v>220</v>
      </c>
      <c r="N89" s="5" t="s">
        <v>220</v>
      </c>
      <c r="O89" s="5" t="s">
        <v>220</v>
      </c>
      <c r="P89" s="5" t="s">
        <v>220</v>
      </c>
      <c r="Q89" s="5" t="s">
        <v>220</v>
      </c>
      <c r="R89" s="5" t="s">
        <v>220</v>
      </c>
      <c r="S89" s="5" t="s">
        <v>220</v>
      </c>
      <c r="T89" s="5" t="s">
        <v>220</v>
      </c>
      <c r="U89" s="5" t="s">
        <v>220</v>
      </c>
      <c r="V89" s="5" t="s">
        <v>220</v>
      </c>
      <c r="W89" s="5" t="s">
        <v>220</v>
      </c>
      <c r="X89" s="5" t="s">
        <v>220</v>
      </c>
      <c r="Y89" s="5" t="s">
        <v>220</v>
      </c>
      <c r="Z89" s="5" t="s">
        <v>220</v>
      </c>
      <c r="AA89" s="5" t="s">
        <v>220</v>
      </c>
      <c r="AB89" s="5" t="s">
        <v>220</v>
      </c>
      <c r="AC89" s="5" t="s">
        <v>220</v>
      </c>
      <c r="AD89" s="5">
        <v>1434269</v>
      </c>
      <c r="AE89" s="5">
        <v>1563171</v>
      </c>
      <c r="AF89" s="5">
        <v>1500233</v>
      </c>
      <c r="AG89" s="5">
        <v>1475064</v>
      </c>
      <c r="AH89" s="5">
        <v>1515729</v>
      </c>
      <c r="AI89" s="5" t="s">
        <v>220</v>
      </c>
      <c r="AJ89" s="5" t="s">
        <v>220</v>
      </c>
      <c r="AK89" s="5" t="s">
        <v>220</v>
      </c>
      <c r="AL89" s="5" t="s">
        <v>220</v>
      </c>
      <c r="AM89" s="5" t="s">
        <v>220</v>
      </c>
      <c r="AN89" s="5" t="s">
        <v>220</v>
      </c>
      <c r="AO89" s="5" t="s">
        <v>220</v>
      </c>
      <c r="AP89" s="5" t="s">
        <v>220</v>
      </c>
      <c r="AQ89" s="5" t="s">
        <v>220</v>
      </c>
      <c r="AR89" s="5" t="s">
        <v>220</v>
      </c>
      <c r="AS89" s="5" t="s">
        <v>220</v>
      </c>
      <c r="AT89" s="5" t="s">
        <v>220</v>
      </c>
      <c r="AU89" s="5" t="s">
        <v>220</v>
      </c>
      <c r="AV89" s="5" t="s">
        <v>220</v>
      </c>
      <c r="AW89" s="5" t="s">
        <v>220</v>
      </c>
      <c r="AX89" s="5" t="s">
        <v>220</v>
      </c>
      <c r="AY89" s="5" t="s">
        <v>220</v>
      </c>
      <c r="AZ89" s="5" t="s">
        <v>220</v>
      </c>
      <c r="BA89" s="5" t="s">
        <v>220</v>
      </c>
      <c r="BB89" s="5" t="s">
        <v>220</v>
      </c>
      <c r="BC89" s="5" t="s">
        <v>220</v>
      </c>
      <c r="BD89" s="5" t="s">
        <v>220</v>
      </c>
      <c r="BE89" s="5" t="s">
        <v>220</v>
      </c>
      <c r="BF89" s="5" t="s">
        <v>220</v>
      </c>
      <c r="BG89" s="5" t="s">
        <v>220</v>
      </c>
      <c r="BH89" s="5" t="s">
        <v>220</v>
      </c>
      <c r="BI89" s="5" t="s">
        <v>220</v>
      </c>
      <c r="BJ89" s="5">
        <v>5672677</v>
      </c>
      <c r="BK89" s="5">
        <v>5717108</v>
      </c>
      <c r="BL89" s="5">
        <v>4521335</v>
      </c>
      <c r="BM89" s="5">
        <v>4486589</v>
      </c>
      <c r="BN89" s="5">
        <v>4704329</v>
      </c>
      <c r="BO89" s="6" t="s">
        <v>220</v>
      </c>
      <c r="BP89" s="6" t="s">
        <v>220</v>
      </c>
      <c r="BQ89" s="6" t="s">
        <v>220</v>
      </c>
      <c r="BR89" s="6" t="s">
        <v>220</v>
      </c>
      <c r="BS89" s="6" t="s">
        <v>220</v>
      </c>
      <c r="BT89" s="6" t="s">
        <v>220</v>
      </c>
      <c r="BU89" s="6" t="s">
        <v>220</v>
      </c>
      <c r="BV89" s="6" t="s">
        <v>220</v>
      </c>
      <c r="BW89" s="6" t="s">
        <v>220</v>
      </c>
      <c r="BX89" s="6" t="s">
        <v>220</v>
      </c>
      <c r="BY89" s="6" t="s">
        <v>220</v>
      </c>
      <c r="BZ89" s="6" t="s">
        <v>220</v>
      </c>
      <c r="CA89" s="6" t="s">
        <v>220</v>
      </c>
      <c r="CB89" s="6" t="s">
        <v>220</v>
      </c>
      <c r="CC89" s="6" t="s">
        <v>220</v>
      </c>
      <c r="CD89" s="6" t="s">
        <v>220</v>
      </c>
      <c r="CE89" s="6" t="s">
        <v>220</v>
      </c>
      <c r="CF89" s="6" t="s">
        <v>220</v>
      </c>
      <c r="CG89" s="6" t="s">
        <v>220</v>
      </c>
      <c r="CH89" s="6" t="s">
        <v>220</v>
      </c>
      <c r="CI89" s="6" t="s">
        <v>220</v>
      </c>
      <c r="CJ89" s="6" t="s">
        <v>220</v>
      </c>
      <c r="CK89" s="6" t="s">
        <v>220</v>
      </c>
      <c r="CL89" s="6" t="s">
        <v>220</v>
      </c>
      <c r="CM89" s="6" t="s">
        <v>220</v>
      </c>
      <c r="CN89" s="6" t="s">
        <v>220</v>
      </c>
      <c r="CO89" s="6" t="s">
        <v>220</v>
      </c>
      <c r="CP89" s="6" t="s">
        <v>220</v>
      </c>
      <c r="CQ89" s="6" t="s">
        <v>220</v>
      </c>
      <c r="CR89" s="6" t="s">
        <v>220</v>
      </c>
      <c r="CS89" s="6" t="s">
        <v>220</v>
      </c>
      <c r="CT89" s="6" t="s">
        <v>220</v>
      </c>
      <c r="CU89" s="6" t="s">
        <v>220</v>
      </c>
      <c r="CV89" s="6" t="s">
        <v>220</v>
      </c>
      <c r="CW89" s="6" t="s">
        <v>220</v>
      </c>
      <c r="CX89" s="6" t="s">
        <v>220</v>
      </c>
      <c r="CY89" s="6" t="s">
        <v>220</v>
      </c>
      <c r="CZ89" s="6" t="s">
        <v>220</v>
      </c>
      <c r="DA89" s="6" t="s">
        <v>220</v>
      </c>
      <c r="DB89" s="6" t="s">
        <v>220</v>
      </c>
      <c r="DC89" s="6" t="s">
        <v>220</v>
      </c>
      <c r="DD89" s="6" t="s">
        <v>220</v>
      </c>
      <c r="DE89" s="6" t="s">
        <v>220</v>
      </c>
      <c r="DF89" s="6" t="s">
        <v>220</v>
      </c>
      <c r="DG89" s="6" t="s">
        <v>220</v>
      </c>
      <c r="DH89" s="6" t="s">
        <v>220</v>
      </c>
      <c r="DI89" s="6" t="s">
        <v>220</v>
      </c>
      <c r="DJ89" s="6" t="s">
        <v>220</v>
      </c>
      <c r="DK89" s="6" t="s">
        <v>220</v>
      </c>
      <c r="DL89" s="6" t="s">
        <v>220</v>
      </c>
      <c r="DM89" s="6" t="s">
        <v>220</v>
      </c>
      <c r="DN89" s="6" t="s">
        <v>220</v>
      </c>
      <c r="DO89" s="6" t="s">
        <v>220</v>
      </c>
      <c r="DP89" s="6" t="s">
        <v>220</v>
      </c>
      <c r="DQ89" s="6" t="s">
        <v>220</v>
      </c>
      <c r="DR89" s="6" t="s">
        <v>220</v>
      </c>
      <c r="DS89" s="6" t="s">
        <v>220</v>
      </c>
      <c r="DT89" s="6" t="s">
        <v>220</v>
      </c>
      <c r="DU89" s="6" t="s">
        <v>220</v>
      </c>
      <c r="DV89" s="6" t="s">
        <v>220</v>
      </c>
      <c r="DW89" s="6" t="s">
        <v>220</v>
      </c>
      <c r="DX89" s="6" t="s">
        <v>220</v>
      </c>
      <c r="DY89" s="6" t="s">
        <v>220</v>
      </c>
      <c r="DZ89" s="6" t="s">
        <v>220</v>
      </c>
      <c r="EA89" s="6" t="s">
        <v>220</v>
      </c>
      <c r="EB89" s="6" t="s">
        <v>220</v>
      </c>
      <c r="EC89" s="6" t="s">
        <v>220</v>
      </c>
      <c r="ED89" s="6" t="s">
        <v>220</v>
      </c>
      <c r="EE89" s="6" t="s">
        <v>220</v>
      </c>
      <c r="EF89" s="6" t="s">
        <v>220</v>
      </c>
      <c r="EG89" s="6" t="s">
        <v>220</v>
      </c>
      <c r="EH89" s="6" t="s">
        <v>220</v>
      </c>
      <c r="EI89" s="6" t="s">
        <v>220</v>
      </c>
      <c r="EJ89" s="6" t="s">
        <v>220</v>
      </c>
      <c r="EK89" s="6" t="s">
        <v>220</v>
      </c>
      <c r="EL89" s="6" t="s">
        <v>220</v>
      </c>
      <c r="EM89" s="6" t="s">
        <v>220</v>
      </c>
      <c r="EN89" s="6" t="s">
        <v>220</v>
      </c>
      <c r="EO89" s="6" t="s">
        <v>220</v>
      </c>
      <c r="EP89" s="6" t="s">
        <v>220</v>
      </c>
      <c r="EQ89" s="6" t="s">
        <v>220</v>
      </c>
      <c r="ER89" s="6" t="s">
        <v>220</v>
      </c>
      <c r="ES89" s="6" t="s">
        <v>220</v>
      </c>
      <c r="ET89" s="6" t="s">
        <v>220</v>
      </c>
      <c r="EU89" s="6" t="s">
        <v>220</v>
      </c>
      <c r="EV89" s="6" t="s">
        <v>220</v>
      </c>
      <c r="EW89" s="6" t="s">
        <v>220</v>
      </c>
      <c r="EX89" s="6" t="s">
        <v>220</v>
      </c>
      <c r="EY89" s="6" t="s">
        <v>220</v>
      </c>
      <c r="EZ89" s="6" t="s">
        <v>220</v>
      </c>
      <c r="FA89" s="6" t="s">
        <v>220</v>
      </c>
      <c r="FB89" s="6" t="s">
        <v>220</v>
      </c>
      <c r="FC89" s="6" t="s">
        <v>220</v>
      </c>
      <c r="FD89" s="6" t="s">
        <v>220</v>
      </c>
      <c r="FE89" s="6" t="s">
        <v>220</v>
      </c>
      <c r="FF89" s="6" t="s">
        <v>220</v>
      </c>
      <c r="FG89" s="6" t="s">
        <v>220</v>
      </c>
      <c r="FH89" s="6" t="s">
        <v>220</v>
      </c>
      <c r="FI89" s="6" t="s">
        <v>220</v>
      </c>
      <c r="FJ89" s="6" t="s">
        <v>220</v>
      </c>
      <c r="FK89" s="6" t="s">
        <v>220</v>
      </c>
      <c r="FL89" s="6" t="s">
        <v>220</v>
      </c>
      <c r="FM89" s="6" t="s">
        <v>220</v>
      </c>
      <c r="FN89" s="6" t="s">
        <v>220</v>
      </c>
      <c r="FO89" s="6" t="s">
        <v>220</v>
      </c>
      <c r="FP89" s="6" t="s">
        <v>220</v>
      </c>
      <c r="FQ89" s="6" t="s">
        <v>220</v>
      </c>
      <c r="FR89" s="6" t="s">
        <v>220</v>
      </c>
      <c r="FS89" s="6" t="s">
        <v>220</v>
      </c>
      <c r="FT89" s="6" t="s">
        <v>220</v>
      </c>
      <c r="FU89" s="6" t="s">
        <v>220</v>
      </c>
      <c r="FV89" s="6" t="s">
        <v>220</v>
      </c>
      <c r="FW89" s="6" t="s">
        <v>220</v>
      </c>
      <c r="FX89" s="6" t="s">
        <v>220</v>
      </c>
      <c r="FY89" s="6" t="s">
        <v>220</v>
      </c>
      <c r="FZ89" s="6" t="s">
        <v>220</v>
      </c>
      <c r="GA89" s="6" t="s">
        <v>220</v>
      </c>
      <c r="GB89" s="6" t="s">
        <v>220</v>
      </c>
      <c r="GC89" s="6" t="s">
        <v>220</v>
      </c>
      <c r="GD89" s="6" t="s">
        <v>220</v>
      </c>
      <c r="GE89" s="6" t="s">
        <v>220</v>
      </c>
      <c r="GF89" s="6" t="s">
        <v>220</v>
      </c>
      <c r="GG89" s="6" t="s">
        <v>220</v>
      </c>
      <c r="GH89" s="6" t="s">
        <v>220</v>
      </c>
      <c r="GI89" s="6" t="s">
        <v>220</v>
      </c>
      <c r="GJ89" s="6" t="s">
        <v>220</v>
      </c>
      <c r="GK89" s="6" t="s">
        <v>220</v>
      </c>
      <c r="GL89" s="6" t="s">
        <v>220</v>
      </c>
      <c r="GM89" s="5" t="s">
        <v>220</v>
      </c>
      <c r="GN89" s="5" t="s">
        <v>220</v>
      </c>
      <c r="GO89" s="5" t="s">
        <v>220</v>
      </c>
      <c r="GP89" s="5" t="s">
        <v>220</v>
      </c>
      <c r="GQ89" s="5" t="s">
        <v>220</v>
      </c>
      <c r="GR89" s="5" t="s">
        <v>220</v>
      </c>
      <c r="GS89" s="5" t="s">
        <v>220</v>
      </c>
      <c r="GT89" s="5" t="s">
        <v>220</v>
      </c>
      <c r="GU89" s="5" t="s">
        <v>220</v>
      </c>
      <c r="GV89" s="5" t="s">
        <v>220</v>
      </c>
      <c r="GW89" s="5" t="s">
        <v>220</v>
      </c>
      <c r="GX89" s="5" t="s">
        <v>220</v>
      </c>
      <c r="GY89" s="5" t="s">
        <v>220</v>
      </c>
      <c r="GZ89" s="5" t="s">
        <v>220</v>
      </c>
      <c r="HA89" s="5" t="s">
        <v>220</v>
      </c>
      <c r="HB89" s="5" t="s">
        <v>220</v>
      </c>
      <c r="HC89" s="5" t="s">
        <v>220</v>
      </c>
      <c r="HD89" s="5" t="s">
        <v>220</v>
      </c>
      <c r="HE89" s="5" t="s">
        <v>220</v>
      </c>
      <c r="HF89" s="5" t="s">
        <v>220</v>
      </c>
      <c r="HG89" s="5" t="s">
        <v>220</v>
      </c>
      <c r="HH89" s="5" t="s">
        <v>220</v>
      </c>
      <c r="HI89" s="5" t="s">
        <v>220</v>
      </c>
      <c r="HJ89" s="5" t="s">
        <v>220</v>
      </c>
      <c r="HK89" s="5" t="s">
        <v>220</v>
      </c>
      <c r="HL89" s="5" t="s">
        <v>220</v>
      </c>
      <c r="HM89" s="5" t="s">
        <v>220</v>
      </c>
      <c r="HN89" s="5" t="s">
        <v>220</v>
      </c>
      <c r="HO89" s="5" t="s">
        <v>220</v>
      </c>
      <c r="HP89" s="5" t="s">
        <v>220</v>
      </c>
      <c r="HQ89" s="5" t="s">
        <v>220</v>
      </c>
      <c r="HR89" s="5" t="s">
        <v>220</v>
      </c>
      <c r="HS89" s="5" t="s">
        <v>220</v>
      </c>
      <c r="HT89" s="5" t="s">
        <v>220</v>
      </c>
      <c r="HU89" s="5" t="s">
        <v>220</v>
      </c>
      <c r="HV89" s="5" t="s">
        <v>220</v>
      </c>
      <c r="HW89" s="5" t="s">
        <v>220</v>
      </c>
      <c r="HX89" s="5" t="s">
        <v>220</v>
      </c>
      <c r="HY89" s="5" t="s">
        <v>220</v>
      </c>
      <c r="HZ89" s="5" t="s">
        <v>220</v>
      </c>
      <c r="IA89" s="5" t="s">
        <v>220</v>
      </c>
      <c r="IB89" s="5" t="s">
        <v>220</v>
      </c>
      <c r="IC89" s="5" t="s">
        <v>220</v>
      </c>
      <c r="ID89" s="5" t="s">
        <v>220</v>
      </c>
      <c r="IE89" s="5" t="s">
        <v>220</v>
      </c>
      <c r="IF89" s="5" t="s">
        <v>220</v>
      </c>
      <c r="IG89" s="5" t="s">
        <v>220</v>
      </c>
      <c r="IH89" s="5" t="s">
        <v>220</v>
      </c>
      <c r="II89" s="5" t="s">
        <v>220</v>
      </c>
      <c r="IJ89" s="5" t="s">
        <v>220</v>
      </c>
      <c r="IK89" s="5" t="s">
        <v>220</v>
      </c>
      <c r="IL89" s="5" t="s">
        <v>220</v>
      </c>
      <c r="IM89" s="5" t="s">
        <v>220</v>
      </c>
      <c r="IN89" s="5" t="s">
        <v>220</v>
      </c>
      <c r="IO89" s="5" t="s">
        <v>220</v>
      </c>
      <c r="IP89" s="5" t="s">
        <v>220</v>
      </c>
      <c r="IQ89" s="5" t="s">
        <v>220</v>
      </c>
      <c r="IR89" s="5" t="s">
        <v>220</v>
      </c>
      <c r="IS89" s="5" t="s">
        <v>220</v>
      </c>
      <c r="IT89" s="5" t="s">
        <v>220</v>
      </c>
      <c r="IU89" s="5" t="s">
        <v>220</v>
      </c>
      <c r="IV89" s="5" t="s">
        <v>220</v>
      </c>
      <c r="IW89" s="5" t="s">
        <v>220</v>
      </c>
      <c r="IX89" s="5" t="s">
        <v>220</v>
      </c>
    </row>
    <row r="90" spans="1:258" x14ac:dyDescent="0.3">
      <c r="A90" s="1" t="s">
        <v>84</v>
      </c>
      <c r="B90" s="2">
        <v>4060703</v>
      </c>
      <c r="C90" s="5" t="s">
        <v>220</v>
      </c>
      <c r="D90" s="5" t="s">
        <v>220</v>
      </c>
      <c r="E90" s="5" t="s">
        <v>220</v>
      </c>
      <c r="F90" s="5" t="s">
        <v>220</v>
      </c>
      <c r="G90" s="5" t="s">
        <v>220</v>
      </c>
      <c r="H90" s="5" t="s">
        <v>220</v>
      </c>
      <c r="I90" s="5" t="s">
        <v>220</v>
      </c>
      <c r="J90" s="5" t="s">
        <v>220</v>
      </c>
      <c r="K90" s="5" t="s">
        <v>220</v>
      </c>
      <c r="L90" s="5" t="s">
        <v>220</v>
      </c>
      <c r="M90" s="5" t="s">
        <v>220</v>
      </c>
      <c r="N90" s="5" t="s">
        <v>220</v>
      </c>
      <c r="O90" s="5" t="s">
        <v>220</v>
      </c>
      <c r="P90" s="5" t="s">
        <v>220</v>
      </c>
      <c r="Q90" s="5" t="s">
        <v>220</v>
      </c>
      <c r="R90" s="5" t="s">
        <v>220</v>
      </c>
      <c r="S90" s="5" t="s">
        <v>220</v>
      </c>
      <c r="T90" s="5" t="s">
        <v>220</v>
      </c>
      <c r="U90" s="5" t="s">
        <v>220</v>
      </c>
      <c r="V90" s="5" t="s">
        <v>220</v>
      </c>
      <c r="W90" s="5" t="s">
        <v>220</v>
      </c>
      <c r="X90" s="5" t="s">
        <v>220</v>
      </c>
      <c r="Y90" s="5" t="s">
        <v>220</v>
      </c>
      <c r="Z90" s="5" t="s">
        <v>220</v>
      </c>
      <c r="AA90" s="5" t="s">
        <v>220</v>
      </c>
      <c r="AB90" s="5" t="s">
        <v>220</v>
      </c>
      <c r="AC90" s="5" t="s">
        <v>220</v>
      </c>
      <c r="AD90" s="5" t="s">
        <v>220</v>
      </c>
      <c r="AE90" s="5">
        <v>2030571</v>
      </c>
      <c r="AF90" s="5">
        <v>1885447</v>
      </c>
      <c r="AG90" s="5">
        <v>1891707</v>
      </c>
      <c r="AH90" s="5">
        <v>1947596</v>
      </c>
      <c r="AI90" s="5" t="s">
        <v>220</v>
      </c>
      <c r="AJ90" s="5" t="s">
        <v>220</v>
      </c>
      <c r="AK90" s="5" t="s">
        <v>220</v>
      </c>
      <c r="AL90" s="5" t="s">
        <v>220</v>
      </c>
      <c r="AM90" s="5" t="s">
        <v>220</v>
      </c>
      <c r="AN90" s="5" t="s">
        <v>220</v>
      </c>
      <c r="AO90" s="5" t="s">
        <v>220</v>
      </c>
      <c r="AP90" s="5" t="s">
        <v>220</v>
      </c>
      <c r="AQ90" s="5" t="s">
        <v>220</v>
      </c>
      <c r="AR90" s="5" t="s">
        <v>220</v>
      </c>
      <c r="AS90" s="5" t="s">
        <v>220</v>
      </c>
      <c r="AT90" s="5" t="s">
        <v>220</v>
      </c>
      <c r="AU90" s="5" t="s">
        <v>220</v>
      </c>
      <c r="AV90" s="5" t="s">
        <v>220</v>
      </c>
      <c r="AW90" s="5" t="s">
        <v>220</v>
      </c>
      <c r="AX90" s="5" t="s">
        <v>220</v>
      </c>
      <c r="AY90" s="5" t="s">
        <v>220</v>
      </c>
      <c r="AZ90" s="5" t="s">
        <v>220</v>
      </c>
      <c r="BA90" s="5" t="s">
        <v>220</v>
      </c>
      <c r="BB90" s="5" t="s">
        <v>220</v>
      </c>
      <c r="BC90" s="5" t="s">
        <v>220</v>
      </c>
      <c r="BD90" s="5" t="s">
        <v>220</v>
      </c>
      <c r="BE90" s="5" t="s">
        <v>220</v>
      </c>
      <c r="BF90" s="5" t="s">
        <v>220</v>
      </c>
      <c r="BG90" s="5" t="s">
        <v>220</v>
      </c>
      <c r="BH90" s="5" t="s">
        <v>220</v>
      </c>
      <c r="BI90" s="5" t="s">
        <v>220</v>
      </c>
      <c r="BJ90" s="5" t="s">
        <v>220</v>
      </c>
      <c r="BK90" s="5">
        <v>7147907</v>
      </c>
      <c r="BL90" s="5">
        <v>5382464</v>
      </c>
      <c r="BM90" s="5">
        <v>5242004</v>
      </c>
      <c r="BN90" s="5">
        <v>5289421</v>
      </c>
      <c r="BO90" s="6" t="s">
        <v>220</v>
      </c>
      <c r="BP90" s="6" t="s">
        <v>220</v>
      </c>
      <c r="BQ90" s="6" t="s">
        <v>220</v>
      </c>
      <c r="BR90" s="6" t="s">
        <v>220</v>
      </c>
      <c r="BS90" s="6" t="s">
        <v>220</v>
      </c>
      <c r="BT90" s="6" t="s">
        <v>220</v>
      </c>
      <c r="BU90" s="6" t="s">
        <v>220</v>
      </c>
      <c r="BV90" s="6" t="s">
        <v>220</v>
      </c>
      <c r="BW90" s="6" t="s">
        <v>220</v>
      </c>
      <c r="BX90" s="6" t="s">
        <v>220</v>
      </c>
      <c r="BY90" s="6" t="s">
        <v>220</v>
      </c>
      <c r="BZ90" s="6" t="s">
        <v>220</v>
      </c>
      <c r="CA90" s="6" t="s">
        <v>220</v>
      </c>
      <c r="CB90" s="6" t="s">
        <v>220</v>
      </c>
      <c r="CC90" s="6" t="s">
        <v>220</v>
      </c>
      <c r="CD90" s="6" t="s">
        <v>220</v>
      </c>
      <c r="CE90" s="6" t="s">
        <v>220</v>
      </c>
      <c r="CF90" s="6" t="s">
        <v>220</v>
      </c>
      <c r="CG90" s="6" t="s">
        <v>220</v>
      </c>
      <c r="CH90" s="6" t="s">
        <v>220</v>
      </c>
      <c r="CI90" s="6" t="s">
        <v>220</v>
      </c>
      <c r="CJ90" s="6" t="s">
        <v>220</v>
      </c>
      <c r="CK90" s="6" t="s">
        <v>220</v>
      </c>
      <c r="CL90" s="6" t="s">
        <v>220</v>
      </c>
      <c r="CM90" s="6" t="s">
        <v>220</v>
      </c>
      <c r="CN90" s="6" t="s">
        <v>220</v>
      </c>
      <c r="CO90" s="6" t="s">
        <v>220</v>
      </c>
      <c r="CP90" s="6" t="s">
        <v>220</v>
      </c>
      <c r="CQ90" s="6" t="s">
        <v>220</v>
      </c>
      <c r="CR90" s="6" t="s">
        <v>220</v>
      </c>
      <c r="CS90" s="6" t="s">
        <v>220</v>
      </c>
      <c r="CT90" s="6" t="s">
        <v>220</v>
      </c>
      <c r="CU90" s="6" t="s">
        <v>220</v>
      </c>
      <c r="CV90" s="6" t="s">
        <v>220</v>
      </c>
      <c r="CW90" s="6" t="s">
        <v>220</v>
      </c>
      <c r="CX90" s="6" t="s">
        <v>220</v>
      </c>
      <c r="CY90" s="6" t="s">
        <v>220</v>
      </c>
      <c r="CZ90" s="6" t="s">
        <v>220</v>
      </c>
      <c r="DA90" s="6" t="s">
        <v>220</v>
      </c>
      <c r="DB90" s="6" t="s">
        <v>220</v>
      </c>
      <c r="DC90" s="6" t="s">
        <v>220</v>
      </c>
      <c r="DD90" s="6" t="s">
        <v>220</v>
      </c>
      <c r="DE90" s="6" t="s">
        <v>220</v>
      </c>
      <c r="DF90" s="6" t="s">
        <v>220</v>
      </c>
      <c r="DG90" s="6" t="s">
        <v>220</v>
      </c>
      <c r="DH90" s="6" t="s">
        <v>220</v>
      </c>
      <c r="DI90" s="6" t="s">
        <v>220</v>
      </c>
      <c r="DJ90" s="6" t="s">
        <v>220</v>
      </c>
      <c r="DK90" s="6" t="s">
        <v>220</v>
      </c>
      <c r="DL90" s="6" t="s">
        <v>220</v>
      </c>
      <c r="DM90" s="6" t="s">
        <v>220</v>
      </c>
      <c r="DN90" s="6" t="s">
        <v>220</v>
      </c>
      <c r="DO90" s="6" t="s">
        <v>220</v>
      </c>
      <c r="DP90" s="6" t="s">
        <v>220</v>
      </c>
      <c r="DQ90" s="6" t="s">
        <v>220</v>
      </c>
      <c r="DR90" s="6" t="s">
        <v>220</v>
      </c>
      <c r="DS90" s="6" t="s">
        <v>220</v>
      </c>
      <c r="DT90" s="6" t="s">
        <v>220</v>
      </c>
      <c r="DU90" s="6" t="s">
        <v>220</v>
      </c>
      <c r="DV90" s="6" t="s">
        <v>220</v>
      </c>
      <c r="DW90" s="6" t="s">
        <v>220</v>
      </c>
      <c r="DX90" s="6" t="s">
        <v>220</v>
      </c>
      <c r="DY90" s="6" t="s">
        <v>220</v>
      </c>
      <c r="DZ90" s="6" t="s">
        <v>220</v>
      </c>
      <c r="EA90" s="6" t="s">
        <v>220</v>
      </c>
      <c r="EB90" s="6" t="s">
        <v>220</v>
      </c>
      <c r="EC90" s="6" t="s">
        <v>220</v>
      </c>
      <c r="ED90" s="6" t="s">
        <v>220</v>
      </c>
      <c r="EE90" s="6" t="s">
        <v>220</v>
      </c>
      <c r="EF90" s="6" t="s">
        <v>220</v>
      </c>
      <c r="EG90" s="6" t="s">
        <v>220</v>
      </c>
      <c r="EH90" s="6" t="s">
        <v>220</v>
      </c>
      <c r="EI90" s="6" t="s">
        <v>220</v>
      </c>
      <c r="EJ90" s="6" t="s">
        <v>220</v>
      </c>
      <c r="EK90" s="6" t="s">
        <v>220</v>
      </c>
      <c r="EL90" s="6" t="s">
        <v>220</v>
      </c>
      <c r="EM90" s="6" t="s">
        <v>220</v>
      </c>
      <c r="EN90" s="6" t="s">
        <v>220</v>
      </c>
      <c r="EO90" s="6" t="s">
        <v>220</v>
      </c>
      <c r="EP90" s="6" t="s">
        <v>220</v>
      </c>
      <c r="EQ90" s="6" t="s">
        <v>220</v>
      </c>
      <c r="ER90" s="6" t="s">
        <v>220</v>
      </c>
      <c r="ES90" s="6" t="s">
        <v>220</v>
      </c>
      <c r="ET90" s="6" t="s">
        <v>220</v>
      </c>
      <c r="EU90" s="6" t="s">
        <v>220</v>
      </c>
      <c r="EV90" s="6" t="s">
        <v>220</v>
      </c>
      <c r="EW90" s="6" t="s">
        <v>220</v>
      </c>
      <c r="EX90" s="6" t="s">
        <v>220</v>
      </c>
      <c r="EY90" s="6" t="s">
        <v>220</v>
      </c>
      <c r="EZ90" s="6" t="s">
        <v>220</v>
      </c>
      <c r="FA90" s="6" t="s">
        <v>220</v>
      </c>
      <c r="FB90" s="6" t="s">
        <v>220</v>
      </c>
      <c r="FC90" s="6" t="s">
        <v>220</v>
      </c>
      <c r="FD90" s="6" t="s">
        <v>220</v>
      </c>
      <c r="FE90" s="6" t="s">
        <v>220</v>
      </c>
      <c r="FF90" s="6" t="s">
        <v>220</v>
      </c>
      <c r="FG90" s="6" t="s">
        <v>220</v>
      </c>
      <c r="FH90" s="6" t="s">
        <v>220</v>
      </c>
      <c r="FI90" s="6" t="s">
        <v>220</v>
      </c>
      <c r="FJ90" s="6" t="s">
        <v>220</v>
      </c>
      <c r="FK90" s="6" t="s">
        <v>220</v>
      </c>
      <c r="FL90" s="6" t="s">
        <v>220</v>
      </c>
      <c r="FM90" s="6" t="s">
        <v>220</v>
      </c>
      <c r="FN90" s="6" t="s">
        <v>220</v>
      </c>
      <c r="FO90" s="6" t="s">
        <v>220</v>
      </c>
      <c r="FP90" s="6" t="s">
        <v>220</v>
      </c>
      <c r="FQ90" s="6" t="s">
        <v>220</v>
      </c>
      <c r="FR90" s="6" t="s">
        <v>220</v>
      </c>
      <c r="FS90" s="6" t="s">
        <v>220</v>
      </c>
      <c r="FT90" s="6" t="s">
        <v>220</v>
      </c>
      <c r="FU90" s="6" t="s">
        <v>220</v>
      </c>
      <c r="FV90" s="6" t="s">
        <v>220</v>
      </c>
      <c r="FW90" s="6" t="s">
        <v>220</v>
      </c>
      <c r="FX90" s="6" t="s">
        <v>220</v>
      </c>
      <c r="FY90" s="6" t="s">
        <v>220</v>
      </c>
      <c r="FZ90" s="6" t="s">
        <v>220</v>
      </c>
      <c r="GA90" s="6" t="s">
        <v>220</v>
      </c>
      <c r="GB90" s="6" t="s">
        <v>220</v>
      </c>
      <c r="GC90" s="6" t="s">
        <v>220</v>
      </c>
      <c r="GD90" s="6" t="s">
        <v>220</v>
      </c>
      <c r="GE90" s="6" t="s">
        <v>220</v>
      </c>
      <c r="GF90" s="6" t="s">
        <v>220</v>
      </c>
      <c r="GG90" s="6" t="s">
        <v>220</v>
      </c>
      <c r="GH90" s="6" t="s">
        <v>220</v>
      </c>
      <c r="GI90" s="6" t="s">
        <v>220</v>
      </c>
      <c r="GJ90" s="6" t="s">
        <v>220</v>
      </c>
      <c r="GK90" s="6" t="s">
        <v>220</v>
      </c>
      <c r="GL90" s="6" t="s">
        <v>220</v>
      </c>
      <c r="GM90" s="5" t="s">
        <v>220</v>
      </c>
      <c r="GN90" s="5" t="s">
        <v>220</v>
      </c>
      <c r="GO90" s="5" t="s">
        <v>220</v>
      </c>
      <c r="GP90" s="5" t="s">
        <v>220</v>
      </c>
      <c r="GQ90" s="5" t="s">
        <v>220</v>
      </c>
      <c r="GR90" s="5" t="s">
        <v>220</v>
      </c>
      <c r="GS90" s="5" t="s">
        <v>220</v>
      </c>
      <c r="GT90" s="5" t="s">
        <v>220</v>
      </c>
      <c r="GU90" s="5" t="s">
        <v>220</v>
      </c>
      <c r="GV90" s="5" t="s">
        <v>220</v>
      </c>
      <c r="GW90" s="5" t="s">
        <v>220</v>
      </c>
      <c r="GX90" s="5" t="s">
        <v>220</v>
      </c>
      <c r="GY90" s="5" t="s">
        <v>220</v>
      </c>
      <c r="GZ90" s="5" t="s">
        <v>220</v>
      </c>
      <c r="HA90" s="5" t="s">
        <v>220</v>
      </c>
      <c r="HB90" s="5" t="s">
        <v>220</v>
      </c>
      <c r="HC90" s="5" t="s">
        <v>220</v>
      </c>
      <c r="HD90" s="5" t="s">
        <v>220</v>
      </c>
      <c r="HE90" s="5" t="s">
        <v>220</v>
      </c>
      <c r="HF90" s="5" t="s">
        <v>220</v>
      </c>
      <c r="HG90" s="5" t="s">
        <v>220</v>
      </c>
      <c r="HH90" s="5" t="s">
        <v>220</v>
      </c>
      <c r="HI90" s="5" t="s">
        <v>220</v>
      </c>
      <c r="HJ90" s="5" t="s">
        <v>220</v>
      </c>
      <c r="HK90" s="5" t="s">
        <v>220</v>
      </c>
      <c r="HL90" s="5" t="s">
        <v>220</v>
      </c>
      <c r="HM90" s="5" t="s">
        <v>220</v>
      </c>
      <c r="HN90" s="5" t="s">
        <v>220</v>
      </c>
      <c r="HO90" s="5" t="s">
        <v>220</v>
      </c>
      <c r="HP90" s="5" t="s">
        <v>220</v>
      </c>
      <c r="HQ90" s="5" t="s">
        <v>220</v>
      </c>
      <c r="HR90" s="5" t="s">
        <v>220</v>
      </c>
      <c r="HS90" s="5" t="s">
        <v>220</v>
      </c>
      <c r="HT90" s="5" t="s">
        <v>220</v>
      </c>
      <c r="HU90" s="5" t="s">
        <v>220</v>
      </c>
      <c r="HV90" s="5" t="s">
        <v>220</v>
      </c>
      <c r="HW90" s="5" t="s">
        <v>220</v>
      </c>
      <c r="HX90" s="5" t="s">
        <v>220</v>
      </c>
      <c r="HY90" s="5" t="s">
        <v>220</v>
      </c>
      <c r="HZ90" s="5" t="s">
        <v>220</v>
      </c>
      <c r="IA90" s="5" t="s">
        <v>220</v>
      </c>
      <c r="IB90" s="5" t="s">
        <v>220</v>
      </c>
      <c r="IC90" s="5" t="s">
        <v>220</v>
      </c>
      <c r="ID90" s="5" t="s">
        <v>220</v>
      </c>
      <c r="IE90" s="5" t="s">
        <v>220</v>
      </c>
      <c r="IF90" s="5" t="s">
        <v>220</v>
      </c>
      <c r="IG90" s="5" t="s">
        <v>220</v>
      </c>
      <c r="IH90" s="5" t="s">
        <v>220</v>
      </c>
      <c r="II90" s="5" t="s">
        <v>220</v>
      </c>
      <c r="IJ90" s="5" t="s">
        <v>220</v>
      </c>
      <c r="IK90" s="5" t="s">
        <v>220</v>
      </c>
      <c r="IL90" s="5" t="s">
        <v>220</v>
      </c>
      <c r="IM90" s="5" t="s">
        <v>220</v>
      </c>
      <c r="IN90" s="5" t="s">
        <v>220</v>
      </c>
      <c r="IO90" s="5" t="s">
        <v>220</v>
      </c>
      <c r="IP90" s="5" t="s">
        <v>220</v>
      </c>
      <c r="IQ90" s="5" t="s">
        <v>220</v>
      </c>
      <c r="IR90" s="5" t="s">
        <v>220</v>
      </c>
      <c r="IS90" s="5" t="s">
        <v>220</v>
      </c>
      <c r="IT90" s="5" t="s">
        <v>220</v>
      </c>
      <c r="IU90" s="5" t="s">
        <v>220</v>
      </c>
      <c r="IV90" s="5" t="s">
        <v>220</v>
      </c>
      <c r="IW90" s="5" t="s">
        <v>220</v>
      </c>
      <c r="IX90" s="5" t="s">
        <v>220</v>
      </c>
    </row>
    <row r="91" spans="1:258" x14ac:dyDescent="0.3">
      <c r="A91" s="1" t="s">
        <v>85</v>
      </c>
      <c r="B91" s="2">
        <v>4060704</v>
      </c>
      <c r="C91" s="5" t="s">
        <v>220</v>
      </c>
      <c r="D91" s="5" t="s">
        <v>220</v>
      </c>
      <c r="E91" s="5" t="s">
        <v>220</v>
      </c>
      <c r="F91" s="5" t="s">
        <v>220</v>
      </c>
      <c r="G91" s="5" t="s">
        <v>220</v>
      </c>
      <c r="H91" s="5" t="s">
        <v>220</v>
      </c>
      <c r="I91" s="5" t="s">
        <v>220</v>
      </c>
      <c r="J91" s="5" t="s">
        <v>220</v>
      </c>
      <c r="K91" s="5" t="s">
        <v>220</v>
      </c>
      <c r="L91" s="5" t="s">
        <v>220</v>
      </c>
      <c r="M91" s="5" t="s">
        <v>220</v>
      </c>
      <c r="N91" s="5" t="s">
        <v>220</v>
      </c>
      <c r="O91" s="5" t="s">
        <v>220</v>
      </c>
      <c r="P91" s="5" t="s">
        <v>220</v>
      </c>
      <c r="Q91" s="5" t="s">
        <v>220</v>
      </c>
      <c r="R91" s="5" t="s">
        <v>220</v>
      </c>
      <c r="S91" s="5" t="s">
        <v>220</v>
      </c>
      <c r="T91" s="5" t="s">
        <v>220</v>
      </c>
      <c r="U91" s="5" t="s">
        <v>220</v>
      </c>
      <c r="V91" s="5" t="s">
        <v>220</v>
      </c>
      <c r="W91" s="5" t="s">
        <v>220</v>
      </c>
      <c r="X91" s="5" t="s">
        <v>220</v>
      </c>
      <c r="Y91" s="5" t="s">
        <v>220</v>
      </c>
      <c r="Z91" s="5" t="s">
        <v>220</v>
      </c>
      <c r="AA91" s="5" t="s">
        <v>220</v>
      </c>
      <c r="AB91" s="5" t="s">
        <v>220</v>
      </c>
      <c r="AC91" s="5" t="s">
        <v>220</v>
      </c>
      <c r="AD91" s="5" t="s">
        <v>220</v>
      </c>
      <c r="AE91" s="5">
        <v>1222258</v>
      </c>
      <c r="AF91" s="5">
        <v>1139641</v>
      </c>
      <c r="AG91" s="5">
        <v>1121677</v>
      </c>
      <c r="AH91" s="5">
        <v>1140455</v>
      </c>
      <c r="AI91" s="5" t="s">
        <v>220</v>
      </c>
      <c r="AJ91" s="5" t="s">
        <v>220</v>
      </c>
      <c r="AK91" s="5" t="s">
        <v>220</v>
      </c>
      <c r="AL91" s="5" t="s">
        <v>220</v>
      </c>
      <c r="AM91" s="5" t="s">
        <v>220</v>
      </c>
      <c r="AN91" s="5" t="s">
        <v>220</v>
      </c>
      <c r="AO91" s="5" t="s">
        <v>220</v>
      </c>
      <c r="AP91" s="5" t="s">
        <v>220</v>
      </c>
      <c r="AQ91" s="5" t="s">
        <v>220</v>
      </c>
      <c r="AR91" s="5" t="s">
        <v>220</v>
      </c>
      <c r="AS91" s="5" t="s">
        <v>220</v>
      </c>
      <c r="AT91" s="5" t="s">
        <v>220</v>
      </c>
      <c r="AU91" s="5" t="s">
        <v>220</v>
      </c>
      <c r="AV91" s="5" t="s">
        <v>220</v>
      </c>
      <c r="AW91" s="5" t="s">
        <v>220</v>
      </c>
      <c r="AX91" s="5" t="s">
        <v>220</v>
      </c>
      <c r="AY91" s="5" t="s">
        <v>220</v>
      </c>
      <c r="AZ91" s="5" t="s">
        <v>220</v>
      </c>
      <c r="BA91" s="5" t="s">
        <v>220</v>
      </c>
      <c r="BB91" s="5" t="s">
        <v>220</v>
      </c>
      <c r="BC91" s="5" t="s">
        <v>220</v>
      </c>
      <c r="BD91" s="5" t="s">
        <v>220</v>
      </c>
      <c r="BE91" s="5" t="s">
        <v>220</v>
      </c>
      <c r="BF91" s="5" t="s">
        <v>220</v>
      </c>
      <c r="BG91" s="5" t="s">
        <v>220</v>
      </c>
      <c r="BH91" s="5" t="s">
        <v>220</v>
      </c>
      <c r="BI91" s="5" t="s">
        <v>220</v>
      </c>
      <c r="BJ91" s="5" t="s">
        <v>220</v>
      </c>
      <c r="BK91" s="5">
        <v>6432895</v>
      </c>
      <c r="BL91" s="5">
        <v>5577408</v>
      </c>
      <c r="BM91" s="5">
        <v>5321606</v>
      </c>
      <c r="BN91" s="5">
        <v>4323574</v>
      </c>
      <c r="BO91" s="6" t="s">
        <v>220</v>
      </c>
      <c r="BP91" s="6" t="s">
        <v>220</v>
      </c>
      <c r="BQ91" s="6" t="s">
        <v>220</v>
      </c>
      <c r="BR91" s="6" t="s">
        <v>220</v>
      </c>
      <c r="BS91" s="6" t="s">
        <v>220</v>
      </c>
      <c r="BT91" s="6" t="s">
        <v>220</v>
      </c>
      <c r="BU91" s="6" t="s">
        <v>220</v>
      </c>
      <c r="BV91" s="6" t="s">
        <v>220</v>
      </c>
      <c r="BW91" s="6" t="s">
        <v>220</v>
      </c>
      <c r="BX91" s="6" t="s">
        <v>220</v>
      </c>
      <c r="BY91" s="6" t="s">
        <v>220</v>
      </c>
      <c r="BZ91" s="6" t="s">
        <v>220</v>
      </c>
      <c r="CA91" s="6" t="s">
        <v>220</v>
      </c>
      <c r="CB91" s="6" t="s">
        <v>220</v>
      </c>
      <c r="CC91" s="6" t="s">
        <v>220</v>
      </c>
      <c r="CD91" s="6" t="s">
        <v>220</v>
      </c>
      <c r="CE91" s="6" t="s">
        <v>220</v>
      </c>
      <c r="CF91" s="6" t="s">
        <v>220</v>
      </c>
      <c r="CG91" s="6" t="s">
        <v>220</v>
      </c>
      <c r="CH91" s="6" t="s">
        <v>220</v>
      </c>
      <c r="CI91" s="6" t="s">
        <v>220</v>
      </c>
      <c r="CJ91" s="6" t="s">
        <v>220</v>
      </c>
      <c r="CK91" s="6" t="s">
        <v>220</v>
      </c>
      <c r="CL91" s="6" t="s">
        <v>220</v>
      </c>
      <c r="CM91" s="6" t="s">
        <v>220</v>
      </c>
      <c r="CN91" s="6" t="s">
        <v>220</v>
      </c>
      <c r="CO91" s="6" t="s">
        <v>220</v>
      </c>
      <c r="CP91" s="6" t="s">
        <v>220</v>
      </c>
      <c r="CQ91" s="6" t="s">
        <v>220</v>
      </c>
      <c r="CR91" s="6" t="s">
        <v>220</v>
      </c>
      <c r="CS91" s="6" t="s">
        <v>220</v>
      </c>
      <c r="CT91" s="6" t="s">
        <v>220</v>
      </c>
      <c r="CU91" s="6" t="s">
        <v>220</v>
      </c>
      <c r="CV91" s="6" t="s">
        <v>220</v>
      </c>
      <c r="CW91" s="6" t="s">
        <v>220</v>
      </c>
      <c r="CX91" s="6" t="s">
        <v>220</v>
      </c>
      <c r="CY91" s="6" t="s">
        <v>220</v>
      </c>
      <c r="CZ91" s="6" t="s">
        <v>220</v>
      </c>
      <c r="DA91" s="6" t="s">
        <v>220</v>
      </c>
      <c r="DB91" s="6" t="s">
        <v>220</v>
      </c>
      <c r="DC91" s="6" t="s">
        <v>220</v>
      </c>
      <c r="DD91" s="6" t="s">
        <v>220</v>
      </c>
      <c r="DE91" s="6" t="s">
        <v>220</v>
      </c>
      <c r="DF91" s="6" t="s">
        <v>220</v>
      </c>
      <c r="DG91" s="6" t="s">
        <v>220</v>
      </c>
      <c r="DH91" s="6" t="s">
        <v>220</v>
      </c>
      <c r="DI91" s="6" t="s">
        <v>220</v>
      </c>
      <c r="DJ91" s="6" t="s">
        <v>220</v>
      </c>
      <c r="DK91" s="6" t="s">
        <v>220</v>
      </c>
      <c r="DL91" s="6" t="s">
        <v>220</v>
      </c>
      <c r="DM91" s="6" t="s">
        <v>220</v>
      </c>
      <c r="DN91" s="6" t="s">
        <v>220</v>
      </c>
      <c r="DO91" s="6" t="s">
        <v>220</v>
      </c>
      <c r="DP91" s="6" t="s">
        <v>220</v>
      </c>
      <c r="DQ91" s="6" t="s">
        <v>220</v>
      </c>
      <c r="DR91" s="6" t="s">
        <v>220</v>
      </c>
      <c r="DS91" s="6" t="s">
        <v>220</v>
      </c>
      <c r="DT91" s="6" t="s">
        <v>220</v>
      </c>
      <c r="DU91" s="6" t="s">
        <v>220</v>
      </c>
      <c r="DV91" s="6" t="s">
        <v>220</v>
      </c>
      <c r="DW91" s="6" t="s">
        <v>220</v>
      </c>
      <c r="DX91" s="6" t="s">
        <v>220</v>
      </c>
      <c r="DY91" s="6" t="s">
        <v>220</v>
      </c>
      <c r="DZ91" s="6" t="s">
        <v>220</v>
      </c>
      <c r="EA91" s="6" t="s">
        <v>220</v>
      </c>
      <c r="EB91" s="6" t="s">
        <v>220</v>
      </c>
      <c r="EC91" s="6" t="s">
        <v>220</v>
      </c>
      <c r="ED91" s="6" t="s">
        <v>220</v>
      </c>
      <c r="EE91" s="6" t="s">
        <v>220</v>
      </c>
      <c r="EF91" s="6" t="s">
        <v>220</v>
      </c>
      <c r="EG91" s="6" t="s">
        <v>220</v>
      </c>
      <c r="EH91" s="6" t="s">
        <v>220</v>
      </c>
      <c r="EI91" s="6" t="s">
        <v>220</v>
      </c>
      <c r="EJ91" s="6" t="s">
        <v>220</v>
      </c>
      <c r="EK91" s="6" t="s">
        <v>220</v>
      </c>
      <c r="EL91" s="6" t="s">
        <v>220</v>
      </c>
      <c r="EM91" s="6" t="s">
        <v>220</v>
      </c>
      <c r="EN91" s="6" t="s">
        <v>220</v>
      </c>
      <c r="EO91" s="6" t="s">
        <v>220</v>
      </c>
      <c r="EP91" s="6" t="s">
        <v>220</v>
      </c>
      <c r="EQ91" s="6" t="s">
        <v>220</v>
      </c>
      <c r="ER91" s="6" t="s">
        <v>220</v>
      </c>
      <c r="ES91" s="6" t="s">
        <v>220</v>
      </c>
      <c r="ET91" s="6" t="s">
        <v>220</v>
      </c>
      <c r="EU91" s="6" t="s">
        <v>220</v>
      </c>
      <c r="EV91" s="6" t="s">
        <v>220</v>
      </c>
      <c r="EW91" s="6" t="s">
        <v>220</v>
      </c>
      <c r="EX91" s="6" t="s">
        <v>220</v>
      </c>
      <c r="EY91" s="6" t="s">
        <v>220</v>
      </c>
      <c r="EZ91" s="6" t="s">
        <v>220</v>
      </c>
      <c r="FA91" s="6" t="s">
        <v>220</v>
      </c>
      <c r="FB91" s="6" t="s">
        <v>220</v>
      </c>
      <c r="FC91" s="6" t="s">
        <v>220</v>
      </c>
      <c r="FD91" s="6" t="s">
        <v>220</v>
      </c>
      <c r="FE91" s="6" t="s">
        <v>220</v>
      </c>
      <c r="FF91" s="6" t="s">
        <v>220</v>
      </c>
      <c r="FG91" s="6" t="s">
        <v>220</v>
      </c>
      <c r="FH91" s="6" t="s">
        <v>220</v>
      </c>
      <c r="FI91" s="6" t="s">
        <v>220</v>
      </c>
      <c r="FJ91" s="6" t="s">
        <v>220</v>
      </c>
      <c r="FK91" s="6" t="s">
        <v>220</v>
      </c>
      <c r="FL91" s="6" t="s">
        <v>220</v>
      </c>
      <c r="FM91" s="6" t="s">
        <v>220</v>
      </c>
      <c r="FN91" s="6" t="s">
        <v>220</v>
      </c>
      <c r="FO91" s="6" t="s">
        <v>220</v>
      </c>
      <c r="FP91" s="6" t="s">
        <v>220</v>
      </c>
      <c r="FQ91" s="6" t="s">
        <v>220</v>
      </c>
      <c r="FR91" s="6" t="s">
        <v>220</v>
      </c>
      <c r="FS91" s="6" t="s">
        <v>220</v>
      </c>
      <c r="FT91" s="6" t="s">
        <v>220</v>
      </c>
      <c r="FU91" s="6" t="s">
        <v>220</v>
      </c>
      <c r="FV91" s="6" t="s">
        <v>220</v>
      </c>
      <c r="FW91" s="6" t="s">
        <v>220</v>
      </c>
      <c r="FX91" s="6" t="s">
        <v>220</v>
      </c>
      <c r="FY91" s="6" t="s">
        <v>220</v>
      </c>
      <c r="FZ91" s="6" t="s">
        <v>220</v>
      </c>
      <c r="GA91" s="6" t="s">
        <v>220</v>
      </c>
      <c r="GB91" s="6" t="s">
        <v>220</v>
      </c>
      <c r="GC91" s="6" t="s">
        <v>220</v>
      </c>
      <c r="GD91" s="6" t="s">
        <v>220</v>
      </c>
      <c r="GE91" s="6" t="s">
        <v>220</v>
      </c>
      <c r="GF91" s="6" t="s">
        <v>220</v>
      </c>
      <c r="GG91" s="6" t="s">
        <v>220</v>
      </c>
      <c r="GH91" s="6" t="s">
        <v>220</v>
      </c>
      <c r="GI91" s="6" t="s">
        <v>220</v>
      </c>
      <c r="GJ91" s="6" t="s">
        <v>220</v>
      </c>
      <c r="GK91" s="6" t="s">
        <v>220</v>
      </c>
      <c r="GL91" s="6" t="s">
        <v>220</v>
      </c>
      <c r="GM91" s="5" t="s">
        <v>220</v>
      </c>
      <c r="GN91" s="5" t="s">
        <v>220</v>
      </c>
      <c r="GO91" s="5" t="s">
        <v>220</v>
      </c>
      <c r="GP91" s="5" t="s">
        <v>220</v>
      </c>
      <c r="GQ91" s="5" t="s">
        <v>220</v>
      </c>
      <c r="GR91" s="5" t="s">
        <v>220</v>
      </c>
      <c r="GS91" s="5" t="s">
        <v>220</v>
      </c>
      <c r="GT91" s="5" t="s">
        <v>220</v>
      </c>
      <c r="GU91" s="5" t="s">
        <v>220</v>
      </c>
      <c r="GV91" s="5" t="s">
        <v>220</v>
      </c>
      <c r="GW91" s="5" t="s">
        <v>220</v>
      </c>
      <c r="GX91" s="5" t="s">
        <v>220</v>
      </c>
      <c r="GY91" s="5" t="s">
        <v>220</v>
      </c>
      <c r="GZ91" s="5" t="s">
        <v>220</v>
      </c>
      <c r="HA91" s="5" t="s">
        <v>220</v>
      </c>
      <c r="HB91" s="5" t="s">
        <v>220</v>
      </c>
      <c r="HC91" s="5" t="s">
        <v>220</v>
      </c>
      <c r="HD91" s="5" t="s">
        <v>220</v>
      </c>
      <c r="HE91" s="5" t="s">
        <v>220</v>
      </c>
      <c r="HF91" s="5" t="s">
        <v>220</v>
      </c>
      <c r="HG91" s="5" t="s">
        <v>220</v>
      </c>
      <c r="HH91" s="5" t="s">
        <v>220</v>
      </c>
      <c r="HI91" s="5" t="s">
        <v>220</v>
      </c>
      <c r="HJ91" s="5" t="s">
        <v>220</v>
      </c>
      <c r="HK91" s="5" t="s">
        <v>220</v>
      </c>
      <c r="HL91" s="5" t="s">
        <v>220</v>
      </c>
      <c r="HM91" s="5" t="s">
        <v>220</v>
      </c>
      <c r="HN91" s="5" t="s">
        <v>220</v>
      </c>
      <c r="HO91" s="5" t="s">
        <v>220</v>
      </c>
      <c r="HP91" s="5" t="s">
        <v>220</v>
      </c>
      <c r="HQ91" s="5" t="s">
        <v>220</v>
      </c>
      <c r="HR91" s="5" t="s">
        <v>220</v>
      </c>
      <c r="HS91" s="5" t="s">
        <v>220</v>
      </c>
      <c r="HT91" s="5" t="s">
        <v>220</v>
      </c>
      <c r="HU91" s="5" t="s">
        <v>220</v>
      </c>
      <c r="HV91" s="5" t="s">
        <v>220</v>
      </c>
      <c r="HW91" s="5" t="s">
        <v>220</v>
      </c>
      <c r="HX91" s="5" t="s">
        <v>220</v>
      </c>
      <c r="HY91" s="5" t="s">
        <v>220</v>
      </c>
      <c r="HZ91" s="5" t="s">
        <v>220</v>
      </c>
      <c r="IA91" s="5" t="s">
        <v>220</v>
      </c>
      <c r="IB91" s="5" t="s">
        <v>220</v>
      </c>
      <c r="IC91" s="5" t="s">
        <v>220</v>
      </c>
      <c r="ID91" s="5" t="s">
        <v>220</v>
      </c>
      <c r="IE91" s="5" t="s">
        <v>220</v>
      </c>
      <c r="IF91" s="5" t="s">
        <v>220</v>
      </c>
      <c r="IG91" s="5" t="s">
        <v>220</v>
      </c>
      <c r="IH91" s="5" t="s">
        <v>220</v>
      </c>
      <c r="II91" s="5" t="s">
        <v>220</v>
      </c>
      <c r="IJ91" s="5" t="s">
        <v>220</v>
      </c>
      <c r="IK91" s="5" t="s">
        <v>220</v>
      </c>
      <c r="IL91" s="5" t="s">
        <v>220</v>
      </c>
      <c r="IM91" s="5" t="s">
        <v>220</v>
      </c>
      <c r="IN91" s="5" t="s">
        <v>220</v>
      </c>
      <c r="IO91" s="5" t="s">
        <v>220</v>
      </c>
      <c r="IP91" s="5" t="s">
        <v>220</v>
      </c>
      <c r="IQ91" s="5" t="s">
        <v>220</v>
      </c>
      <c r="IR91" s="5" t="s">
        <v>220</v>
      </c>
      <c r="IS91" s="5" t="s">
        <v>220</v>
      </c>
      <c r="IT91" s="5" t="s">
        <v>220</v>
      </c>
      <c r="IU91" s="5" t="s">
        <v>220</v>
      </c>
      <c r="IV91" s="5" t="s">
        <v>220</v>
      </c>
      <c r="IW91" s="5" t="s">
        <v>220</v>
      </c>
      <c r="IX91" s="5" t="s">
        <v>220</v>
      </c>
    </row>
    <row r="92" spans="1:258" x14ac:dyDescent="0.3">
      <c r="A92" s="1" t="s">
        <v>86</v>
      </c>
      <c r="B92" s="2">
        <v>4060705</v>
      </c>
      <c r="C92" s="5" t="s">
        <v>220</v>
      </c>
      <c r="D92" s="5" t="s">
        <v>220</v>
      </c>
      <c r="E92" s="5" t="s">
        <v>220</v>
      </c>
      <c r="F92" s="5" t="s">
        <v>220</v>
      </c>
      <c r="G92" s="5" t="s">
        <v>220</v>
      </c>
      <c r="H92" s="5" t="s">
        <v>220</v>
      </c>
      <c r="I92" s="5" t="s">
        <v>220</v>
      </c>
      <c r="J92" s="5" t="s">
        <v>220</v>
      </c>
      <c r="K92" s="5" t="s">
        <v>220</v>
      </c>
      <c r="L92" s="5" t="s">
        <v>220</v>
      </c>
      <c r="M92" s="5" t="s">
        <v>220</v>
      </c>
      <c r="N92" s="5" t="s">
        <v>220</v>
      </c>
      <c r="O92" s="5" t="s">
        <v>220</v>
      </c>
      <c r="P92" s="5" t="s">
        <v>220</v>
      </c>
      <c r="Q92" s="5" t="s">
        <v>220</v>
      </c>
      <c r="R92" s="5" t="s">
        <v>220</v>
      </c>
      <c r="S92" s="5" t="s">
        <v>220</v>
      </c>
      <c r="T92" s="5" t="s">
        <v>220</v>
      </c>
      <c r="U92" s="5" t="s">
        <v>220</v>
      </c>
      <c r="V92" s="5" t="s">
        <v>220</v>
      </c>
      <c r="W92" s="5" t="s">
        <v>220</v>
      </c>
      <c r="X92" s="5" t="s">
        <v>220</v>
      </c>
      <c r="Y92" s="5" t="s">
        <v>220</v>
      </c>
      <c r="Z92" s="5" t="s">
        <v>220</v>
      </c>
      <c r="AA92" s="5" t="s">
        <v>220</v>
      </c>
      <c r="AB92" s="5" t="s">
        <v>220</v>
      </c>
      <c r="AC92" s="5" t="s">
        <v>220</v>
      </c>
      <c r="AD92" s="5">
        <v>734242</v>
      </c>
      <c r="AE92" s="5">
        <v>811616</v>
      </c>
      <c r="AF92" s="5">
        <v>757468</v>
      </c>
      <c r="AG92" s="5">
        <v>729633</v>
      </c>
      <c r="AH92" s="5">
        <v>752638</v>
      </c>
      <c r="AI92" s="5" t="s">
        <v>220</v>
      </c>
      <c r="AJ92" s="5" t="s">
        <v>220</v>
      </c>
      <c r="AK92" s="5" t="s">
        <v>220</v>
      </c>
      <c r="AL92" s="5" t="s">
        <v>220</v>
      </c>
      <c r="AM92" s="5" t="s">
        <v>220</v>
      </c>
      <c r="AN92" s="5" t="s">
        <v>220</v>
      </c>
      <c r="AO92" s="5" t="s">
        <v>220</v>
      </c>
      <c r="AP92" s="5" t="s">
        <v>220</v>
      </c>
      <c r="AQ92" s="5" t="s">
        <v>220</v>
      </c>
      <c r="AR92" s="5" t="s">
        <v>220</v>
      </c>
      <c r="AS92" s="5" t="s">
        <v>220</v>
      </c>
      <c r="AT92" s="5" t="s">
        <v>220</v>
      </c>
      <c r="AU92" s="5" t="s">
        <v>220</v>
      </c>
      <c r="AV92" s="5" t="s">
        <v>220</v>
      </c>
      <c r="AW92" s="5" t="s">
        <v>220</v>
      </c>
      <c r="AX92" s="5" t="s">
        <v>220</v>
      </c>
      <c r="AY92" s="5" t="s">
        <v>220</v>
      </c>
      <c r="AZ92" s="5" t="s">
        <v>220</v>
      </c>
      <c r="BA92" s="5" t="s">
        <v>220</v>
      </c>
      <c r="BB92" s="5" t="s">
        <v>220</v>
      </c>
      <c r="BC92" s="5" t="s">
        <v>220</v>
      </c>
      <c r="BD92" s="5" t="s">
        <v>220</v>
      </c>
      <c r="BE92" s="5" t="s">
        <v>220</v>
      </c>
      <c r="BF92" s="5" t="s">
        <v>220</v>
      </c>
      <c r="BG92" s="5" t="s">
        <v>220</v>
      </c>
      <c r="BH92" s="5" t="s">
        <v>220</v>
      </c>
      <c r="BI92" s="5" t="s">
        <v>220</v>
      </c>
      <c r="BJ92" s="5">
        <v>3772585</v>
      </c>
      <c r="BK92" s="5">
        <v>4283540</v>
      </c>
      <c r="BL92" s="5">
        <v>2369141</v>
      </c>
      <c r="BM92" s="5">
        <v>2163747</v>
      </c>
      <c r="BN92" s="5">
        <v>2059768</v>
      </c>
      <c r="BO92" s="6" t="s">
        <v>220</v>
      </c>
      <c r="BP92" s="6" t="s">
        <v>220</v>
      </c>
      <c r="BQ92" s="6" t="s">
        <v>220</v>
      </c>
      <c r="BR92" s="6" t="s">
        <v>220</v>
      </c>
      <c r="BS92" s="6" t="s">
        <v>220</v>
      </c>
      <c r="BT92" s="6" t="s">
        <v>220</v>
      </c>
      <c r="BU92" s="6" t="s">
        <v>220</v>
      </c>
      <c r="BV92" s="6" t="s">
        <v>220</v>
      </c>
      <c r="BW92" s="6" t="s">
        <v>220</v>
      </c>
      <c r="BX92" s="6" t="s">
        <v>220</v>
      </c>
      <c r="BY92" s="6" t="s">
        <v>220</v>
      </c>
      <c r="BZ92" s="6" t="s">
        <v>220</v>
      </c>
      <c r="CA92" s="6" t="s">
        <v>220</v>
      </c>
      <c r="CB92" s="6" t="s">
        <v>220</v>
      </c>
      <c r="CC92" s="6" t="s">
        <v>220</v>
      </c>
      <c r="CD92" s="6" t="s">
        <v>220</v>
      </c>
      <c r="CE92" s="6" t="s">
        <v>220</v>
      </c>
      <c r="CF92" s="6" t="s">
        <v>220</v>
      </c>
      <c r="CG92" s="6" t="s">
        <v>220</v>
      </c>
      <c r="CH92" s="6" t="s">
        <v>220</v>
      </c>
      <c r="CI92" s="6" t="s">
        <v>220</v>
      </c>
      <c r="CJ92" s="6" t="s">
        <v>220</v>
      </c>
      <c r="CK92" s="6" t="s">
        <v>220</v>
      </c>
      <c r="CL92" s="6" t="s">
        <v>220</v>
      </c>
      <c r="CM92" s="6" t="s">
        <v>220</v>
      </c>
      <c r="CN92" s="6" t="s">
        <v>220</v>
      </c>
      <c r="CO92" s="6" t="s">
        <v>220</v>
      </c>
      <c r="CP92" s="6" t="s">
        <v>220</v>
      </c>
      <c r="CQ92" s="6" t="s">
        <v>220</v>
      </c>
      <c r="CR92" s="6" t="s">
        <v>220</v>
      </c>
      <c r="CS92" s="6" t="s">
        <v>220</v>
      </c>
      <c r="CT92" s="6" t="s">
        <v>220</v>
      </c>
      <c r="CU92" s="6" t="s">
        <v>220</v>
      </c>
      <c r="CV92" s="6" t="s">
        <v>220</v>
      </c>
      <c r="CW92" s="6" t="s">
        <v>220</v>
      </c>
      <c r="CX92" s="6" t="s">
        <v>220</v>
      </c>
      <c r="CY92" s="6" t="s">
        <v>220</v>
      </c>
      <c r="CZ92" s="6" t="s">
        <v>220</v>
      </c>
      <c r="DA92" s="6" t="s">
        <v>220</v>
      </c>
      <c r="DB92" s="6" t="s">
        <v>220</v>
      </c>
      <c r="DC92" s="6" t="s">
        <v>220</v>
      </c>
      <c r="DD92" s="6" t="s">
        <v>220</v>
      </c>
      <c r="DE92" s="6" t="s">
        <v>220</v>
      </c>
      <c r="DF92" s="6" t="s">
        <v>220</v>
      </c>
      <c r="DG92" s="6" t="s">
        <v>220</v>
      </c>
      <c r="DH92" s="6" t="s">
        <v>220</v>
      </c>
      <c r="DI92" s="6" t="s">
        <v>220</v>
      </c>
      <c r="DJ92" s="6" t="s">
        <v>220</v>
      </c>
      <c r="DK92" s="6" t="s">
        <v>220</v>
      </c>
      <c r="DL92" s="6" t="s">
        <v>220</v>
      </c>
      <c r="DM92" s="6" t="s">
        <v>220</v>
      </c>
      <c r="DN92" s="6" t="s">
        <v>220</v>
      </c>
      <c r="DO92" s="6" t="s">
        <v>220</v>
      </c>
      <c r="DP92" s="6" t="s">
        <v>220</v>
      </c>
      <c r="DQ92" s="6" t="s">
        <v>220</v>
      </c>
      <c r="DR92" s="6" t="s">
        <v>220</v>
      </c>
      <c r="DS92" s="6" t="s">
        <v>220</v>
      </c>
      <c r="DT92" s="6" t="s">
        <v>220</v>
      </c>
      <c r="DU92" s="6" t="s">
        <v>220</v>
      </c>
      <c r="DV92" s="6" t="s">
        <v>220</v>
      </c>
      <c r="DW92" s="6" t="s">
        <v>220</v>
      </c>
      <c r="DX92" s="6" t="s">
        <v>220</v>
      </c>
      <c r="DY92" s="6" t="s">
        <v>220</v>
      </c>
      <c r="DZ92" s="6" t="s">
        <v>220</v>
      </c>
      <c r="EA92" s="6" t="s">
        <v>220</v>
      </c>
      <c r="EB92" s="6" t="s">
        <v>220</v>
      </c>
      <c r="EC92" s="6" t="s">
        <v>220</v>
      </c>
      <c r="ED92" s="6" t="s">
        <v>220</v>
      </c>
      <c r="EE92" s="6" t="s">
        <v>220</v>
      </c>
      <c r="EF92" s="6" t="s">
        <v>220</v>
      </c>
      <c r="EG92" s="6" t="s">
        <v>220</v>
      </c>
      <c r="EH92" s="6" t="s">
        <v>220</v>
      </c>
      <c r="EI92" s="6" t="s">
        <v>220</v>
      </c>
      <c r="EJ92" s="6" t="s">
        <v>220</v>
      </c>
      <c r="EK92" s="6" t="s">
        <v>220</v>
      </c>
      <c r="EL92" s="6" t="s">
        <v>220</v>
      </c>
      <c r="EM92" s="6" t="s">
        <v>220</v>
      </c>
      <c r="EN92" s="6" t="s">
        <v>220</v>
      </c>
      <c r="EO92" s="6" t="s">
        <v>220</v>
      </c>
      <c r="EP92" s="6" t="s">
        <v>220</v>
      </c>
      <c r="EQ92" s="6" t="s">
        <v>220</v>
      </c>
      <c r="ER92" s="6" t="s">
        <v>220</v>
      </c>
      <c r="ES92" s="6" t="s">
        <v>220</v>
      </c>
      <c r="ET92" s="6" t="s">
        <v>220</v>
      </c>
      <c r="EU92" s="6" t="s">
        <v>220</v>
      </c>
      <c r="EV92" s="6" t="s">
        <v>220</v>
      </c>
      <c r="EW92" s="6" t="s">
        <v>220</v>
      </c>
      <c r="EX92" s="6" t="s">
        <v>220</v>
      </c>
      <c r="EY92" s="6" t="s">
        <v>220</v>
      </c>
      <c r="EZ92" s="6" t="s">
        <v>220</v>
      </c>
      <c r="FA92" s="6" t="s">
        <v>220</v>
      </c>
      <c r="FB92" s="6" t="s">
        <v>220</v>
      </c>
      <c r="FC92" s="6" t="s">
        <v>220</v>
      </c>
      <c r="FD92" s="6" t="s">
        <v>220</v>
      </c>
      <c r="FE92" s="6" t="s">
        <v>220</v>
      </c>
      <c r="FF92" s="6" t="s">
        <v>220</v>
      </c>
      <c r="FG92" s="6" t="s">
        <v>220</v>
      </c>
      <c r="FH92" s="6" t="s">
        <v>220</v>
      </c>
      <c r="FI92" s="6" t="s">
        <v>220</v>
      </c>
      <c r="FJ92" s="6" t="s">
        <v>220</v>
      </c>
      <c r="FK92" s="6" t="s">
        <v>220</v>
      </c>
      <c r="FL92" s="6" t="s">
        <v>220</v>
      </c>
      <c r="FM92" s="6" t="s">
        <v>220</v>
      </c>
      <c r="FN92" s="6" t="s">
        <v>220</v>
      </c>
      <c r="FO92" s="6" t="s">
        <v>220</v>
      </c>
      <c r="FP92" s="6" t="s">
        <v>220</v>
      </c>
      <c r="FQ92" s="6" t="s">
        <v>220</v>
      </c>
      <c r="FR92" s="6" t="s">
        <v>220</v>
      </c>
      <c r="FS92" s="6" t="s">
        <v>220</v>
      </c>
      <c r="FT92" s="6" t="s">
        <v>220</v>
      </c>
      <c r="FU92" s="6" t="s">
        <v>220</v>
      </c>
      <c r="FV92" s="6" t="s">
        <v>220</v>
      </c>
      <c r="FW92" s="6" t="s">
        <v>220</v>
      </c>
      <c r="FX92" s="6" t="s">
        <v>220</v>
      </c>
      <c r="FY92" s="6" t="s">
        <v>220</v>
      </c>
      <c r="FZ92" s="6" t="s">
        <v>220</v>
      </c>
      <c r="GA92" s="6" t="s">
        <v>220</v>
      </c>
      <c r="GB92" s="6" t="s">
        <v>220</v>
      </c>
      <c r="GC92" s="6" t="s">
        <v>220</v>
      </c>
      <c r="GD92" s="6" t="s">
        <v>220</v>
      </c>
      <c r="GE92" s="6" t="s">
        <v>220</v>
      </c>
      <c r="GF92" s="6" t="s">
        <v>220</v>
      </c>
      <c r="GG92" s="6" t="s">
        <v>220</v>
      </c>
      <c r="GH92" s="6" t="s">
        <v>220</v>
      </c>
      <c r="GI92" s="6" t="s">
        <v>220</v>
      </c>
      <c r="GJ92" s="6" t="s">
        <v>220</v>
      </c>
      <c r="GK92" s="6" t="s">
        <v>220</v>
      </c>
      <c r="GL92" s="6" t="s">
        <v>220</v>
      </c>
      <c r="GM92" s="5" t="s">
        <v>220</v>
      </c>
      <c r="GN92" s="5" t="s">
        <v>220</v>
      </c>
      <c r="GO92" s="5" t="s">
        <v>220</v>
      </c>
      <c r="GP92" s="5" t="s">
        <v>220</v>
      </c>
      <c r="GQ92" s="5" t="s">
        <v>220</v>
      </c>
      <c r="GR92" s="5" t="s">
        <v>220</v>
      </c>
      <c r="GS92" s="5" t="s">
        <v>220</v>
      </c>
      <c r="GT92" s="5" t="s">
        <v>220</v>
      </c>
      <c r="GU92" s="5" t="s">
        <v>220</v>
      </c>
      <c r="GV92" s="5" t="s">
        <v>220</v>
      </c>
      <c r="GW92" s="5" t="s">
        <v>220</v>
      </c>
      <c r="GX92" s="5" t="s">
        <v>220</v>
      </c>
      <c r="GY92" s="5" t="s">
        <v>220</v>
      </c>
      <c r="GZ92" s="5" t="s">
        <v>220</v>
      </c>
      <c r="HA92" s="5" t="s">
        <v>220</v>
      </c>
      <c r="HB92" s="5" t="s">
        <v>220</v>
      </c>
      <c r="HC92" s="5" t="s">
        <v>220</v>
      </c>
      <c r="HD92" s="5" t="s">
        <v>220</v>
      </c>
      <c r="HE92" s="5" t="s">
        <v>220</v>
      </c>
      <c r="HF92" s="5" t="s">
        <v>220</v>
      </c>
      <c r="HG92" s="5" t="s">
        <v>220</v>
      </c>
      <c r="HH92" s="5" t="s">
        <v>220</v>
      </c>
      <c r="HI92" s="5" t="s">
        <v>220</v>
      </c>
      <c r="HJ92" s="5" t="s">
        <v>220</v>
      </c>
      <c r="HK92" s="5" t="s">
        <v>220</v>
      </c>
      <c r="HL92" s="5" t="s">
        <v>220</v>
      </c>
      <c r="HM92" s="5" t="s">
        <v>220</v>
      </c>
      <c r="HN92" s="5" t="s">
        <v>220</v>
      </c>
      <c r="HO92" s="5" t="s">
        <v>220</v>
      </c>
      <c r="HP92" s="5" t="s">
        <v>220</v>
      </c>
      <c r="HQ92" s="5" t="s">
        <v>220</v>
      </c>
      <c r="HR92" s="5" t="s">
        <v>220</v>
      </c>
      <c r="HS92" s="5" t="s">
        <v>220</v>
      </c>
      <c r="HT92" s="5" t="s">
        <v>220</v>
      </c>
      <c r="HU92" s="5" t="s">
        <v>220</v>
      </c>
      <c r="HV92" s="5" t="s">
        <v>220</v>
      </c>
      <c r="HW92" s="5" t="s">
        <v>220</v>
      </c>
      <c r="HX92" s="5" t="s">
        <v>220</v>
      </c>
      <c r="HY92" s="5" t="s">
        <v>220</v>
      </c>
      <c r="HZ92" s="5" t="s">
        <v>220</v>
      </c>
      <c r="IA92" s="5" t="s">
        <v>220</v>
      </c>
      <c r="IB92" s="5" t="s">
        <v>220</v>
      </c>
      <c r="IC92" s="5" t="s">
        <v>220</v>
      </c>
      <c r="ID92" s="5" t="s">
        <v>220</v>
      </c>
      <c r="IE92" s="5" t="s">
        <v>220</v>
      </c>
      <c r="IF92" s="5" t="s">
        <v>220</v>
      </c>
      <c r="IG92" s="5" t="s">
        <v>220</v>
      </c>
      <c r="IH92" s="5" t="s">
        <v>220</v>
      </c>
      <c r="II92" s="5" t="s">
        <v>220</v>
      </c>
      <c r="IJ92" s="5" t="s">
        <v>220</v>
      </c>
      <c r="IK92" s="5" t="s">
        <v>220</v>
      </c>
      <c r="IL92" s="5" t="s">
        <v>220</v>
      </c>
      <c r="IM92" s="5" t="s">
        <v>220</v>
      </c>
      <c r="IN92" s="5" t="s">
        <v>220</v>
      </c>
      <c r="IO92" s="5" t="s">
        <v>220</v>
      </c>
      <c r="IP92" s="5" t="s">
        <v>220</v>
      </c>
      <c r="IQ92" s="5" t="s">
        <v>220</v>
      </c>
      <c r="IR92" s="5" t="s">
        <v>220</v>
      </c>
      <c r="IS92" s="5" t="s">
        <v>220</v>
      </c>
      <c r="IT92" s="5" t="s">
        <v>220</v>
      </c>
      <c r="IU92" s="5" t="s">
        <v>220</v>
      </c>
      <c r="IV92" s="5" t="s">
        <v>220</v>
      </c>
      <c r="IW92" s="5" t="s">
        <v>220</v>
      </c>
      <c r="IX92" s="5" t="s">
        <v>220</v>
      </c>
    </row>
    <row r="93" spans="1:258" x14ac:dyDescent="0.3">
      <c r="A93" s="1" t="s">
        <v>87</v>
      </c>
      <c r="B93" s="2">
        <v>4057071</v>
      </c>
      <c r="C93" s="5" t="s">
        <v>220</v>
      </c>
      <c r="D93" s="5" t="s">
        <v>220</v>
      </c>
      <c r="E93" s="5" t="s">
        <v>220</v>
      </c>
      <c r="F93" s="5" t="s">
        <v>220</v>
      </c>
      <c r="G93" s="5" t="s">
        <v>220</v>
      </c>
      <c r="H93" s="5" t="s">
        <v>220</v>
      </c>
      <c r="I93" s="5" t="s">
        <v>220</v>
      </c>
      <c r="J93" s="5" t="s">
        <v>220</v>
      </c>
      <c r="K93" s="5" t="s">
        <v>220</v>
      </c>
      <c r="L93" s="5" t="s">
        <v>220</v>
      </c>
      <c r="M93" s="5" t="s">
        <v>220</v>
      </c>
      <c r="N93" s="5" t="s">
        <v>220</v>
      </c>
      <c r="O93" s="5" t="s">
        <v>220</v>
      </c>
      <c r="P93" s="5" t="s">
        <v>220</v>
      </c>
      <c r="Q93" s="5" t="s">
        <v>220</v>
      </c>
      <c r="R93" s="5" t="s">
        <v>220</v>
      </c>
      <c r="S93" s="5" t="s">
        <v>220</v>
      </c>
      <c r="T93" s="5" t="s">
        <v>220</v>
      </c>
      <c r="U93" s="5" t="s">
        <v>220</v>
      </c>
      <c r="V93" s="5" t="s">
        <v>220</v>
      </c>
      <c r="W93" s="5" t="s">
        <v>220</v>
      </c>
      <c r="X93" s="5" t="s">
        <v>220</v>
      </c>
      <c r="Y93" s="5" t="s">
        <v>220</v>
      </c>
      <c r="Z93" s="5" t="s">
        <v>220</v>
      </c>
      <c r="AA93" s="5" t="s">
        <v>220</v>
      </c>
      <c r="AB93" s="5">
        <v>1235482</v>
      </c>
      <c r="AC93" s="5">
        <v>1238954</v>
      </c>
      <c r="AD93" s="5">
        <v>1142078</v>
      </c>
      <c r="AE93" s="5">
        <v>1288095</v>
      </c>
      <c r="AF93" s="5">
        <v>1178352</v>
      </c>
      <c r="AG93" s="5">
        <v>1149722</v>
      </c>
      <c r="AH93" s="5">
        <v>1228016</v>
      </c>
      <c r="AI93" s="5" t="s">
        <v>220</v>
      </c>
      <c r="AJ93" s="5" t="s">
        <v>220</v>
      </c>
      <c r="AK93" s="5" t="s">
        <v>220</v>
      </c>
      <c r="AL93" s="5" t="s">
        <v>220</v>
      </c>
      <c r="AM93" s="5" t="s">
        <v>220</v>
      </c>
      <c r="AN93" s="5" t="s">
        <v>220</v>
      </c>
      <c r="AO93" s="5" t="s">
        <v>220</v>
      </c>
      <c r="AP93" s="5" t="s">
        <v>220</v>
      </c>
      <c r="AQ93" s="5" t="s">
        <v>220</v>
      </c>
      <c r="AR93" s="5" t="s">
        <v>220</v>
      </c>
      <c r="AS93" s="5" t="s">
        <v>220</v>
      </c>
      <c r="AT93" s="5" t="s">
        <v>220</v>
      </c>
      <c r="AU93" s="5" t="s">
        <v>220</v>
      </c>
      <c r="AV93" s="5" t="s">
        <v>220</v>
      </c>
      <c r="AW93" s="5" t="s">
        <v>220</v>
      </c>
      <c r="AX93" s="5" t="s">
        <v>220</v>
      </c>
      <c r="AY93" s="5" t="s">
        <v>220</v>
      </c>
      <c r="AZ93" s="5" t="s">
        <v>220</v>
      </c>
      <c r="BA93" s="5" t="s">
        <v>220</v>
      </c>
      <c r="BB93" s="5" t="s">
        <v>220</v>
      </c>
      <c r="BC93" s="5" t="s">
        <v>220</v>
      </c>
      <c r="BD93" s="5" t="s">
        <v>220</v>
      </c>
      <c r="BE93" s="5" t="s">
        <v>220</v>
      </c>
      <c r="BF93" s="5" t="s">
        <v>220</v>
      </c>
      <c r="BG93" s="5" t="s">
        <v>220</v>
      </c>
      <c r="BH93" s="5">
        <v>6147011</v>
      </c>
      <c r="BI93" s="5">
        <v>6236966</v>
      </c>
      <c r="BJ93" s="5">
        <v>5890889</v>
      </c>
      <c r="BK93" s="5">
        <v>6487018</v>
      </c>
      <c r="BL93" s="5">
        <v>5256093</v>
      </c>
      <c r="BM93" s="5">
        <v>4445280</v>
      </c>
      <c r="BN93" s="5">
        <v>4542115</v>
      </c>
      <c r="BO93" s="6" t="s">
        <v>220</v>
      </c>
      <c r="BP93" s="6" t="s">
        <v>220</v>
      </c>
      <c r="BQ93" s="6" t="s">
        <v>220</v>
      </c>
      <c r="BR93" s="6" t="s">
        <v>220</v>
      </c>
      <c r="BS93" s="6" t="s">
        <v>220</v>
      </c>
      <c r="BT93" s="6" t="s">
        <v>220</v>
      </c>
      <c r="BU93" s="6" t="s">
        <v>220</v>
      </c>
      <c r="BV93" s="6" t="s">
        <v>220</v>
      </c>
      <c r="BW93" s="6" t="s">
        <v>220</v>
      </c>
      <c r="BX93" s="6" t="s">
        <v>220</v>
      </c>
      <c r="BY93" s="6" t="s">
        <v>220</v>
      </c>
      <c r="BZ93" s="6" t="s">
        <v>220</v>
      </c>
      <c r="CA93" s="6" t="s">
        <v>220</v>
      </c>
      <c r="CB93" s="6" t="s">
        <v>220</v>
      </c>
      <c r="CC93" s="6" t="s">
        <v>220</v>
      </c>
      <c r="CD93" s="6" t="s">
        <v>220</v>
      </c>
      <c r="CE93" s="6" t="s">
        <v>220</v>
      </c>
      <c r="CF93" s="6" t="s">
        <v>220</v>
      </c>
      <c r="CG93" s="6" t="s">
        <v>220</v>
      </c>
      <c r="CH93" s="6" t="s">
        <v>220</v>
      </c>
      <c r="CI93" s="6" t="s">
        <v>220</v>
      </c>
      <c r="CJ93" s="6" t="s">
        <v>220</v>
      </c>
      <c r="CK93" s="6" t="s">
        <v>220</v>
      </c>
      <c r="CL93" s="6" t="s">
        <v>220</v>
      </c>
      <c r="CM93" s="6" t="s">
        <v>220</v>
      </c>
      <c r="CN93" s="6" t="s">
        <v>220</v>
      </c>
      <c r="CO93" s="6" t="s">
        <v>220</v>
      </c>
      <c r="CP93" s="6" t="s">
        <v>220</v>
      </c>
      <c r="CQ93" s="6" t="s">
        <v>220</v>
      </c>
      <c r="CR93" s="6" t="s">
        <v>220</v>
      </c>
      <c r="CS93" s="6" t="s">
        <v>220</v>
      </c>
      <c r="CT93" s="6" t="s">
        <v>220</v>
      </c>
      <c r="CU93" s="6" t="s">
        <v>220</v>
      </c>
      <c r="CV93" s="6" t="s">
        <v>220</v>
      </c>
      <c r="CW93" s="6" t="s">
        <v>220</v>
      </c>
      <c r="CX93" s="6" t="s">
        <v>220</v>
      </c>
      <c r="CY93" s="6" t="s">
        <v>220</v>
      </c>
      <c r="CZ93" s="6" t="s">
        <v>220</v>
      </c>
      <c r="DA93" s="6" t="s">
        <v>220</v>
      </c>
      <c r="DB93" s="6" t="s">
        <v>220</v>
      </c>
      <c r="DC93" s="6" t="s">
        <v>220</v>
      </c>
      <c r="DD93" s="6" t="s">
        <v>220</v>
      </c>
      <c r="DE93" s="6" t="s">
        <v>220</v>
      </c>
      <c r="DF93" s="6" t="s">
        <v>220</v>
      </c>
      <c r="DG93" s="6" t="s">
        <v>220</v>
      </c>
      <c r="DH93" s="6" t="s">
        <v>220</v>
      </c>
      <c r="DI93" s="6" t="s">
        <v>220</v>
      </c>
      <c r="DJ93" s="6" t="s">
        <v>220</v>
      </c>
      <c r="DK93" s="6" t="s">
        <v>220</v>
      </c>
      <c r="DL93" s="6" t="s">
        <v>220</v>
      </c>
      <c r="DM93" s="6" t="s">
        <v>220</v>
      </c>
      <c r="DN93" s="6" t="s">
        <v>220</v>
      </c>
      <c r="DO93" s="6" t="s">
        <v>220</v>
      </c>
      <c r="DP93" s="6" t="s">
        <v>220</v>
      </c>
      <c r="DQ93" s="6" t="s">
        <v>220</v>
      </c>
      <c r="DR93" s="6" t="s">
        <v>220</v>
      </c>
      <c r="DS93" s="6" t="s">
        <v>220</v>
      </c>
      <c r="DT93" s="6" t="s">
        <v>220</v>
      </c>
      <c r="DU93" s="6" t="s">
        <v>220</v>
      </c>
      <c r="DV93" s="6" t="s">
        <v>220</v>
      </c>
      <c r="DW93" s="6" t="s">
        <v>220</v>
      </c>
      <c r="DX93" s="6" t="s">
        <v>220</v>
      </c>
      <c r="DY93" s="6" t="s">
        <v>220</v>
      </c>
      <c r="DZ93" s="6" t="s">
        <v>220</v>
      </c>
      <c r="EA93" s="6" t="s">
        <v>220</v>
      </c>
      <c r="EB93" s="6" t="s">
        <v>220</v>
      </c>
      <c r="EC93" s="6" t="s">
        <v>220</v>
      </c>
      <c r="ED93" s="6" t="s">
        <v>220</v>
      </c>
      <c r="EE93" s="6" t="s">
        <v>220</v>
      </c>
      <c r="EF93" s="6" t="s">
        <v>220</v>
      </c>
      <c r="EG93" s="6" t="s">
        <v>220</v>
      </c>
      <c r="EH93" s="6" t="s">
        <v>220</v>
      </c>
      <c r="EI93" s="6" t="s">
        <v>220</v>
      </c>
      <c r="EJ93" s="6" t="s">
        <v>220</v>
      </c>
      <c r="EK93" s="6" t="s">
        <v>220</v>
      </c>
      <c r="EL93" s="6" t="s">
        <v>220</v>
      </c>
      <c r="EM93" s="6" t="s">
        <v>220</v>
      </c>
      <c r="EN93" s="6" t="s">
        <v>220</v>
      </c>
      <c r="EO93" s="6" t="s">
        <v>220</v>
      </c>
      <c r="EP93" s="6" t="s">
        <v>220</v>
      </c>
      <c r="EQ93" s="6" t="s">
        <v>220</v>
      </c>
      <c r="ER93" s="6" t="s">
        <v>220</v>
      </c>
      <c r="ES93" s="6" t="s">
        <v>220</v>
      </c>
      <c r="ET93" s="6" t="s">
        <v>220</v>
      </c>
      <c r="EU93" s="6" t="s">
        <v>220</v>
      </c>
      <c r="EV93" s="6" t="s">
        <v>220</v>
      </c>
      <c r="EW93" s="6" t="s">
        <v>220</v>
      </c>
      <c r="EX93" s="6" t="s">
        <v>220</v>
      </c>
      <c r="EY93" s="6" t="s">
        <v>220</v>
      </c>
      <c r="EZ93" s="6" t="s">
        <v>220</v>
      </c>
      <c r="FA93" s="6" t="s">
        <v>220</v>
      </c>
      <c r="FB93" s="6" t="s">
        <v>220</v>
      </c>
      <c r="FC93" s="6" t="s">
        <v>220</v>
      </c>
      <c r="FD93" s="6" t="s">
        <v>220</v>
      </c>
      <c r="FE93" s="6" t="s">
        <v>220</v>
      </c>
      <c r="FF93" s="6" t="s">
        <v>220</v>
      </c>
      <c r="FG93" s="6" t="s">
        <v>220</v>
      </c>
      <c r="FH93" s="6" t="s">
        <v>220</v>
      </c>
      <c r="FI93" s="6" t="s">
        <v>220</v>
      </c>
      <c r="FJ93" s="6" t="s">
        <v>220</v>
      </c>
      <c r="FK93" s="6" t="s">
        <v>220</v>
      </c>
      <c r="FL93" s="6" t="s">
        <v>220</v>
      </c>
      <c r="FM93" s="6" t="s">
        <v>220</v>
      </c>
      <c r="FN93" s="6" t="s">
        <v>220</v>
      </c>
      <c r="FO93" s="6" t="s">
        <v>220</v>
      </c>
      <c r="FP93" s="6" t="s">
        <v>220</v>
      </c>
      <c r="FQ93" s="6" t="s">
        <v>220</v>
      </c>
      <c r="FR93" s="6" t="s">
        <v>220</v>
      </c>
      <c r="FS93" s="6" t="s">
        <v>220</v>
      </c>
      <c r="FT93" s="6" t="s">
        <v>220</v>
      </c>
      <c r="FU93" s="6" t="s">
        <v>220</v>
      </c>
      <c r="FV93" s="6" t="s">
        <v>220</v>
      </c>
      <c r="FW93" s="6" t="s">
        <v>220</v>
      </c>
      <c r="FX93" s="6" t="s">
        <v>220</v>
      </c>
      <c r="FY93" s="6" t="s">
        <v>220</v>
      </c>
      <c r="FZ93" s="6" t="s">
        <v>220</v>
      </c>
      <c r="GA93" s="6" t="s">
        <v>220</v>
      </c>
      <c r="GB93" s="6" t="s">
        <v>220</v>
      </c>
      <c r="GC93" s="6" t="s">
        <v>220</v>
      </c>
      <c r="GD93" s="6" t="s">
        <v>220</v>
      </c>
      <c r="GE93" s="6" t="s">
        <v>220</v>
      </c>
      <c r="GF93" s="6" t="s">
        <v>220</v>
      </c>
      <c r="GG93" s="6" t="s">
        <v>220</v>
      </c>
      <c r="GH93" s="6" t="s">
        <v>220</v>
      </c>
      <c r="GI93" s="6" t="s">
        <v>220</v>
      </c>
      <c r="GJ93" s="6" t="s">
        <v>220</v>
      </c>
      <c r="GK93" s="6" t="s">
        <v>220</v>
      </c>
      <c r="GL93" s="6" t="s">
        <v>220</v>
      </c>
      <c r="GM93" s="5" t="s">
        <v>220</v>
      </c>
      <c r="GN93" s="5" t="s">
        <v>220</v>
      </c>
      <c r="GO93" s="5" t="s">
        <v>220</v>
      </c>
      <c r="GP93" s="5" t="s">
        <v>220</v>
      </c>
      <c r="GQ93" s="5" t="s">
        <v>220</v>
      </c>
      <c r="GR93" s="5" t="s">
        <v>220</v>
      </c>
      <c r="GS93" s="5" t="s">
        <v>220</v>
      </c>
      <c r="GT93" s="5" t="s">
        <v>220</v>
      </c>
      <c r="GU93" s="5" t="s">
        <v>220</v>
      </c>
      <c r="GV93" s="5" t="s">
        <v>220</v>
      </c>
      <c r="GW93" s="5" t="s">
        <v>220</v>
      </c>
      <c r="GX93" s="5" t="s">
        <v>220</v>
      </c>
      <c r="GY93" s="5" t="s">
        <v>220</v>
      </c>
      <c r="GZ93" s="5" t="s">
        <v>220</v>
      </c>
      <c r="HA93" s="5" t="s">
        <v>220</v>
      </c>
      <c r="HB93" s="5" t="s">
        <v>220</v>
      </c>
      <c r="HC93" s="5" t="s">
        <v>220</v>
      </c>
      <c r="HD93" s="5" t="s">
        <v>220</v>
      </c>
      <c r="HE93" s="5" t="s">
        <v>220</v>
      </c>
      <c r="HF93" s="5" t="s">
        <v>220</v>
      </c>
      <c r="HG93" s="5" t="s">
        <v>220</v>
      </c>
      <c r="HH93" s="5" t="s">
        <v>220</v>
      </c>
      <c r="HI93" s="5" t="s">
        <v>220</v>
      </c>
      <c r="HJ93" s="5" t="s">
        <v>220</v>
      </c>
      <c r="HK93" s="5" t="s">
        <v>220</v>
      </c>
      <c r="HL93" s="5" t="s">
        <v>220</v>
      </c>
      <c r="HM93" s="5" t="s">
        <v>220</v>
      </c>
      <c r="HN93" s="5" t="s">
        <v>220</v>
      </c>
      <c r="HO93" s="5" t="s">
        <v>220</v>
      </c>
      <c r="HP93" s="5" t="s">
        <v>220</v>
      </c>
      <c r="HQ93" s="5" t="s">
        <v>220</v>
      </c>
      <c r="HR93" s="5" t="s">
        <v>220</v>
      </c>
      <c r="HS93" s="5" t="s">
        <v>220</v>
      </c>
      <c r="HT93" s="5" t="s">
        <v>220</v>
      </c>
      <c r="HU93" s="5" t="s">
        <v>220</v>
      </c>
      <c r="HV93" s="5" t="s">
        <v>220</v>
      </c>
      <c r="HW93" s="5" t="s">
        <v>220</v>
      </c>
      <c r="HX93" s="5" t="s">
        <v>220</v>
      </c>
      <c r="HY93" s="5" t="s">
        <v>220</v>
      </c>
      <c r="HZ93" s="5" t="s">
        <v>220</v>
      </c>
      <c r="IA93" s="5" t="s">
        <v>220</v>
      </c>
      <c r="IB93" s="5" t="s">
        <v>220</v>
      </c>
      <c r="IC93" s="5" t="s">
        <v>220</v>
      </c>
      <c r="ID93" s="5" t="s">
        <v>220</v>
      </c>
      <c r="IE93" s="5" t="s">
        <v>220</v>
      </c>
      <c r="IF93" s="5" t="s">
        <v>220</v>
      </c>
      <c r="IG93" s="5" t="s">
        <v>220</v>
      </c>
      <c r="IH93" s="5" t="s">
        <v>220</v>
      </c>
      <c r="II93" s="5" t="s">
        <v>220</v>
      </c>
      <c r="IJ93" s="5" t="s">
        <v>220</v>
      </c>
      <c r="IK93" s="5" t="s">
        <v>220</v>
      </c>
      <c r="IL93" s="5" t="s">
        <v>220</v>
      </c>
      <c r="IM93" s="5" t="s">
        <v>220</v>
      </c>
      <c r="IN93" s="5" t="s">
        <v>220</v>
      </c>
      <c r="IO93" s="5" t="s">
        <v>220</v>
      </c>
      <c r="IP93" s="5" t="s">
        <v>220</v>
      </c>
      <c r="IQ93" s="5" t="s">
        <v>220</v>
      </c>
      <c r="IR93" s="5" t="s">
        <v>220</v>
      </c>
      <c r="IS93" s="5" t="s">
        <v>220</v>
      </c>
      <c r="IT93" s="5" t="s">
        <v>220</v>
      </c>
      <c r="IU93" s="5" t="s">
        <v>220</v>
      </c>
      <c r="IV93" s="5" t="s">
        <v>220</v>
      </c>
      <c r="IW93" s="5" t="s">
        <v>220</v>
      </c>
      <c r="IX93" s="5" t="s">
        <v>220</v>
      </c>
    </row>
    <row r="94" spans="1:258" x14ac:dyDescent="0.3">
      <c r="A94" s="1" t="s">
        <v>88</v>
      </c>
      <c r="B94" s="2">
        <v>4674873</v>
      </c>
      <c r="C94" s="5" t="s">
        <v>220</v>
      </c>
      <c r="D94" s="5" t="s">
        <v>220</v>
      </c>
      <c r="E94" s="5" t="s">
        <v>220</v>
      </c>
      <c r="F94" s="5" t="s">
        <v>220</v>
      </c>
      <c r="G94" s="5" t="s">
        <v>220</v>
      </c>
      <c r="H94" s="5" t="s">
        <v>220</v>
      </c>
      <c r="I94" s="5" t="s">
        <v>220</v>
      </c>
      <c r="J94" s="5" t="s">
        <v>220</v>
      </c>
      <c r="K94" s="5" t="s">
        <v>220</v>
      </c>
      <c r="L94" s="5" t="s">
        <v>220</v>
      </c>
      <c r="M94" s="5" t="s">
        <v>220</v>
      </c>
      <c r="N94" s="5" t="s">
        <v>220</v>
      </c>
      <c r="O94" s="5" t="s">
        <v>220</v>
      </c>
      <c r="P94" s="5" t="s">
        <v>220</v>
      </c>
      <c r="Q94" s="5" t="s">
        <v>220</v>
      </c>
      <c r="R94" s="5" t="s">
        <v>220</v>
      </c>
      <c r="S94" s="5" t="s">
        <v>220</v>
      </c>
      <c r="T94" s="5" t="s">
        <v>220</v>
      </c>
      <c r="U94" s="5" t="s">
        <v>220</v>
      </c>
      <c r="V94" s="5" t="s">
        <v>220</v>
      </c>
      <c r="W94" s="5" t="s">
        <v>220</v>
      </c>
      <c r="X94" s="5" t="s">
        <v>220</v>
      </c>
      <c r="Y94" s="5" t="s">
        <v>220</v>
      </c>
      <c r="Z94" s="5" t="s">
        <v>220</v>
      </c>
      <c r="AA94" s="5" t="s">
        <v>220</v>
      </c>
      <c r="AB94" s="5" t="s">
        <v>220</v>
      </c>
      <c r="AC94" s="5" t="s">
        <v>220</v>
      </c>
      <c r="AD94" s="5" t="s">
        <v>220</v>
      </c>
      <c r="AE94" s="5" t="s">
        <v>220</v>
      </c>
      <c r="AF94" s="5" t="s">
        <v>220</v>
      </c>
      <c r="AG94" s="5" t="s">
        <v>220</v>
      </c>
      <c r="AH94" s="5" t="s">
        <v>220</v>
      </c>
      <c r="AI94" s="5" t="s">
        <v>220</v>
      </c>
      <c r="AJ94" s="5" t="s">
        <v>220</v>
      </c>
      <c r="AK94" s="5" t="s">
        <v>220</v>
      </c>
      <c r="AL94" s="5" t="s">
        <v>220</v>
      </c>
      <c r="AM94" s="5" t="s">
        <v>220</v>
      </c>
      <c r="AN94" s="5" t="s">
        <v>220</v>
      </c>
      <c r="AO94" s="5" t="s">
        <v>220</v>
      </c>
      <c r="AP94" s="5" t="s">
        <v>220</v>
      </c>
      <c r="AQ94" s="5" t="s">
        <v>220</v>
      </c>
      <c r="AR94" s="5" t="s">
        <v>220</v>
      </c>
      <c r="AS94" s="5" t="s">
        <v>220</v>
      </c>
      <c r="AT94" s="5" t="s">
        <v>220</v>
      </c>
      <c r="AU94" s="5" t="s">
        <v>220</v>
      </c>
      <c r="AV94" s="5" t="s">
        <v>220</v>
      </c>
      <c r="AW94" s="5" t="s">
        <v>220</v>
      </c>
      <c r="AX94" s="5" t="s">
        <v>220</v>
      </c>
      <c r="AY94" s="5" t="s">
        <v>220</v>
      </c>
      <c r="AZ94" s="5" t="s">
        <v>220</v>
      </c>
      <c r="BA94" s="5" t="s">
        <v>220</v>
      </c>
      <c r="BB94" s="5" t="s">
        <v>220</v>
      </c>
      <c r="BC94" s="5" t="s">
        <v>220</v>
      </c>
      <c r="BD94" s="5" t="s">
        <v>220</v>
      </c>
      <c r="BE94" s="5" t="s">
        <v>220</v>
      </c>
      <c r="BF94" s="5" t="s">
        <v>220</v>
      </c>
      <c r="BG94" s="5" t="s">
        <v>220</v>
      </c>
      <c r="BH94" s="5" t="s">
        <v>220</v>
      </c>
      <c r="BI94" s="5" t="s">
        <v>220</v>
      </c>
      <c r="BJ94" s="5" t="s">
        <v>220</v>
      </c>
      <c r="BK94" s="5" t="s">
        <v>220</v>
      </c>
      <c r="BL94" s="5" t="s">
        <v>220</v>
      </c>
      <c r="BM94" s="5" t="s">
        <v>220</v>
      </c>
      <c r="BN94" s="5" t="s">
        <v>220</v>
      </c>
      <c r="BO94" s="6" t="s">
        <v>220</v>
      </c>
      <c r="BP94" s="6" t="s">
        <v>220</v>
      </c>
      <c r="BQ94" s="6" t="s">
        <v>220</v>
      </c>
      <c r="BR94" s="6" t="s">
        <v>220</v>
      </c>
      <c r="BS94" s="6" t="s">
        <v>220</v>
      </c>
      <c r="BT94" s="6" t="s">
        <v>220</v>
      </c>
      <c r="BU94" s="6" t="s">
        <v>220</v>
      </c>
      <c r="BV94" s="6" t="s">
        <v>220</v>
      </c>
      <c r="BW94" s="6" t="s">
        <v>220</v>
      </c>
      <c r="BX94" s="6" t="s">
        <v>220</v>
      </c>
      <c r="BY94" s="6" t="s">
        <v>220</v>
      </c>
      <c r="BZ94" s="6" t="s">
        <v>220</v>
      </c>
      <c r="CA94" s="6" t="s">
        <v>220</v>
      </c>
      <c r="CB94" s="6" t="s">
        <v>220</v>
      </c>
      <c r="CC94" s="6" t="s">
        <v>220</v>
      </c>
      <c r="CD94" s="6" t="s">
        <v>220</v>
      </c>
      <c r="CE94" s="6" t="s">
        <v>220</v>
      </c>
      <c r="CF94" s="6" t="s">
        <v>220</v>
      </c>
      <c r="CG94" s="6" t="s">
        <v>220</v>
      </c>
      <c r="CH94" s="6" t="s">
        <v>220</v>
      </c>
      <c r="CI94" s="6" t="s">
        <v>220</v>
      </c>
      <c r="CJ94" s="6" t="s">
        <v>220</v>
      </c>
      <c r="CK94" s="6" t="s">
        <v>220</v>
      </c>
      <c r="CL94" s="6" t="s">
        <v>220</v>
      </c>
      <c r="CM94" s="6" t="s">
        <v>220</v>
      </c>
      <c r="CN94" s="6" t="s">
        <v>220</v>
      </c>
      <c r="CO94" s="6" t="s">
        <v>220</v>
      </c>
      <c r="CP94" s="6" t="s">
        <v>220</v>
      </c>
      <c r="CQ94" s="6" t="s">
        <v>220</v>
      </c>
      <c r="CR94" s="6" t="s">
        <v>220</v>
      </c>
      <c r="CS94" s="6" t="s">
        <v>220</v>
      </c>
      <c r="CT94" s="6" t="s">
        <v>220</v>
      </c>
      <c r="CU94" s="6" t="s">
        <v>220</v>
      </c>
      <c r="CV94" s="6" t="s">
        <v>220</v>
      </c>
      <c r="CW94" s="6" t="s">
        <v>220</v>
      </c>
      <c r="CX94" s="6" t="s">
        <v>220</v>
      </c>
      <c r="CY94" s="6" t="s">
        <v>220</v>
      </c>
      <c r="CZ94" s="6" t="s">
        <v>220</v>
      </c>
      <c r="DA94" s="6" t="s">
        <v>220</v>
      </c>
      <c r="DB94" s="6" t="s">
        <v>220</v>
      </c>
      <c r="DC94" s="6" t="s">
        <v>220</v>
      </c>
      <c r="DD94" s="6" t="s">
        <v>220</v>
      </c>
      <c r="DE94" s="6" t="s">
        <v>220</v>
      </c>
      <c r="DF94" s="6" t="s">
        <v>220</v>
      </c>
      <c r="DG94" s="6" t="s">
        <v>220</v>
      </c>
      <c r="DH94" s="6" t="s">
        <v>220</v>
      </c>
      <c r="DI94" s="6" t="s">
        <v>220</v>
      </c>
      <c r="DJ94" s="6" t="s">
        <v>220</v>
      </c>
      <c r="DK94" s="6" t="s">
        <v>220</v>
      </c>
      <c r="DL94" s="6" t="s">
        <v>220</v>
      </c>
      <c r="DM94" s="6" t="s">
        <v>220</v>
      </c>
      <c r="DN94" s="6" t="s">
        <v>220</v>
      </c>
      <c r="DO94" s="6" t="s">
        <v>220</v>
      </c>
      <c r="DP94" s="6" t="s">
        <v>220</v>
      </c>
      <c r="DQ94" s="6" t="s">
        <v>220</v>
      </c>
      <c r="DR94" s="6" t="s">
        <v>220</v>
      </c>
      <c r="DS94" s="6" t="s">
        <v>220</v>
      </c>
      <c r="DT94" s="6" t="s">
        <v>220</v>
      </c>
      <c r="DU94" s="6" t="s">
        <v>220</v>
      </c>
      <c r="DV94" s="6" t="s">
        <v>220</v>
      </c>
      <c r="DW94" s="6" t="s">
        <v>220</v>
      </c>
      <c r="DX94" s="6" t="s">
        <v>220</v>
      </c>
      <c r="DY94" s="6" t="s">
        <v>220</v>
      </c>
      <c r="DZ94" s="6" t="s">
        <v>220</v>
      </c>
      <c r="EA94" s="6" t="s">
        <v>220</v>
      </c>
      <c r="EB94" s="6" t="s">
        <v>220</v>
      </c>
      <c r="EC94" s="6" t="s">
        <v>220</v>
      </c>
      <c r="ED94" s="6" t="s">
        <v>220</v>
      </c>
      <c r="EE94" s="6" t="s">
        <v>220</v>
      </c>
      <c r="EF94" s="6" t="s">
        <v>220</v>
      </c>
      <c r="EG94" s="6" t="s">
        <v>220</v>
      </c>
      <c r="EH94" s="6" t="s">
        <v>220</v>
      </c>
      <c r="EI94" s="6" t="s">
        <v>220</v>
      </c>
      <c r="EJ94" s="6" t="s">
        <v>220</v>
      </c>
      <c r="EK94" s="6" t="s">
        <v>220</v>
      </c>
      <c r="EL94" s="6" t="s">
        <v>220</v>
      </c>
      <c r="EM94" s="6" t="s">
        <v>220</v>
      </c>
      <c r="EN94" s="6" t="s">
        <v>220</v>
      </c>
      <c r="EO94" s="6" t="s">
        <v>220</v>
      </c>
      <c r="EP94" s="6" t="s">
        <v>220</v>
      </c>
      <c r="EQ94" s="6" t="s">
        <v>220</v>
      </c>
      <c r="ER94" s="6" t="s">
        <v>220</v>
      </c>
      <c r="ES94" s="6" t="s">
        <v>220</v>
      </c>
      <c r="ET94" s="6" t="s">
        <v>220</v>
      </c>
      <c r="EU94" s="6" t="s">
        <v>220</v>
      </c>
      <c r="EV94" s="6" t="s">
        <v>220</v>
      </c>
      <c r="EW94" s="6" t="s">
        <v>220</v>
      </c>
      <c r="EX94" s="6" t="s">
        <v>220</v>
      </c>
      <c r="EY94" s="6" t="s">
        <v>220</v>
      </c>
      <c r="EZ94" s="6" t="s">
        <v>220</v>
      </c>
      <c r="FA94" s="6" t="s">
        <v>220</v>
      </c>
      <c r="FB94" s="6" t="s">
        <v>220</v>
      </c>
      <c r="FC94" s="6" t="s">
        <v>220</v>
      </c>
      <c r="FD94" s="6" t="s">
        <v>220</v>
      </c>
      <c r="FE94" s="6" t="s">
        <v>220</v>
      </c>
      <c r="FF94" s="6" t="s">
        <v>220</v>
      </c>
      <c r="FG94" s="6" t="s">
        <v>220</v>
      </c>
      <c r="FH94" s="6" t="s">
        <v>220</v>
      </c>
      <c r="FI94" s="6" t="s">
        <v>220</v>
      </c>
      <c r="FJ94" s="6" t="s">
        <v>220</v>
      </c>
      <c r="FK94" s="6" t="s">
        <v>220</v>
      </c>
      <c r="FL94" s="6" t="s">
        <v>220</v>
      </c>
      <c r="FM94" s="6" t="s">
        <v>220</v>
      </c>
      <c r="FN94" s="6" t="s">
        <v>220</v>
      </c>
      <c r="FO94" s="6" t="s">
        <v>220</v>
      </c>
      <c r="FP94" s="6" t="s">
        <v>220</v>
      </c>
      <c r="FQ94" s="6" t="s">
        <v>220</v>
      </c>
      <c r="FR94" s="6" t="s">
        <v>220</v>
      </c>
      <c r="FS94" s="6" t="s">
        <v>220</v>
      </c>
      <c r="FT94" s="6" t="s">
        <v>220</v>
      </c>
      <c r="FU94" s="6" t="s">
        <v>220</v>
      </c>
      <c r="FV94" s="6" t="s">
        <v>220</v>
      </c>
      <c r="FW94" s="6" t="s">
        <v>220</v>
      </c>
      <c r="FX94" s="6" t="s">
        <v>220</v>
      </c>
      <c r="FY94" s="6" t="s">
        <v>220</v>
      </c>
      <c r="FZ94" s="6" t="s">
        <v>220</v>
      </c>
      <c r="GA94" s="6" t="s">
        <v>220</v>
      </c>
      <c r="GB94" s="6" t="s">
        <v>220</v>
      </c>
      <c r="GC94" s="6" t="s">
        <v>220</v>
      </c>
      <c r="GD94" s="6" t="s">
        <v>220</v>
      </c>
      <c r="GE94" s="6" t="s">
        <v>220</v>
      </c>
      <c r="GF94" s="6" t="s">
        <v>220</v>
      </c>
      <c r="GG94" s="6" t="s">
        <v>220</v>
      </c>
      <c r="GH94" s="6" t="s">
        <v>220</v>
      </c>
      <c r="GI94" s="6" t="s">
        <v>220</v>
      </c>
      <c r="GJ94" s="6" t="s">
        <v>220</v>
      </c>
      <c r="GK94" s="6" t="s">
        <v>220</v>
      </c>
      <c r="GL94" s="6" t="s">
        <v>220</v>
      </c>
      <c r="GM94" s="5" t="s">
        <v>220</v>
      </c>
      <c r="GN94" s="5" t="s">
        <v>220</v>
      </c>
      <c r="GO94" s="5" t="s">
        <v>220</v>
      </c>
      <c r="GP94" s="5" t="s">
        <v>220</v>
      </c>
      <c r="GQ94" s="5" t="s">
        <v>220</v>
      </c>
      <c r="GR94" s="5" t="s">
        <v>220</v>
      </c>
      <c r="GS94" s="5" t="s">
        <v>220</v>
      </c>
      <c r="GT94" s="5" t="s">
        <v>220</v>
      </c>
      <c r="GU94" s="5" t="s">
        <v>220</v>
      </c>
      <c r="GV94" s="5" t="s">
        <v>220</v>
      </c>
      <c r="GW94" s="5" t="s">
        <v>220</v>
      </c>
      <c r="GX94" s="5" t="s">
        <v>220</v>
      </c>
      <c r="GY94" s="5" t="s">
        <v>220</v>
      </c>
      <c r="GZ94" s="5" t="s">
        <v>220</v>
      </c>
      <c r="HA94" s="5" t="s">
        <v>220</v>
      </c>
      <c r="HB94" s="5" t="s">
        <v>220</v>
      </c>
      <c r="HC94" s="5" t="s">
        <v>220</v>
      </c>
      <c r="HD94" s="5" t="s">
        <v>220</v>
      </c>
      <c r="HE94" s="5" t="s">
        <v>220</v>
      </c>
      <c r="HF94" s="5" t="s">
        <v>220</v>
      </c>
      <c r="HG94" s="5" t="s">
        <v>220</v>
      </c>
      <c r="HH94" s="5" t="s">
        <v>220</v>
      </c>
      <c r="HI94" s="5" t="s">
        <v>220</v>
      </c>
      <c r="HJ94" s="5" t="s">
        <v>220</v>
      </c>
      <c r="HK94" s="5" t="s">
        <v>220</v>
      </c>
      <c r="HL94" s="5" t="s">
        <v>220</v>
      </c>
      <c r="HM94" s="5" t="s">
        <v>220</v>
      </c>
      <c r="HN94" s="5" t="s">
        <v>220</v>
      </c>
      <c r="HO94" s="5" t="s">
        <v>220</v>
      </c>
      <c r="HP94" s="5" t="s">
        <v>220</v>
      </c>
      <c r="HQ94" s="5" t="s">
        <v>220</v>
      </c>
      <c r="HR94" s="5" t="s">
        <v>220</v>
      </c>
      <c r="HS94" s="5" t="s">
        <v>220</v>
      </c>
      <c r="HT94" s="5" t="s">
        <v>220</v>
      </c>
      <c r="HU94" s="5" t="s">
        <v>220</v>
      </c>
      <c r="HV94" s="5" t="s">
        <v>220</v>
      </c>
      <c r="HW94" s="5" t="s">
        <v>220</v>
      </c>
      <c r="HX94" s="5" t="s">
        <v>220</v>
      </c>
      <c r="HY94" s="5" t="s">
        <v>220</v>
      </c>
      <c r="HZ94" s="5" t="s">
        <v>220</v>
      </c>
      <c r="IA94" s="5" t="s">
        <v>220</v>
      </c>
      <c r="IB94" s="5" t="s">
        <v>220</v>
      </c>
      <c r="IC94" s="5" t="s">
        <v>220</v>
      </c>
      <c r="ID94" s="5" t="s">
        <v>220</v>
      </c>
      <c r="IE94" s="5" t="s">
        <v>220</v>
      </c>
      <c r="IF94" s="5" t="s">
        <v>220</v>
      </c>
      <c r="IG94" s="5" t="s">
        <v>220</v>
      </c>
      <c r="IH94" s="5" t="s">
        <v>220</v>
      </c>
      <c r="II94" s="5" t="s">
        <v>220</v>
      </c>
      <c r="IJ94" s="5" t="s">
        <v>220</v>
      </c>
      <c r="IK94" s="5" t="s">
        <v>220</v>
      </c>
      <c r="IL94" s="5" t="s">
        <v>220</v>
      </c>
      <c r="IM94" s="5" t="s">
        <v>220</v>
      </c>
      <c r="IN94" s="5" t="s">
        <v>220</v>
      </c>
      <c r="IO94" s="5" t="s">
        <v>220</v>
      </c>
      <c r="IP94" s="5" t="s">
        <v>220</v>
      </c>
      <c r="IQ94" s="5" t="s">
        <v>220</v>
      </c>
      <c r="IR94" s="5" t="s">
        <v>220</v>
      </c>
      <c r="IS94" s="5" t="s">
        <v>220</v>
      </c>
      <c r="IT94" s="5" t="s">
        <v>220</v>
      </c>
      <c r="IU94" s="5" t="s">
        <v>220</v>
      </c>
      <c r="IV94" s="5" t="s">
        <v>220</v>
      </c>
      <c r="IW94" s="5" t="s">
        <v>220</v>
      </c>
      <c r="IX94" s="5" t="s">
        <v>220</v>
      </c>
    </row>
    <row r="95" spans="1:258" x14ac:dyDescent="0.3">
      <c r="A95" s="1" t="s">
        <v>89</v>
      </c>
      <c r="B95" s="2">
        <v>4057004</v>
      </c>
      <c r="C95" s="5">
        <v>9422842</v>
      </c>
      <c r="D95" s="5">
        <v>9736895</v>
      </c>
      <c r="E95" s="5">
        <v>9187772</v>
      </c>
      <c r="F95" s="5">
        <v>9635487</v>
      </c>
      <c r="G95" s="5">
        <v>9638686</v>
      </c>
      <c r="H95" s="5">
        <v>9335762</v>
      </c>
      <c r="I95" s="5">
        <v>9460482</v>
      </c>
      <c r="J95" s="5">
        <v>9390622</v>
      </c>
      <c r="K95" s="5">
        <v>9697011</v>
      </c>
      <c r="L95" s="5">
        <v>9992798</v>
      </c>
      <c r="M95" s="5">
        <v>9213827</v>
      </c>
      <c r="N95" s="5">
        <v>9667364</v>
      </c>
      <c r="O95" s="5">
        <v>9838800</v>
      </c>
      <c r="P95" s="5">
        <v>9547790</v>
      </c>
      <c r="Q95" s="5">
        <v>10106918</v>
      </c>
      <c r="R95" s="5">
        <v>9354748</v>
      </c>
      <c r="S95" s="5">
        <v>9103997</v>
      </c>
      <c r="T95" s="5">
        <v>8976071</v>
      </c>
      <c r="U95" s="5">
        <v>8469450</v>
      </c>
      <c r="V95" s="5">
        <v>8087371</v>
      </c>
      <c r="W95" s="5">
        <v>7977703</v>
      </c>
      <c r="X95" s="5">
        <v>7551505</v>
      </c>
      <c r="Y95" s="5">
        <v>7255505</v>
      </c>
      <c r="Z95" s="5">
        <v>7265817</v>
      </c>
      <c r="AA95" s="5">
        <v>7111558</v>
      </c>
      <c r="AB95" s="5">
        <v>7093480</v>
      </c>
      <c r="AC95" s="5">
        <v>6982623</v>
      </c>
      <c r="AD95" s="5">
        <v>6567957</v>
      </c>
      <c r="AE95" s="5">
        <v>6756777</v>
      </c>
      <c r="AF95" s="5">
        <v>6497098</v>
      </c>
      <c r="AG95" s="5">
        <v>6615486</v>
      </c>
      <c r="AH95" s="5">
        <v>6637734</v>
      </c>
      <c r="AI95" s="5">
        <v>20513509</v>
      </c>
      <c r="AJ95" s="5">
        <v>21243136</v>
      </c>
      <c r="AK95" s="5">
        <v>20535764</v>
      </c>
      <c r="AL95" s="5">
        <v>21250880</v>
      </c>
      <c r="AM95" s="5">
        <v>21332986</v>
      </c>
      <c r="AN95" s="5">
        <v>21846258</v>
      </c>
      <c r="AO95" s="5">
        <v>21836806</v>
      </c>
      <c r="AP95" s="5">
        <v>21849973</v>
      </c>
      <c r="AQ95" s="5">
        <v>23668523</v>
      </c>
      <c r="AR95" s="5">
        <v>25096985</v>
      </c>
      <c r="AS95" s="5">
        <v>24155211</v>
      </c>
      <c r="AT95" s="5">
        <v>26522764</v>
      </c>
      <c r="AU95" s="5">
        <v>27262930</v>
      </c>
      <c r="AV95" s="5">
        <v>26588147</v>
      </c>
      <c r="AW95" s="5">
        <v>27465859</v>
      </c>
      <c r="AX95" s="5">
        <v>26395465</v>
      </c>
      <c r="AY95" s="5">
        <v>27062860</v>
      </c>
      <c r="AZ95" s="5">
        <v>25775649</v>
      </c>
      <c r="BA95" s="5">
        <v>21888722</v>
      </c>
      <c r="BB95" s="5">
        <v>21342900</v>
      </c>
      <c r="BC95" s="5">
        <v>20594365</v>
      </c>
      <c r="BD95" s="5">
        <v>20055885</v>
      </c>
      <c r="BE95" s="5">
        <v>18907595</v>
      </c>
      <c r="BF95" s="5">
        <v>18673604</v>
      </c>
      <c r="BG95" s="5">
        <v>19985720</v>
      </c>
      <c r="BH95" s="5">
        <v>18250721</v>
      </c>
      <c r="BI95" s="5">
        <v>18641354</v>
      </c>
      <c r="BJ95" s="5">
        <v>18886011</v>
      </c>
      <c r="BK95" s="5">
        <v>18631832</v>
      </c>
      <c r="BL95" s="5">
        <v>16772838</v>
      </c>
      <c r="BM95" s="5">
        <v>16905670</v>
      </c>
      <c r="BN95" s="5">
        <v>16766117</v>
      </c>
      <c r="BO95" s="6">
        <v>13.13518515118597</v>
      </c>
      <c r="BP95" s="6">
        <v>13.32078120081788</v>
      </c>
      <c r="BQ95" s="6">
        <v>13.464404670874419</v>
      </c>
      <c r="BR95" s="6">
        <v>13.357531026225081</v>
      </c>
      <c r="BS95" s="6">
        <v>13.342120904881391</v>
      </c>
      <c r="BT95" s="6">
        <v>13.33760333098359</v>
      </c>
      <c r="BU95" s="6">
        <v>13.843461810537789</v>
      </c>
      <c r="BV95" s="6">
        <v>14.48401798067059</v>
      </c>
      <c r="BW95" s="6">
        <v>15.764432150102911</v>
      </c>
      <c r="BX95" s="6">
        <v>16.941604239043389</v>
      </c>
      <c r="BY95" s="6">
        <v>16.62693558115436</v>
      </c>
      <c r="BZ95" s="6">
        <v>16.250480354223409</v>
      </c>
      <c r="CA95" s="6">
        <v>14.72293400216876</v>
      </c>
      <c r="CB95" s="6">
        <v>12.64011854559188</v>
      </c>
      <c r="CC95" s="6">
        <v>11.524270499267519</v>
      </c>
      <c r="CD95" s="6">
        <v>10.78187434657716</v>
      </c>
      <c r="CE95" s="6">
        <v>10.84364495647675</v>
      </c>
      <c r="CF95" s="6">
        <v>10.895729776994781</v>
      </c>
      <c r="CG95" s="6">
        <v>10.908413062286909</v>
      </c>
      <c r="CH95" s="6">
        <v>11.030821567490859</v>
      </c>
      <c r="CI95" s="6" t="s">
        <v>220</v>
      </c>
      <c r="CJ95" s="6" t="s">
        <v>220</v>
      </c>
      <c r="CK95" s="6" t="s">
        <v>220</v>
      </c>
      <c r="CL95" s="6" t="s">
        <v>220</v>
      </c>
      <c r="CM95" s="6" t="s">
        <v>220</v>
      </c>
      <c r="CN95" s="6" t="s">
        <v>220</v>
      </c>
      <c r="CO95" s="6" t="s">
        <v>220</v>
      </c>
      <c r="CP95" s="6" t="s">
        <v>220</v>
      </c>
      <c r="CQ95" s="6" t="s">
        <v>220</v>
      </c>
      <c r="CR95" s="6" t="s">
        <v>220</v>
      </c>
      <c r="CS95" s="6" t="s">
        <v>220</v>
      </c>
      <c r="CT95" s="6" t="s">
        <v>220</v>
      </c>
      <c r="CU95" s="6">
        <v>12.963746329467019</v>
      </c>
      <c r="CV95" s="6">
        <v>13.1381041578174</v>
      </c>
      <c r="CW95" s="6">
        <v>13.292936871983301</v>
      </c>
      <c r="CX95" s="6">
        <v>13.13972907557547</v>
      </c>
      <c r="CY95" s="6">
        <v>13.14796401265658</v>
      </c>
      <c r="CZ95" s="6">
        <v>13.326384479182909</v>
      </c>
      <c r="DA95" s="6">
        <v>13.750979502204279</v>
      </c>
      <c r="DB95" s="6">
        <v>14.35343132921127</v>
      </c>
      <c r="DC95" s="6">
        <v>15.57210379763635</v>
      </c>
      <c r="DD95" s="6">
        <v>16.666674772720711</v>
      </c>
      <c r="DE95" s="6">
        <v>16.311681850486131</v>
      </c>
      <c r="DF95" s="6">
        <v>15.911255012002041</v>
      </c>
      <c r="DG95" s="6">
        <v>14.43723939092313</v>
      </c>
      <c r="DH95" s="6">
        <v>12.37104127903501</v>
      </c>
      <c r="DI95" s="6">
        <v>11.26496149490244</v>
      </c>
      <c r="DJ95" s="6">
        <v>10.54286077816084</v>
      </c>
      <c r="DK95" s="6">
        <v>10.16830556949453</v>
      </c>
      <c r="DL95" s="6">
        <v>10.03105494608959</v>
      </c>
      <c r="DM95" s="6">
        <v>10.139004648434449</v>
      </c>
      <c r="DN95" s="6">
        <v>10.32440609216564</v>
      </c>
      <c r="DO95" s="6" t="s">
        <v>220</v>
      </c>
      <c r="DP95" s="6" t="s">
        <v>220</v>
      </c>
      <c r="DQ95" s="6" t="s">
        <v>220</v>
      </c>
      <c r="DR95" s="6" t="s">
        <v>220</v>
      </c>
      <c r="DS95" s="6" t="s">
        <v>220</v>
      </c>
      <c r="DT95" s="6" t="s">
        <v>220</v>
      </c>
      <c r="DU95" s="6" t="s">
        <v>220</v>
      </c>
      <c r="DV95" s="6" t="s">
        <v>220</v>
      </c>
      <c r="DW95" s="6" t="s">
        <v>220</v>
      </c>
      <c r="DX95" s="6" t="s">
        <v>220</v>
      </c>
      <c r="DY95" s="6" t="s">
        <v>220</v>
      </c>
      <c r="DZ95" s="6" t="s">
        <v>220</v>
      </c>
      <c r="EA95" s="6">
        <v>11.598125066726153</v>
      </c>
      <c r="EB95" s="6">
        <v>11.689867425895773</v>
      </c>
      <c r="EC95" s="6">
        <v>11.521867159756777</v>
      </c>
      <c r="ED95" s="6">
        <v>11.413828901434872</v>
      </c>
      <c r="EE95" s="6">
        <v>11.548773349396381</v>
      </c>
      <c r="EF95" s="6">
        <v>11.248198058176719</v>
      </c>
      <c r="EG95" s="6">
        <v>11.743779201078677</v>
      </c>
      <c r="EH95" s="6">
        <v>12.596588383602279</v>
      </c>
      <c r="EI95" s="6">
        <v>14.487464229957045</v>
      </c>
      <c r="EJ95" s="6">
        <v>16.765546222944387</v>
      </c>
      <c r="EK95" s="6">
        <v>16.626261812816757</v>
      </c>
      <c r="EL95" s="6">
        <v>16.250458760009451</v>
      </c>
      <c r="EM95" s="6">
        <v>14.722934002168762</v>
      </c>
      <c r="EN95" s="6">
        <v>12.640118545591884</v>
      </c>
      <c r="EO95" s="6">
        <v>11.521494485262471</v>
      </c>
      <c r="EP95" s="6">
        <v>10.455193448289574</v>
      </c>
      <c r="EQ95" s="6">
        <v>10.553144953804356</v>
      </c>
      <c r="ER95" s="6">
        <v>10.893764097899849</v>
      </c>
      <c r="ES95" s="6">
        <v>10.881167017929146</v>
      </c>
      <c r="ET95" s="6">
        <v>10.975532098131765</v>
      </c>
      <c r="EU95" s="6" t="s">
        <v>220</v>
      </c>
      <c r="EV95" s="6" t="s">
        <v>220</v>
      </c>
      <c r="EW95" s="6" t="s">
        <v>220</v>
      </c>
      <c r="EX95" s="6" t="s">
        <v>220</v>
      </c>
      <c r="EY95" s="6" t="s">
        <v>220</v>
      </c>
      <c r="EZ95" s="6" t="s">
        <v>220</v>
      </c>
      <c r="FA95" s="6" t="s">
        <v>220</v>
      </c>
      <c r="FB95" s="6" t="s">
        <v>220</v>
      </c>
      <c r="FC95" s="6" t="s">
        <v>220</v>
      </c>
      <c r="FD95" s="6" t="s">
        <v>220</v>
      </c>
      <c r="FE95" s="6" t="s">
        <v>220</v>
      </c>
      <c r="FF95" s="6" t="s">
        <v>220</v>
      </c>
      <c r="FG95" s="6">
        <v>8.3069693698076446</v>
      </c>
      <c r="FH95" s="6">
        <v>8.2865475018175321</v>
      </c>
      <c r="FI95" s="6">
        <v>8.275747589400785</v>
      </c>
      <c r="FJ95" s="6">
        <v>8.0893027764995917</v>
      </c>
      <c r="FK95" s="6">
        <v>8.1166801255896033</v>
      </c>
      <c r="FL95" s="6">
        <v>7.9938313216148877</v>
      </c>
      <c r="FM95" s="6">
        <v>8.2105471030554309</v>
      </c>
      <c r="FN95" s="6">
        <v>8.8245057765053367</v>
      </c>
      <c r="FO95" s="6">
        <v>10.329776680829037</v>
      </c>
      <c r="FP95" s="6">
        <v>12.231988806947175</v>
      </c>
      <c r="FQ95" s="6">
        <v>12.896564033566131</v>
      </c>
      <c r="FR95" s="6">
        <v>13.319031485277742</v>
      </c>
      <c r="FS95" s="6">
        <v>12.284191256503634</v>
      </c>
      <c r="FT95" s="6">
        <v>10.627364194291712</v>
      </c>
      <c r="FU95" s="6">
        <v>9.7062285396442398</v>
      </c>
      <c r="FV95" s="6">
        <v>8.81659024808088</v>
      </c>
      <c r="FW95" s="6">
        <v>9.4948340035322065</v>
      </c>
      <c r="FX95" s="6">
        <v>9.9756786037973484</v>
      </c>
      <c r="FY95" s="6">
        <v>9.8900777777093634</v>
      </c>
      <c r="FZ95" s="6">
        <v>9.6572229911662664</v>
      </c>
      <c r="GA95" s="6" t="s">
        <v>220</v>
      </c>
      <c r="GB95" s="6" t="s">
        <v>220</v>
      </c>
      <c r="GC95" s="6" t="s">
        <v>220</v>
      </c>
      <c r="GD95" s="6" t="s">
        <v>220</v>
      </c>
      <c r="GE95" s="6" t="s">
        <v>220</v>
      </c>
      <c r="GF95" s="6" t="s">
        <v>220</v>
      </c>
      <c r="GG95" s="6" t="s">
        <v>220</v>
      </c>
      <c r="GH95" s="6" t="s">
        <v>220</v>
      </c>
      <c r="GI95" s="6" t="s">
        <v>220</v>
      </c>
      <c r="GJ95" s="6" t="s">
        <v>220</v>
      </c>
      <c r="GK95" s="6" t="s">
        <v>220</v>
      </c>
      <c r="GL95" s="6" t="s">
        <v>220</v>
      </c>
      <c r="GM95" s="5">
        <v>1006549</v>
      </c>
      <c r="GN95" s="5">
        <v>999618</v>
      </c>
      <c r="GO95" s="5">
        <v>991519</v>
      </c>
      <c r="GP95" s="5">
        <v>983838</v>
      </c>
      <c r="GQ95" s="5">
        <v>977420</v>
      </c>
      <c r="GR95" s="5">
        <v>972485</v>
      </c>
      <c r="GS95" s="5">
        <v>969980</v>
      </c>
      <c r="GT95" s="5">
        <v>973511</v>
      </c>
      <c r="GU95" s="5">
        <v>972732</v>
      </c>
      <c r="GV95" s="5">
        <v>971089</v>
      </c>
      <c r="GW95" s="5">
        <v>968625</v>
      </c>
      <c r="GX95" s="5">
        <v>965511</v>
      </c>
      <c r="GY95" s="5">
        <v>961643</v>
      </c>
      <c r="GZ95" s="5">
        <v>958986</v>
      </c>
      <c r="HA95" s="5">
        <v>946379</v>
      </c>
      <c r="HB95" s="5">
        <v>935692</v>
      </c>
      <c r="HC95" s="5">
        <v>927793</v>
      </c>
      <c r="HD95" s="5">
        <v>918089</v>
      </c>
      <c r="HE95" s="5">
        <v>904390</v>
      </c>
      <c r="HF95" s="5">
        <v>891173</v>
      </c>
      <c r="HG95" s="5" t="s">
        <v>220</v>
      </c>
      <c r="HH95" s="5" t="s">
        <v>220</v>
      </c>
      <c r="HI95" s="5" t="s">
        <v>220</v>
      </c>
      <c r="HJ95" s="5" t="s">
        <v>220</v>
      </c>
      <c r="HK95" s="5" t="s">
        <v>220</v>
      </c>
      <c r="HL95" s="5" t="s">
        <v>220</v>
      </c>
      <c r="HM95" s="5" t="s">
        <v>220</v>
      </c>
      <c r="HN95" s="5" t="s">
        <v>220</v>
      </c>
      <c r="HO95" s="5" t="s">
        <v>220</v>
      </c>
      <c r="HP95" s="5" t="s">
        <v>220</v>
      </c>
      <c r="HQ95" s="5" t="s">
        <v>220</v>
      </c>
      <c r="HR95" s="5" t="s">
        <v>220</v>
      </c>
      <c r="HS95" s="5">
        <v>1138696</v>
      </c>
      <c r="HT95" s="5">
        <v>1131190</v>
      </c>
      <c r="HU95" s="5">
        <v>1122087</v>
      </c>
      <c r="HV95" s="5">
        <v>1113459</v>
      </c>
      <c r="HW95" s="5">
        <v>1106242</v>
      </c>
      <c r="HX95" s="5">
        <v>1100630</v>
      </c>
      <c r="HY95" s="5">
        <v>1096950</v>
      </c>
      <c r="HZ95" s="5">
        <v>1100165</v>
      </c>
      <c r="IA95" s="5">
        <v>1099194</v>
      </c>
      <c r="IB95" s="5">
        <v>1097078</v>
      </c>
      <c r="IC95" s="5">
        <v>1093885</v>
      </c>
      <c r="ID95" s="5">
        <v>1089980</v>
      </c>
      <c r="IE95" s="5">
        <v>1085245</v>
      </c>
      <c r="IF95" s="5">
        <v>1081904</v>
      </c>
      <c r="IG95" s="5">
        <v>1067247</v>
      </c>
      <c r="IH95" s="5">
        <v>1054959</v>
      </c>
      <c r="II95" s="5">
        <v>1045395</v>
      </c>
      <c r="IJ95" s="5">
        <v>1033937</v>
      </c>
      <c r="IK95" s="5">
        <v>1017712</v>
      </c>
      <c r="IL95" s="5">
        <v>1002120</v>
      </c>
      <c r="IM95" s="5" t="s">
        <v>220</v>
      </c>
      <c r="IN95" s="5" t="s">
        <v>220</v>
      </c>
      <c r="IO95" s="5" t="s">
        <v>220</v>
      </c>
      <c r="IP95" s="5" t="s">
        <v>220</v>
      </c>
      <c r="IQ95" s="5" t="s">
        <v>220</v>
      </c>
      <c r="IR95" s="5" t="s">
        <v>220</v>
      </c>
      <c r="IS95" s="5" t="s">
        <v>220</v>
      </c>
      <c r="IT95" s="5" t="s">
        <v>220</v>
      </c>
      <c r="IU95" s="5" t="s">
        <v>220</v>
      </c>
      <c r="IV95" s="5" t="s">
        <v>220</v>
      </c>
      <c r="IW95" s="5" t="s">
        <v>220</v>
      </c>
      <c r="IX95" s="5" t="s">
        <v>220</v>
      </c>
    </row>
    <row r="96" spans="1:258" x14ac:dyDescent="0.3">
      <c r="A96" s="1" t="s">
        <v>90</v>
      </c>
      <c r="B96" s="2">
        <v>4060829</v>
      </c>
      <c r="C96" s="5" t="s">
        <v>220</v>
      </c>
      <c r="D96" s="5" t="s">
        <v>220</v>
      </c>
      <c r="E96" s="5" t="s">
        <v>220</v>
      </c>
      <c r="F96" s="5" t="s">
        <v>220</v>
      </c>
      <c r="G96" s="5" t="s">
        <v>220</v>
      </c>
      <c r="H96" s="5" t="s">
        <v>220</v>
      </c>
      <c r="I96" s="5" t="s">
        <v>220</v>
      </c>
      <c r="J96" s="5" t="s">
        <v>220</v>
      </c>
      <c r="K96" s="5" t="s">
        <v>220</v>
      </c>
      <c r="L96" s="5" t="s">
        <v>220</v>
      </c>
      <c r="M96" s="5" t="s">
        <v>220</v>
      </c>
      <c r="N96" s="5" t="s">
        <v>220</v>
      </c>
      <c r="O96" s="5" t="s">
        <v>220</v>
      </c>
      <c r="P96" s="5" t="s">
        <v>220</v>
      </c>
      <c r="Q96" s="5" t="s">
        <v>220</v>
      </c>
      <c r="R96" s="5" t="s">
        <v>220</v>
      </c>
      <c r="S96" s="5" t="s">
        <v>220</v>
      </c>
      <c r="T96" s="5" t="s">
        <v>220</v>
      </c>
      <c r="U96" s="5" t="s">
        <v>220</v>
      </c>
      <c r="V96" s="5" t="s">
        <v>220</v>
      </c>
      <c r="W96" s="5" t="s">
        <v>220</v>
      </c>
      <c r="X96" s="5" t="s">
        <v>220</v>
      </c>
      <c r="Y96" s="5" t="s">
        <v>220</v>
      </c>
      <c r="Z96" s="5" t="s">
        <v>220</v>
      </c>
      <c r="AA96" s="5" t="s">
        <v>220</v>
      </c>
      <c r="AB96" s="5" t="s">
        <v>220</v>
      </c>
      <c r="AC96" s="5" t="s">
        <v>220</v>
      </c>
      <c r="AD96" s="5" t="s">
        <v>220</v>
      </c>
      <c r="AE96" s="5">
        <v>2556272</v>
      </c>
      <c r="AF96" s="5">
        <v>2403444</v>
      </c>
      <c r="AG96" s="5">
        <v>2248376</v>
      </c>
      <c r="AH96" s="5">
        <v>2296412</v>
      </c>
      <c r="AI96" s="5" t="s">
        <v>220</v>
      </c>
      <c r="AJ96" s="5" t="s">
        <v>220</v>
      </c>
      <c r="AK96" s="5" t="s">
        <v>220</v>
      </c>
      <c r="AL96" s="5" t="s">
        <v>220</v>
      </c>
      <c r="AM96" s="5" t="s">
        <v>220</v>
      </c>
      <c r="AN96" s="5" t="s">
        <v>220</v>
      </c>
      <c r="AO96" s="5" t="s">
        <v>220</v>
      </c>
      <c r="AP96" s="5" t="s">
        <v>220</v>
      </c>
      <c r="AQ96" s="5" t="s">
        <v>220</v>
      </c>
      <c r="AR96" s="5" t="s">
        <v>220</v>
      </c>
      <c r="AS96" s="5" t="s">
        <v>220</v>
      </c>
      <c r="AT96" s="5" t="s">
        <v>220</v>
      </c>
      <c r="AU96" s="5" t="s">
        <v>220</v>
      </c>
      <c r="AV96" s="5" t="s">
        <v>220</v>
      </c>
      <c r="AW96" s="5" t="s">
        <v>220</v>
      </c>
      <c r="AX96" s="5" t="s">
        <v>220</v>
      </c>
      <c r="AY96" s="5" t="s">
        <v>220</v>
      </c>
      <c r="AZ96" s="5" t="s">
        <v>220</v>
      </c>
      <c r="BA96" s="5" t="s">
        <v>220</v>
      </c>
      <c r="BB96" s="5" t="s">
        <v>220</v>
      </c>
      <c r="BC96" s="5" t="s">
        <v>220</v>
      </c>
      <c r="BD96" s="5" t="s">
        <v>220</v>
      </c>
      <c r="BE96" s="5" t="s">
        <v>220</v>
      </c>
      <c r="BF96" s="5" t="s">
        <v>220</v>
      </c>
      <c r="BG96" s="5" t="s">
        <v>220</v>
      </c>
      <c r="BH96" s="5" t="s">
        <v>220</v>
      </c>
      <c r="BI96" s="5" t="s">
        <v>220</v>
      </c>
      <c r="BJ96" s="5" t="s">
        <v>220</v>
      </c>
      <c r="BK96" s="5">
        <v>9281483</v>
      </c>
      <c r="BL96" s="5">
        <v>9129184</v>
      </c>
      <c r="BM96" s="5">
        <v>9064393</v>
      </c>
      <c r="BN96" s="5">
        <v>9128991</v>
      </c>
      <c r="BO96" s="6" t="s">
        <v>220</v>
      </c>
      <c r="BP96" s="6" t="s">
        <v>220</v>
      </c>
      <c r="BQ96" s="6" t="s">
        <v>220</v>
      </c>
      <c r="BR96" s="6" t="s">
        <v>220</v>
      </c>
      <c r="BS96" s="6" t="s">
        <v>220</v>
      </c>
      <c r="BT96" s="6" t="s">
        <v>220</v>
      </c>
      <c r="BU96" s="6" t="s">
        <v>220</v>
      </c>
      <c r="BV96" s="6" t="s">
        <v>220</v>
      </c>
      <c r="BW96" s="6" t="s">
        <v>220</v>
      </c>
      <c r="BX96" s="6" t="s">
        <v>220</v>
      </c>
      <c r="BY96" s="6" t="s">
        <v>220</v>
      </c>
      <c r="BZ96" s="6" t="s">
        <v>220</v>
      </c>
      <c r="CA96" s="6" t="s">
        <v>220</v>
      </c>
      <c r="CB96" s="6" t="s">
        <v>220</v>
      </c>
      <c r="CC96" s="6" t="s">
        <v>220</v>
      </c>
      <c r="CD96" s="6" t="s">
        <v>220</v>
      </c>
      <c r="CE96" s="6" t="s">
        <v>220</v>
      </c>
      <c r="CF96" s="6" t="s">
        <v>220</v>
      </c>
      <c r="CG96" s="6" t="s">
        <v>220</v>
      </c>
      <c r="CH96" s="6" t="s">
        <v>220</v>
      </c>
      <c r="CI96" s="6" t="s">
        <v>220</v>
      </c>
      <c r="CJ96" s="6" t="s">
        <v>220</v>
      </c>
      <c r="CK96" s="6" t="s">
        <v>220</v>
      </c>
      <c r="CL96" s="6" t="s">
        <v>220</v>
      </c>
      <c r="CM96" s="6" t="s">
        <v>220</v>
      </c>
      <c r="CN96" s="6" t="s">
        <v>220</v>
      </c>
      <c r="CO96" s="6" t="s">
        <v>220</v>
      </c>
      <c r="CP96" s="6" t="s">
        <v>220</v>
      </c>
      <c r="CQ96" s="6" t="s">
        <v>220</v>
      </c>
      <c r="CR96" s="6" t="s">
        <v>220</v>
      </c>
      <c r="CS96" s="6" t="s">
        <v>220</v>
      </c>
      <c r="CT96" s="6" t="s">
        <v>220</v>
      </c>
      <c r="CU96" s="6" t="s">
        <v>220</v>
      </c>
      <c r="CV96" s="6" t="s">
        <v>220</v>
      </c>
      <c r="CW96" s="6" t="s">
        <v>220</v>
      </c>
      <c r="CX96" s="6" t="s">
        <v>220</v>
      </c>
      <c r="CY96" s="6" t="s">
        <v>220</v>
      </c>
      <c r="CZ96" s="6" t="s">
        <v>220</v>
      </c>
      <c r="DA96" s="6" t="s">
        <v>220</v>
      </c>
      <c r="DB96" s="6" t="s">
        <v>220</v>
      </c>
      <c r="DC96" s="6" t="s">
        <v>220</v>
      </c>
      <c r="DD96" s="6" t="s">
        <v>220</v>
      </c>
      <c r="DE96" s="6" t="s">
        <v>220</v>
      </c>
      <c r="DF96" s="6" t="s">
        <v>220</v>
      </c>
      <c r="DG96" s="6" t="s">
        <v>220</v>
      </c>
      <c r="DH96" s="6" t="s">
        <v>220</v>
      </c>
      <c r="DI96" s="6" t="s">
        <v>220</v>
      </c>
      <c r="DJ96" s="6" t="s">
        <v>220</v>
      </c>
      <c r="DK96" s="6" t="s">
        <v>220</v>
      </c>
      <c r="DL96" s="6" t="s">
        <v>220</v>
      </c>
      <c r="DM96" s="6" t="s">
        <v>220</v>
      </c>
      <c r="DN96" s="6" t="s">
        <v>220</v>
      </c>
      <c r="DO96" s="6" t="s">
        <v>220</v>
      </c>
      <c r="DP96" s="6" t="s">
        <v>220</v>
      </c>
      <c r="DQ96" s="6" t="s">
        <v>220</v>
      </c>
      <c r="DR96" s="6" t="s">
        <v>220</v>
      </c>
      <c r="DS96" s="6" t="s">
        <v>220</v>
      </c>
      <c r="DT96" s="6" t="s">
        <v>220</v>
      </c>
      <c r="DU96" s="6" t="s">
        <v>220</v>
      </c>
      <c r="DV96" s="6" t="s">
        <v>220</v>
      </c>
      <c r="DW96" s="6" t="s">
        <v>220</v>
      </c>
      <c r="DX96" s="6" t="s">
        <v>220</v>
      </c>
      <c r="DY96" s="6" t="s">
        <v>220</v>
      </c>
      <c r="DZ96" s="6" t="s">
        <v>220</v>
      </c>
      <c r="EA96" s="6" t="s">
        <v>220</v>
      </c>
      <c r="EB96" s="6" t="s">
        <v>220</v>
      </c>
      <c r="EC96" s="6" t="s">
        <v>220</v>
      </c>
      <c r="ED96" s="6" t="s">
        <v>220</v>
      </c>
      <c r="EE96" s="6" t="s">
        <v>220</v>
      </c>
      <c r="EF96" s="6" t="s">
        <v>220</v>
      </c>
      <c r="EG96" s="6" t="s">
        <v>220</v>
      </c>
      <c r="EH96" s="6" t="s">
        <v>220</v>
      </c>
      <c r="EI96" s="6" t="s">
        <v>220</v>
      </c>
      <c r="EJ96" s="6" t="s">
        <v>220</v>
      </c>
      <c r="EK96" s="6" t="s">
        <v>220</v>
      </c>
      <c r="EL96" s="6" t="s">
        <v>220</v>
      </c>
      <c r="EM96" s="6" t="s">
        <v>220</v>
      </c>
      <c r="EN96" s="6" t="s">
        <v>220</v>
      </c>
      <c r="EO96" s="6" t="s">
        <v>220</v>
      </c>
      <c r="EP96" s="6" t="s">
        <v>220</v>
      </c>
      <c r="EQ96" s="6" t="s">
        <v>220</v>
      </c>
      <c r="ER96" s="6" t="s">
        <v>220</v>
      </c>
      <c r="ES96" s="6" t="s">
        <v>220</v>
      </c>
      <c r="ET96" s="6" t="s">
        <v>220</v>
      </c>
      <c r="EU96" s="6" t="s">
        <v>220</v>
      </c>
      <c r="EV96" s="6" t="s">
        <v>220</v>
      </c>
      <c r="EW96" s="6" t="s">
        <v>220</v>
      </c>
      <c r="EX96" s="6" t="s">
        <v>220</v>
      </c>
      <c r="EY96" s="6" t="s">
        <v>220</v>
      </c>
      <c r="EZ96" s="6" t="s">
        <v>220</v>
      </c>
      <c r="FA96" s="6" t="s">
        <v>220</v>
      </c>
      <c r="FB96" s="6" t="s">
        <v>220</v>
      </c>
      <c r="FC96" s="6" t="s">
        <v>220</v>
      </c>
      <c r="FD96" s="6" t="s">
        <v>220</v>
      </c>
      <c r="FE96" s="6" t="s">
        <v>220</v>
      </c>
      <c r="FF96" s="6" t="s">
        <v>220</v>
      </c>
      <c r="FG96" s="6" t="s">
        <v>220</v>
      </c>
      <c r="FH96" s="6" t="s">
        <v>220</v>
      </c>
      <c r="FI96" s="6" t="s">
        <v>220</v>
      </c>
      <c r="FJ96" s="6" t="s">
        <v>220</v>
      </c>
      <c r="FK96" s="6" t="s">
        <v>220</v>
      </c>
      <c r="FL96" s="6" t="s">
        <v>220</v>
      </c>
      <c r="FM96" s="6" t="s">
        <v>220</v>
      </c>
      <c r="FN96" s="6" t="s">
        <v>220</v>
      </c>
      <c r="FO96" s="6" t="s">
        <v>220</v>
      </c>
      <c r="FP96" s="6" t="s">
        <v>220</v>
      </c>
      <c r="FQ96" s="6" t="s">
        <v>220</v>
      </c>
      <c r="FR96" s="6" t="s">
        <v>220</v>
      </c>
      <c r="FS96" s="6" t="s">
        <v>220</v>
      </c>
      <c r="FT96" s="6" t="s">
        <v>220</v>
      </c>
      <c r="FU96" s="6" t="s">
        <v>220</v>
      </c>
      <c r="FV96" s="6" t="s">
        <v>220</v>
      </c>
      <c r="FW96" s="6" t="s">
        <v>220</v>
      </c>
      <c r="FX96" s="6" t="s">
        <v>220</v>
      </c>
      <c r="FY96" s="6" t="s">
        <v>220</v>
      </c>
      <c r="FZ96" s="6" t="s">
        <v>220</v>
      </c>
      <c r="GA96" s="6" t="s">
        <v>220</v>
      </c>
      <c r="GB96" s="6" t="s">
        <v>220</v>
      </c>
      <c r="GC96" s="6" t="s">
        <v>220</v>
      </c>
      <c r="GD96" s="6" t="s">
        <v>220</v>
      </c>
      <c r="GE96" s="6" t="s">
        <v>220</v>
      </c>
      <c r="GF96" s="6" t="s">
        <v>220</v>
      </c>
      <c r="GG96" s="6" t="s">
        <v>220</v>
      </c>
      <c r="GH96" s="6" t="s">
        <v>220</v>
      </c>
      <c r="GI96" s="6" t="s">
        <v>220</v>
      </c>
      <c r="GJ96" s="6" t="s">
        <v>220</v>
      </c>
      <c r="GK96" s="6" t="s">
        <v>220</v>
      </c>
      <c r="GL96" s="6" t="s">
        <v>220</v>
      </c>
      <c r="GM96" s="5" t="s">
        <v>220</v>
      </c>
      <c r="GN96" s="5" t="s">
        <v>220</v>
      </c>
      <c r="GO96" s="5" t="s">
        <v>220</v>
      </c>
      <c r="GP96" s="5" t="s">
        <v>220</v>
      </c>
      <c r="GQ96" s="5" t="s">
        <v>220</v>
      </c>
      <c r="GR96" s="5" t="s">
        <v>220</v>
      </c>
      <c r="GS96" s="5" t="s">
        <v>220</v>
      </c>
      <c r="GT96" s="5" t="s">
        <v>220</v>
      </c>
      <c r="GU96" s="5" t="s">
        <v>220</v>
      </c>
      <c r="GV96" s="5" t="s">
        <v>220</v>
      </c>
      <c r="GW96" s="5" t="s">
        <v>220</v>
      </c>
      <c r="GX96" s="5" t="s">
        <v>220</v>
      </c>
      <c r="GY96" s="5" t="s">
        <v>220</v>
      </c>
      <c r="GZ96" s="5" t="s">
        <v>220</v>
      </c>
      <c r="HA96" s="5" t="s">
        <v>220</v>
      </c>
      <c r="HB96" s="5" t="s">
        <v>220</v>
      </c>
      <c r="HC96" s="5" t="s">
        <v>220</v>
      </c>
      <c r="HD96" s="5" t="s">
        <v>220</v>
      </c>
      <c r="HE96" s="5" t="s">
        <v>220</v>
      </c>
      <c r="HF96" s="5" t="s">
        <v>220</v>
      </c>
      <c r="HG96" s="5" t="s">
        <v>220</v>
      </c>
      <c r="HH96" s="5" t="s">
        <v>220</v>
      </c>
      <c r="HI96" s="5" t="s">
        <v>220</v>
      </c>
      <c r="HJ96" s="5" t="s">
        <v>220</v>
      </c>
      <c r="HK96" s="5" t="s">
        <v>220</v>
      </c>
      <c r="HL96" s="5" t="s">
        <v>220</v>
      </c>
      <c r="HM96" s="5" t="s">
        <v>220</v>
      </c>
      <c r="HN96" s="5" t="s">
        <v>220</v>
      </c>
      <c r="HO96" s="5" t="s">
        <v>220</v>
      </c>
      <c r="HP96" s="5" t="s">
        <v>220</v>
      </c>
      <c r="HQ96" s="5" t="s">
        <v>220</v>
      </c>
      <c r="HR96" s="5" t="s">
        <v>220</v>
      </c>
      <c r="HS96" s="5" t="s">
        <v>220</v>
      </c>
      <c r="HT96" s="5" t="s">
        <v>220</v>
      </c>
      <c r="HU96" s="5" t="s">
        <v>220</v>
      </c>
      <c r="HV96" s="5" t="s">
        <v>220</v>
      </c>
      <c r="HW96" s="5" t="s">
        <v>220</v>
      </c>
      <c r="HX96" s="5" t="s">
        <v>220</v>
      </c>
      <c r="HY96" s="5" t="s">
        <v>220</v>
      </c>
      <c r="HZ96" s="5" t="s">
        <v>220</v>
      </c>
      <c r="IA96" s="5" t="s">
        <v>220</v>
      </c>
      <c r="IB96" s="5" t="s">
        <v>220</v>
      </c>
      <c r="IC96" s="5" t="s">
        <v>220</v>
      </c>
      <c r="ID96" s="5" t="s">
        <v>220</v>
      </c>
      <c r="IE96" s="5" t="s">
        <v>220</v>
      </c>
      <c r="IF96" s="5" t="s">
        <v>220</v>
      </c>
      <c r="IG96" s="5" t="s">
        <v>220</v>
      </c>
      <c r="IH96" s="5" t="s">
        <v>220</v>
      </c>
      <c r="II96" s="5" t="s">
        <v>220</v>
      </c>
      <c r="IJ96" s="5" t="s">
        <v>220</v>
      </c>
      <c r="IK96" s="5" t="s">
        <v>220</v>
      </c>
      <c r="IL96" s="5" t="s">
        <v>220</v>
      </c>
      <c r="IM96" s="5" t="s">
        <v>220</v>
      </c>
      <c r="IN96" s="5" t="s">
        <v>220</v>
      </c>
      <c r="IO96" s="5" t="s">
        <v>220</v>
      </c>
      <c r="IP96" s="5" t="s">
        <v>220</v>
      </c>
      <c r="IQ96" s="5" t="s">
        <v>220</v>
      </c>
      <c r="IR96" s="5" t="s">
        <v>220</v>
      </c>
      <c r="IS96" s="5" t="s">
        <v>220</v>
      </c>
      <c r="IT96" s="5" t="s">
        <v>220</v>
      </c>
      <c r="IU96" s="5" t="s">
        <v>220</v>
      </c>
      <c r="IV96" s="5" t="s">
        <v>220</v>
      </c>
      <c r="IW96" s="5" t="s">
        <v>220</v>
      </c>
      <c r="IX96" s="5" t="s">
        <v>220</v>
      </c>
    </row>
    <row r="97" spans="1:258" x14ac:dyDescent="0.3">
      <c r="A97" s="1" t="s">
        <v>91</v>
      </c>
      <c r="B97" s="2">
        <v>4057006</v>
      </c>
      <c r="C97" s="5">
        <v>2051369</v>
      </c>
      <c r="D97" s="5">
        <v>2158539</v>
      </c>
      <c r="E97" s="5">
        <v>1932804</v>
      </c>
      <c r="F97" s="5">
        <v>2128530</v>
      </c>
      <c r="G97" s="5">
        <v>2192126</v>
      </c>
      <c r="H97" s="5">
        <v>2350431</v>
      </c>
      <c r="I97" s="5">
        <v>2311805</v>
      </c>
      <c r="J97" s="5">
        <v>2240727</v>
      </c>
      <c r="K97" s="5">
        <v>2342021</v>
      </c>
      <c r="L97" s="5">
        <v>2613510</v>
      </c>
      <c r="M97" s="5">
        <v>2425612</v>
      </c>
      <c r="N97" s="5">
        <v>2481169</v>
      </c>
      <c r="O97" s="5">
        <v>2484565</v>
      </c>
      <c r="P97" s="5">
        <v>2409237</v>
      </c>
      <c r="Q97" s="5">
        <v>2533727</v>
      </c>
      <c r="R97" s="5">
        <v>2411361</v>
      </c>
      <c r="S97" s="5">
        <v>2356514</v>
      </c>
      <c r="T97" s="5">
        <v>2468625</v>
      </c>
      <c r="U97" s="5">
        <v>2312428</v>
      </c>
      <c r="V97" s="5">
        <v>2324008</v>
      </c>
      <c r="W97" s="5">
        <v>2158360</v>
      </c>
      <c r="X97" s="5">
        <v>2156126</v>
      </c>
      <c r="Y97" s="5">
        <v>2196748</v>
      </c>
      <c r="Z97" s="5">
        <v>2190616</v>
      </c>
      <c r="AA97" s="5">
        <v>2191986</v>
      </c>
      <c r="AB97" s="5">
        <v>2024839</v>
      </c>
      <c r="AC97" s="5">
        <v>1971561</v>
      </c>
      <c r="AD97" s="5">
        <v>1886021</v>
      </c>
      <c r="AE97" s="5">
        <v>1897051</v>
      </c>
      <c r="AF97" s="5">
        <v>1717961</v>
      </c>
      <c r="AG97" s="5">
        <v>1735862</v>
      </c>
      <c r="AH97" s="5">
        <v>1777393</v>
      </c>
      <c r="AI97" s="5">
        <v>6590402</v>
      </c>
      <c r="AJ97" s="5">
        <v>6831329</v>
      </c>
      <c r="AK97" s="5">
        <v>7106360</v>
      </c>
      <c r="AL97" s="5">
        <v>7276047</v>
      </c>
      <c r="AM97" s="5">
        <v>8700986</v>
      </c>
      <c r="AN97" s="5">
        <v>11993933</v>
      </c>
      <c r="AO97" s="5">
        <v>9933527</v>
      </c>
      <c r="AP97" s="5">
        <v>9596887</v>
      </c>
      <c r="AQ97" s="5">
        <v>11135209</v>
      </c>
      <c r="AR97" s="5">
        <v>11202665</v>
      </c>
      <c r="AS97" s="5">
        <v>11007659</v>
      </c>
      <c r="AT97" s="5">
        <v>11872663</v>
      </c>
      <c r="AU97" s="5">
        <v>12420142</v>
      </c>
      <c r="AV97" s="5">
        <v>12405729</v>
      </c>
      <c r="AW97" s="5">
        <v>12368084</v>
      </c>
      <c r="AX97" s="5">
        <v>11800084</v>
      </c>
      <c r="AY97" s="5">
        <v>11775696</v>
      </c>
      <c r="AZ97" s="5">
        <v>10966089</v>
      </c>
      <c r="BA97" s="5">
        <v>45987823</v>
      </c>
      <c r="BB97" s="5">
        <v>12129836</v>
      </c>
      <c r="BC97" s="5">
        <v>11335605</v>
      </c>
      <c r="BD97" s="5">
        <v>11375219</v>
      </c>
      <c r="BE97" s="5">
        <v>12408472</v>
      </c>
      <c r="BF97" s="5">
        <v>10107654</v>
      </c>
      <c r="BG97" s="5">
        <v>10342484</v>
      </c>
      <c r="BH97" s="5">
        <v>9280972</v>
      </c>
      <c r="BI97" s="5">
        <v>8915681</v>
      </c>
      <c r="BJ97" s="5">
        <v>9810522</v>
      </c>
      <c r="BK97" s="5">
        <v>8646753</v>
      </c>
      <c r="BL97" s="5">
        <v>7130769</v>
      </c>
      <c r="BM97" s="5">
        <v>6873014</v>
      </c>
      <c r="BN97" s="5">
        <v>6182828</v>
      </c>
      <c r="BO97" s="6">
        <v>12.012563317472379</v>
      </c>
      <c r="BP97" s="6">
        <v>12.099572905562511</v>
      </c>
      <c r="BQ97" s="6">
        <v>12.01120237747852</v>
      </c>
      <c r="BR97" s="6">
        <v>11.935937008169949</v>
      </c>
      <c r="BS97" s="6">
        <v>10.39803368966929</v>
      </c>
      <c r="BT97" s="6">
        <v>10.09070251370918</v>
      </c>
      <c r="BU97" s="6">
        <v>9.33837412757563</v>
      </c>
      <c r="BV97" s="6">
        <v>9.1844622065130501</v>
      </c>
      <c r="BW97" s="6">
        <v>9.6570013676222306</v>
      </c>
      <c r="BX97" s="6">
        <v>8.6449640521750393</v>
      </c>
      <c r="BY97" s="6">
        <v>7.9263295201375898</v>
      </c>
      <c r="BZ97" s="6">
        <v>7.6550206777531002</v>
      </c>
      <c r="CA97" s="6">
        <v>6.7141733059911797</v>
      </c>
      <c r="CB97" s="6">
        <v>6.4977833231018698</v>
      </c>
      <c r="CC97" s="6">
        <v>5.6677771519978197</v>
      </c>
      <c r="CD97" s="6">
        <v>5.34892950495591</v>
      </c>
      <c r="CE97" s="6">
        <v>5.0923079208067801</v>
      </c>
      <c r="CF97" s="6">
        <v>4.8064813408273803</v>
      </c>
      <c r="CG97" s="6">
        <v>4.7518020020515204</v>
      </c>
      <c r="CH97" s="6">
        <v>4.8496821009221902</v>
      </c>
      <c r="CI97" s="6" t="s">
        <v>220</v>
      </c>
      <c r="CJ97" s="6" t="s">
        <v>220</v>
      </c>
      <c r="CK97" s="6" t="s">
        <v>220</v>
      </c>
      <c r="CL97" s="6" t="s">
        <v>220</v>
      </c>
      <c r="CM97" s="6" t="s">
        <v>220</v>
      </c>
      <c r="CN97" s="6" t="s">
        <v>220</v>
      </c>
      <c r="CO97" s="6" t="s">
        <v>220</v>
      </c>
      <c r="CP97" s="6" t="s">
        <v>220</v>
      </c>
      <c r="CQ97" s="6" t="s">
        <v>220</v>
      </c>
      <c r="CR97" s="6" t="s">
        <v>220</v>
      </c>
      <c r="CS97" s="6" t="s">
        <v>220</v>
      </c>
      <c r="CT97" s="6" t="s">
        <v>220</v>
      </c>
      <c r="CU97" s="6">
        <v>9.7793943999843709</v>
      </c>
      <c r="CV97" s="6">
        <v>9.9298040162609507</v>
      </c>
      <c r="CW97" s="6">
        <v>9.6981935907191907</v>
      </c>
      <c r="CX97" s="6">
        <v>9.77043500627782</v>
      </c>
      <c r="CY97" s="6">
        <v>8.6360055579845607</v>
      </c>
      <c r="CZ97" s="6">
        <v>8.5187106240385599</v>
      </c>
      <c r="DA97" s="6">
        <v>7.8347893643477304</v>
      </c>
      <c r="DB97" s="6">
        <v>7.5223371391646703</v>
      </c>
      <c r="DC97" s="6">
        <v>8.0073886289064102</v>
      </c>
      <c r="DD97" s="6">
        <v>7.3630926679339401</v>
      </c>
      <c r="DE97" s="6">
        <v>6.9038698125870699</v>
      </c>
      <c r="DF97" s="6">
        <v>6.5761177105130599</v>
      </c>
      <c r="DG97" s="6">
        <v>5.7080983556693798</v>
      </c>
      <c r="DH97" s="6">
        <v>5.50279053905399</v>
      </c>
      <c r="DI97" s="6">
        <v>4.8641978619283304</v>
      </c>
      <c r="DJ97" s="6">
        <v>4.5200136341601604</v>
      </c>
      <c r="DK97" s="6">
        <v>4.3030467722080497</v>
      </c>
      <c r="DL97" s="6">
        <v>4.0562189918092901</v>
      </c>
      <c r="DM97" s="6">
        <v>3.9460138979274002</v>
      </c>
      <c r="DN97" s="6">
        <v>3.9950421111868302</v>
      </c>
      <c r="DO97" s="6" t="s">
        <v>220</v>
      </c>
      <c r="DP97" s="6" t="s">
        <v>220</v>
      </c>
      <c r="DQ97" s="6" t="s">
        <v>220</v>
      </c>
      <c r="DR97" s="6" t="s">
        <v>220</v>
      </c>
      <c r="DS97" s="6" t="s">
        <v>220</v>
      </c>
      <c r="DT97" s="6" t="s">
        <v>220</v>
      </c>
      <c r="DU97" s="6" t="s">
        <v>220</v>
      </c>
      <c r="DV97" s="6" t="s">
        <v>220</v>
      </c>
      <c r="DW97" s="6" t="s">
        <v>220</v>
      </c>
      <c r="DX97" s="6" t="s">
        <v>220</v>
      </c>
      <c r="DY97" s="6" t="s">
        <v>220</v>
      </c>
      <c r="DZ97" s="6" t="s">
        <v>220</v>
      </c>
      <c r="EA97" s="6">
        <v>12.012563317472381</v>
      </c>
      <c r="EB97" s="6">
        <v>12.099572905562512</v>
      </c>
      <c r="EC97" s="6">
        <v>12.011202377478524</v>
      </c>
      <c r="ED97" s="6">
        <v>11.935937008169958</v>
      </c>
      <c r="EE97" s="6">
        <v>10.398033689669298</v>
      </c>
      <c r="EF97" s="6">
        <v>10.090702513709187</v>
      </c>
      <c r="EG97" s="6">
        <v>9.3383741275756389</v>
      </c>
      <c r="EH97" s="6">
        <v>9.1844622065130554</v>
      </c>
      <c r="EI97" s="6">
        <v>9.6570013676222377</v>
      </c>
      <c r="EJ97" s="6">
        <v>8.6449640521750446</v>
      </c>
      <c r="EK97" s="6">
        <v>7.9263295201375978</v>
      </c>
      <c r="EL97" s="6">
        <v>7.6550206777531073</v>
      </c>
      <c r="EM97" s="6">
        <v>6.7141733059911894</v>
      </c>
      <c r="EN97" s="6">
        <v>6.4977833231018787</v>
      </c>
      <c r="EO97" s="6">
        <v>5.6677771519978277</v>
      </c>
      <c r="EP97" s="6">
        <v>5.3489295049559145</v>
      </c>
      <c r="EQ97" s="6">
        <v>5.0923079208067845</v>
      </c>
      <c r="ER97" s="6">
        <v>4.8064813408273839</v>
      </c>
      <c r="ES97" s="6">
        <v>4.751802002051523</v>
      </c>
      <c r="ET97" s="6">
        <v>4.8496821009222</v>
      </c>
      <c r="EU97" s="6" t="s">
        <v>220</v>
      </c>
      <c r="EV97" s="6" t="s">
        <v>220</v>
      </c>
      <c r="EW97" s="6" t="s">
        <v>220</v>
      </c>
      <c r="EX97" s="6" t="s">
        <v>220</v>
      </c>
      <c r="EY97" s="6" t="s">
        <v>220</v>
      </c>
      <c r="EZ97" s="6" t="s">
        <v>220</v>
      </c>
      <c r="FA97" s="6" t="s">
        <v>220</v>
      </c>
      <c r="FB97" s="6" t="s">
        <v>220</v>
      </c>
      <c r="FC97" s="6" t="s">
        <v>220</v>
      </c>
      <c r="FD97" s="6" t="s">
        <v>220</v>
      </c>
      <c r="FE97" s="6" t="s">
        <v>220</v>
      </c>
      <c r="FF97" s="6" t="s">
        <v>220</v>
      </c>
      <c r="FG97" s="6">
        <v>9.7793943999843744</v>
      </c>
      <c r="FH97" s="6">
        <v>9.9298040162609524</v>
      </c>
      <c r="FI97" s="6">
        <v>9.6981935907191978</v>
      </c>
      <c r="FJ97" s="6">
        <v>9.7704350062778271</v>
      </c>
      <c r="FK97" s="6">
        <v>8.6360055579845696</v>
      </c>
      <c r="FL97" s="6">
        <v>8.5187106240385653</v>
      </c>
      <c r="FM97" s="6">
        <v>7.8347893643477402</v>
      </c>
      <c r="FN97" s="6">
        <v>7.5223371391646712</v>
      </c>
      <c r="FO97" s="6">
        <v>8.0073886289064138</v>
      </c>
      <c r="FP97" s="6">
        <v>7.3630926679339499</v>
      </c>
      <c r="FQ97" s="6">
        <v>6.903869812587077</v>
      </c>
      <c r="FR97" s="6">
        <v>6.576117710513067</v>
      </c>
      <c r="FS97" s="6">
        <v>5.7080983556693887</v>
      </c>
      <c r="FT97" s="6">
        <v>5.502790539053998</v>
      </c>
      <c r="FU97" s="6">
        <v>4.8641978619283366</v>
      </c>
      <c r="FV97" s="6">
        <v>4.5200136341601649</v>
      </c>
      <c r="FW97" s="6">
        <v>4.3030467722080532</v>
      </c>
      <c r="FX97" s="6">
        <v>4.0562189918092981</v>
      </c>
      <c r="FY97" s="6">
        <v>3.9460138979274078</v>
      </c>
      <c r="FZ97" s="6">
        <v>3.9950421111868302</v>
      </c>
      <c r="GA97" s="6" t="s">
        <v>220</v>
      </c>
      <c r="GB97" s="6" t="s">
        <v>220</v>
      </c>
      <c r="GC97" s="6" t="s">
        <v>220</v>
      </c>
      <c r="GD97" s="6" t="s">
        <v>220</v>
      </c>
      <c r="GE97" s="6" t="s">
        <v>220</v>
      </c>
      <c r="GF97" s="6" t="s">
        <v>220</v>
      </c>
      <c r="GG97" s="6" t="s">
        <v>220</v>
      </c>
      <c r="GH97" s="6" t="s">
        <v>220</v>
      </c>
      <c r="GI97" s="6" t="s">
        <v>220</v>
      </c>
      <c r="GJ97" s="6" t="s">
        <v>220</v>
      </c>
      <c r="GK97" s="6" t="s">
        <v>220</v>
      </c>
      <c r="GL97" s="6" t="s">
        <v>220</v>
      </c>
      <c r="GM97" s="5">
        <v>133978</v>
      </c>
      <c r="GN97" s="5">
        <v>134959</v>
      </c>
      <c r="GO97" s="5">
        <v>135890</v>
      </c>
      <c r="GP97" s="5">
        <v>137013</v>
      </c>
      <c r="GQ97" s="5">
        <v>137944</v>
      </c>
      <c r="GR97" s="5">
        <v>138958</v>
      </c>
      <c r="GS97" s="5">
        <v>140164</v>
      </c>
      <c r="GT97" s="5">
        <v>140929</v>
      </c>
      <c r="GU97" s="5">
        <v>141860</v>
      </c>
      <c r="GV97" s="5">
        <v>142971</v>
      </c>
      <c r="GW97" s="5">
        <v>143628</v>
      </c>
      <c r="GX97" s="5">
        <v>144105</v>
      </c>
      <c r="GY97" s="5">
        <v>144207</v>
      </c>
      <c r="GZ97" s="5">
        <v>144447</v>
      </c>
      <c r="HA97" s="5">
        <v>144513</v>
      </c>
      <c r="HB97" s="5">
        <v>144434</v>
      </c>
      <c r="HC97" s="5">
        <v>144487</v>
      </c>
      <c r="HD97" s="5">
        <v>144400</v>
      </c>
      <c r="HE97" s="5">
        <v>144079</v>
      </c>
      <c r="HF97" s="5">
        <v>143652</v>
      </c>
      <c r="HG97" s="5" t="s">
        <v>220</v>
      </c>
      <c r="HH97" s="5" t="s">
        <v>220</v>
      </c>
      <c r="HI97" s="5" t="s">
        <v>220</v>
      </c>
      <c r="HJ97" s="5" t="s">
        <v>220</v>
      </c>
      <c r="HK97" s="5" t="s">
        <v>220</v>
      </c>
      <c r="HL97" s="5" t="s">
        <v>220</v>
      </c>
      <c r="HM97" s="5" t="s">
        <v>220</v>
      </c>
      <c r="HN97" s="5" t="s">
        <v>220</v>
      </c>
      <c r="HO97" s="5" t="s">
        <v>220</v>
      </c>
      <c r="HP97" s="5" t="s">
        <v>220</v>
      </c>
      <c r="HQ97" s="5" t="s">
        <v>220</v>
      </c>
      <c r="HR97" s="5" t="s">
        <v>220</v>
      </c>
      <c r="HS97" s="5">
        <v>165461</v>
      </c>
      <c r="HT97" s="5">
        <v>166603</v>
      </c>
      <c r="HU97" s="5">
        <v>167599</v>
      </c>
      <c r="HV97" s="5">
        <v>168848</v>
      </c>
      <c r="HW97" s="5">
        <v>170020</v>
      </c>
      <c r="HX97" s="5">
        <v>171011</v>
      </c>
      <c r="HY97" s="5">
        <v>172138</v>
      </c>
      <c r="HZ97" s="5">
        <v>172757</v>
      </c>
      <c r="IA97" s="5">
        <v>173642</v>
      </c>
      <c r="IB97" s="5">
        <v>174580</v>
      </c>
      <c r="IC97" s="5">
        <v>174994</v>
      </c>
      <c r="ID97" s="5">
        <v>175646</v>
      </c>
      <c r="IE97" s="5">
        <v>175705</v>
      </c>
      <c r="IF97" s="5">
        <v>175572</v>
      </c>
      <c r="IG97" s="5">
        <v>175255</v>
      </c>
      <c r="IH97" s="5">
        <v>174631</v>
      </c>
      <c r="II97" s="5">
        <v>173788</v>
      </c>
      <c r="IJ97" s="5">
        <v>173050</v>
      </c>
      <c r="IK97" s="5">
        <v>172009</v>
      </c>
      <c r="IL97" s="5">
        <v>171206</v>
      </c>
      <c r="IM97" s="5" t="s">
        <v>220</v>
      </c>
      <c r="IN97" s="5" t="s">
        <v>220</v>
      </c>
      <c r="IO97" s="5" t="s">
        <v>220</v>
      </c>
      <c r="IP97" s="5" t="s">
        <v>220</v>
      </c>
      <c r="IQ97" s="5" t="s">
        <v>220</v>
      </c>
      <c r="IR97" s="5" t="s">
        <v>220</v>
      </c>
      <c r="IS97" s="5" t="s">
        <v>220</v>
      </c>
      <c r="IT97" s="5" t="s">
        <v>220</v>
      </c>
      <c r="IU97" s="5" t="s">
        <v>220</v>
      </c>
      <c r="IV97" s="5" t="s">
        <v>220</v>
      </c>
      <c r="IW97" s="5" t="s">
        <v>220</v>
      </c>
      <c r="IX97" s="5" t="s">
        <v>220</v>
      </c>
    </row>
    <row r="98" spans="1:258" x14ac:dyDescent="0.3">
      <c r="A98" s="1" t="s">
        <v>92</v>
      </c>
      <c r="B98" s="2">
        <v>4042397</v>
      </c>
      <c r="C98" s="5">
        <v>6423481</v>
      </c>
      <c r="D98" s="5">
        <v>6695891</v>
      </c>
      <c r="E98" s="5">
        <v>6039478</v>
      </c>
      <c r="F98" s="5">
        <v>6416653</v>
      </c>
      <c r="G98" s="5">
        <v>6368650</v>
      </c>
      <c r="H98" s="5">
        <v>6740813</v>
      </c>
      <c r="I98" s="5">
        <v>6597444</v>
      </c>
      <c r="J98" s="5">
        <v>6307896</v>
      </c>
      <c r="K98" s="5">
        <v>6549421</v>
      </c>
      <c r="L98" s="5">
        <v>7181625</v>
      </c>
      <c r="M98" s="5">
        <v>6594160</v>
      </c>
      <c r="N98" s="5">
        <v>6802830</v>
      </c>
      <c r="O98" s="5">
        <v>6846775</v>
      </c>
      <c r="P98" s="5">
        <v>6312756</v>
      </c>
      <c r="Q98" s="5">
        <v>6598850</v>
      </c>
      <c r="R98" s="5">
        <v>6160489</v>
      </c>
      <c r="S98" s="5">
        <v>6000829</v>
      </c>
      <c r="T98" s="5">
        <v>6197768</v>
      </c>
      <c r="U98" s="5">
        <v>5678175</v>
      </c>
      <c r="V98" s="5">
        <v>5714492</v>
      </c>
      <c r="W98" s="5">
        <v>5447343</v>
      </c>
      <c r="X98" s="5">
        <v>5246525</v>
      </c>
      <c r="Y98" s="5">
        <v>5060935</v>
      </c>
      <c r="Z98" s="5">
        <v>5148364</v>
      </c>
      <c r="AA98" s="5">
        <v>5016012</v>
      </c>
      <c r="AB98" s="5">
        <v>4706058</v>
      </c>
      <c r="AC98" s="5">
        <v>4702697</v>
      </c>
      <c r="AD98" s="5">
        <v>4278098</v>
      </c>
      <c r="AE98" s="5">
        <v>4385670</v>
      </c>
      <c r="AF98" s="5">
        <v>3709088</v>
      </c>
      <c r="AG98" s="5">
        <v>3782105</v>
      </c>
      <c r="AH98" s="5">
        <v>3740385</v>
      </c>
      <c r="AI98" s="5">
        <v>19813336</v>
      </c>
      <c r="AJ98" s="5">
        <v>21587707</v>
      </c>
      <c r="AK98" s="5">
        <v>20497797</v>
      </c>
      <c r="AL98" s="5">
        <v>21437963</v>
      </c>
      <c r="AM98" s="5">
        <v>21810131</v>
      </c>
      <c r="AN98" s="5">
        <v>21986858</v>
      </c>
      <c r="AO98" s="5">
        <v>21629993</v>
      </c>
      <c r="AP98" s="5">
        <v>21317349</v>
      </c>
      <c r="AQ98" s="5">
        <v>22381651</v>
      </c>
      <c r="AR98" s="5">
        <v>22381918</v>
      </c>
      <c r="AS98" s="5">
        <v>20920272</v>
      </c>
      <c r="AT98" s="5">
        <v>24083719</v>
      </c>
      <c r="AU98" s="5">
        <v>23224872</v>
      </c>
      <c r="AV98" s="5">
        <v>23148155</v>
      </c>
      <c r="AW98" s="5">
        <v>24757475</v>
      </c>
      <c r="AX98" s="5">
        <v>23918907</v>
      </c>
      <c r="AY98" s="5">
        <v>23184633</v>
      </c>
      <c r="AZ98" s="5">
        <v>23413388</v>
      </c>
      <c r="BA98" s="5">
        <v>24349148</v>
      </c>
      <c r="BB98" s="5">
        <v>24546657</v>
      </c>
      <c r="BC98" s="5">
        <v>26495916</v>
      </c>
      <c r="BD98" s="5">
        <v>23123607</v>
      </c>
      <c r="BE98" s="5">
        <v>18625369</v>
      </c>
      <c r="BF98" s="5">
        <v>18630578</v>
      </c>
      <c r="BG98" s="5">
        <v>17417554</v>
      </c>
      <c r="BH98" s="5">
        <v>17596389</v>
      </c>
      <c r="BI98" s="5">
        <v>15796443</v>
      </c>
      <c r="BJ98" s="5">
        <v>14858954</v>
      </c>
      <c r="BK98" s="5">
        <v>14731332</v>
      </c>
      <c r="BL98" s="5">
        <v>13627298</v>
      </c>
      <c r="BM98" s="5">
        <v>13176519</v>
      </c>
      <c r="BN98" s="5">
        <v>14061450</v>
      </c>
      <c r="BO98" s="6">
        <v>10.23096196112949</v>
      </c>
      <c r="BP98" s="6">
        <v>9.7304436809912698</v>
      </c>
      <c r="BQ98" s="6">
        <v>10.30213207167904</v>
      </c>
      <c r="BR98" s="6">
        <v>9.8775966033376896</v>
      </c>
      <c r="BS98" s="6">
        <v>9.6080472929039402</v>
      </c>
      <c r="BT98" s="6">
        <v>9.3618084346799098</v>
      </c>
      <c r="BU98" s="6">
        <v>8.9627575523554892</v>
      </c>
      <c r="BV98" s="6">
        <v>8.2926383060215301</v>
      </c>
      <c r="BW98" s="6">
        <v>8.0251967272837206</v>
      </c>
      <c r="BX98" s="6">
        <v>7.5986980662454497</v>
      </c>
      <c r="BY98" s="6">
        <v>7.2832779307751103</v>
      </c>
      <c r="BZ98" s="6">
        <v>6.7925554511872202</v>
      </c>
      <c r="CA98" s="6">
        <v>6.2813806500140501</v>
      </c>
      <c r="CB98" s="6">
        <v>6.0288574481347599</v>
      </c>
      <c r="CC98" s="6">
        <v>5.5107177765822799</v>
      </c>
      <c r="CD98" s="6">
        <v>4.9287483509831702</v>
      </c>
      <c r="CE98" s="6">
        <v>4.6403755214487798</v>
      </c>
      <c r="CF98" s="6">
        <v>4.4315953743347603</v>
      </c>
      <c r="CG98" s="6">
        <v>4.2906391578279903</v>
      </c>
      <c r="CH98" s="6">
        <v>4.0937154332730499</v>
      </c>
      <c r="CI98" s="6" t="s">
        <v>220</v>
      </c>
      <c r="CJ98" s="6" t="s">
        <v>220</v>
      </c>
      <c r="CK98" s="6" t="s">
        <v>220</v>
      </c>
      <c r="CL98" s="6" t="s">
        <v>220</v>
      </c>
      <c r="CM98" s="6" t="s">
        <v>220</v>
      </c>
      <c r="CN98" s="6" t="s">
        <v>220</v>
      </c>
      <c r="CO98" s="6" t="s">
        <v>220</v>
      </c>
      <c r="CP98" s="6" t="s">
        <v>220</v>
      </c>
      <c r="CQ98" s="6" t="s">
        <v>220</v>
      </c>
      <c r="CR98" s="6" t="s">
        <v>220</v>
      </c>
      <c r="CS98" s="6" t="s">
        <v>220</v>
      </c>
      <c r="CT98" s="6" t="s">
        <v>220</v>
      </c>
      <c r="CU98" s="6">
        <v>8.8127087561801005</v>
      </c>
      <c r="CV98" s="6">
        <v>8.3064226645182995</v>
      </c>
      <c r="CW98" s="6">
        <v>8.6879409863699806</v>
      </c>
      <c r="CX98" s="6">
        <v>8.3976560168004806</v>
      </c>
      <c r="CY98" s="6">
        <v>8.1980133248312796</v>
      </c>
      <c r="CZ98" s="6">
        <v>8.0357631730614401</v>
      </c>
      <c r="DA98" s="6">
        <v>7.6727030313232403</v>
      </c>
      <c r="DB98" s="6">
        <v>7.2338379932411296</v>
      </c>
      <c r="DC98" s="6">
        <v>7.1697475929868197</v>
      </c>
      <c r="DD98" s="6">
        <v>6.8777551101381897</v>
      </c>
      <c r="DE98" s="6">
        <v>6.6661536096089398</v>
      </c>
      <c r="DF98" s="6">
        <v>6.2740935201266703</v>
      </c>
      <c r="DG98" s="6">
        <v>5.7415714823749999</v>
      </c>
      <c r="DH98" s="6">
        <v>5.4390448987629902</v>
      </c>
      <c r="DI98" s="6">
        <v>4.9860317671441496</v>
      </c>
      <c r="DJ98" s="6">
        <v>4.4200231931421996</v>
      </c>
      <c r="DK98" s="6">
        <v>4.2015991871572496</v>
      </c>
      <c r="DL98" s="6">
        <v>4.0144922580148599</v>
      </c>
      <c r="DM98" s="6">
        <v>3.8624652402051902</v>
      </c>
      <c r="DN98" s="6">
        <v>3.6477696180233301</v>
      </c>
      <c r="DO98" s="6" t="s">
        <v>220</v>
      </c>
      <c r="DP98" s="6" t="s">
        <v>220</v>
      </c>
      <c r="DQ98" s="6" t="s">
        <v>220</v>
      </c>
      <c r="DR98" s="6" t="s">
        <v>220</v>
      </c>
      <c r="DS98" s="6" t="s">
        <v>220</v>
      </c>
      <c r="DT98" s="6" t="s">
        <v>220</v>
      </c>
      <c r="DU98" s="6" t="s">
        <v>220</v>
      </c>
      <c r="DV98" s="6" t="s">
        <v>220</v>
      </c>
      <c r="DW98" s="6" t="s">
        <v>220</v>
      </c>
      <c r="DX98" s="6" t="s">
        <v>220</v>
      </c>
      <c r="DY98" s="6" t="s">
        <v>220</v>
      </c>
      <c r="DZ98" s="6" t="s">
        <v>220</v>
      </c>
      <c r="EA98" s="6">
        <v>10.230961961129493</v>
      </c>
      <c r="EB98" s="6">
        <v>9.7304436809912698</v>
      </c>
      <c r="EC98" s="6">
        <v>10.302132071679042</v>
      </c>
      <c r="ED98" s="6">
        <v>9.8775966033376914</v>
      </c>
      <c r="EE98" s="6">
        <v>9.6080472929039438</v>
      </c>
      <c r="EF98" s="6">
        <v>9.3618084346799115</v>
      </c>
      <c r="EG98" s="6">
        <v>8.9627575523554945</v>
      </c>
      <c r="EH98" s="6">
        <v>8.2926383060215318</v>
      </c>
      <c r="EI98" s="6">
        <v>8.0251967272837206</v>
      </c>
      <c r="EJ98" s="6">
        <v>7.5986980662454524</v>
      </c>
      <c r="EK98" s="6">
        <v>7.2832779307751103</v>
      </c>
      <c r="EL98" s="6">
        <v>6.7925554511872264</v>
      </c>
      <c r="EM98" s="6">
        <v>6.2813806500140581</v>
      </c>
      <c r="EN98" s="6">
        <v>6.0288574481347688</v>
      </c>
      <c r="EO98" s="6">
        <v>5.5107177765822835</v>
      </c>
      <c r="EP98" s="6">
        <v>4.9287483509831764</v>
      </c>
      <c r="EQ98" s="6">
        <v>4.6403755214487861</v>
      </c>
      <c r="ER98" s="6">
        <v>4.4315953743347603</v>
      </c>
      <c r="ES98" s="6">
        <v>4.2906391578279992</v>
      </c>
      <c r="ET98" s="6">
        <v>4.0937154332730596</v>
      </c>
      <c r="EU98" s="6" t="s">
        <v>220</v>
      </c>
      <c r="EV98" s="6" t="s">
        <v>220</v>
      </c>
      <c r="EW98" s="6" t="s">
        <v>220</v>
      </c>
      <c r="EX98" s="6" t="s">
        <v>220</v>
      </c>
      <c r="EY98" s="6" t="s">
        <v>220</v>
      </c>
      <c r="EZ98" s="6" t="s">
        <v>220</v>
      </c>
      <c r="FA98" s="6" t="s">
        <v>220</v>
      </c>
      <c r="FB98" s="6" t="s">
        <v>220</v>
      </c>
      <c r="FC98" s="6" t="s">
        <v>220</v>
      </c>
      <c r="FD98" s="6" t="s">
        <v>220</v>
      </c>
      <c r="FE98" s="6" t="s">
        <v>220</v>
      </c>
      <c r="FF98" s="6" t="s">
        <v>220</v>
      </c>
      <c r="FG98" s="6">
        <v>8.8127087561801094</v>
      </c>
      <c r="FH98" s="6">
        <v>8.3064226645183101</v>
      </c>
      <c r="FI98" s="6">
        <v>8.6879409863699841</v>
      </c>
      <c r="FJ98" s="6">
        <v>8.3976560168004806</v>
      </c>
      <c r="FK98" s="6">
        <v>8.1980133248312868</v>
      </c>
      <c r="FL98" s="6">
        <v>8.0357631730614401</v>
      </c>
      <c r="FM98" s="6">
        <v>7.6727030313232474</v>
      </c>
      <c r="FN98" s="6">
        <v>7.2338379932411359</v>
      </c>
      <c r="FO98" s="6">
        <v>7.1697475929868233</v>
      </c>
      <c r="FP98" s="6">
        <v>6.8777551101381933</v>
      </c>
      <c r="FQ98" s="6">
        <v>6.6661536096089469</v>
      </c>
      <c r="FR98" s="6">
        <v>6.274093520126673</v>
      </c>
      <c r="FS98" s="6">
        <v>5.7415714823750088</v>
      </c>
      <c r="FT98" s="6">
        <v>5.4390448987629982</v>
      </c>
      <c r="FU98" s="6">
        <v>4.9860317671441594</v>
      </c>
      <c r="FV98" s="6">
        <v>4.4200231931422094</v>
      </c>
      <c r="FW98" s="6">
        <v>4.2015991871572576</v>
      </c>
      <c r="FX98" s="6">
        <v>4.0144922580148661</v>
      </c>
      <c r="FY98" s="6">
        <v>3.8624652402051947</v>
      </c>
      <c r="FZ98" s="6">
        <v>3.6477696180233363</v>
      </c>
      <c r="GA98" s="6" t="s">
        <v>220</v>
      </c>
      <c r="GB98" s="6" t="s">
        <v>220</v>
      </c>
      <c r="GC98" s="6" t="s">
        <v>220</v>
      </c>
      <c r="GD98" s="6" t="s">
        <v>220</v>
      </c>
      <c r="GE98" s="6" t="s">
        <v>220</v>
      </c>
      <c r="GF98" s="6" t="s">
        <v>220</v>
      </c>
      <c r="GG98" s="6" t="s">
        <v>220</v>
      </c>
      <c r="GH98" s="6" t="s">
        <v>220</v>
      </c>
      <c r="GI98" s="6" t="s">
        <v>220</v>
      </c>
      <c r="GJ98" s="6" t="s">
        <v>220</v>
      </c>
      <c r="GK98" s="6" t="s">
        <v>220</v>
      </c>
      <c r="GL98" s="6" t="s">
        <v>220</v>
      </c>
      <c r="GM98" s="5">
        <v>457516</v>
      </c>
      <c r="GN98" s="5">
        <v>454944</v>
      </c>
      <c r="GO98" s="5">
        <v>452920</v>
      </c>
      <c r="GP98" s="5">
        <v>449845</v>
      </c>
      <c r="GQ98" s="5">
        <v>447671</v>
      </c>
      <c r="GR98" s="5">
        <v>445877</v>
      </c>
      <c r="GS98" s="5">
        <v>444367</v>
      </c>
      <c r="GT98" s="5">
        <v>442135</v>
      </c>
      <c r="GU98" s="5">
        <v>446043</v>
      </c>
      <c r="GV98" s="5">
        <v>447809</v>
      </c>
      <c r="GW98" s="5">
        <v>445203</v>
      </c>
      <c r="GX98" s="5">
        <v>441059</v>
      </c>
      <c r="GY98" s="5">
        <v>439068</v>
      </c>
      <c r="GZ98" s="5">
        <v>434994</v>
      </c>
      <c r="HA98" s="5">
        <v>429381</v>
      </c>
      <c r="HB98" s="5">
        <v>424025</v>
      </c>
      <c r="HC98" s="5">
        <v>418865</v>
      </c>
      <c r="HD98" s="5">
        <v>415134</v>
      </c>
      <c r="HE98" s="5">
        <v>410617</v>
      </c>
      <c r="HF98" s="5">
        <v>406606</v>
      </c>
      <c r="HG98" s="5" t="s">
        <v>220</v>
      </c>
      <c r="HH98" s="5" t="s">
        <v>220</v>
      </c>
      <c r="HI98" s="5" t="s">
        <v>220</v>
      </c>
      <c r="HJ98" s="5" t="s">
        <v>220</v>
      </c>
      <c r="HK98" s="5" t="s">
        <v>220</v>
      </c>
      <c r="HL98" s="5" t="s">
        <v>220</v>
      </c>
      <c r="HM98" s="5" t="s">
        <v>220</v>
      </c>
      <c r="HN98" s="5" t="s">
        <v>220</v>
      </c>
      <c r="HO98" s="5" t="s">
        <v>220</v>
      </c>
      <c r="HP98" s="5" t="s">
        <v>220</v>
      </c>
      <c r="HQ98" s="5" t="s">
        <v>220</v>
      </c>
      <c r="HR98" s="5" t="s">
        <v>220</v>
      </c>
      <c r="HS98" s="5">
        <v>556129</v>
      </c>
      <c r="HT98" s="5">
        <v>552923</v>
      </c>
      <c r="HU98" s="5">
        <v>550636</v>
      </c>
      <c r="HV98" s="5">
        <v>547069</v>
      </c>
      <c r="HW98" s="5">
        <v>544307</v>
      </c>
      <c r="HX98" s="5">
        <v>542227</v>
      </c>
      <c r="HY98" s="5">
        <v>540882</v>
      </c>
      <c r="HZ98" s="5">
        <v>538461</v>
      </c>
      <c r="IA98" s="5">
        <v>540839</v>
      </c>
      <c r="IB98" s="5">
        <v>544285</v>
      </c>
      <c r="IC98" s="5">
        <v>540619</v>
      </c>
      <c r="ID98" s="5">
        <v>536441</v>
      </c>
      <c r="IE98" s="5">
        <v>533512</v>
      </c>
      <c r="IF98" s="5">
        <v>527907</v>
      </c>
      <c r="IG98" s="5">
        <v>521219</v>
      </c>
      <c r="IH98" s="5">
        <v>515433</v>
      </c>
      <c r="II98" s="5">
        <v>508239</v>
      </c>
      <c r="IJ98" s="5">
        <v>503122</v>
      </c>
      <c r="IK98" s="5">
        <v>496590</v>
      </c>
      <c r="IL98" s="5">
        <v>490610</v>
      </c>
      <c r="IM98" s="5" t="s">
        <v>220</v>
      </c>
      <c r="IN98" s="5" t="s">
        <v>220</v>
      </c>
      <c r="IO98" s="5" t="s">
        <v>220</v>
      </c>
      <c r="IP98" s="5" t="s">
        <v>220</v>
      </c>
      <c r="IQ98" s="5" t="s">
        <v>220</v>
      </c>
      <c r="IR98" s="5" t="s">
        <v>220</v>
      </c>
      <c r="IS98" s="5" t="s">
        <v>220</v>
      </c>
      <c r="IT98" s="5" t="s">
        <v>220</v>
      </c>
      <c r="IU98" s="5" t="s">
        <v>220</v>
      </c>
      <c r="IV98" s="5" t="s">
        <v>220</v>
      </c>
      <c r="IW98" s="5" t="s">
        <v>220</v>
      </c>
      <c r="IX98" s="5" t="s">
        <v>220</v>
      </c>
    </row>
    <row r="99" spans="1:258" x14ac:dyDescent="0.3">
      <c r="A99" s="1" t="s">
        <v>93</v>
      </c>
      <c r="B99" s="2">
        <v>4060895</v>
      </c>
      <c r="C99" s="5">
        <v>662971</v>
      </c>
      <c r="D99" s="5">
        <v>696433</v>
      </c>
      <c r="E99" s="5">
        <v>637449</v>
      </c>
      <c r="F99" s="5">
        <v>683613</v>
      </c>
      <c r="G99" s="5">
        <v>674371</v>
      </c>
      <c r="H99" s="5">
        <v>707260</v>
      </c>
      <c r="I99" s="5">
        <v>692452</v>
      </c>
      <c r="J99" s="5">
        <v>662471</v>
      </c>
      <c r="K99" s="5">
        <v>697532</v>
      </c>
      <c r="L99" s="5">
        <v>782350</v>
      </c>
      <c r="M99" s="5">
        <v>707065</v>
      </c>
      <c r="N99" s="5">
        <v>754071</v>
      </c>
      <c r="O99" s="5">
        <v>728267</v>
      </c>
      <c r="P99" s="5">
        <v>692635</v>
      </c>
      <c r="Q99" s="5">
        <v>727081</v>
      </c>
      <c r="R99" s="5">
        <v>711883</v>
      </c>
      <c r="S99" s="5">
        <v>705172</v>
      </c>
      <c r="T99" s="5">
        <v>715655</v>
      </c>
      <c r="U99" s="5">
        <v>666053</v>
      </c>
      <c r="V99" s="5">
        <v>678627</v>
      </c>
      <c r="W99" s="5">
        <v>661714</v>
      </c>
      <c r="X99" s="5">
        <v>636983</v>
      </c>
      <c r="Y99" s="5">
        <v>632527</v>
      </c>
      <c r="Z99" s="5">
        <v>698970</v>
      </c>
      <c r="AA99" s="5">
        <v>637320</v>
      </c>
      <c r="AB99" s="5">
        <v>618753</v>
      </c>
      <c r="AC99" s="5" t="s">
        <v>220</v>
      </c>
      <c r="AD99" s="5" t="s">
        <v>220</v>
      </c>
      <c r="AE99" s="5" t="s">
        <v>220</v>
      </c>
      <c r="AF99" s="5" t="s">
        <v>220</v>
      </c>
      <c r="AG99" s="5" t="s">
        <v>220</v>
      </c>
      <c r="AH99" s="5" t="s">
        <v>220</v>
      </c>
      <c r="AI99" s="5">
        <v>1944080</v>
      </c>
      <c r="AJ99" s="5">
        <v>2053098</v>
      </c>
      <c r="AK99" s="5">
        <v>1971080</v>
      </c>
      <c r="AL99" s="5">
        <v>2038552</v>
      </c>
      <c r="AM99" s="5">
        <v>2086994</v>
      </c>
      <c r="AN99" s="5">
        <v>2120716</v>
      </c>
      <c r="AO99" s="5">
        <v>2045738</v>
      </c>
      <c r="AP99" s="5">
        <v>2065220</v>
      </c>
      <c r="AQ99" s="5">
        <v>2136979</v>
      </c>
      <c r="AR99" s="5">
        <v>2240059</v>
      </c>
      <c r="AS99" s="5">
        <v>2165435</v>
      </c>
      <c r="AT99" s="5">
        <v>2256318</v>
      </c>
      <c r="AU99" s="5">
        <v>2185822</v>
      </c>
      <c r="AV99" s="5">
        <v>1998398</v>
      </c>
      <c r="AW99" s="5">
        <v>2096027</v>
      </c>
      <c r="AX99" s="5">
        <v>2034600</v>
      </c>
      <c r="AY99" s="5">
        <v>2028311</v>
      </c>
      <c r="AZ99" s="5">
        <v>1934662</v>
      </c>
      <c r="BA99" s="5">
        <v>1797676</v>
      </c>
      <c r="BB99" s="5">
        <v>1845693</v>
      </c>
      <c r="BC99" s="5">
        <v>1804152</v>
      </c>
      <c r="BD99" s="5">
        <v>1788088</v>
      </c>
      <c r="BE99" s="5">
        <v>1774069</v>
      </c>
      <c r="BF99" s="5">
        <v>1894154</v>
      </c>
      <c r="BG99" s="5">
        <v>1835697</v>
      </c>
      <c r="BH99" s="5">
        <v>1871889</v>
      </c>
      <c r="BI99" s="5" t="s">
        <v>220</v>
      </c>
      <c r="BJ99" s="5" t="s">
        <v>220</v>
      </c>
      <c r="BK99" s="5" t="s">
        <v>220</v>
      </c>
      <c r="BL99" s="5" t="s">
        <v>220</v>
      </c>
      <c r="BM99" s="5" t="s">
        <v>220</v>
      </c>
      <c r="BN99" s="5" t="s">
        <v>220</v>
      </c>
      <c r="BO99" s="6">
        <v>9.0412702818071899</v>
      </c>
      <c r="BP99" s="6">
        <v>9.0709371899378599</v>
      </c>
      <c r="BQ99" s="6">
        <v>9.1778322657969493</v>
      </c>
      <c r="BR99" s="6">
        <v>8.4906226183527806</v>
      </c>
      <c r="BS99" s="6">
        <v>8.3182699137418403</v>
      </c>
      <c r="BT99" s="6">
        <v>8.6070186352967699</v>
      </c>
      <c r="BU99" s="6">
        <v>8.5597268835962605</v>
      </c>
      <c r="BV99" s="6">
        <v>8.3670077633586892</v>
      </c>
      <c r="BW99" s="6">
        <v>8.1028540626093104</v>
      </c>
      <c r="BX99" s="6">
        <v>7.8219466990477402</v>
      </c>
      <c r="BY99" s="6">
        <v>7.6806234221747598</v>
      </c>
      <c r="BZ99" s="6">
        <v>5.73831907075063</v>
      </c>
      <c r="CA99" s="6">
        <v>5.25617664949805</v>
      </c>
      <c r="CB99" s="6">
        <v>5.3127549142044499</v>
      </c>
      <c r="CC99" s="6">
        <v>5.1021825628781299</v>
      </c>
      <c r="CD99" s="6">
        <v>4.85388750679535</v>
      </c>
      <c r="CE99" s="6">
        <v>4.8181152966935699</v>
      </c>
      <c r="CF99" s="6">
        <v>4.7814938762392396</v>
      </c>
      <c r="CG99" s="6">
        <v>4.8440516834971303</v>
      </c>
      <c r="CH99" s="6">
        <v>4.9311330082652098</v>
      </c>
      <c r="CI99" s="6" t="s">
        <v>220</v>
      </c>
      <c r="CJ99" s="6" t="s">
        <v>220</v>
      </c>
      <c r="CK99" s="6" t="s">
        <v>220</v>
      </c>
      <c r="CL99" s="6" t="s">
        <v>220</v>
      </c>
      <c r="CM99" s="6" t="s">
        <v>220</v>
      </c>
      <c r="CN99" s="6" t="s">
        <v>220</v>
      </c>
      <c r="CO99" s="6" t="s">
        <v>220</v>
      </c>
      <c r="CP99" s="6" t="s">
        <v>220</v>
      </c>
      <c r="CQ99" s="6" t="s">
        <v>220</v>
      </c>
      <c r="CR99" s="6" t="s">
        <v>220</v>
      </c>
      <c r="CS99" s="6" t="s">
        <v>220</v>
      </c>
      <c r="CT99" s="6" t="s">
        <v>220</v>
      </c>
      <c r="CU99" s="6">
        <v>7.9071334512983</v>
      </c>
      <c r="CV99" s="6">
        <v>7.8878358461213196</v>
      </c>
      <c r="CW99" s="6">
        <v>7.91976987235424</v>
      </c>
      <c r="CX99" s="6">
        <v>7.2971403231313197</v>
      </c>
      <c r="CY99" s="6">
        <v>7.0749604455019899</v>
      </c>
      <c r="CZ99" s="6">
        <v>7.4760599721980601</v>
      </c>
      <c r="DA99" s="6">
        <v>7.3964994539867703</v>
      </c>
      <c r="DB99" s="6">
        <v>7.1204520583763404</v>
      </c>
      <c r="DC99" s="6">
        <v>6.9152293962645297</v>
      </c>
      <c r="DD99" s="6">
        <v>6.7827231336317402</v>
      </c>
      <c r="DE99" s="6">
        <v>6.6326627213469802</v>
      </c>
      <c r="DF99" s="6">
        <v>5.0066524310846203</v>
      </c>
      <c r="DG99" s="6">
        <v>4.5098823234462797</v>
      </c>
      <c r="DH99" s="6">
        <v>4.6753449513059904</v>
      </c>
      <c r="DI99" s="6">
        <v>4.4389695361748602</v>
      </c>
      <c r="DJ99" s="6">
        <v>4.2212228447852098</v>
      </c>
      <c r="DK99" s="6">
        <v>4.1886081572303198</v>
      </c>
      <c r="DL99" s="6">
        <v>4.2384664608081399</v>
      </c>
      <c r="DM99" s="6">
        <v>4.31056062320393</v>
      </c>
      <c r="DN99" s="6">
        <v>4.3872409983675498</v>
      </c>
      <c r="DO99" s="6" t="s">
        <v>220</v>
      </c>
      <c r="DP99" s="6" t="s">
        <v>220</v>
      </c>
      <c r="DQ99" s="6" t="s">
        <v>220</v>
      </c>
      <c r="DR99" s="6" t="s">
        <v>220</v>
      </c>
      <c r="DS99" s="6" t="s">
        <v>220</v>
      </c>
      <c r="DT99" s="6" t="s">
        <v>220</v>
      </c>
      <c r="DU99" s="6" t="s">
        <v>220</v>
      </c>
      <c r="DV99" s="6" t="s">
        <v>220</v>
      </c>
      <c r="DW99" s="6" t="s">
        <v>220</v>
      </c>
      <c r="DX99" s="6" t="s">
        <v>220</v>
      </c>
      <c r="DY99" s="6" t="s">
        <v>220</v>
      </c>
      <c r="DZ99" s="6" t="s">
        <v>220</v>
      </c>
      <c r="EA99" s="6">
        <v>9.0412702818071988</v>
      </c>
      <c r="EB99" s="6">
        <v>9.0709371899378688</v>
      </c>
      <c r="EC99" s="6">
        <v>9.1778322657969493</v>
      </c>
      <c r="ED99" s="6">
        <v>8.4906226183527806</v>
      </c>
      <c r="EE99" s="6">
        <v>8.3182699137418421</v>
      </c>
      <c r="EF99" s="6">
        <v>8.6070186352967788</v>
      </c>
      <c r="EG99" s="6">
        <v>8.5597268835962641</v>
      </c>
      <c r="EH99" s="6">
        <v>8.3670077633586981</v>
      </c>
      <c r="EI99" s="6">
        <v>8.102854062609314</v>
      </c>
      <c r="EJ99" s="6">
        <v>7.8219466990477411</v>
      </c>
      <c r="EK99" s="6">
        <v>7.6806234221747642</v>
      </c>
      <c r="EL99" s="6">
        <v>5.7383190707506326</v>
      </c>
      <c r="EM99" s="6">
        <v>5.2561766494980553</v>
      </c>
      <c r="EN99" s="6">
        <v>5.3127549142044508</v>
      </c>
      <c r="EO99" s="6">
        <v>5.1021825628781388</v>
      </c>
      <c r="EP99" s="6">
        <v>4.853887506795358</v>
      </c>
      <c r="EQ99" s="6">
        <v>4.8181152966935725</v>
      </c>
      <c r="ER99" s="6">
        <v>4.7814938762392494</v>
      </c>
      <c r="ES99" s="6">
        <v>4.8440516834971339</v>
      </c>
      <c r="ET99" s="6">
        <v>4.9311330082652178</v>
      </c>
      <c r="EU99" s="6" t="s">
        <v>220</v>
      </c>
      <c r="EV99" s="6" t="s">
        <v>220</v>
      </c>
      <c r="EW99" s="6" t="s">
        <v>220</v>
      </c>
      <c r="EX99" s="6" t="s">
        <v>220</v>
      </c>
      <c r="EY99" s="6" t="s">
        <v>220</v>
      </c>
      <c r="EZ99" s="6" t="s">
        <v>220</v>
      </c>
      <c r="FA99" s="6" t="s">
        <v>220</v>
      </c>
      <c r="FB99" s="6" t="s">
        <v>220</v>
      </c>
      <c r="FC99" s="6" t="s">
        <v>220</v>
      </c>
      <c r="FD99" s="6" t="s">
        <v>220</v>
      </c>
      <c r="FE99" s="6" t="s">
        <v>220</v>
      </c>
      <c r="FF99" s="6" t="s">
        <v>220</v>
      </c>
      <c r="FG99" s="6">
        <v>7.9071334512983009</v>
      </c>
      <c r="FH99" s="6">
        <v>7.8878358461213249</v>
      </c>
      <c r="FI99" s="6">
        <v>7.9197698723542427</v>
      </c>
      <c r="FJ99" s="6">
        <v>7.2971403231313205</v>
      </c>
      <c r="FK99" s="6">
        <v>7.0749604455019997</v>
      </c>
      <c r="FL99" s="6">
        <v>7.4760599721980689</v>
      </c>
      <c r="FM99" s="6">
        <v>7.3964994539867766</v>
      </c>
      <c r="FN99" s="6">
        <v>7.1204520583763475</v>
      </c>
      <c r="FO99" s="6">
        <v>6.9152293962645395</v>
      </c>
      <c r="FP99" s="6">
        <v>6.7827231336317482</v>
      </c>
      <c r="FQ99" s="6">
        <v>6.6326627213469811</v>
      </c>
      <c r="FR99" s="6">
        <v>5.0066524310846257</v>
      </c>
      <c r="FS99" s="6">
        <v>4.5098823234462824</v>
      </c>
      <c r="FT99" s="6">
        <v>4.6753449513059957</v>
      </c>
      <c r="FU99" s="6">
        <v>4.4389695361748682</v>
      </c>
      <c r="FV99" s="6">
        <v>4.221222844785216</v>
      </c>
      <c r="FW99" s="6">
        <v>4.188608157230326</v>
      </c>
      <c r="FX99" s="6">
        <v>4.2384664608081408</v>
      </c>
      <c r="FY99" s="6">
        <v>4.3105606232039335</v>
      </c>
      <c r="FZ99" s="6">
        <v>4.3872409983675507</v>
      </c>
      <c r="GA99" s="6" t="s">
        <v>220</v>
      </c>
      <c r="GB99" s="6" t="s">
        <v>220</v>
      </c>
      <c r="GC99" s="6" t="s">
        <v>220</v>
      </c>
      <c r="GD99" s="6" t="s">
        <v>220</v>
      </c>
      <c r="GE99" s="6" t="s">
        <v>220</v>
      </c>
      <c r="GF99" s="6" t="s">
        <v>220</v>
      </c>
      <c r="GG99" s="6" t="s">
        <v>220</v>
      </c>
      <c r="GH99" s="6" t="s">
        <v>220</v>
      </c>
      <c r="GI99" s="6" t="s">
        <v>220</v>
      </c>
      <c r="GJ99" s="6" t="s">
        <v>220</v>
      </c>
      <c r="GK99" s="6" t="s">
        <v>220</v>
      </c>
      <c r="GL99" s="6" t="s">
        <v>220</v>
      </c>
      <c r="GM99" s="5">
        <v>42105</v>
      </c>
      <c r="GN99" s="5">
        <v>41895</v>
      </c>
      <c r="GO99" s="5">
        <v>41710</v>
      </c>
      <c r="GP99" s="5">
        <v>41382</v>
      </c>
      <c r="GQ99" s="5">
        <v>41241</v>
      </c>
      <c r="GR99" s="5">
        <v>41224</v>
      </c>
      <c r="GS99" s="5">
        <v>41247</v>
      </c>
      <c r="GT99" s="5">
        <v>41179</v>
      </c>
      <c r="GU99" s="5">
        <v>41333</v>
      </c>
      <c r="GV99" s="5">
        <v>41225</v>
      </c>
      <c r="GW99" s="5">
        <v>41075</v>
      </c>
      <c r="GX99" s="5">
        <v>40986</v>
      </c>
      <c r="GY99" s="5">
        <v>41634</v>
      </c>
      <c r="GZ99" s="5">
        <v>40382</v>
      </c>
      <c r="HA99" s="5">
        <v>40195</v>
      </c>
      <c r="HB99" s="5">
        <v>40228</v>
      </c>
      <c r="HC99" s="5">
        <v>39979</v>
      </c>
      <c r="HD99" s="5">
        <v>39898</v>
      </c>
      <c r="HE99" s="5">
        <v>39727</v>
      </c>
      <c r="HF99" s="5">
        <v>39503</v>
      </c>
      <c r="HG99" s="5" t="s">
        <v>220</v>
      </c>
      <c r="HH99" s="5" t="s">
        <v>220</v>
      </c>
      <c r="HI99" s="5" t="s">
        <v>220</v>
      </c>
      <c r="HJ99" s="5" t="s">
        <v>220</v>
      </c>
      <c r="HK99" s="5" t="s">
        <v>220</v>
      </c>
      <c r="HL99" s="5" t="s">
        <v>220</v>
      </c>
      <c r="HM99" s="5" t="s">
        <v>220</v>
      </c>
      <c r="HN99" s="5" t="s">
        <v>220</v>
      </c>
      <c r="HO99" s="5" t="s">
        <v>220</v>
      </c>
      <c r="HP99" s="5" t="s">
        <v>220</v>
      </c>
      <c r="HQ99" s="5" t="s">
        <v>220</v>
      </c>
      <c r="HR99" s="5" t="s">
        <v>220</v>
      </c>
      <c r="HS99" s="5">
        <v>48290</v>
      </c>
      <c r="HT99" s="5">
        <v>48032</v>
      </c>
      <c r="HU99" s="5">
        <v>47840</v>
      </c>
      <c r="HV99" s="5">
        <v>47489</v>
      </c>
      <c r="HW99" s="5">
        <v>47309</v>
      </c>
      <c r="HX99" s="5">
        <v>47253</v>
      </c>
      <c r="HY99" s="5">
        <v>47265</v>
      </c>
      <c r="HZ99" s="5">
        <v>47183</v>
      </c>
      <c r="IA99" s="5">
        <v>47436</v>
      </c>
      <c r="IB99" s="5">
        <v>47181</v>
      </c>
      <c r="IC99" s="5">
        <v>47028</v>
      </c>
      <c r="ID99" s="5">
        <v>46961</v>
      </c>
      <c r="IE99" s="5">
        <v>47624</v>
      </c>
      <c r="IF99" s="5">
        <v>46208</v>
      </c>
      <c r="IG99" s="5">
        <v>45960</v>
      </c>
      <c r="IH99" s="5">
        <v>45840</v>
      </c>
      <c r="II99" s="5">
        <v>45592</v>
      </c>
      <c r="IJ99" s="5">
        <v>45450</v>
      </c>
      <c r="IK99" s="5">
        <v>45163</v>
      </c>
      <c r="IL99" s="5">
        <v>44729</v>
      </c>
      <c r="IM99" s="5" t="s">
        <v>220</v>
      </c>
      <c r="IN99" s="5" t="s">
        <v>220</v>
      </c>
      <c r="IO99" s="5" t="s">
        <v>220</v>
      </c>
      <c r="IP99" s="5" t="s">
        <v>220</v>
      </c>
      <c r="IQ99" s="5" t="s">
        <v>220</v>
      </c>
      <c r="IR99" s="5" t="s">
        <v>220</v>
      </c>
      <c r="IS99" s="5" t="s">
        <v>220</v>
      </c>
      <c r="IT99" s="5" t="s">
        <v>220</v>
      </c>
      <c r="IU99" s="5" t="s">
        <v>220</v>
      </c>
      <c r="IV99" s="5" t="s">
        <v>220</v>
      </c>
      <c r="IW99" s="5" t="s">
        <v>220</v>
      </c>
      <c r="IX99" s="5" t="s">
        <v>220</v>
      </c>
    </row>
    <row r="100" spans="1:258" x14ac:dyDescent="0.3">
      <c r="A100" s="1" t="s">
        <v>94</v>
      </c>
      <c r="B100" s="2">
        <v>4232403</v>
      </c>
      <c r="C100" s="5">
        <v>286091</v>
      </c>
      <c r="D100" s="5">
        <v>278419</v>
      </c>
      <c r="E100" s="5" t="s">
        <v>220</v>
      </c>
      <c r="F100" s="5" t="s">
        <v>220</v>
      </c>
      <c r="G100" s="5" t="s">
        <v>220</v>
      </c>
      <c r="H100" s="5" t="s">
        <v>220</v>
      </c>
      <c r="I100" s="5" t="s">
        <v>220</v>
      </c>
      <c r="J100" s="5" t="s">
        <v>220</v>
      </c>
      <c r="K100" s="5" t="s">
        <v>220</v>
      </c>
      <c r="L100" s="5" t="s">
        <v>220</v>
      </c>
      <c r="M100" s="5" t="s">
        <v>220</v>
      </c>
      <c r="N100" s="5" t="s">
        <v>220</v>
      </c>
      <c r="O100" s="5" t="s">
        <v>220</v>
      </c>
      <c r="P100" s="5" t="s">
        <v>220</v>
      </c>
      <c r="Q100" s="5" t="s">
        <v>220</v>
      </c>
      <c r="R100" s="5" t="s">
        <v>220</v>
      </c>
      <c r="S100" s="5" t="s">
        <v>220</v>
      </c>
      <c r="T100" s="5" t="s">
        <v>220</v>
      </c>
      <c r="U100" s="5" t="s">
        <v>220</v>
      </c>
      <c r="V100" s="5" t="s">
        <v>220</v>
      </c>
      <c r="W100" s="5" t="s">
        <v>220</v>
      </c>
      <c r="X100" s="5" t="s">
        <v>220</v>
      </c>
      <c r="Y100" s="5" t="s">
        <v>220</v>
      </c>
      <c r="Z100" s="5" t="s">
        <v>220</v>
      </c>
      <c r="AA100" s="5" t="s">
        <v>220</v>
      </c>
      <c r="AB100" s="5" t="s">
        <v>220</v>
      </c>
      <c r="AC100" s="5" t="s">
        <v>220</v>
      </c>
      <c r="AD100" s="5" t="s">
        <v>220</v>
      </c>
      <c r="AE100" s="5" t="s">
        <v>220</v>
      </c>
      <c r="AF100" s="5" t="s">
        <v>220</v>
      </c>
      <c r="AG100" s="5" t="s">
        <v>220</v>
      </c>
      <c r="AH100" s="5" t="s">
        <v>220</v>
      </c>
      <c r="AI100" s="5">
        <v>568415</v>
      </c>
      <c r="AJ100" s="5">
        <v>569267</v>
      </c>
      <c r="AK100" s="5" t="s">
        <v>220</v>
      </c>
      <c r="AL100" s="5" t="s">
        <v>220</v>
      </c>
      <c r="AM100" s="5" t="s">
        <v>220</v>
      </c>
      <c r="AN100" s="5" t="s">
        <v>220</v>
      </c>
      <c r="AO100" s="5" t="s">
        <v>220</v>
      </c>
      <c r="AP100" s="5" t="s">
        <v>220</v>
      </c>
      <c r="AQ100" s="5" t="s">
        <v>220</v>
      </c>
      <c r="AR100" s="5" t="s">
        <v>220</v>
      </c>
      <c r="AS100" s="5" t="s">
        <v>220</v>
      </c>
      <c r="AT100" s="5" t="s">
        <v>220</v>
      </c>
      <c r="AU100" s="5" t="s">
        <v>220</v>
      </c>
      <c r="AV100" s="5" t="s">
        <v>220</v>
      </c>
      <c r="AW100" s="5" t="s">
        <v>220</v>
      </c>
      <c r="AX100" s="5" t="s">
        <v>220</v>
      </c>
      <c r="AY100" s="5" t="s">
        <v>220</v>
      </c>
      <c r="AZ100" s="5" t="s">
        <v>220</v>
      </c>
      <c r="BA100" s="5" t="s">
        <v>220</v>
      </c>
      <c r="BB100" s="5" t="s">
        <v>220</v>
      </c>
      <c r="BC100" s="5" t="s">
        <v>220</v>
      </c>
      <c r="BD100" s="5" t="s">
        <v>220</v>
      </c>
      <c r="BE100" s="5" t="s">
        <v>220</v>
      </c>
      <c r="BF100" s="5" t="s">
        <v>220</v>
      </c>
      <c r="BG100" s="5" t="s">
        <v>220</v>
      </c>
      <c r="BH100" s="5" t="s">
        <v>220</v>
      </c>
      <c r="BI100" s="5" t="s">
        <v>220</v>
      </c>
      <c r="BJ100" s="5" t="s">
        <v>220</v>
      </c>
      <c r="BK100" s="5" t="s">
        <v>220</v>
      </c>
      <c r="BL100" s="5" t="s">
        <v>220</v>
      </c>
      <c r="BM100" s="5" t="s">
        <v>220</v>
      </c>
      <c r="BN100" s="5" t="s">
        <v>220</v>
      </c>
      <c r="BO100" s="6">
        <v>13.423436938524169</v>
      </c>
      <c r="BP100" s="6">
        <v>14.11029440950308</v>
      </c>
      <c r="BQ100" s="6">
        <v>13.788813006331729</v>
      </c>
      <c r="BR100" s="6">
        <v>13.61161068452925</v>
      </c>
      <c r="BS100" s="6">
        <v>13.90165788220167</v>
      </c>
      <c r="BT100" s="6">
        <v>14.1501395957429</v>
      </c>
      <c r="BU100" s="6">
        <v>13.71066633966368</v>
      </c>
      <c r="BV100" s="6">
        <v>13.75188211732717</v>
      </c>
      <c r="BW100" s="6">
        <v>13.8350828842757</v>
      </c>
      <c r="BX100" s="6" t="s">
        <v>220</v>
      </c>
      <c r="BY100" s="6" t="s">
        <v>220</v>
      </c>
      <c r="BZ100" s="6" t="s">
        <v>220</v>
      </c>
      <c r="CA100" s="6" t="s">
        <v>220</v>
      </c>
      <c r="CB100" s="6" t="s">
        <v>220</v>
      </c>
      <c r="CC100" s="6" t="s">
        <v>220</v>
      </c>
      <c r="CD100" s="6" t="s">
        <v>220</v>
      </c>
      <c r="CE100" s="6" t="s">
        <v>220</v>
      </c>
      <c r="CF100" s="6" t="s">
        <v>220</v>
      </c>
      <c r="CG100" s="6" t="s">
        <v>220</v>
      </c>
      <c r="CH100" s="6" t="s">
        <v>220</v>
      </c>
      <c r="CI100" s="6" t="s">
        <v>220</v>
      </c>
      <c r="CJ100" s="6" t="s">
        <v>220</v>
      </c>
      <c r="CK100" s="6" t="s">
        <v>220</v>
      </c>
      <c r="CL100" s="6" t="s">
        <v>220</v>
      </c>
      <c r="CM100" s="6" t="s">
        <v>220</v>
      </c>
      <c r="CN100" s="6" t="s">
        <v>220</v>
      </c>
      <c r="CO100" s="6" t="s">
        <v>220</v>
      </c>
      <c r="CP100" s="6" t="s">
        <v>220</v>
      </c>
      <c r="CQ100" s="6" t="s">
        <v>220</v>
      </c>
      <c r="CR100" s="6" t="s">
        <v>220</v>
      </c>
      <c r="CS100" s="6" t="s">
        <v>220</v>
      </c>
      <c r="CT100" s="6" t="s">
        <v>220</v>
      </c>
      <c r="CU100" s="6">
        <v>13.639182088431101</v>
      </c>
      <c r="CV100" s="6">
        <v>13.139685016071979</v>
      </c>
      <c r="CW100" s="6">
        <v>13.76710494792767</v>
      </c>
      <c r="CX100" s="6">
        <v>12.9717433852325</v>
      </c>
      <c r="CY100" s="6">
        <v>13.055809750080989</v>
      </c>
      <c r="CZ100" s="6">
        <v>13.24077165159397</v>
      </c>
      <c r="DA100" s="6">
        <v>12.95823651389288</v>
      </c>
      <c r="DB100" s="6">
        <v>12.64209754308764</v>
      </c>
      <c r="DC100" s="6">
        <v>12.902181353956591</v>
      </c>
      <c r="DD100" s="6" t="s">
        <v>220</v>
      </c>
      <c r="DE100" s="6" t="s">
        <v>220</v>
      </c>
      <c r="DF100" s="6" t="s">
        <v>220</v>
      </c>
      <c r="DG100" s="6" t="s">
        <v>220</v>
      </c>
      <c r="DH100" s="6" t="s">
        <v>220</v>
      </c>
      <c r="DI100" s="6" t="s">
        <v>220</v>
      </c>
      <c r="DJ100" s="6" t="s">
        <v>220</v>
      </c>
      <c r="DK100" s="6" t="s">
        <v>220</v>
      </c>
      <c r="DL100" s="6" t="s">
        <v>220</v>
      </c>
      <c r="DM100" s="6" t="s">
        <v>220</v>
      </c>
      <c r="DN100" s="6" t="s">
        <v>220</v>
      </c>
      <c r="DO100" s="6" t="s">
        <v>220</v>
      </c>
      <c r="DP100" s="6" t="s">
        <v>220</v>
      </c>
      <c r="DQ100" s="6" t="s">
        <v>220</v>
      </c>
      <c r="DR100" s="6" t="s">
        <v>220</v>
      </c>
      <c r="DS100" s="6" t="s">
        <v>220</v>
      </c>
      <c r="DT100" s="6" t="s">
        <v>220</v>
      </c>
      <c r="DU100" s="6" t="s">
        <v>220</v>
      </c>
      <c r="DV100" s="6" t="s">
        <v>220</v>
      </c>
      <c r="DW100" s="6" t="s">
        <v>220</v>
      </c>
      <c r="DX100" s="6" t="s">
        <v>220</v>
      </c>
      <c r="DY100" s="6" t="s">
        <v>220</v>
      </c>
      <c r="DZ100" s="6" t="s">
        <v>220</v>
      </c>
      <c r="EA100" s="6">
        <v>13.423436938524176</v>
      </c>
      <c r="EB100" s="6">
        <v>14.110294409503087</v>
      </c>
      <c r="EC100" s="6">
        <v>13.788813006331738</v>
      </c>
      <c r="ED100" s="6">
        <v>13.611610684529259</v>
      </c>
      <c r="EE100" s="6">
        <v>13.901657882201681</v>
      </c>
      <c r="EF100" s="6">
        <v>14.1501395957429</v>
      </c>
      <c r="EG100" s="6">
        <v>13.710666339663684</v>
      </c>
      <c r="EH100" s="6">
        <v>13.751882117327174</v>
      </c>
      <c r="EI100" s="6">
        <v>13.835082884275701</v>
      </c>
      <c r="EJ100" s="6" t="s">
        <v>220</v>
      </c>
      <c r="EK100" s="6" t="s">
        <v>220</v>
      </c>
      <c r="EL100" s="6" t="s">
        <v>220</v>
      </c>
      <c r="EM100" s="6" t="s">
        <v>220</v>
      </c>
      <c r="EN100" s="6" t="s">
        <v>220</v>
      </c>
      <c r="EO100" s="6" t="s">
        <v>220</v>
      </c>
      <c r="EP100" s="6" t="s">
        <v>220</v>
      </c>
      <c r="EQ100" s="6" t="s">
        <v>220</v>
      </c>
      <c r="ER100" s="6" t="s">
        <v>220</v>
      </c>
      <c r="ES100" s="6" t="s">
        <v>220</v>
      </c>
      <c r="ET100" s="6" t="s">
        <v>220</v>
      </c>
      <c r="EU100" s="6" t="s">
        <v>220</v>
      </c>
      <c r="EV100" s="6" t="s">
        <v>220</v>
      </c>
      <c r="EW100" s="6" t="s">
        <v>220</v>
      </c>
      <c r="EX100" s="6" t="s">
        <v>220</v>
      </c>
      <c r="EY100" s="6" t="s">
        <v>220</v>
      </c>
      <c r="EZ100" s="6" t="s">
        <v>220</v>
      </c>
      <c r="FA100" s="6" t="s">
        <v>220</v>
      </c>
      <c r="FB100" s="6" t="s">
        <v>220</v>
      </c>
      <c r="FC100" s="6" t="s">
        <v>220</v>
      </c>
      <c r="FD100" s="6" t="s">
        <v>220</v>
      </c>
      <c r="FE100" s="6" t="s">
        <v>220</v>
      </c>
      <c r="FF100" s="6" t="s">
        <v>220</v>
      </c>
      <c r="FG100" s="6">
        <v>13.639182088431108</v>
      </c>
      <c r="FH100" s="6">
        <v>13.139685016071981</v>
      </c>
      <c r="FI100" s="6">
        <v>13.767104947927676</v>
      </c>
      <c r="FJ100" s="6">
        <v>12.971743385232505</v>
      </c>
      <c r="FK100" s="6">
        <v>13.055809750080995</v>
      </c>
      <c r="FL100" s="6">
        <v>13.240771651593979</v>
      </c>
      <c r="FM100" s="6">
        <v>12.958236513892883</v>
      </c>
      <c r="FN100" s="6">
        <v>12.642097543087642</v>
      </c>
      <c r="FO100" s="6">
        <v>12.902181353956594</v>
      </c>
      <c r="FP100" s="6" t="s">
        <v>220</v>
      </c>
      <c r="FQ100" s="6" t="s">
        <v>220</v>
      </c>
      <c r="FR100" s="6" t="s">
        <v>220</v>
      </c>
      <c r="FS100" s="6" t="s">
        <v>220</v>
      </c>
      <c r="FT100" s="6" t="s">
        <v>220</v>
      </c>
      <c r="FU100" s="6" t="s">
        <v>220</v>
      </c>
      <c r="FV100" s="6" t="s">
        <v>220</v>
      </c>
      <c r="FW100" s="6" t="s">
        <v>220</v>
      </c>
      <c r="FX100" s="6" t="s">
        <v>220</v>
      </c>
      <c r="FY100" s="6" t="s">
        <v>220</v>
      </c>
      <c r="FZ100" s="6" t="s">
        <v>220</v>
      </c>
      <c r="GA100" s="6" t="s">
        <v>220</v>
      </c>
      <c r="GB100" s="6" t="s">
        <v>220</v>
      </c>
      <c r="GC100" s="6" t="s">
        <v>220</v>
      </c>
      <c r="GD100" s="6" t="s">
        <v>220</v>
      </c>
      <c r="GE100" s="6" t="s">
        <v>220</v>
      </c>
      <c r="GF100" s="6" t="s">
        <v>220</v>
      </c>
      <c r="GG100" s="6" t="s">
        <v>220</v>
      </c>
      <c r="GH100" s="6" t="s">
        <v>220</v>
      </c>
      <c r="GI100" s="6" t="s">
        <v>220</v>
      </c>
      <c r="GJ100" s="6" t="s">
        <v>220</v>
      </c>
      <c r="GK100" s="6" t="s">
        <v>220</v>
      </c>
      <c r="GL100" s="6" t="s">
        <v>220</v>
      </c>
      <c r="GM100" s="5">
        <v>43032</v>
      </c>
      <c r="GN100" s="5">
        <v>42882</v>
      </c>
      <c r="GO100" s="5">
        <v>42323</v>
      </c>
      <c r="GP100" s="5">
        <v>42279</v>
      </c>
      <c r="GQ100" s="5">
        <v>41980</v>
      </c>
      <c r="GR100" s="5">
        <v>41941</v>
      </c>
      <c r="GS100" s="5">
        <v>41701</v>
      </c>
      <c r="GT100" s="5">
        <v>41063</v>
      </c>
      <c r="GU100" s="5">
        <v>40916</v>
      </c>
      <c r="GV100" s="5" t="s">
        <v>220</v>
      </c>
      <c r="GW100" s="5" t="s">
        <v>220</v>
      </c>
      <c r="GX100" s="5" t="s">
        <v>220</v>
      </c>
      <c r="GY100" s="5" t="s">
        <v>220</v>
      </c>
      <c r="GZ100" s="5" t="s">
        <v>220</v>
      </c>
      <c r="HA100" s="5" t="s">
        <v>220</v>
      </c>
      <c r="HB100" s="5" t="s">
        <v>220</v>
      </c>
      <c r="HC100" s="5" t="s">
        <v>220</v>
      </c>
      <c r="HD100" s="5" t="s">
        <v>220</v>
      </c>
      <c r="HE100" s="5" t="s">
        <v>220</v>
      </c>
      <c r="HF100" s="5" t="s">
        <v>220</v>
      </c>
      <c r="HG100" s="5" t="s">
        <v>220</v>
      </c>
      <c r="HH100" s="5" t="s">
        <v>220</v>
      </c>
      <c r="HI100" s="5" t="s">
        <v>220</v>
      </c>
      <c r="HJ100" s="5" t="s">
        <v>220</v>
      </c>
      <c r="HK100" s="5" t="s">
        <v>220</v>
      </c>
      <c r="HL100" s="5" t="s">
        <v>220</v>
      </c>
      <c r="HM100" s="5" t="s">
        <v>220</v>
      </c>
      <c r="HN100" s="5" t="s">
        <v>220</v>
      </c>
      <c r="HO100" s="5" t="s">
        <v>220</v>
      </c>
      <c r="HP100" s="5" t="s">
        <v>220</v>
      </c>
      <c r="HQ100" s="5" t="s">
        <v>220</v>
      </c>
      <c r="HR100" s="5" t="s">
        <v>220</v>
      </c>
      <c r="HS100" s="5">
        <v>48770</v>
      </c>
      <c r="HT100" s="5">
        <v>48577</v>
      </c>
      <c r="HU100" s="5">
        <v>48195</v>
      </c>
      <c r="HV100" s="5">
        <v>48183</v>
      </c>
      <c r="HW100" s="5">
        <v>47867</v>
      </c>
      <c r="HX100" s="5">
        <v>47777</v>
      </c>
      <c r="HY100" s="5">
        <v>47534</v>
      </c>
      <c r="HZ100" s="5">
        <v>48771</v>
      </c>
      <c r="IA100" s="5">
        <v>46349</v>
      </c>
      <c r="IB100" s="5" t="s">
        <v>220</v>
      </c>
      <c r="IC100" s="5" t="s">
        <v>220</v>
      </c>
      <c r="ID100" s="5" t="s">
        <v>220</v>
      </c>
      <c r="IE100" s="5" t="s">
        <v>220</v>
      </c>
      <c r="IF100" s="5" t="s">
        <v>220</v>
      </c>
      <c r="IG100" s="5" t="s">
        <v>220</v>
      </c>
      <c r="IH100" s="5" t="s">
        <v>220</v>
      </c>
      <c r="II100" s="5" t="s">
        <v>220</v>
      </c>
      <c r="IJ100" s="5" t="s">
        <v>220</v>
      </c>
      <c r="IK100" s="5" t="s">
        <v>220</v>
      </c>
      <c r="IL100" s="5" t="s">
        <v>220</v>
      </c>
      <c r="IM100" s="5" t="s">
        <v>220</v>
      </c>
      <c r="IN100" s="5" t="s">
        <v>220</v>
      </c>
      <c r="IO100" s="5" t="s">
        <v>220</v>
      </c>
      <c r="IP100" s="5" t="s">
        <v>220</v>
      </c>
      <c r="IQ100" s="5" t="s">
        <v>220</v>
      </c>
      <c r="IR100" s="5" t="s">
        <v>220</v>
      </c>
      <c r="IS100" s="5" t="s">
        <v>220</v>
      </c>
      <c r="IT100" s="5" t="s">
        <v>220</v>
      </c>
      <c r="IU100" s="5" t="s">
        <v>220</v>
      </c>
      <c r="IV100" s="5" t="s">
        <v>220</v>
      </c>
      <c r="IW100" s="5" t="s">
        <v>220</v>
      </c>
      <c r="IX100" s="5" t="s">
        <v>220</v>
      </c>
    </row>
    <row r="101" spans="1:258" x14ac:dyDescent="0.3">
      <c r="A101" s="1" t="s">
        <v>95</v>
      </c>
      <c r="B101" s="2">
        <v>4060294</v>
      </c>
      <c r="C101" s="5">
        <v>285790</v>
      </c>
      <c r="D101" s="5">
        <v>295435</v>
      </c>
      <c r="E101" s="5">
        <v>280867</v>
      </c>
      <c r="F101" s="5">
        <v>284214</v>
      </c>
      <c r="G101" s="5">
        <v>293530</v>
      </c>
      <c r="H101" s="5">
        <v>291149</v>
      </c>
      <c r="I101" s="5">
        <v>297907</v>
      </c>
      <c r="J101" s="5">
        <v>292070</v>
      </c>
      <c r="K101" s="5">
        <v>293603</v>
      </c>
      <c r="L101" s="5">
        <v>293338</v>
      </c>
      <c r="M101" s="5">
        <v>284095</v>
      </c>
      <c r="N101" s="5">
        <v>284404</v>
      </c>
      <c r="O101" s="5">
        <v>293280</v>
      </c>
      <c r="P101" s="5">
        <v>298084</v>
      </c>
      <c r="Q101" s="5">
        <v>300490</v>
      </c>
      <c r="R101" s="5">
        <v>286347</v>
      </c>
      <c r="S101" s="5">
        <v>283133</v>
      </c>
      <c r="T101" s="5">
        <v>267525</v>
      </c>
      <c r="U101" s="5">
        <v>263141</v>
      </c>
      <c r="V101" s="5">
        <v>254666</v>
      </c>
      <c r="W101" s="5">
        <v>249554</v>
      </c>
      <c r="X101" s="5">
        <v>235923</v>
      </c>
      <c r="Y101" s="5">
        <v>233664</v>
      </c>
      <c r="Z101" s="5">
        <v>238510</v>
      </c>
      <c r="AA101" s="5">
        <v>233807</v>
      </c>
      <c r="AB101" s="5">
        <v>236971</v>
      </c>
      <c r="AC101" s="5" t="s">
        <v>220</v>
      </c>
      <c r="AD101" s="5" t="s">
        <v>220</v>
      </c>
      <c r="AE101" s="5" t="s">
        <v>220</v>
      </c>
      <c r="AF101" s="5" t="s">
        <v>220</v>
      </c>
      <c r="AG101" s="5" t="s">
        <v>220</v>
      </c>
      <c r="AH101" s="5" t="s">
        <v>220</v>
      </c>
      <c r="AI101" s="5">
        <v>899229</v>
      </c>
      <c r="AJ101" s="5">
        <v>918117</v>
      </c>
      <c r="AK101" s="5">
        <v>894600</v>
      </c>
      <c r="AL101" s="5">
        <v>910242</v>
      </c>
      <c r="AM101" s="5">
        <v>933262</v>
      </c>
      <c r="AN101" s="5">
        <v>910825</v>
      </c>
      <c r="AO101" s="5">
        <v>552273</v>
      </c>
      <c r="AP101" s="5">
        <v>564671</v>
      </c>
      <c r="AQ101" s="5">
        <v>600763</v>
      </c>
      <c r="AR101" s="5">
        <v>604429</v>
      </c>
      <c r="AS101" s="5">
        <v>599938</v>
      </c>
      <c r="AT101" s="5">
        <v>639471</v>
      </c>
      <c r="AU101" s="5">
        <v>659619</v>
      </c>
      <c r="AV101" s="5">
        <v>749209</v>
      </c>
      <c r="AW101" s="5">
        <v>804074</v>
      </c>
      <c r="AX101" s="5">
        <v>859152</v>
      </c>
      <c r="AY101" s="5">
        <v>833590</v>
      </c>
      <c r="AZ101" s="5">
        <v>808401</v>
      </c>
      <c r="BA101" s="5">
        <v>792410</v>
      </c>
      <c r="BB101" s="5">
        <v>760175</v>
      </c>
      <c r="BC101" s="5">
        <v>754128</v>
      </c>
      <c r="BD101" s="5">
        <v>718452</v>
      </c>
      <c r="BE101" s="5">
        <v>693879</v>
      </c>
      <c r="BF101" s="5">
        <v>699569</v>
      </c>
      <c r="BG101" s="5">
        <v>683024</v>
      </c>
      <c r="BH101" s="5">
        <v>680247</v>
      </c>
      <c r="BI101" s="5" t="s">
        <v>220</v>
      </c>
      <c r="BJ101" s="5" t="s">
        <v>220</v>
      </c>
      <c r="BK101" s="5" t="s">
        <v>220</v>
      </c>
      <c r="BL101" s="5" t="s">
        <v>220</v>
      </c>
      <c r="BM101" s="5" t="s">
        <v>220</v>
      </c>
      <c r="BN101" s="5" t="s">
        <v>220</v>
      </c>
      <c r="BO101" s="6">
        <v>17.993220079290591</v>
      </c>
      <c r="BP101" s="6">
        <v>18.259607102692652</v>
      </c>
      <c r="BQ101" s="6">
        <v>16.422039065146208</v>
      </c>
      <c r="BR101" s="6">
        <v>16.592714434726791</v>
      </c>
      <c r="BS101" s="6">
        <v>19.54958014324524</v>
      </c>
      <c r="BT101" s="6">
        <v>17.008001524099821</v>
      </c>
      <c r="BU101" s="6">
        <v>13.911052778216019</v>
      </c>
      <c r="BV101" s="6">
        <v>12.740096552196389</v>
      </c>
      <c r="BW101" s="6">
        <v>13.0090632588904</v>
      </c>
      <c r="BX101" s="6">
        <v>12.31005031712899</v>
      </c>
      <c r="BY101" s="6">
        <v>14.0027103609708</v>
      </c>
      <c r="BZ101" s="6">
        <v>15.973404030885639</v>
      </c>
      <c r="CA101" s="6">
        <v>14.620499181669389</v>
      </c>
      <c r="CB101" s="6">
        <v>12.53040260598558</v>
      </c>
      <c r="CC101" s="6">
        <v>10.7689594121484</v>
      </c>
      <c r="CD101" s="6">
        <v>10.622516186258959</v>
      </c>
      <c r="CE101" s="6">
        <v>10.7529464118584</v>
      </c>
      <c r="CF101" s="6">
        <v>10.43375223342777</v>
      </c>
      <c r="CG101" s="6">
        <v>11.84084517747206</v>
      </c>
      <c r="CH101" s="6">
        <v>4.5023678072455597</v>
      </c>
      <c r="CI101" s="6" t="s">
        <v>220</v>
      </c>
      <c r="CJ101" s="6" t="s">
        <v>220</v>
      </c>
      <c r="CK101" s="6" t="s">
        <v>220</v>
      </c>
      <c r="CL101" s="6" t="s">
        <v>220</v>
      </c>
      <c r="CM101" s="6" t="s">
        <v>220</v>
      </c>
      <c r="CN101" s="6" t="s">
        <v>220</v>
      </c>
      <c r="CO101" s="6" t="s">
        <v>220</v>
      </c>
      <c r="CP101" s="6" t="s">
        <v>220</v>
      </c>
      <c r="CQ101" s="6" t="s">
        <v>220</v>
      </c>
      <c r="CR101" s="6" t="s">
        <v>220</v>
      </c>
      <c r="CS101" s="6" t="s">
        <v>220</v>
      </c>
      <c r="CT101" s="6" t="s">
        <v>220</v>
      </c>
      <c r="CU101" s="6">
        <v>16.839666165807991</v>
      </c>
      <c r="CV101" s="6">
        <v>16.99609856858288</v>
      </c>
      <c r="CW101" s="6">
        <v>15.23428883169866</v>
      </c>
      <c r="CX101" s="6">
        <v>15.24446889272858</v>
      </c>
      <c r="CY101" s="6">
        <v>18.347102411531559</v>
      </c>
      <c r="CZ101" s="6">
        <v>15.779889782208009</v>
      </c>
      <c r="DA101" s="6">
        <v>13.059664332676039</v>
      </c>
      <c r="DB101" s="6">
        <v>11.75020498662052</v>
      </c>
      <c r="DC101" s="6">
        <v>12.173186431254919</v>
      </c>
      <c r="DD101" s="6">
        <v>11.486677229803711</v>
      </c>
      <c r="DE101" s="6">
        <v>12.86232910734109</v>
      </c>
      <c r="DF101" s="6">
        <v>15.24009689258777</v>
      </c>
      <c r="DG101" s="6">
        <v>13.63256667864327</v>
      </c>
      <c r="DH101" s="6">
        <v>11.356140559284681</v>
      </c>
      <c r="DI101" s="6">
        <v>9.6444579314187298</v>
      </c>
      <c r="DJ101" s="6">
        <v>9.5920238368095294</v>
      </c>
      <c r="DK101" s="6">
        <v>9.7113828660795907</v>
      </c>
      <c r="DL101" s="6">
        <v>9.1904154641251008</v>
      </c>
      <c r="DM101" s="6">
        <v>10.39787383330893</v>
      </c>
      <c r="DN101" s="6">
        <v>4.4938336567237798</v>
      </c>
      <c r="DO101" s="6" t="s">
        <v>220</v>
      </c>
      <c r="DP101" s="6" t="s">
        <v>220</v>
      </c>
      <c r="DQ101" s="6" t="s">
        <v>220</v>
      </c>
      <c r="DR101" s="6" t="s">
        <v>220</v>
      </c>
      <c r="DS101" s="6" t="s">
        <v>220</v>
      </c>
      <c r="DT101" s="6" t="s">
        <v>220</v>
      </c>
      <c r="DU101" s="6" t="s">
        <v>220</v>
      </c>
      <c r="DV101" s="6" t="s">
        <v>220</v>
      </c>
      <c r="DW101" s="6" t="s">
        <v>220</v>
      </c>
      <c r="DX101" s="6" t="s">
        <v>220</v>
      </c>
      <c r="DY101" s="6" t="s">
        <v>220</v>
      </c>
      <c r="DZ101" s="6" t="s">
        <v>220</v>
      </c>
      <c r="EA101" s="6">
        <v>17.317905718836979</v>
      </c>
      <c r="EB101" s="6">
        <v>17.408709599916079</v>
      </c>
      <c r="EC101" s="6">
        <v>15.51179560224339</v>
      </c>
      <c r="ED101" s="6">
        <v>15.56549179087938</v>
      </c>
      <c r="EE101" s="6">
        <v>18.299043706073334</v>
      </c>
      <c r="EF101" s="6">
        <v>16.451188648858395</v>
      </c>
      <c r="EG101" s="6">
        <v>13.834915997078159</v>
      </c>
      <c r="EH101" s="6">
        <v>12.727210605439387</v>
      </c>
      <c r="EI101" s="6">
        <v>12.99891171269215</v>
      </c>
      <c r="EJ101" s="6">
        <v>12.296844442804478</v>
      </c>
      <c r="EK101" s="6">
        <v>13.993741649673019</v>
      </c>
      <c r="EL101" s="6">
        <v>15.963048174362036</v>
      </c>
      <c r="EM101" s="6">
        <v>14.61174771435968</v>
      </c>
      <c r="EN101" s="6">
        <v>12.529811720744261</v>
      </c>
      <c r="EO101" s="6">
        <v>10.768959412148401</v>
      </c>
      <c r="EP101" s="6">
        <v>10.622516186258967</v>
      </c>
      <c r="EQ101" s="6">
        <v>10.752946411858403</v>
      </c>
      <c r="ER101" s="6">
        <v>10.433752233427779</v>
      </c>
      <c r="ES101" s="6">
        <v>11.840845177472069</v>
      </c>
      <c r="ET101" s="6">
        <v>4.5023678072455686</v>
      </c>
      <c r="EU101" s="6" t="s">
        <v>220</v>
      </c>
      <c r="EV101" s="6" t="s">
        <v>220</v>
      </c>
      <c r="EW101" s="6" t="s">
        <v>220</v>
      </c>
      <c r="EX101" s="6" t="s">
        <v>220</v>
      </c>
      <c r="EY101" s="6" t="s">
        <v>220</v>
      </c>
      <c r="EZ101" s="6" t="s">
        <v>220</v>
      </c>
      <c r="FA101" s="6" t="s">
        <v>220</v>
      </c>
      <c r="FB101" s="6" t="s">
        <v>220</v>
      </c>
      <c r="FC101" s="6" t="s">
        <v>220</v>
      </c>
      <c r="FD101" s="6" t="s">
        <v>220</v>
      </c>
      <c r="FE101" s="6" t="s">
        <v>220</v>
      </c>
      <c r="FF101" s="6" t="s">
        <v>220</v>
      </c>
      <c r="FG101" s="6">
        <v>10.912869814580624</v>
      </c>
      <c r="FH101" s="6">
        <v>11.014969245005716</v>
      </c>
      <c r="FI101" s="6">
        <v>9.5438515517874905</v>
      </c>
      <c r="FJ101" s="6">
        <v>9.6658129375728485</v>
      </c>
      <c r="FK101" s="6">
        <v>12.224839687692844</v>
      </c>
      <c r="FL101" s="6">
        <v>11.168567673766761</v>
      </c>
      <c r="FM101" s="6">
        <v>9.2717247766211042</v>
      </c>
      <c r="FN101" s="6">
        <v>8.5273427042968049</v>
      </c>
      <c r="FO101" s="6">
        <v>9.0924144691740185</v>
      </c>
      <c r="FP101" s="6">
        <v>8.7669744461586685</v>
      </c>
      <c r="FQ101" s="6">
        <v>9.7649945530824258</v>
      </c>
      <c r="FR101" s="6">
        <v>11.694700005961748</v>
      </c>
      <c r="FS101" s="6">
        <v>10.606653445833041</v>
      </c>
      <c r="FT101" s="6">
        <v>9.8778368517830835</v>
      </c>
      <c r="FU101" s="6">
        <v>8.8514593774166244</v>
      </c>
      <c r="FV101" s="6">
        <v>8.6663361081624668</v>
      </c>
      <c r="FW101" s="6">
        <v>8.7058645703749651</v>
      </c>
      <c r="FX101" s="6">
        <v>8.686530570842935</v>
      </c>
      <c r="FY101" s="6">
        <v>10.394500331115387</v>
      </c>
      <c r="FZ101" s="6">
        <v>4.4938336567237807</v>
      </c>
      <c r="GA101" s="6" t="s">
        <v>220</v>
      </c>
      <c r="GB101" s="6" t="s">
        <v>220</v>
      </c>
      <c r="GC101" s="6" t="s">
        <v>220</v>
      </c>
      <c r="GD101" s="6" t="s">
        <v>220</v>
      </c>
      <c r="GE101" s="6" t="s">
        <v>220</v>
      </c>
      <c r="GF101" s="6" t="s">
        <v>220</v>
      </c>
      <c r="GG101" s="6" t="s">
        <v>220</v>
      </c>
      <c r="GH101" s="6" t="s">
        <v>220</v>
      </c>
      <c r="GI101" s="6" t="s">
        <v>220</v>
      </c>
      <c r="GJ101" s="6" t="s">
        <v>220</v>
      </c>
      <c r="GK101" s="6" t="s">
        <v>220</v>
      </c>
      <c r="GL101" s="6" t="s">
        <v>220</v>
      </c>
      <c r="GM101" s="5">
        <v>37092</v>
      </c>
      <c r="GN101" s="5">
        <v>36690</v>
      </c>
      <c r="GO101" s="5">
        <v>36468</v>
      </c>
      <c r="GP101" s="5">
        <v>36333</v>
      </c>
      <c r="GQ101" s="5">
        <v>35322</v>
      </c>
      <c r="GR101" s="5">
        <v>35525</v>
      </c>
      <c r="GS101" s="5">
        <v>35889</v>
      </c>
      <c r="GT101" s="5">
        <v>35736</v>
      </c>
      <c r="GU101" s="5">
        <v>35660</v>
      </c>
      <c r="GV101" s="5">
        <v>35366</v>
      </c>
      <c r="GW101" s="5">
        <v>35223</v>
      </c>
      <c r="GX101" s="5">
        <v>35053</v>
      </c>
      <c r="GY101" s="5">
        <v>34625</v>
      </c>
      <c r="GZ101" s="5">
        <v>34802</v>
      </c>
      <c r="HA101" s="5">
        <v>34108</v>
      </c>
      <c r="HB101" s="5">
        <v>33528</v>
      </c>
      <c r="HC101" s="5">
        <v>33023</v>
      </c>
      <c r="HD101" s="5">
        <v>32626</v>
      </c>
      <c r="HE101" s="5">
        <v>32407</v>
      </c>
      <c r="HF101" s="5">
        <v>31860</v>
      </c>
      <c r="HG101" s="5" t="s">
        <v>220</v>
      </c>
      <c r="HH101" s="5" t="s">
        <v>220</v>
      </c>
      <c r="HI101" s="5" t="s">
        <v>220</v>
      </c>
      <c r="HJ101" s="5" t="s">
        <v>220</v>
      </c>
      <c r="HK101" s="5" t="s">
        <v>220</v>
      </c>
      <c r="HL101" s="5" t="s">
        <v>220</v>
      </c>
      <c r="HM101" s="5" t="s">
        <v>220</v>
      </c>
      <c r="HN101" s="5" t="s">
        <v>220</v>
      </c>
      <c r="HO101" s="5" t="s">
        <v>220</v>
      </c>
      <c r="HP101" s="5" t="s">
        <v>220</v>
      </c>
      <c r="HQ101" s="5" t="s">
        <v>220</v>
      </c>
      <c r="HR101" s="5" t="s">
        <v>220</v>
      </c>
      <c r="HS101" s="5">
        <v>44586</v>
      </c>
      <c r="HT101" s="5">
        <v>44092</v>
      </c>
      <c r="HU101" s="5">
        <v>43913</v>
      </c>
      <c r="HV101" s="5">
        <v>43693</v>
      </c>
      <c r="HW101" s="5">
        <v>42322</v>
      </c>
      <c r="HX101" s="5">
        <v>42481</v>
      </c>
      <c r="HY101" s="5">
        <v>42625</v>
      </c>
      <c r="HZ101" s="5">
        <v>42414</v>
      </c>
      <c r="IA101" s="5">
        <v>42336</v>
      </c>
      <c r="IB101" s="5">
        <v>42022</v>
      </c>
      <c r="IC101" s="5">
        <v>41805</v>
      </c>
      <c r="ID101" s="5">
        <v>41562</v>
      </c>
      <c r="IE101" s="5">
        <v>41032</v>
      </c>
      <c r="IF101" s="5">
        <v>41185</v>
      </c>
      <c r="IG101" s="5">
        <v>40417</v>
      </c>
      <c r="IH101" s="5">
        <v>39826</v>
      </c>
      <c r="II101" s="5">
        <v>39249</v>
      </c>
      <c r="IJ101" s="5">
        <v>38717</v>
      </c>
      <c r="IK101" s="5">
        <v>38332</v>
      </c>
      <c r="IL101" s="5">
        <v>37650</v>
      </c>
      <c r="IM101" s="5" t="s">
        <v>220</v>
      </c>
      <c r="IN101" s="5" t="s">
        <v>220</v>
      </c>
      <c r="IO101" s="5" t="s">
        <v>220</v>
      </c>
      <c r="IP101" s="5" t="s">
        <v>220</v>
      </c>
      <c r="IQ101" s="5" t="s">
        <v>220</v>
      </c>
      <c r="IR101" s="5" t="s">
        <v>220</v>
      </c>
      <c r="IS101" s="5" t="s">
        <v>220</v>
      </c>
      <c r="IT101" s="5" t="s">
        <v>220</v>
      </c>
      <c r="IU101" s="5" t="s">
        <v>220</v>
      </c>
      <c r="IV101" s="5" t="s">
        <v>220</v>
      </c>
      <c r="IW101" s="5" t="s">
        <v>220</v>
      </c>
      <c r="IX101" s="5" t="s">
        <v>220</v>
      </c>
    </row>
    <row r="102" spans="1:258" x14ac:dyDescent="0.3">
      <c r="A102" s="1" t="s">
        <v>96</v>
      </c>
      <c r="B102" s="2">
        <v>4061118</v>
      </c>
      <c r="C102" s="5" t="s">
        <v>220</v>
      </c>
      <c r="D102" s="5">
        <v>68257</v>
      </c>
      <c r="E102" s="5">
        <v>61916</v>
      </c>
      <c r="F102" s="5">
        <v>66273</v>
      </c>
      <c r="G102" s="5">
        <v>67557</v>
      </c>
      <c r="H102" s="5">
        <v>69543</v>
      </c>
      <c r="I102" s="5">
        <v>66374</v>
      </c>
      <c r="J102" s="5">
        <v>64605</v>
      </c>
      <c r="K102" s="5">
        <v>72661</v>
      </c>
      <c r="L102" s="5">
        <v>77258</v>
      </c>
      <c r="M102" s="5">
        <v>69751</v>
      </c>
      <c r="N102" s="5">
        <v>70997</v>
      </c>
      <c r="O102" s="5">
        <v>71498</v>
      </c>
      <c r="P102" s="5">
        <v>70495</v>
      </c>
      <c r="Q102" s="5">
        <v>70985</v>
      </c>
      <c r="R102" s="5">
        <v>69271</v>
      </c>
      <c r="S102" s="5">
        <v>66567</v>
      </c>
      <c r="T102" s="5">
        <v>69120</v>
      </c>
      <c r="U102" s="5">
        <v>66251</v>
      </c>
      <c r="V102" s="5">
        <v>67312</v>
      </c>
      <c r="W102" s="5">
        <v>64865</v>
      </c>
      <c r="X102" s="5">
        <v>65180</v>
      </c>
      <c r="Y102" s="5">
        <v>59795</v>
      </c>
      <c r="Z102" s="5">
        <v>62993</v>
      </c>
      <c r="AA102" s="5">
        <v>58611</v>
      </c>
      <c r="AB102" s="5">
        <v>55841</v>
      </c>
      <c r="AC102" s="5" t="s">
        <v>220</v>
      </c>
      <c r="AD102" s="5" t="s">
        <v>220</v>
      </c>
      <c r="AE102" s="5" t="s">
        <v>220</v>
      </c>
      <c r="AF102" s="5" t="s">
        <v>220</v>
      </c>
      <c r="AG102" s="5" t="s">
        <v>220</v>
      </c>
      <c r="AH102" s="5" t="s">
        <v>220</v>
      </c>
      <c r="AI102" s="5" t="s">
        <v>220</v>
      </c>
      <c r="AJ102" s="5">
        <v>421038</v>
      </c>
      <c r="AK102" s="5">
        <v>376747</v>
      </c>
      <c r="AL102" s="5">
        <v>379378</v>
      </c>
      <c r="AM102" s="5">
        <v>406280</v>
      </c>
      <c r="AN102" s="5">
        <v>460337</v>
      </c>
      <c r="AO102" s="5">
        <v>449603</v>
      </c>
      <c r="AP102" s="5">
        <v>378260</v>
      </c>
      <c r="AQ102" s="5">
        <v>382910</v>
      </c>
      <c r="AR102" s="5">
        <v>398194</v>
      </c>
      <c r="AS102" s="5">
        <v>352883</v>
      </c>
      <c r="AT102" s="5">
        <v>372018</v>
      </c>
      <c r="AU102" s="5">
        <v>363845</v>
      </c>
      <c r="AV102" s="5">
        <v>351654</v>
      </c>
      <c r="AW102" s="5">
        <v>355578</v>
      </c>
      <c r="AX102" s="5">
        <v>350213</v>
      </c>
      <c r="AY102" s="5">
        <v>336134</v>
      </c>
      <c r="AZ102" s="5">
        <v>350751</v>
      </c>
      <c r="BA102" s="5">
        <v>330064</v>
      </c>
      <c r="BB102" s="5">
        <v>362257</v>
      </c>
      <c r="BC102" s="5">
        <v>361100</v>
      </c>
      <c r="BD102" s="5">
        <v>364311</v>
      </c>
      <c r="BE102" s="5">
        <v>355940</v>
      </c>
      <c r="BF102" s="5">
        <v>359928</v>
      </c>
      <c r="BG102" s="5">
        <v>348130</v>
      </c>
      <c r="BH102" s="5">
        <v>349317</v>
      </c>
      <c r="BI102" s="5" t="s">
        <v>220</v>
      </c>
      <c r="BJ102" s="5" t="s">
        <v>220</v>
      </c>
      <c r="BK102" s="5" t="s">
        <v>220</v>
      </c>
      <c r="BL102" s="5" t="s">
        <v>220</v>
      </c>
      <c r="BM102" s="5" t="s">
        <v>220</v>
      </c>
      <c r="BN102" s="5" t="s">
        <v>220</v>
      </c>
      <c r="BO102" s="6">
        <v>13.33712826351174</v>
      </c>
      <c r="BP102" s="6">
        <v>13.44917004849319</v>
      </c>
      <c r="BQ102" s="6">
        <v>13.190451579559401</v>
      </c>
      <c r="BR102" s="6">
        <v>13.14260709489535</v>
      </c>
      <c r="BS102" s="6">
        <v>13.6314519590864</v>
      </c>
      <c r="BT102" s="6">
        <v>12.416778108508399</v>
      </c>
      <c r="BU102" s="6">
        <v>12.01072709193358</v>
      </c>
      <c r="BV102" s="6">
        <v>12.252921600495309</v>
      </c>
      <c r="BW102" s="6">
        <v>11.239867329103641</v>
      </c>
      <c r="BX102" s="6">
        <v>9.75691837738486</v>
      </c>
      <c r="BY102" s="6">
        <v>10.719559576206789</v>
      </c>
      <c r="BZ102" s="6">
        <v>10.15395016690846</v>
      </c>
      <c r="CA102" s="6">
        <v>9.3569050882542104</v>
      </c>
      <c r="CB102" s="6">
        <v>8.6757926094049207</v>
      </c>
      <c r="CC102" s="6">
        <v>8.2524477002183492</v>
      </c>
      <c r="CD102" s="6">
        <v>8.1635893808375695</v>
      </c>
      <c r="CE102" s="6">
        <v>8.0670602550813406</v>
      </c>
      <c r="CF102" s="6">
        <v>8.2349537037037006</v>
      </c>
      <c r="CG102" s="6">
        <v>8.0949721513637503</v>
      </c>
      <c r="CH102" s="6">
        <v>7.3166745899690904</v>
      </c>
      <c r="CI102" s="6" t="s">
        <v>220</v>
      </c>
      <c r="CJ102" s="6" t="s">
        <v>220</v>
      </c>
      <c r="CK102" s="6" t="s">
        <v>220</v>
      </c>
      <c r="CL102" s="6" t="s">
        <v>220</v>
      </c>
      <c r="CM102" s="6" t="s">
        <v>220</v>
      </c>
      <c r="CN102" s="6" t="s">
        <v>220</v>
      </c>
      <c r="CO102" s="6" t="s">
        <v>220</v>
      </c>
      <c r="CP102" s="6" t="s">
        <v>220</v>
      </c>
      <c r="CQ102" s="6" t="s">
        <v>220</v>
      </c>
      <c r="CR102" s="6" t="s">
        <v>220</v>
      </c>
      <c r="CS102" s="6" t="s">
        <v>220</v>
      </c>
      <c r="CT102" s="6" t="s">
        <v>220</v>
      </c>
      <c r="CU102" s="6">
        <v>9.4179036173345505</v>
      </c>
      <c r="CV102" s="6">
        <v>9.6935699105421804</v>
      </c>
      <c r="CW102" s="6">
        <v>9.3797644334878605</v>
      </c>
      <c r="CX102" s="6">
        <v>9.4487625281243606</v>
      </c>
      <c r="CY102" s="6">
        <v>10.00786570552391</v>
      </c>
      <c r="CZ102" s="6">
        <v>9.45020306722434</v>
      </c>
      <c r="DA102" s="6">
        <v>9.1785906913290294</v>
      </c>
      <c r="DB102" s="6">
        <v>9.4824857276964494</v>
      </c>
      <c r="DC102" s="6">
        <v>9.1615312588463205</v>
      </c>
      <c r="DD102" s="6">
        <v>7.9830316679023099</v>
      </c>
      <c r="DE102" s="6">
        <v>9.2331798291708793</v>
      </c>
      <c r="DF102" s="6">
        <v>8.00151725377067</v>
      </c>
      <c r="DG102" s="6">
        <v>7.1830226999543996</v>
      </c>
      <c r="DH102" s="6">
        <v>6.6546720564525499</v>
      </c>
      <c r="DI102" s="6">
        <v>6.2296428338108596</v>
      </c>
      <c r="DJ102" s="6">
        <v>6.1299687889250398</v>
      </c>
      <c r="DK102" s="6">
        <v>6.1016575250433602</v>
      </c>
      <c r="DL102" s="6">
        <v>6.3090426538444699</v>
      </c>
      <c r="DM102" s="6">
        <v>6.2564262346159802</v>
      </c>
      <c r="DN102" s="6">
        <v>5.4604638546046296</v>
      </c>
      <c r="DO102" s="6" t="s">
        <v>220</v>
      </c>
      <c r="DP102" s="6" t="s">
        <v>220</v>
      </c>
      <c r="DQ102" s="6" t="s">
        <v>220</v>
      </c>
      <c r="DR102" s="6" t="s">
        <v>220</v>
      </c>
      <c r="DS102" s="6" t="s">
        <v>220</v>
      </c>
      <c r="DT102" s="6" t="s">
        <v>220</v>
      </c>
      <c r="DU102" s="6" t="s">
        <v>220</v>
      </c>
      <c r="DV102" s="6" t="s">
        <v>220</v>
      </c>
      <c r="DW102" s="6" t="s">
        <v>220</v>
      </c>
      <c r="DX102" s="6" t="s">
        <v>220</v>
      </c>
      <c r="DY102" s="6" t="s">
        <v>220</v>
      </c>
      <c r="DZ102" s="6" t="s">
        <v>220</v>
      </c>
      <c r="EA102" s="6">
        <v>13.337128263511746</v>
      </c>
      <c r="EB102" s="6">
        <v>13.449170048493194</v>
      </c>
      <c r="EC102" s="6">
        <v>13.190451579559403</v>
      </c>
      <c r="ED102" s="6">
        <v>13.142607094895357</v>
      </c>
      <c r="EE102" s="6">
        <v>13.631451959086402</v>
      </c>
      <c r="EF102" s="6">
        <v>12.416778108508405</v>
      </c>
      <c r="EG102" s="6">
        <v>12.010727091933589</v>
      </c>
      <c r="EH102" s="6">
        <v>12.252921600495318</v>
      </c>
      <c r="EI102" s="6">
        <v>11.239867329103646</v>
      </c>
      <c r="EJ102" s="6">
        <v>9.7569183773848653</v>
      </c>
      <c r="EK102" s="6">
        <v>10.719559576206793</v>
      </c>
      <c r="EL102" s="6">
        <v>10.15395016690846</v>
      </c>
      <c r="EM102" s="6">
        <v>9.3569050882542175</v>
      </c>
      <c r="EN102" s="6">
        <v>8.6757926094049225</v>
      </c>
      <c r="EO102" s="6">
        <v>8.2524477002183563</v>
      </c>
      <c r="EP102" s="6">
        <v>8.1635893808375801</v>
      </c>
      <c r="EQ102" s="6">
        <v>8.0670602550813459</v>
      </c>
      <c r="ER102" s="6">
        <v>8.2349537037037042</v>
      </c>
      <c r="ES102" s="6">
        <v>8.094972151363752</v>
      </c>
      <c r="ET102" s="6">
        <v>7.3166745899690993</v>
      </c>
      <c r="EU102" s="6" t="s">
        <v>220</v>
      </c>
      <c r="EV102" s="6" t="s">
        <v>220</v>
      </c>
      <c r="EW102" s="6" t="s">
        <v>220</v>
      </c>
      <c r="EX102" s="6" t="s">
        <v>220</v>
      </c>
      <c r="EY102" s="6" t="s">
        <v>220</v>
      </c>
      <c r="EZ102" s="6" t="s">
        <v>220</v>
      </c>
      <c r="FA102" s="6" t="s">
        <v>220</v>
      </c>
      <c r="FB102" s="6" t="s">
        <v>220</v>
      </c>
      <c r="FC102" s="6" t="s">
        <v>220</v>
      </c>
      <c r="FD102" s="6" t="s">
        <v>220</v>
      </c>
      <c r="FE102" s="6" t="s">
        <v>220</v>
      </c>
      <c r="FF102" s="6" t="s">
        <v>220</v>
      </c>
      <c r="FG102" s="6">
        <v>9.4179036173345541</v>
      </c>
      <c r="FH102" s="6">
        <v>9.693569910542184</v>
      </c>
      <c r="FI102" s="6">
        <v>9.3797644334878623</v>
      </c>
      <c r="FJ102" s="6">
        <v>9.4487625281243606</v>
      </c>
      <c r="FK102" s="6">
        <v>10.007865705523916</v>
      </c>
      <c r="FL102" s="6">
        <v>9.4502030672243436</v>
      </c>
      <c r="FM102" s="6">
        <v>9.17859069132904</v>
      </c>
      <c r="FN102" s="6">
        <v>9.4824857276964565</v>
      </c>
      <c r="FO102" s="6">
        <v>9.1615312588463294</v>
      </c>
      <c r="FP102" s="6">
        <v>7.9830316679023152</v>
      </c>
      <c r="FQ102" s="6">
        <v>9.2331798291708864</v>
      </c>
      <c r="FR102" s="6">
        <v>8.0015172537706754</v>
      </c>
      <c r="FS102" s="6">
        <v>7.1830226999544067</v>
      </c>
      <c r="FT102" s="6">
        <v>6.6546720564525552</v>
      </c>
      <c r="FU102" s="6">
        <v>6.2296428338108614</v>
      </c>
      <c r="FV102" s="6">
        <v>6.1299687889250416</v>
      </c>
      <c r="FW102" s="6">
        <v>6.1016575250433682</v>
      </c>
      <c r="FX102" s="6">
        <v>6.3090426538444744</v>
      </c>
      <c r="FY102" s="6">
        <v>6.2564262346159838</v>
      </c>
      <c r="FZ102" s="6">
        <v>5.4604638546046385</v>
      </c>
      <c r="GA102" s="6" t="s">
        <v>220</v>
      </c>
      <c r="GB102" s="6" t="s">
        <v>220</v>
      </c>
      <c r="GC102" s="6" t="s">
        <v>220</v>
      </c>
      <c r="GD102" s="6" t="s">
        <v>220</v>
      </c>
      <c r="GE102" s="6" t="s">
        <v>220</v>
      </c>
      <c r="GF102" s="6" t="s">
        <v>220</v>
      </c>
      <c r="GG102" s="6" t="s">
        <v>220</v>
      </c>
      <c r="GH102" s="6" t="s">
        <v>220</v>
      </c>
      <c r="GI102" s="6" t="s">
        <v>220</v>
      </c>
      <c r="GJ102" s="6" t="s">
        <v>220</v>
      </c>
      <c r="GK102" s="6" t="s">
        <v>220</v>
      </c>
      <c r="GL102" s="6" t="s">
        <v>220</v>
      </c>
      <c r="GM102" s="5">
        <v>4888</v>
      </c>
      <c r="GN102" s="5">
        <v>4901</v>
      </c>
      <c r="GO102" s="5">
        <v>4925</v>
      </c>
      <c r="GP102" s="5">
        <v>4945</v>
      </c>
      <c r="GQ102" s="5">
        <v>4953</v>
      </c>
      <c r="GR102" s="5">
        <v>4954</v>
      </c>
      <c r="GS102" s="5">
        <v>4969</v>
      </c>
      <c r="GT102" s="5">
        <v>4985</v>
      </c>
      <c r="GU102" s="5">
        <v>4987</v>
      </c>
      <c r="GV102" s="5">
        <v>5034</v>
      </c>
      <c r="GW102" s="5">
        <v>5105</v>
      </c>
      <c r="GX102" s="5">
        <v>5123</v>
      </c>
      <c r="GY102" s="5">
        <v>5134</v>
      </c>
      <c r="GZ102" s="5">
        <v>5136</v>
      </c>
      <c r="HA102" s="5">
        <v>5134</v>
      </c>
      <c r="HB102" s="5">
        <v>5132</v>
      </c>
      <c r="HC102" s="5">
        <v>5169</v>
      </c>
      <c r="HD102" s="5">
        <v>5119</v>
      </c>
      <c r="HE102" s="5">
        <v>5096</v>
      </c>
      <c r="HF102" s="5">
        <v>5183</v>
      </c>
      <c r="HG102" s="5" t="s">
        <v>220</v>
      </c>
      <c r="HH102" s="5" t="s">
        <v>220</v>
      </c>
      <c r="HI102" s="5" t="s">
        <v>220</v>
      </c>
      <c r="HJ102" s="5" t="s">
        <v>220</v>
      </c>
      <c r="HK102" s="5" t="s">
        <v>220</v>
      </c>
      <c r="HL102" s="5" t="s">
        <v>220</v>
      </c>
      <c r="HM102" s="5" t="s">
        <v>220</v>
      </c>
      <c r="HN102" s="5" t="s">
        <v>220</v>
      </c>
      <c r="HO102" s="5" t="s">
        <v>220</v>
      </c>
      <c r="HP102" s="5" t="s">
        <v>220</v>
      </c>
      <c r="HQ102" s="5" t="s">
        <v>220</v>
      </c>
      <c r="HR102" s="5" t="s">
        <v>220</v>
      </c>
      <c r="HS102" s="5">
        <v>6177</v>
      </c>
      <c r="HT102" s="5">
        <v>6169</v>
      </c>
      <c r="HU102" s="5">
        <v>6183</v>
      </c>
      <c r="HV102" s="5">
        <v>6208</v>
      </c>
      <c r="HW102" s="5">
        <v>6213</v>
      </c>
      <c r="HX102" s="5">
        <v>6226</v>
      </c>
      <c r="HY102" s="5">
        <v>6227</v>
      </c>
      <c r="HZ102" s="5">
        <v>6259</v>
      </c>
      <c r="IA102" s="5">
        <v>6238</v>
      </c>
      <c r="IB102" s="5">
        <v>6337</v>
      </c>
      <c r="IC102" s="5">
        <v>6351</v>
      </c>
      <c r="ID102" s="5">
        <v>6366</v>
      </c>
      <c r="IE102" s="5">
        <v>6362</v>
      </c>
      <c r="IF102" s="5">
        <v>6346</v>
      </c>
      <c r="IG102" s="5">
        <v>6309</v>
      </c>
      <c r="IH102" s="5">
        <v>6284</v>
      </c>
      <c r="II102" s="5">
        <v>6312</v>
      </c>
      <c r="IJ102" s="5">
        <v>6249</v>
      </c>
      <c r="IK102" s="5">
        <v>6195</v>
      </c>
      <c r="IL102" s="5">
        <v>6202</v>
      </c>
      <c r="IM102" s="5" t="s">
        <v>220</v>
      </c>
      <c r="IN102" s="5" t="s">
        <v>220</v>
      </c>
      <c r="IO102" s="5" t="s">
        <v>220</v>
      </c>
      <c r="IP102" s="5" t="s">
        <v>220</v>
      </c>
      <c r="IQ102" s="5" t="s">
        <v>220</v>
      </c>
      <c r="IR102" s="5" t="s">
        <v>220</v>
      </c>
      <c r="IS102" s="5" t="s">
        <v>220</v>
      </c>
      <c r="IT102" s="5" t="s">
        <v>220</v>
      </c>
      <c r="IU102" s="5" t="s">
        <v>220</v>
      </c>
      <c r="IV102" s="5" t="s">
        <v>220</v>
      </c>
      <c r="IW102" s="5" t="s">
        <v>220</v>
      </c>
      <c r="IX102" s="5" t="s">
        <v>220</v>
      </c>
    </row>
    <row r="103" spans="1:258" x14ac:dyDescent="0.3">
      <c r="A103" s="1" t="s">
        <v>97</v>
      </c>
      <c r="B103" s="2">
        <v>3009116</v>
      </c>
      <c r="C103" s="5" t="s">
        <v>220</v>
      </c>
      <c r="D103" s="5" t="s">
        <v>220</v>
      </c>
      <c r="E103" s="5" t="s">
        <v>220</v>
      </c>
      <c r="F103" s="5" t="s">
        <v>220</v>
      </c>
      <c r="G103" s="5" t="s">
        <v>220</v>
      </c>
      <c r="H103" s="5" t="s">
        <v>220</v>
      </c>
      <c r="I103" s="5" t="s">
        <v>220</v>
      </c>
      <c r="J103" s="5" t="s">
        <v>220</v>
      </c>
      <c r="K103" s="5" t="s">
        <v>220</v>
      </c>
      <c r="L103" s="5" t="s">
        <v>220</v>
      </c>
      <c r="M103" s="5" t="s">
        <v>220</v>
      </c>
      <c r="N103" s="5" t="s">
        <v>220</v>
      </c>
      <c r="O103" s="5" t="s">
        <v>220</v>
      </c>
      <c r="P103" s="5" t="s">
        <v>220</v>
      </c>
      <c r="Q103" s="5" t="s">
        <v>220</v>
      </c>
      <c r="R103" s="5" t="s">
        <v>220</v>
      </c>
      <c r="S103" s="5" t="s">
        <v>220</v>
      </c>
      <c r="T103" s="5" t="s">
        <v>220</v>
      </c>
      <c r="U103" s="5" t="s">
        <v>220</v>
      </c>
      <c r="V103" s="5" t="s">
        <v>220</v>
      </c>
      <c r="W103" s="5" t="s">
        <v>220</v>
      </c>
      <c r="X103" s="5">
        <v>2730941</v>
      </c>
      <c r="Y103" s="5">
        <v>7184305</v>
      </c>
      <c r="Z103" s="5">
        <v>7202699</v>
      </c>
      <c r="AA103" s="5">
        <v>7156230</v>
      </c>
      <c r="AB103" s="5">
        <v>7159322</v>
      </c>
      <c r="AC103" s="5">
        <v>7117595</v>
      </c>
      <c r="AD103" s="5">
        <v>6787601</v>
      </c>
      <c r="AE103" s="5">
        <v>7022544</v>
      </c>
      <c r="AF103" s="5">
        <v>7022345</v>
      </c>
      <c r="AG103" s="5">
        <v>7063072</v>
      </c>
      <c r="AH103" s="5">
        <v>6979447</v>
      </c>
      <c r="AI103" s="5" t="s">
        <v>220</v>
      </c>
      <c r="AJ103" s="5" t="s">
        <v>220</v>
      </c>
      <c r="AK103" s="5" t="s">
        <v>220</v>
      </c>
      <c r="AL103" s="5" t="s">
        <v>220</v>
      </c>
      <c r="AM103" s="5" t="s">
        <v>220</v>
      </c>
      <c r="AN103" s="5" t="s">
        <v>220</v>
      </c>
      <c r="AO103" s="5" t="s">
        <v>220</v>
      </c>
      <c r="AP103" s="5" t="s">
        <v>220</v>
      </c>
      <c r="AQ103" s="5" t="s">
        <v>220</v>
      </c>
      <c r="AR103" s="5" t="s">
        <v>220</v>
      </c>
      <c r="AS103" s="5" t="s">
        <v>220</v>
      </c>
      <c r="AT103" s="5" t="s">
        <v>220</v>
      </c>
      <c r="AU103" s="5" t="s">
        <v>220</v>
      </c>
      <c r="AV103" s="5" t="s">
        <v>220</v>
      </c>
      <c r="AW103" s="5" t="s">
        <v>220</v>
      </c>
      <c r="AX103" s="5" t="s">
        <v>220</v>
      </c>
      <c r="AY103" s="5" t="s">
        <v>220</v>
      </c>
      <c r="AZ103" s="5" t="s">
        <v>220</v>
      </c>
      <c r="BA103" s="5" t="s">
        <v>220</v>
      </c>
      <c r="BB103" s="5" t="s">
        <v>220</v>
      </c>
      <c r="BC103" s="5" t="s">
        <v>220</v>
      </c>
      <c r="BD103" s="5">
        <v>6154772</v>
      </c>
      <c r="BE103" s="5">
        <v>16359902</v>
      </c>
      <c r="BF103" s="5">
        <v>16421879</v>
      </c>
      <c r="BG103" s="5">
        <v>16575144</v>
      </c>
      <c r="BH103" s="5">
        <v>16390827</v>
      </c>
      <c r="BI103" s="5">
        <v>16134689</v>
      </c>
      <c r="BJ103" s="5">
        <v>15671270</v>
      </c>
      <c r="BK103" s="5">
        <v>16416589</v>
      </c>
      <c r="BL103" s="5">
        <v>16392644</v>
      </c>
      <c r="BM103" s="5">
        <v>16807904</v>
      </c>
      <c r="BN103" s="5">
        <v>16480333</v>
      </c>
      <c r="BO103" s="6" t="s">
        <v>220</v>
      </c>
      <c r="BP103" s="6" t="s">
        <v>220</v>
      </c>
      <c r="BQ103" s="6" t="s">
        <v>220</v>
      </c>
      <c r="BR103" s="6" t="s">
        <v>220</v>
      </c>
      <c r="BS103" s="6" t="s">
        <v>220</v>
      </c>
      <c r="BT103" s="6" t="s">
        <v>220</v>
      </c>
      <c r="BU103" s="6" t="s">
        <v>220</v>
      </c>
      <c r="BV103" s="6" t="s">
        <v>220</v>
      </c>
      <c r="BW103" s="6" t="s">
        <v>220</v>
      </c>
      <c r="BX103" s="6" t="s">
        <v>220</v>
      </c>
      <c r="BY103" s="6" t="s">
        <v>220</v>
      </c>
      <c r="BZ103" s="6" t="s">
        <v>220</v>
      </c>
      <c r="CA103" s="6" t="s">
        <v>220</v>
      </c>
      <c r="CB103" s="6" t="s">
        <v>220</v>
      </c>
      <c r="CC103" s="6" t="s">
        <v>220</v>
      </c>
      <c r="CD103" s="6" t="s">
        <v>220</v>
      </c>
      <c r="CE103" s="6" t="s">
        <v>220</v>
      </c>
      <c r="CF103" s="6" t="s">
        <v>220</v>
      </c>
      <c r="CG103" s="6" t="s">
        <v>220</v>
      </c>
      <c r="CH103" s="6" t="s">
        <v>220</v>
      </c>
      <c r="CI103" s="6" t="s">
        <v>220</v>
      </c>
      <c r="CJ103" s="6" t="s">
        <v>220</v>
      </c>
      <c r="CK103" s="6" t="s">
        <v>220</v>
      </c>
      <c r="CL103" s="6" t="s">
        <v>220</v>
      </c>
      <c r="CM103" s="6" t="s">
        <v>220</v>
      </c>
      <c r="CN103" s="6" t="s">
        <v>220</v>
      </c>
      <c r="CO103" s="6" t="s">
        <v>220</v>
      </c>
      <c r="CP103" s="6" t="s">
        <v>220</v>
      </c>
      <c r="CQ103" s="6" t="s">
        <v>220</v>
      </c>
      <c r="CR103" s="6" t="s">
        <v>220</v>
      </c>
      <c r="CS103" s="6" t="s">
        <v>220</v>
      </c>
      <c r="CT103" s="6" t="s">
        <v>220</v>
      </c>
      <c r="CU103" s="6" t="s">
        <v>220</v>
      </c>
      <c r="CV103" s="6" t="s">
        <v>220</v>
      </c>
      <c r="CW103" s="6" t="s">
        <v>220</v>
      </c>
      <c r="CX103" s="6" t="s">
        <v>220</v>
      </c>
      <c r="CY103" s="6" t="s">
        <v>220</v>
      </c>
      <c r="CZ103" s="6" t="s">
        <v>220</v>
      </c>
      <c r="DA103" s="6" t="s">
        <v>220</v>
      </c>
      <c r="DB103" s="6" t="s">
        <v>220</v>
      </c>
      <c r="DC103" s="6" t="s">
        <v>220</v>
      </c>
      <c r="DD103" s="6" t="s">
        <v>220</v>
      </c>
      <c r="DE103" s="6" t="s">
        <v>220</v>
      </c>
      <c r="DF103" s="6" t="s">
        <v>220</v>
      </c>
      <c r="DG103" s="6" t="s">
        <v>220</v>
      </c>
      <c r="DH103" s="6" t="s">
        <v>220</v>
      </c>
      <c r="DI103" s="6" t="s">
        <v>220</v>
      </c>
      <c r="DJ103" s="6" t="s">
        <v>220</v>
      </c>
      <c r="DK103" s="6" t="s">
        <v>220</v>
      </c>
      <c r="DL103" s="6" t="s">
        <v>220</v>
      </c>
      <c r="DM103" s="6" t="s">
        <v>220</v>
      </c>
      <c r="DN103" s="6" t="s">
        <v>220</v>
      </c>
      <c r="DO103" s="6" t="s">
        <v>220</v>
      </c>
      <c r="DP103" s="6" t="s">
        <v>220</v>
      </c>
      <c r="DQ103" s="6" t="s">
        <v>220</v>
      </c>
      <c r="DR103" s="6" t="s">
        <v>220</v>
      </c>
      <c r="DS103" s="6" t="s">
        <v>220</v>
      </c>
      <c r="DT103" s="6" t="s">
        <v>220</v>
      </c>
      <c r="DU103" s="6" t="s">
        <v>220</v>
      </c>
      <c r="DV103" s="6" t="s">
        <v>220</v>
      </c>
      <c r="DW103" s="6" t="s">
        <v>220</v>
      </c>
      <c r="DX103" s="6" t="s">
        <v>220</v>
      </c>
      <c r="DY103" s="6" t="s">
        <v>220</v>
      </c>
      <c r="DZ103" s="6" t="s">
        <v>220</v>
      </c>
      <c r="EA103" s="6" t="s">
        <v>220</v>
      </c>
      <c r="EB103" s="6" t="s">
        <v>220</v>
      </c>
      <c r="EC103" s="6" t="s">
        <v>220</v>
      </c>
      <c r="ED103" s="6" t="s">
        <v>220</v>
      </c>
      <c r="EE103" s="6" t="s">
        <v>220</v>
      </c>
      <c r="EF103" s="6" t="s">
        <v>220</v>
      </c>
      <c r="EG103" s="6" t="s">
        <v>220</v>
      </c>
      <c r="EH103" s="6" t="s">
        <v>220</v>
      </c>
      <c r="EI103" s="6" t="s">
        <v>220</v>
      </c>
      <c r="EJ103" s="6" t="s">
        <v>220</v>
      </c>
      <c r="EK103" s="6" t="s">
        <v>220</v>
      </c>
      <c r="EL103" s="6" t="s">
        <v>220</v>
      </c>
      <c r="EM103" s="6" t="s">
        <v>220</v>
      </c>
      <c r="EN103" s="6" t="s">
        <v>220</v>
      </c>
      <c r="EO103" s="6" t="s">
        <v>220</v>
      </c>
      <c r="EP103" s="6" t="s">
        <v>220</v>
      </c>
      <c r="EQ103" s="6" t="s">
        <v>220</v>
      </c>
      <c r="ER103" s="6" t="s">
        <v>220</v>
      </c>
      <c r="ES103" s="6" t="s">
        <v>220</v>
      </c>
      <c r="ET103" s="6" t="s">
        <v>220</v>
      </c>
      <c r="EU103" s="6" t="s">
        <v>220</v>
      </c>
      <c r="EV103" s="6" t="s">
        <v>220</v>
      </c>
      <c r="EW103" s="6" t="s">
        <v>220</v>
      </c>
      <c r="EX103" s="6" t="s">
        <v>220</v>
      </c>
      <c r="EY103" s="6" t="s">
        <v>220</v>
      </c>
      <c r="EZ103" s="6" t="s">
        <v>220</v>
      </c>
      <c r="FA103" s="6" t="s">
        <v>220</v>
      </c>
      <c r="FB103" s="6" t="s">
        <v>220</v>
      </c>
      <c r="FC103" s="6" t="s">
        <v>220</v>
      </c>
      <c r="FD103" s="6" t="s">
        <v>220</v>
      </c>
      <c r="FE103" s="6" t="s">
        <v>220</v>
      </c>
      <c r="FF103" s="6" t="s">
        <v>220</v>
      </c>
      <c r="FG103" s="6" t="s">
        <v>220</v>
      </c>
      <c r="FH103" s="6" t="s">
        <v>220</v>
      </c>
      <c r="FI103" s="6" t="s">
        <v>220</v>
      </c>
      <c r="FJ103" s="6" t="s">
        <v>220</v>
      </c>
      <c r="FK103" s="6" t="s">
        <v>220</v>
      </c>
      <c r="FL103" s="6" t="s">
        <v>220</v>
      </c>
      <c r="FM103" s="6" t="s">
        <v>220</v>
      </c>
      <c r="FN103" s="6" t="s">
        <v>220</v>
      </c>
      <c r="FO103" s="6" t="s">
        <v>220</v>
      </c>
      <c r="FP103" s="6" t="s">
        <v>220</v>
      </c>
      <c r="FQ103" s="6" t="s">
        <v>220</v>
      </c>
      <c r="FR103" s="6" t="s">
        <v>220</v>
      </c>
      <c r="FS103" s="6" t="s">
        <v>220</v>
      </c>
      <c r="FT103" s="6" t="s">
        <v>220</v>
      </c>
      <c r="FU103" s="6" t="s">
        <v>220</v>
      </c>
      <c r="FV103" s="6" t="s">
        <v>220</v>
      </c>
      <c r="FW103" s="6" t="s">
        <v>220</v>
      </c>
      <c r="FX103" s="6" t="s">
        <v>220</v>
      </c>
      <c r="FY103" s="6" t="s">
        <v>220</v>
      </c>
      <c r="FZ103" s="6" t="s">
        <v>220</v>
      </c>
      <c r="GA103" s="6" t="s">
        <v>220</v>
      </c>
      <c r="GB103" s="6" t="s">
        <v>220</v>
      </c>
      <c r="GC103" s="6" t="s">
        <v>220</v>
      </c>
      <c r="GD103" s="6" t="s">
        <v>220</v>
      </c>
      <c r="GE103" s="6" t="s">
        <v>220</v>
      </c>
      <c r="GF103" s="6" t="s">
        <v>220</v>
      </c>
      <c r="GG103" s="6" t="s">
        <v>220</v>
      </c>
      <c r="GH103" s="6" t="s">
        <v>220</v>
      </c>
      <c r="GI103" s="6" t="s">
        <v>220</v>
      </c>
      <c r="GJ103" s="6" t="s">
        <v>220</v>
      </c>
      <c r="GK103" s="6" t="s">
        <v>220</v>
      </c>
      <c r="GL103" s="6" t="s">
        <v>220</v>
      </c>
      <c r="GM103" s="5" t="s">
        <v>220</v>
      </c>
      <c r="GN103" s="5" t="s">
        <v>220</v>
      </c>
      <c r="GO103" s="5" t="s">
        <v>220</v>
      </c>
      <c r="GP103" s="5" t="s">
        <v>220</v>
      </c>
      <c r="GQ103" s="5" t="s">
        <v>220</v>
      </c>
      <c r="GR103" s="5" t="s">
        <v>220</v>
      </c>
      <c r="GS103" s="5" t="s">
        <v>220</v>
      </c>
      <c r="GT103" s="5" t="s">
        <v>220</v>
      </c>
      <c r="GU103" s="5" t="s">
        <v>220</v>
      </c>
      <c r="GV103" s="5" t="s">
        <v>220</v>
      </c>
      <c r="GW103" s="5" t="s">
        <v>220</v>
      </c>
      <c r="GX103" s="5" t="s">
        <v>220</v>
      </c>
      <c r="GY103" s="5" t="s">
        <v>220</v>
      </c>
      <c r="GZ103" s="5" t="s">
        <v>220</v>
      </c>
      <c r="HA103" s="5" t="s">
        <v>220</v>
      </c>
      <c r="HB103" s="5" t="s">
        <v>220</v>
      </c>
      <c r="HC103" s="5" t="s">
        <v>220</v>
      </c>
      <c r="HD103" s="5" t="s">
        <v>220</v>
      </c>
      <c r="HE103" s="5" t="s">
        <v>220</v>
      </c>
      <c r="HF103" s="5" t="s">
        <v>220</v>
      </c>
      <c r="HG103" s="5" t="s">
        <v>220</v>
      </c>
      <c r="HH103" s="5" t="s">
        <v>220</v>
      </c>
      <c r="HI103" s="5" t="s">
        <v>220</v>
      </c>
      <c r="HJ103" s="5" t="s">
        <v>220</v>
      </c>
      <c r="HK103" s="5" t="s">
        <v>220</v>
      </c>
      <c r="HL103" s="5" t="s">
        <v>220</v>
      </c>
      <c r="HM103" s="5" t="s">
        <v>220</v>
      </c>
      <c r="HN103" s="5" t="s">
        <v>220</v>
      </c>
      <c r="HO103" s="5" t="s">
        <v>220</v>
      </c>
      <c r="HP103" s="5" t="s">
        <v>220</v>
      </c>
      <c r="HQ103" s="5" t="s">
        <v>220</v>
      </c>
      <c r="HR103" s="5" t="s">
        <v>220</v>
      </c>
      <c r="HS103" s="5" t="s">
        <v>220</v>
      </c>
      <c r="HT103" s="5" t="s">
        <v>220</v>
      </c>
      <c r="HU103" s="5" t="s">
        <v>220</v>
      </c>
      <c r="HV103" s="5" t="s">
        <v>220</v>
      </c>
      <c r="HW103" s="5" t="s">
        <v>220</v>
      </c>
      <c r="HX103" s="5" t="s">
        <v>220</v>
      </c>
      <c r="HY103" s="5" t="s">
        <v>220</v>
      </c>
      <c r="HZ103" s="5" t="s">
        <v>220</v>
      </c>
      <c r="IA103" s="5" t="s">
        <v>220</v>
      </c>
      <c r="IB103" s="5" t="s">
        <v>220</v>
      </c>
      <c r="IC103" s="5" t="s">
        <v>220</v>
      </c>
      <c r="ID103" s="5" t="s">
        <v>220</v>
      </c>
      <c r="IE103" s="5" t="s">
        <v>220</v>
      </c>
      <c r="IF103" s="5" t="s">
        <v>220</v>
      </c>
      <c r="IG103" s="5" t="s">
        <v>220</v>
      </c>
      <c r="IH103" s="5" t="s">
        <v>220</v>
      </c>
      <c r="II103" s="5" t="s">
        <v>220</v>
      </c>
      <c r="IJ103" s="5" t="s">
        <v>220</v>
      </c>
      <c r="IK103" s="5" t="s">
        <v>220</v>
      </c>
      <c r="IL103" s="5" t="s">
        <v>220</v>
      </c>
      <c r="IM103" s="5" t="s">
        <v>220</v>
      </c>
      <c r="IN103" s="5" t="s">
        <v>220</v>
      </c>
      <c r="IO103" s="5" t="s">
        <v>220</v>
      </c>
      <c r="IP103" s="5" t="s">
        <v>220</v>
      </c>
      <c r="IQ103" s="5" t="s">
        <v>220</v>
      </c>
      <c r="IR103" s="5" t="s">
        <v>220</v>
      </c>
      <c r="IS103" s="5" t="s">
        <v>220</v>
      </c>
      <c r="IT103" s="5" t="s">
        <v>220</v>
      </c>
      <c r="IU103" s="5" t="s">
        <v>220</v>
      </c>
      <c r="IV103" s="5" t="s">
        <v>220</v>
      </c>
      <c r="IW103" s="5" t="s">
        <v>220</v>
      </c>
      <c r="IX103" s="5" t="s">
        <v>220</v>
      </c>
    </row>
    <row r="104" spans="1:258" x14ac:dyDescent="0.3">
      <c r="A104" s="1" t="s">
        <v>98</v>
      </c>
      <c r="B104" s="2">
        <v>4057090</v>
      </c>
      <c r="C104" s="5">
        <v>4229048</v>
      </c>
      <c r="D104" s="5">
        <v>4370391</v>
      </c>
      <c r="E104" s="5">
        <v>4004001</v>
      </c>
      <c r="F104" s="5">
        <v>4215244</v>
      </c>
      <c r="G104" s="5">
        <v>4080624</v>
      </c>
      <c r="H104" s="5">
        <v>4157326</v>
      </c>
      <c r="I104" s="5">
        <v>4164049</v>
      </c>
      <c r="J104" s="5">
        <v>4259211</v>
      </c>
      <c r="K104" s="5">
        <v>4260122</v>
      </c>
      <c r="L104" s="5">
        <v>4591882</v>
      </c>
      <c r="M104" s="5">
        <v>4095806</v>
      </c>
      <c r="N104" s="5">
        <v>4206411</v>
      </c>
      <c r="O104" s="5">
        <v>4486182</v>
      </c>
      <c r="P104" s="5">
        <v>4017524</v>
      </c>
      <c r="Q104" s="5">
        <v>4265080</v>
      </c>
      <c r="R104" s="5">
        <v>3923943</v>
      </c>
      <c r="S104" s="5">
        <v>3834690</v>
      </c>
      <c r="T104" s="5">
        <v>4035725</v>
      </c>
      <c r="U104" s="5">
        <v>3782869</v>
      </c>
      <c r="V104" s="5">
        <v>3721834</v>
      </c>
      <c r="W104" s="5">
        <v>3679666</v>
      </c>
      <c r="X104" s="5">
        <v>3533794</v>
      </c>
      <c r="Y104" s="5">
        <v>3301942</v>
      </c>
      <c r="Z104" s="5">
        <v>3382124</v>
      </c>
      <c r="AA104" s="5">
        <v>3415225</v>
      </c>
      <c r="AB104" s="5">
        <v>3204330</v>
      </c>
      <c r="AC104" s="5">
        <v>3230463</v>
      </c>
      <c r="AD104" s="5">
        <v>2923517</v>
      </c>
      <c r="AE104" s="5">
        <v>3229153</v>
      </c>
      <c r="AF104" s="5">
        <v>2896232</v>
      </c>
      <c r="AG104" s="5">
        <v>2882176</v>
      </c>
      <c r="AH104" s="5">
        <v>2935395</v>
      </c>
      <c r="AI104" s="5">
        <v>13171157</v>
      </c>
      <c r="AJ104" s="5">
        <v>13856034</v>
      </c>
      <c r="AK104" s="5">
        <v>13133134</v>
      </c>
      <c r="AL104" s="5">
        <v>13156493</v>
      </c>
      <c r="AM104" s="5">
        <v>13502213</v>
      </c>
      <c r="AN104" s="5">
        <v>15373731</v>
      </c>
      <c r="AO104" s="5">
        <v>14478316</v>
      </c>
      <c r="AP104" s="5">
        <v>15470504</v>
      </c>
      <c r="AQ104" s="5">
        <v>16826736</v>
      </c>
      <c r="AR104" s="5">
        <v>17583179</v>
      </c>
      <c r="AS104" s="5">
        <v>17115822</v>
      </c>
      <c r="AT104" s="5">
        <v>19966828</v>
      </c>
      <c r="AU104" s="5">
        <v>18843874</v>
      </c>
      <c r="AV104" s="5">
        <v>19586474</v>
      </c>
      <c r="AW104" s="5">
        <v>20995687</v>
      </c>
      <c r="AX104" s="5">
        <v>19542866</v>
      </c>
      <c r="AY104" s="5">
        <v>19181673</v>
      </c>
      <c r="AZ104" s="5">
        <v>19072124</v>
      </c>
      <c r="BA104" s="5">
        <v>18334296</v>
      </c>
      <c r="BB104" s="5">
        <v>18163494</v>
      </c>
      <c r="BC104" s="5">
        <v>19632388</v>
      </c>
      <c r="BD104" s="5">
        <v>15873789</v>
      </c>
      <c r="BE104" s="5">
        <v>14249278</v>
      </c>
      <c r="BF104" s="5">
        <v>14132936</v>
      </c>
      <c r="BG104" s="5">
        <v>12466603</v>
      </c>
      <c r="BH104" s="5">
        <v>12282613</v>
      </c>
      <c r="BI104" s="5">
        <v>13073833</v>
      </c>
      <c r="BJ104" s="5">
        <v>12469669</v>
      </c>
      <c r="BK104" s="5">
        <v>12071461</v>
      </c>
      <c r="BL104" s="5">
        <v>11103073</v>
      </c>
      <c r="BM104" s="5">
        <v>9774667</v>
      </c>
      <c r="BN104" s="5">
        <v>9067038</v>
      </c>
      <c r="BO104" s="6">
        <v>10.891245500169299</v>
      </c>
      <c r="BP104" s="6">
        <v>10.32337838879862</v>
      </c>
      <c r="BQ104" s="6">
        <v>10.90284442985903</v>
      </c>
      <c r="BR104" s="6">
        <v>10.41061917174901</v>
      </c>
      <c r="BS104" s="6">
        <v>10.43830551405863</v>
      </c>
      <c r="BT104" s="6">
        <v>10.08010918556783</v>
      </c>
      <c r="BU104" s="6">
        <v>9.7492128454780396</v>
      </c>
      <c r="BV104" s="6">
        <v>8.9960088852137101</v>
      </c>
      <c r="BW104" s="6">
        <v>8.5974767858760792</v>
      </c>
      <c r="BX104" s="6">
        <v>7.9814098050843096</v>
      </c>
      <c r="BY104" s="6">
        <v>7.5770434439521699</v>
      </c>
      <c r="BZ104" s="6">
        <v>7.1562669458595396</v>
      </c>
      <c r="CA104" s="6">
        <v>6.8778529270546702</v>
      </c>
      <c r="CB104" s="6">
        <v>6.7583914868959001</v>
      </c>
      <c r="CC104" s="6">
        <v>6.4660217393343098</v>
      </c>
      <c r="CD104" s="6">
        <v>6.1361492763783696</v>
      </c>
      <c r="CE104" s="6">
        <v>5.8258685839011699</v>
      </c>
      <c r="CF104" s="6">
        <v>5.76171567686103</v>
      </c>
      <c r="CG104" s="6">
        <v>5.4201718325429704</v>
      </c>
      <c r="CH104" s="6">
        <v>5.49188921375859</v>
      </c>
      <c r="CI104" s="6" t="s">
        <v>220</v>
      </c>
      <c r="CJ104" s="6" t="s">
        <v>220</v>
      </c>
      <c r="CK104" s="6" t="s">
        <v>220</v>
      </c>
      <c r="CL104" s="6" t="s">
        <v>220</v>
      </c>
      <c r="CM104" s="6" t="s">
        <v>220</v>
      </c>
      <c r="CN104" s="6" t="s">
        <v>220</v>
      </c>
      <c r="CO104" s="6" t="s">
        <v>220</v>
      </c>
      <c r="CP104" s="6" t="s">
        <v>220</v>
      </c>
      <c r="CQ104" s="6" t="s">
        <v>220</v>
      </c>
      <c r="CR104" s="6" t="s">
        <v>220</v>
      </c>
      <c r="CS104" s="6" t="s">
        <v>220</v>
      </c>
      <c r="CT104" s="6" t="s">
        <v>220</v>
      </c>
      <c r="CU104" s="6">
        <v>9.6063176017040792</v>
      </c>
      <c r="CV104" s="6">
        <v>9.0133960129603299</v>
      </c>
      <c r="CW104" s="6">
        <v>9.41701670511255</v>
      </c>
      <c r="CX104" s="6">
        <v>9.1076359255823096</v>
      </c>
      <c r="CY104" s="6">
        <v>9.15070405622353</v>
      </c>
      <c r="CZ104" s="6">
        <v>8.8210927765748099</v>
      </c>
      <c r="DA104" s="6">
        <v>8.5626475823736605</v>
      </c>
      <c r="DB104" s="6">
        <v>8.0854951148146696</v>
      </c>
      <c r="DC104" s="6">
        <v>7.7591084106301702</v>
      </c>
      <c r="DD104" s="6">
        <v>7.0904457419645901</v>
      </c>
      <c r="DE104" s="6">
        <v>6.7091579712580804</v>
      </c>
      <c r="DF104" s="6">
        <v>6.3196030743513898</v>
      </c>
      <c r="DG104" s="6">
        <v>6.04856249497346</v>
      </c>
      <c r="DH104" s="6">
        <v>5.8656660294837</v>
      </c>
      <c r="DI104" s="6">
        <v>5.6236362018158497</v>
      </c>
      <c r="DJ104" s="6">
        <v>5.3296343734411797</v>
      </c>
      <c r="DK104" s="6">
        <v>5.0501114892618197</v>
      </c>
      <c r="DL104" s="6">
        <v>4.9752479334469299</v>
      </c>
      <c r="DM104" s="6">
        <v>4.6876020401033003</v>
      </c>
      <c r="DN104" s="6">
        <v>4.7106857567700304</v>
      </c>
      <c r="DO104" s="6" t="s">
        <v>220</v>
      </c>
      <c r="DP104" s="6" t="s">
        <v>220</v>
      </c>
      <c r="DQ104" s="6" t="s">
        <v>220</v>
      </c>
      <c r="DR104" s="6" t="s">
        <v>220</v>
      </c>
      <c r="DS104" s="6" t="s">
        <v>220</v>
      </c>
      <c r="DT104" s="6" t="s">
        <v>220</v>
      </c>
      <c r="DU104" s="6" t="s">
        <v>220</v>
      </c>
      <c r="DV104" s="6" t="s">
        <v>220</v>
      </c>
      <c r="DW104" s="6" t="s">
        <v>220</v>
      </c>
      <c r="DX104" s="6" t="s">
        <v>220</v>
      </c>
      <c r="DY104" s="6" t="s">
        <v>220</v>
      </c>
      <c r="DZ104" s="6" t="s">
        <v>220</v>
      </c>
      <c r="EA104" s="6">
        <v>10.891245500169305</v>
      </c>
      <c r="EB104" s="6">
        <v>10.323378388798622</v>
      </c>
      <c r="EC104" s="6">
        <v>10.902844429859034</v>
      </c>
      <c r="ED104" s="6">
        <v>10.410619171749014</v>
      </c>
      <c r="EE104" s="6">
        <v>10.438305514058634</v>
      </c>
      <c r="EF104" s="6">
        <v>10.080109185567839</v>
      </c>
      <c r="EG104" s="6">
        <v>9.7492128454780431</v>
      </c>
      <c r="EH104" s="6">
        <v>8.9960088852137172</v>
      </c>
      <c r="EI104" s="6">
        <v>8.5974767858760845</v>
      </c>
      <c r="EJ104" s="6">
        <v>7.9814098050843194</v>
      </c>
      <c r="EK104" s="6">
        <v>7.5770434439521797</v>
      </c>
      <c r="EL104" s="6">
        <v>7.1562669458595458</v>
      </c>
      <c r="EM104" s="6">
        <v>6.8778529270546755</v>
      </c>
      <c r="EN104" s="6">
        <v>6.758391486895909</v>
      </c>
      <c r="EO104" s="6">
        <v>6.4660217393343151</v>
      </c>
      <c r="EP104" s="6">
        <v>6.1361492763783776</v>
      </c>
      <c r="EQ104" s="6">
        <v>5.8258685839011761</v>
      </c>
      <c r="ER104" s="6">
        <v>5.7617156768610345</v>
      </c>
      <c r="ES104" s="6">
        <v>5.4201718325429722</v>
      </c>
      <c r="ET104" s="6">
        <v>5.4918892137585935</v>
      </c>
      <c r="EU104" s="6" t="s">
        <v>220</v>
      </c>
      <c r="EV104" s="6" t="s">
        <v>220</v>
      </c>
      <c r="EW104" s="6" t="s">
        <v>220</v>
      </c>
      <c r="EX104" s="6" t="s">
        <v>220</v>
      </c>
      <c r="EY104" s="6" t="s">
        <v>220</v>
      </c>
      <c r="EZ104" s="6" t="s">
        <v>220</v>
      </c>
      <c r="FA104" s="6" t="s">
        <v>220</v>
      </c>
      <c r="FB104" s="6" t="s">
        <v>220</v>
      </c>
      <c r="FC104" s="6" t="s">
        <v>220</v>
      </c>
      <c r="FD104" s="6" t="s">
        <v>220</v>
      </c>
      <c r="FE104" s="6" t="s">
        <v>220</v>
      </c>
      <c r="FF104" s="6" t="s">
        <v>220</v>
      </c>
      <c r="FG104" s="6">
        <v>9.606317601704081</v>
      </c>
      <c r="FH104" s="6">
        <v>9.0133960129603317</v>
      </c>
      <c r="FI104" s="6">
        <v>9.4170167051125517</v>
      </c>
      <c r="FJ104" s="6">
        <v>9.1076359255823114</v>
      </c>
      <c r="FK104" s="6">
        <v>9.1507040562235371</v>
      </c>
      <c r="FL104" s="6">
        <v>8.8210927765748188</v>
      </c>
      <c r="FM104" s="6">
        <v>8.5626475823736694</v>
      </c>
      <c r="FN104" s="6">
        <v>8.085495114814675</v>
      </c>
      <c r="FO104" s="6">
        <v>7.7591084106301711</v>
      </c>
      <c r="FP104" s="6">
        <v>7.0904457419645937</v>
      </c>
      <c r="FQ104" s="6">
        <v>6.7091579712580893</v>
      </c>
      <c r="FR104" s="6">
        <v>6.3196030743513925</v>
      </c>
      <c r="FS104" s="6">
        <v>6.0485624949734689</v>
      </c>
      <c r="FT104" s="6">
        <v>5.8656660294837044</v>
      </c>
      <c r="FU104" s="6">
        <v>5.6236362018158541</v>
      </c>
      <c r="FV104" s="6">
        <v>5.329634373441186</v>
      </c>
      <c r="FW104" s="6">
        <v>5.0501114892618233</v>
      </c>
      <c r="FX104" s="6">
        <v>4.9752479334469362</v>
      </c>
      <c r="FY104" s="6">
        <v>4.6876020401033038</v>
      </c>
      <c r="FZ104" s="6">
        <v>4.7106857567700375</v>
      </c>
      <c r="GA104" s="6" t="s">
        <v>220</v>
      </c>
      <c r="GB104" s="6" t="s">
        <v>220</v>
      </c>
      <c r="GC104" s="6" t="s">
        <v>220</v>
      </c>
      <c r="GD104" s="6" t="s">
        <v>220</v>
      </c>
      <c r="GE104" s="6" t="s">
        <v>220</v>
      </c>
      <c r="GF104" s="6" t="s">
        <v>220</v>
      </c>
      <c r="GG104" s="6" t="s">
        <v>220</v>
      </c>
      <c r="GH104" s="6" t="s">
        <v>220</v>
      </c>
      <c r="GI104" s="6" t="s">
        <v>220</v>
      </c>
      <c r="GJ104" s="6" t="s">
        <v>220</v>
      </c>
      <c r="GK104" s="6" t="s">
        <v>220</v>
      </c>
      <c r="GL104" s="6" t="s">
        <v>220</v>
      </c>
      <c r="GM104" s="5">
        <v>365910</v>
      </c>
      <c r="GN104" s="5">
        <v>362112</v>
      </c>
      <c r="GO104" s="5">
        <v>359658</v>
      </c>
      <c r="GP104" s="5">
        <v>356424</v>
      </c>
      <c r="GQ104" s="5">
        <v>353419</v>
      </c>
      <c r="GR104" s="5">
        <v>350587</v>
      </c>
      <c r="GS104" s="5">
        <v>348048</v>
      </c>
      <c r="GT104" s="5">
        <v>346445</v>
      </c>
      <c r="GU104" s="5">
        <v>347833</v>
      </c>
      <c r="GV104" s="5">
        <v>349049</v>
      </c>
      <c r="GW104" s="5">
        <v>344677</v>
      </c>
      <c r="GX104" s="5">
        <v>353173</v>
      </c>
      <c r="GY104" s="5">
        <v>352699</v>
      </c>
      <c r="GZ104" s="5">
        <v>349821</v>
      </c>
      <c r="HA104" s="5">
        <v>346164</v>
      </c>
      <c r="HB104" s="5">
        <v>342187</v>
      </c>
      <c r="HC104" s="5">
        <v>337768</v>
      </c>
      <c r="HD104" s="5">
        <v>334328</v>
      </c>
      <c r="HE104" s="5">
        <v>330031</v>
      </c>
      <c r="HF104" s="5">
        <v>324374</v>
      </c>
      <c r="HG104" s="5" t="s">
        <v>220</v>
      </c>
      <c r="HH104" s="5" t="s">
        <v>220</v>
      </c>
      <c r="HI104" s="5" t="s">
        <v>220</v>
      </c>
      <c r="HJ104" s="5" t="s">
        <v>220</v>
      </c>
      <c r="HK104" s="5" t="s">
        <v>220</v>
      </c>
      <c r="HL104" s="5" t="s">
        <v>220</v>
      </c>
      <c r="HM104" s="5" t="s">
        <v>220</v>
      </c>
      <c r="HN104" s="5" t="s">
        <v>220</v>
      </c>
      <c r="HO104" s="5" t="s">
        <v>220</v>
      </c>
      <c r="HP104" s="5" t="s">
        <v>220</v>
      </c>
      <c r="HQ104" s="5" t="s">
        <v>220</v>
      </c>
      <c r="HR104" s="5" t="s">
        <v>220</v>
      </c>
      <c r="HS104" s="5">
        <v>415853</v>
      </c>
      <c r="HT104" s="5">
        <v>411711</v>
      </c>
      <c r="HU104" s="5">
        <v>408738</v>
      </c>
      <c r="HV104" s="5">
        <v>404744</v>
      </c>
      <c r="HW104" s="5">
        <v>401371</v>
      </c>
      <c r="HX104" s="5">
        <v>398041</v>
      </c>
      <c r="HY104" s="5">
        <v>395313</v>
      </c>
      <c r="HZ104" s="5">
        <v>393438</v>
      </c>
      <c r="IA104" s="5">
        <v>394062</v>
      </c>
      <c r="IB104" s="5">
        <v>395868</v>
      </c>
      <c r="IC104" s="5">
        <v>390825</v>
      </c>
      <c r="ID104" s="5">
        <v>400699</v>
      </c>
      <c r="IE104" s="5">
        <v>400703</v>
      </c>
      <c r="IF104" s="5">
        <v>397331</v>
      </c>
      <c r="IG104" s="5">
        <v>392998</v>
      </c>
      <c r="IH104" s="5">
        <v>389196</v>
      </c>
      <c r="II104" s="5">
        <v>384939</v>
      </c>
      <c r="IJ104" s="5">
        <v>381358</v>
      </c>
      <c r="IK104" s="5">
        <v>375949</v>
      </c>
      <c r="IL104" s="5">
        <v>369043</v>
      </c>
      <c r="IM104" s="5" t="s">
        <v>220</v>
      </c>
      <c r="IN104" s="5" t="s">
        <v>220</v>
      </c>
      <c r="IO104" s="5" t="s">
        <v>220</v>
      </c>
      <c r="IP104" s="5" t="s">
        <v>220</v>
      </c>
      <c r="IQ104" s="5" t="s">
        <v>220</v>
      </c>
      <c r="IR104" s="5" t="s">
        <v>220</v>
      </c>
      <c r="IS104" s="5" t="s">
        <v>220</v>
      </c>
      <c r="IT104" s="5" t="s">
        <v>220</v>
      </c>
      <c r="IU104" s="5" t="s">
        <v>220</v>
      </c>
      <c r="IV104" s="5" t="s">
        <v>220</v>
      </c>
      <c r="IW104" s="5" t="s">
        <v>220</v>
      </c>
      <c r="IX104" s="5" t="s">
        <v>220</v>
      </c>
    </row>
    <row r="105" spans="1:258" x14ac:dyDescent="0.3">
      <c r="A105" s="1" t="s">
        <v>99</v>
      </c>
      <c r="B105" s="2">
        <v>4008754</v>
      </c>
      <c r="C105" s="5">
        <v>833646</v>
      </c>
      <c r="D105" s="5">
        <v>860245</v>
      </c>
      <c r="E105" s="5">
        <v>793336</v>
      </c>
      <c r="F105" s="5">
        <v>828888</v>
      </c>
      <c r="G105" s="5">
        <v>786740</v>
      </c>
      <c r="H105" s="5">
        <v>807265</v>
      </c>
      <c r="I105" s="5">
        <v>819012</v>
      </c>
      <c r="J105" s="5">
        <v>826766</v>
      </c>
      <c r="K105" s="5">
        <v>821543</v>
      </c>
      <c r="L105" s="5">
        <v>826021</v>
      </c>
      <c r="M105" s="5">
        <v>772724</v>
      </c>
      <c r="N105" s="5">
        <v>810415</v>
      </c>
      <c r="O105" s="5">
        <v>833549</v>
      </c>
      <c r="P105" s="5">
        <v>809560</v>
      </c>
      <c r="Q105" s="5">
        <v>842758</v>
      </c>
      <c r="R105" s="5">
        <v>785538</v>
      </c>
      <c r="S105" s="5">
        <v>800535</v>
      </c>
      <c r="T105" s="5">
        <v>839005</v>
      </c>
      <c r="U105" s="5">
        <v>771094</v>
      </c>
      <c r="V105" s="5">
        <v>780446</v>
      </c>
      <c r="W105" s="5">
        <v>770153</v>
      </c>
      <c r="X105" s="5">
        <v>750831</v>
      </c>
      <c r="Y105" s="5">
        <v>720576</v>
      </c>
      <c r="Z105" s="5">
        <v>725471</v>
      </c>
      <c r="AA105" s="5">
        <v>735442</v>
      </c>
      <c r="AB105" s="5">
        <v>679211</v>
      </c>
      <c r="AC105" s="5">
        <v>666991</v>
      </c>
      <c r="AD105" s="5">
        <v>625231</v>
      </c>
      <c r="AE105" s="5">
        <v>675563</v>
      </c>
      <c r="AF105" s="5">
        <v>628129</v>
      </c>
      <c r="AG105" s="5">
        <v>620003</v>
      </c>
      <c r="AH105" s="5">
        <v>639264</v>
      </c>
      <c r="AI105" s="5">
        <v>3706930</v>
      </c>
      <c r="AJ105" s="5">
        <v>3743705</v>
      </c>
      <c r="AK105" s="5">
        <v>3584998</v>
      </c>
      <c r="AL105" s="5">
        <v>3741999</v>
      </c>
      <c r="AM105" s="5">
        <v>3545081</v>
      </c>
      <c r="AN105" s="5">
        <v>3514574</v>
      </c>
      <c r="AO105" s="5">
        <v>3557446</v>
      </c>
      <c r="AP105" s="5">
        <v>3614701</v>
      </c>
      <c r="AQ105" s="5">
        <v>3630089</v>
      </c>
      <c r="AR105" s="5">
        <v>3630888</v>
      </c>
      <c r="AS105" s="5">
        <v>3521991</v>
      </c>
      <c r="AT105" s="5">
        <v>3801544</v>
      </c>
      <c r="AU105" s="5">
        <v>3645966</v>
      </c>
      <c r="AV105" s="5">
        <v>3353490</v>
      </c>
      <c r="AW105" s="5">
        <v>3469652</v>
      </c>
      <c r="AX105" s="5">
        <v>3149589</v>
      </c>
      <c r="AY105" s="5">
        <v>3187936</v>
      </c>
      <c r="AZ105" s="5">
        <v>3164000</v>
      </c>
      <c r="BA105" s="5">
        <v>3011444</v>
      </c>
      <c r="BB105" s="5">
        <v>3273227</v>
      </c>
      <c r="BC105" s="5">
        <v>3229394</v>
      </c>
      <c r="BD105" s="5">
        <v>2932953</v>
      </c>
      <c r="BE105" s="5">
        <v>2851686</v>
      </c>
      <c r="BF105" s="5">
        <v>2734910</v>
      </c>
      <c r="BG105" s="5">
        <v>2729134</v>
      </c>
      <c r="BH105" s="5">
        <v>2559377</v>
      </c>
      <c r="BI105" s="5">
        <v>2441853</v>
      </c>
      <c r="BJ105" s="5">
        <v>2340783</v>
      </c>
      <c r="BK105" s="5">
        <v>2391655</v>
      </c>
      <c r="BL105" s="5">
        <v>2284677</v>
      </c>
      <c r="BM105" s="5">
        <v>2221298</v>
      </c>
      <c r="BN105" s="5">
        <v>2211746</v>
      </c>
      <c r="BO105" s="6">
        <v>16.556308073210928</v>
      </c>
      <c r="BP105" s="6">
        <v>16.713843149335361</v>
      </c>
      <c r="BQ105" s="6">
        <v>17.163975919408671</v>
      </c>
      <c r="BR105" s="6">
        <v>16.503073997934582</v>
      </c>
      <c r="BS105" s="6">
        <v>17.184838701476981</v>
      </c>
      <c r="BT105" s="6">
        <v>16.395979015564901</v>
      </c>
      <c r="BU105" s="6">
        <v>16.556167675198889</v>
      </c>
      <c r="BV105" s="6">
        <v>15.7943118125322</v>
      </c>
      <c r="BW105" s="6">
        <v>15.157331996012379</v>
      </c>
      <c r="BX105" s="6">
        <v>14.7982920531076</v>
      </c>
      <c r="BY105" s="6">
        <v>14.207918998245161</v>
      </c>
      <c r="BZ105" s="6">
        <v>14.46678553580572</v>
      </c>
      <c r="CA105" s="6">
        <v>13.575806581256771</v>
      </c>
      <c r="CB105" s="6">
        <v>13.48607455151619</v>
      </c>
      <c r="CC105" s="6">
        <v>12.30172291043713</v>
      </c>
      <c r="CD105" s="6">
        <v>11.116712367829431</v>
      </c>
      <c r="CE105" s="6">
        <v>10.638385579643611</v>
      </c>
      <c r="CF105" s="6">
        <v>9.6850435933039698</v>
      </c>
      <c r="CG105" s="6">
        <v>9.2597011518699404</v>
      </c>
      <c r="CH105" s="6">
        <v>8.8419954743825908</v>
      </c>
      <c r="CI105" s="6" t="s">
        <v>220</v>
      </c>
      <c r="CJ105" s="6" t="s">
        <v>220</v>
      </c>
      <c r="CK105" s="6" t="s">
        <v>220</v>
      </c>
      <c r="CL105" s="6" t="s">
        <v>220</v>
      </c>
      <c r="CM105" s="6" t="s">
        <v>220</v>
      </c>
      <c r="CN105" s="6" t="s">
        <v>220</v>
      </c>
      <c r="CO105" s="6" t="s">
        <v>220</v>
      </c>
      <c r="CP105" s="6" t="s">
        <v>220</v>
      </c>
      <c r="CQ105" s="6" t="s">
        <v>220</v>
      </c>
      <c r="CR105" s="6" t="s">
        <v>220</v>
      </c>
      <c r="CS105" s="6" t="s">
        <v>220</v>
      </c>
      <c r="CT105" s="6" t="s">
        <v>220</v>
      </c>
      <c r="CU105" s="6">
        <v>12.243854417704069</v>
      </c>
      <c r="CV105" s="6">
        <v>12.50788861009219</v>
      </c>
      <c r="CW105" s="6">
        <v>12.5679487223002</v>
      </c>
      <c r="CX105" s="6">
        <v>12.12970541143542</v>
      </c>
      <c r="CY105" s="6">
        <v>12.62301336341727</v>
      </c>
      <c r="CZ105" s="6">
        <v>12.07001268942887</v>
      </c>
      <c r="DA105" s="6">
        <v>12.331991890464</v>
      </c>
      <c r="DB105" s="6">
        <v>11.860264133193789</v>
      </c>
      <c r="DC105" s="6">
        <v>11.289676949350619</v>
      </c>
      <c r="DD105" s="6">
        <v>11.04290630125803</v>
      </c>
      <c r="DE105" s="6">
        <v>10.450646599738709</v>
      </c>
      <c r="DF105" s="6">
        <v>10.67742176503118</v>
      </c>
      <c r="DG105" s="6">
        <v>9.9083259478074908</v>
      </c>
      <c r="DH105" s="6">
        <v>9.7990119386147292</v>
      </c>
      <c r="DI105" s="6">
        <v>8.8794368850755792</v>
      </c>
      <c r="DJ105" s="6">
        <v>7.8206558692862496</v>
      </c>
      <c r="DK105" s="6">
        <v>7.71725665913862</v>
      </c>
      <c r="DL105" s="6">
        <v>7.0899734053519099</v>
      </c>
      <c r="DM105" s="6">
        <v>6.8034999996600298</v>
      </c>
      <c r="DN105" s="6">
        <v>6.4700219239999202</v>
      </c>
      <c r="DO105" s="6" t="s">
        <v>220</v>
      </c>
      <c r="DP105" s="6" t="s">
        <v>220</v>
      </c>
      <c r="DQ105" s="6" t="s">
        <v>220</v>
      </c>
      <c r="DR105" s="6" t="s">
        <v>220</v>
      </c>
      <c r="DS105" s="6" t="s">
        <v>220</v>
      </c>
      <c r="DT105" s="6" t="s">
        <v>220</v>
      </c>
      <c r="DU105" s="6" t="s">
        <v>220</v>
      </c>
      <c r="DV105" s="6" t="s">
        <v>220</v>
      </c>
      <c r="DW105" s="6" t="s">
        <v>220</v>
      </c>
      <c r="DX105" s="6" t="s">
        <v>220</v>
      </c>
      <c r="DY105" s="6" t="s">
        <v>220</v>
      </c>
      <c r="DZ105" s="6" t="s">
        <v>220</v>
      </c>
      <c r="EA105" s="6">
        <v>16.556308073210932</v>
      </c>
      <c r="EB105" s="6">
        <v>16.713843149335364</v>
      </c>
      <c r="EC105" s="6">
        <v>17.163975919408674</v>
      </c>
      <c r="ED105" s="6">
        <v>16.503073997934582</v>
      </c>
      <c r="EE105" s="6">
        <v>17.184838701476981</v>
      </c>
      <c r="EF105" s="6">
        <v>16.395979015564901</v>
      </c>
      <c r="EG105" s="6">
        <v>16.5561676751989</v>
      </c>
      <c r="EH105" s="6">
        <v>15.794311812532204</v>
      </c>
      <c r="EI105" s="6">
        <v>15.157331996012381</v>
      </c>
      <c r="EJ105" s="6">
        <v>14.798292053107609</v>
      </c>
      <c r="EK105" s="6">
        <v>14.207918998245169</v>
      </c>
      <c r="EL105" s="6">
        <v>14.466785535805728</v>
      </c>
      <c r="EM105" s="6">
        <v>13.575806581256771</v>
      </c>
      <c r="EN105" s="6">
        <v>13.486074551516191</v>
      </c>
      <c r="EO105" s="6">
        <v>12.301722910437135</v>
      </c>
      <c r="EP105" s="6">
        <v>11.116712367829436</v>
      </c>
      <c r="EQ105" s="6">
        <v>10.638385579643613</v>
      </c>
      <c r="ER105" s="6">
        <v>9.6850435933039734</v>
      </c>
      <c r="ES105" s="6">
        <v>9.2597011518699404</v>
      </c>
      <c r="ET105" s="6">
        <v>8.8419954743825961</v>
      </c>
      <c r="EU105" s="6" t="s">
        <v>220</v>
      </c>
      <c r="EV105" s="6" t="s">
        <v>220</v>
      </c>
      <c r="EW105" s="6" t="s">
        <v>220</v>
      </c>
      <c r="EX105" s="6" t="s">
        <v>220</v>
      </c>
      <c r="EY105" s="6" t="s">
        <v>220</v>
      </c>
      <c r="EZ105" s="6" t="s">
        <v>220</v>
      </c>
      <c r="FA105" s="6" t="s">
        <v>220</v>
      </c>
      <c r="FB105" s="6" t="s">
        <v>220</v>
      </c>
      <c r="FC105" s="6" t="s">
        <v>220</v>
      </c>
      <c r="FD105" s="6" t="s">
        <v>220</v>
      </c>
      <c r="FE105" s="6" t="s">
        <v>220</v>
      </c>
      <c r="FF105" s="6" t="s">
        <v>220</v>
      </c>
      <c r="FG105" s="6">
        <v>12.243854417704076</v>
      </c>
      <c r="FH105" s="6">
        <v>12.507888610092197</v>
      </c>
      <c r="FI105" s="6">
        <v>12.567948722300201</v>
      </c>
      <c r="FJ105" s="6">
        <v>12.129705411435426</v>
      </c>
      <c r="FK105" s="6">
        <v>12.623013363417273</v>
      </c>
      <c r="FL105" s="6">
        <v>12.070012689428879</v>
      </c>
      <c r="FM105" s="6">
        <v>12.331991890464002</v>
      </c>
      <c r="FN105" s="6">
        <v>11.860264133193798</v>
      </c>
      <c r="FO105" s="6">
        <v>11.289676949350628</v>
      </c>
      <c r="FP105" s="6">
        <v>11.04290630125803</v>
      </c>
      <c r="FQ105" s="6">
        <v>10.450646599738716</v>
      </c>
      <c r="FR105" s="6">
        <v>10.677421765031188</v>
      </c>
      <c r="FS105" s="6">
        <v>9.9083259478074908</v>
      </c>
      <c r="FT105" s="6">
        <v>9.7990119386147381</v>
      </c>
      <c r="FU105" s="6">
        <v>8.8794368850755898</v>
      </c>
      <c r="FV105" s="6">
        <v>7.8206558692862584</v>
      </c>
      <c r="FW105" s="6">
        <v>7.7172566591386227</v>
      </c>
      <c r="FX105" s="6">
        <v>7.0899734053519152</v>
      </c>
      <c r="FY105" s="6">
        <v>6.803499999660036</v>
      </c>
      <c r="FZ105" s="6">
        <v>6.4700219239999228</v>
      </c>
      <c r="GA105" s="6" t="s">
        <v>220</v>
      </c>
      <c r="GB105" s="6" t="s">
        <v>220</v>
      </c>
      <c r="GC105" s="6" t="s">
        <v>220</v>
      </c>
      <c r="GD105" s="6" t="s">
        <v>220</v>
      </c>
      <c r="GE105" s="6" t="s">
        <v>220</v>
      </c>
      <c r="GF105" s="6" t="s">
        <v>220</v>
      </c>
      <c r="GG105" s="6" t="s">
        <v>220</v>
      </c>
      <c r="GH105" s="6" t="s">
        <v>220</v>
      </c>
      <c r="GI105" s="6" t="s">
        <v>220</v>
      </c>
      <c r="GJ105" s="6" t="s">
        <v>220</v>
      </c>
      <c r="GK105" s="6" t="s">
        <v>220</v>
      </c>
      <c r="GL105" s="6" t="s">
        <v>220</v>
      </c>
      <c r="GM105" s="5">
        <v>135967</v>
      </c>
      <c r="GN105" s="5">
        <v>133857</v>
      </c>
      <c r="GO105" s="5">
        <v>132091</v>
      </c>
      <c r="GP105" s="5">
        <v>130148</v>
      </c>
      <c r="GQ105" s="5">
        <v>127734</v>
      </c>
      <c r="GR105" s="5">
        <v>124903</v>
      </c>
      <c r="GS105" s="5">
        <v>123677</v>
      </c>
      <c r="GT105" s="5">
        <v>122807</v>
      </c>
      <c r="GU105" s="5">
        <v>121964</v>
      </c>
      <c r="GV105" s="5">
        <v>121333</v>
      </c>
      <c r="GW105" s="5">
        <v>120851</v>
      </c>
      <c r="GX105" s="5">
        <v>120464</v>
      </c>
      <c r="GY105" s="5">
        <v>118959</v>
      </c>
      <c r="GZ105" s="5">
        <v>118232</v>
      </c>
      <c r="HA105" s="5">
        <v>116977</v>
      </c>
      <c r="HB105" s="5">
        <v>115775</v>
      </c>
      <c r="HC105" s="5">
        <v>114590</v>
      </c>
      <c r="HD105" s="5">
        <v>112130</v>
      </c>
      <c r="HE105" s="5">
        <v>110287</v>
      </c>
      <c r="HF105" s="5">
        <v>109160</v>
      </c>
      <c r="HG105" s="5" t="s">
        <v>220</v>
      </c>
      <c r="HH105" s="5" t="s">
        <v>220</v>
      </c>
      <c r="HI105" s="5" t="s">
        <v>220</v>
      </c>
      <c r="HJ105" s="5" t="s">
        <v>220</v>
      </c>
      <c r="HK105" s="5" t="s">
        <v>220</v>
      </c>
      <c r="HL105" s="5" t="s">
        <v>220</v>
      </c>
      <c r="HM105" s="5" t="s">
        <v>220</v>
      </c>
      <c r="HN105" s="5" t="s">
        <v>220</v>
      </c>
      <c r="HO105" s="5" t="s">
        <v>220</v>
      </c>
      <c r="HP105" s="5" t="s">
        <v>220</v>
      </c>
      <c r="HQ105" s="5" t="s">
        <v>220</v>
      </c>
      <c r="HR105" s="5" t="s">
        <v>220</v>
      </c>
      <c r="HS105" s="5">
        <v>156833</v>
      </c>
      <c r="HT105" s="5">
        <v>154488</v>
      </c>
      <c r="HU105" s="5">
        <v>152601</v>
      </c>
      <c r="HV105" s="5">
        <v>150491</v>
      </c>
      <c r="HW105" s="5">
        <v>147726</v>
      </c>
      <c r="HX105" s="5">
        <v>144646</v>
      </c>
      <c r="HY105" s="5">
        <v>143360</v>
      </c>
      <c r="HZ105" s="5">
        <v>142342</v>
      </c>
      <c r="IA105" s="5">
        <v>141414</v>
      </c>
      <c r="IB105" s="5">
        <v>140700</v>
      </c>
      <c r="IC105" s="5">
        <v>140054</v>
      </c>
      <c r="ID105" s="5">
        <v>139449</v>
      </c>
      <c r="IE105" s="5">
        <v>137561</v>
      </c>
      <c r="IF105" s="5">
        <v>136660</v>
      </c>
      <c r="IG105" s="5">
        <v>135100</v>
      </c>
      <c r="IH105" s="5">
        <v>133690</v>
      </c>
      <c r="II105" s="5">
        <v>132246</v>
      </c>
      <c r="IJ105" s="5">
        <v>129529</v>
      </c>
      <c r="IK105" s="5">
        <v>127445</v>
      </c>
      <c r="IL105" s="5">
        <v>126147</v>
      </c>
      <c r="IM105" s="5" t="s">
        <v>220</v>
      </c>
      <c r="IN105" s="5" t="s">
        <v>220</v>
      </c>
      <c r="IO105" s="5" t="s">
        <v>220</v>
      </c>
      <c r="IP105" s="5" t="s">
        <v>220</v>
      </c>
      <c r="IQ105" s="5" t="s">
        <v>220</v>
      </c>
      <c r="IR105" s="5" t="s">
        <v>220</v>
      </c>
      <c r="IS105" s="5" t="s">
        <v>220</v>
      </c>
      <c r="IT105" s="5" t="s">
        <v>220</v>
      </c>
      <c r="IU105" s="5" t="s">
        <v>220</v>
      </c>
      <c r="IV105" s="5" t="s">
        <v>220</v>
      </c>
      <c r="IW105" s="5" t="s">
        <v>220</v>
      </c>
      <c r="IX105" s="5" t="s">
        <v>220</v>
      </c>
    </row>
    <row r="106" spans="1:258" x14ac:dyDescent="0.3">
      <c r="A106" s="1" t="s">
        <v>100</v>
      </c>
      <c r="B106" s="2">
        <v>4057007</v>
      </c>
      <c r="C106" s="5" t="s">
        <v>220</v>
      </c>
      <c r="D106" s="5" t="s">
        <v>220</v>
      </c>
      <c r="E106" s="5" t="s">
        <v>220</v>
      </c>
      <c r="F106" s="5" t="s">
        <v>220</v>
      </c>
      <c r="G106" s="5" t="s">
        <v>220</v>
      </c>
      <c r="H106" s="5" t="s">
        <v>220</v>
      </c>
      <c r="I106" s="5" t="s">
        <v>220</v>
      </c>
      <c r="J106" s="5" t="s">
        <v>220</v>
      </c>
      <c r="K106" s="5" t="s">
        <v>220</v>
      </c>
      <c r="L106" s="5" t="s">
        <v>220</v>
      </c>
      <c r="M106" s="5" t="s">
        <v>220</v>
      </c>
      <c r="N106" s="5" t="s">
        <v>220</v>
      </c>
      <c r="O106" s="5" t="s">
        <v>220</v>
      </c>
      <c r="P106" s="5" t="s">
        <v>220</v>
      </c>
      <c r="Q106" s="5" t="s">
        <v>220</v>
      </c>
      <c r="R106" s="5" t="s">
        <v>220</v>
      </c>
      <c r="S106" s="5">
        <v>0</v>
      </c>
      <c r="T106" s="5">
        <v>0</v>
      </c>
      <c r="U106" s="5">
        <v>0</v>
      </c>
      <c r="V106" s="5">
        <v>40985</v>
      </c>
      <c r="W106" s="5">
        <v>170481</v>
      </c>
      <c r="X106" s="5">
        <v>163073</v>
      </c>
      <c r="Y106" s="5">
        <v>167368</v>
      </c>
      <c r="Z106" s="5">
        <v>169298</v>
      </c>
      <c r="AA106" s="5">
        <v>168640</v>
      </c>
      <c r="AB106" s="5">
        <v>175685</v>
      </c>
      <c r="AC106" s="5" t="s">
        <v>220</v>
      </c>
      <c r="AD106" s="5" t="s">
        <v>220</v>
      </c>
      <c r="AE106" s="5" t="s">
        <v>220</v>
      </c>
      <c r="AF106" s="5" t="s">
        <v>220</v>
      </c>
      <c r="AG106" s="5" t="s">
        <v>220</v>
      </c>
      <c r="AH106" s="5" t="s">
        <v>220</v>
      </c>
      <c r="AI106" s="5" t="s">
        <v>220</v>
      </c>
      <c r="AJ106" s="5" t="s">
        <v>220</v>
      </c>
      <c r="AK106" s="5" t="s">
        <v>220</v>
      </c>
      <c r="AL106" s="5" t="s">
        <v>220</v>
      </c>
      <c r="AM106" s="5" t="s">
        <v>220</v>
      </c>
      <c r="AN106" s="5" t="s">
        <v>220</v>
      </c>
      <c r="AO106" s="5" t="s">
        <v>220</v>
      </c>
      <c r="AP106" s="5" t="s">
        <v>220</v>
      </c>
      <c r="AQ106" s="5" t="s">
        <v>220</v>
      </c>
      <c r="AR106" s="5" t="s">
        <v>220</v>
      </c>
      <c r="AS106" s="5" t="s">
        <v>220</v>
      </c>
      <c r="AT106" s="5" t="s">
        <v>220</v>
      </c>
      <c r="AU106" s="5" t="s">
        <v>220</v>
      </c>
      <c r="AV106" s="5" t="s">
        <v>220</v>
      </c>
      <c r="AW106" s="5" t="s">
        <v>220</v>
      </c>
      <c r="AX106" s="5" t="s">
        <v>220</v>
      </c>
      <c r="AY106" s="5">
        <v>0</v>
      </c>
      <c r="AZ106" s="5">
        <v>0</v>
      </c>
      <c r="BA106" s="5">
        <v>0</v>
      </c>
      <c r="BB106" s="5">
        <v>125664</v>
      </c>
      <c r="BC106" s="5">
        <v>618061</v>
      </c>
      <c r="BD106" s="5">
        <v>590447</v>
      </c>
      <c r="BE106" s="5">
        <v>571213</v>
      </c>
      <c r="BF106" s="5">
        <v>742534</v>
      </c>
      <c r="BG106" s="5">
        <v>601706</v>
      </c>
      <c r="BH106" s="5">
        <v>686503</v>
      </c>
      <c r="BI106" s="5" t="s">
        <v>220</v>
      </c>
      <c r="BJ106" s="5" t="s">
        <v>220</v>
      </c>
      <c r="BK106" s="5" t="s">
        <v>220</v>
      </c>
      <c r="BL106" s="5" t="s">
        <v>220</v>
      </c>
      <c r="BM106" s="5" t="s">
        <v>220</v>
      </c>
      <c r="BN106" s="5" t="s">
        <v>220</v>
      </c>
      <c r="BO106" s="6" t="s">
        <v>220</v>
      </c>
      <c r="BP106" s="6" t="s">
        <v>220</v>
      </c>
      <c r="BQ106" s="6" t="s">
        <v>220</v>
      </c>
      <c r="BR106" s="6" t="s">
        <v>220</v>
      </c>
      <c r="BS106" s="6" t="s">
        <v>220</v>
      </c>
      <c r="BT106" s="6" t="s">
        <v>220</v>
      </c>
      <c r="BU106" s="6" t="s">
        <v>220</v>
      </c>
      <c r="BV106" s="6" t="s">
        <v>220</v>
      </c>
      <c r="BW106" s="6" t="s">
        <v>220</v>
      </c>
      <c r="BX106" s="6" t="s">
        <v>220</v>
      </c>
      <c r="BY106" s="6" t="s">
        <v>220</v>
      </c>
      <c r="BZ106" s="6" t="s">
        <v>220</v>
      </c>
      <c r="CA106" s="6" t="s">
        <v>220</v>
      </c>
      <c r="CB106" s="6" t="s">
        <v>220</v>
      </c>
      <c r="CC106" s="6" t="s">
        <v>220</v>
      </c>
      <c r="CD106" s="6" t="s">
        <v>220</v>
      </c>
      <c r="CE106" s="6" t="s">
        <v>220</v>
      </c>
      <c r="CF106" s="6" t="s">
        <v>220</v>
      </c>
      <c r="CG106" s="6" t="s">
        <v>220</v>
      </c>
      <c r="CH106" s="6">
        <v>12.96327924850555</v>
      </c>
      <c r="CI106" s="6" t="s">
        <v>220</v>
      </c>
      <c r="CJ106" s="6" t="s">
        <v>220</v>
      </c>
      <c r="CK106" s="6" t="s">
        <v>220</v>
      </c>
      <c r="CL106" s="6" t="s">
        <v>220</v>
      </c>
      <c r="CM106" s="6" t="s">
        <v>220</v>
      </c>
      <c r="CN106" s="6" t="s">
        <v>220</v>
      </c>
      <c r="CO106" s="6" t="s">
        <v>220</v>
      </c>
      <c r="CP106" s="6" t="s">
        <v>220</v>
      </c>
      <c r="CQ106" s="6" t="s">
        <v>220</v>
      </c>
      <c r="CR106" s="6" t="s">
        <v>220</v>
      </c>
      <c r="CS106" s="6" t="s">
        <v>220</v>
      </c>
      <c r="CT106" s="6" t="s">
        <v>220</v>
      </c>
      <c r="CU106" s="6" t="s">
        <v>220</v>
      </c>
      <c r="CV106" s="6" t="s">
        <v>220</v>
      </c>
      <c r="CW106" s="6" t="s">
        <v>220</v>
      </c>
      <c r="CX106" s="6" t="s">
        <v>220</v>
      </c>
      <c r="CY106" s="6" t="s">
        <v>220</v>
      </c>
      <c r="CZ106" s="6" t="s">
        <v>220</v>
      </c>
      <c r="DA106" s="6" t="s">
        <v>220</v>
      </c>
      <c r="DB106" s="6" t="s">
        <v>220</v>
      </c>
      <c r="DC106" s="6" t="s">
        <v>220</v>
      </c>
      <c r="DD106" s="6" t="s">
        <v>220</v>
      </c>
      <c r="DE106" s="6" t="s">
        <v>220</v>
      </c>
      <c r="DF106" s="6" t="s">
        <v>220</v>
      </c>
      <c r="DG106" s="6" t="s">
        <v>220</v>
      </c>
      <c r="DH106" s="6" t="s">
        <v>220</v>
      </c>
      <c r="DI106" s="6" t="s">
        <v>220</v>
      </c>
      <c r="DJ106" s="6" t="s">
        <v>220</v>
      </c>
      <c r="DK106" s="6" t="s">
        <v>220</v>
      </c>
      <c r="DL106" s="6" t="s">
        <v>220</v>
      </c>
      <c r="DM106" s="6" t="s">
        <v>220</v>
      </c>
      <c r="DN106" s="6">
        <v>11.35625387787875</v>
      </c>
      <c r="DO106" s="6" t="s">
        <v>220</v>
      </c>
      <c r="DP106" s="6" t="s">
        <v>220</v>
      </c>
      <c r="DQ106" s="6" t="s">
        <v>220</v>
      </c>
      <c r="DR106" s="6" t="s">
        <v>220</v>
      </c>
      <c r="DS106" s="6" t="s">
        <v>220</v>
      </c>
      <c r="DT106" s="6" t="s">
        <v>220</v>
      </c>
      <c r="DU106" s="6" t="s">
        <v>220</v>
      </c>
      <c r="DV106" s="6" t="s">
        <v>220</v>
      </c>
      <c r="DW106" s="6" t="s">
        <v>220</v>
      </c>
      <c r="DX106" s="6" t="s">
        <v>220</v>
      </c>
      <c r="DY106" s="6" t="s">
        <v>220</v>
      </c>
      <c r="DZ106" s="6" t="s">
        <v>220</v>
      </c>
      <c r="EA106" s="6" t="s">
        <v>220</v>
      </c>
      <c r="EB106" s="6" t="s">
        <v>220</v>
      </c>
      <c r="EC106" s="6" t="s">
        <v>220</v>
      </c>
      <c r="ED106" s="6" t="s">
        <v>220</v>
      </c>
      <c r="EE106" s="6" t="s">
        <v>220</v>
      </c>
      <c r="EF106" s="6" t="s">
        <v>220</v>
      </c>
      <c r="EG106" s="6">
        <v>7.4711989374102084</v>
      </c>
      <c r="EH106" s="6">
        <v>7.448122190695198</v>
      </c>
      <c r="EI106" s="6">
        <v>8.5245865208864586</v>
      </c>
      <c r="EJ106" s="6">
        <v>8.4104686603758729</v>
      </c>
      <c r="EK106" s="6">
        <v>8.4126438946563695</v>
      </c>
      <c r="EL106" s="6">
        <v>8.5393599271955107</v>
      </c>
      <c r="EM106" s="6">
        <v>8.5244574109921079</v>
      </c>
      <c r="EN106" s="6">
        <v>8.1579844519334479</v>
      </c>
      <c r="EO106" s="6">
        <v>7.8952628422946232</v>
      </c>
      <c r="EP106" s="6">
        <v>7.8397805088204615</v>
      </c>
      <c r="EQ106" s="6">
        <v>7.5850222118573205</v>
      </c>
      <c r="ER106" s="6">
        <v>7.4765914012118779</v>
      </c>
      <c r="ES106" s="6">
        <v>7.4584969761222082</v>
      </c>
      <c r="ET106" s="6">
        <v>8.7956494507612248</v>
      </c>
      <c r="EU106" s="6" t="s">
        <v>220</v>
      </c>
      <c r="EV106" s="6" t="s">
        <v>220</v>
      </c>
      <c r="EW106" s="6" t="s">
        <v>220</v>
      </c>
      <c r="EX106" s="6" t="s">
        <v>220</v>
      </c>
      <c r="EY106" s="6" t="s">
        <v>220</v>
      </c>
      <c r="EZ106" s="6" t="s">
        <v>220</v>
      </c>
      <c r="FA106" s="6" t="s">
        <v>220</v>
      </c>
      <c r="FB106" s="6" t="s">
        <v>220</v>
      </c>
      <c r="FC106" s="6" t="s">
        <v>220</v>
      </c>
      <c r="FD106" s="6" t="s">
        <v>220</v>
      </c>
      <c r="FE106" s="6" t="s">
        <v>220</v>
      </c>
      <c r="FF106" s="6" t="s">
        <v>220</v>
      </c>
      <c r="FG106" s="6" t="s">
        <v>220</v>
      </c>
      <c r="FH106" s="6" t="s">
        <v>220</v>
      </c>
      <c r="FI106" s="6" t="s">
        <v>220</v>
      </c>
      <c r="FJ106" s="6" t="s">
        <v>220</v>
      </c>
      <c r="FK106" s="6" t="s">
        <v>220</v>
      </c>
      <c r="FL106" s="6" t="s">
        <v>220</v>
      </c>
      <c r="FM106" s="6">
        <v>5.5510241433641561</v>
      </c>
      <c r="FN106" s="6">
        <v>5.4490004762049509</v>
      </c>
      <c r="FO106" s="6">
        <v>6.3857395292045886</v>
      </c>
      <c r="FP106" s="6">
        <v>6.3094916509089458</v>
      </c>
      <c r="FQ106" s="6">
        <v>6.4190727983464955</v>
      </c>
      <c r="FR106" s="6">
        <v>6.3217062628801495</v>
      </c>
      <c r="FS106" s="6">
        <v>6.1939807766797887</v>
      </c>
      <c r="FT106" s="6">
        <v>6.0127014290472838</v>
      </c>
      <c r="FU106" s="6">
        <v>5.9015008313880122</v>
      </c>
      <c r="FV106" s="6">
        <v>5.8047878108568671</v>
      </c>
      <c r="FW106" s="6">
        <v>5.6523896085625323</v>
      </c>
      <c r="FX106" s="6">
        <v>5.5636122934295367</v>
      </c>
      <c r="FY106" s="6">
        <v>5.5612311271302524</v>
      </c>
      <c r="FZ106" s="6">
        <v>6.4802268699575842</v>
      </c>
      <c r="GA106" s="6" t="s">
        <v>220</v>
      </c>
      <c r="GB106" s="6" t="s">
        <v>220</v>
      </c>
      <c r="GC106" s="6" t="s">
        <v>220</v>
      </c>
      <c r="GD106" s="6" t="s">
        <v>220</v>
      </c>
      <c r="GE106" s="6" t="s">
        <v>220</v>
      </c>
      <c r="GF106" s="6" t="s">
        <v>220</v>
      </c>
      <c r="GG106" s="6" t="s">
        <v>220</v>
      </c>
      <c r="GH106" s="6" t="s">
        <v>220</v>
      </c>
      <c r="GI106" s="6" t="s">
        <v>220</v>
      </c>
      <c r="GJ106" s="6" t="s">
        <v>220</v>
      </c>
      <c r="GK106" s="6" t="s">
        <v>220</v>
      </c>
      <c r="GL106" s="6" t="s">
        <v>220</v>
      </c>
      <c r="GM106" s="5" t="s">
        <v>220</v>
      </c>
      <c r="GN106" s="5" t="s">
        <v>220</v>
      </c>
      <c r="GO106" s="5" t="s">
        <v>220</v>
      </c>
      <c r="GP106" s="5" t="s">
        <v>220</v>
      </c>
      <c r="GQ106" s="5" t="s">
        <v>220</v>
      </c>
      <c r="GR106" s="5" t="s">
        <v>220</v>
      </c>
      <c r="GS106" s="5">
        <v>30112</v>
      </c>
      <c r="GT106" s="5">
        <v>30146</v>
      </c>
      <c r="GU106" s="5">
        <v>30242</v>
      </c>
      <c r="GV106" s="5">
        <v>30225</v>
      </c>
      <c r="GW106" s="5">
        <v>30237</v>
      </c>
      <c r="GX106" s="5">
        <v>30229</v>
      </c>
      <c r="GY106" s="5">
        <v>30349</v>
      </c>
      <c r="GZ106" s="5">
        <v>30245</v>
      </c>
      <c r="HA106" s="5">
        <v>30032</v>
      </c>
      <c r="HB106" s="5">
        <v>29730</v>
      </c>
      <c r="HC106" s="5">
        <v>29680</v>
      </c>
      <c r="HD106" s="5">
        <v>29635</v>
      </c>
      <c r="HE106" s="5">
        <v>29463</v>
      </c>
      <c r="HF106" s="5">
        <v>33952</v>
      </c>
      <c r="HG106" s="5" t="s">
        <v>220</v>
      </c>
      <c r="HH106" s="5" t="s">
        <v>220</v>
      </c>
      <c r="HI106" s="5" t="s">
        <v>220</v>
      </c>
      <c r="HJ106" s="5" t="s">
        <v>220</v>
      </c>
      <c r="HK106" s="5" t="s">
        <v>220</v>
      </c>
      <c r="HL106" s="5" t="s">
        <v>220</v>
      </c>
      <c r="HM106" s="5" t="s">
        <v>220</v>
      </c>
      <c r="HN106" s="5" t="s">
        <v>220</v>
      </c>
      <c r="HO106" s="5" t="s">
        <v>220</v>
      </c>
      <c r="HP106" s="5" t="s">
        <v>220</v>
      </c>
      <c r="HQ106" s="5" t="s">
        <v>220</v>
      </c>
      <c r="HR106" s="5" t="s">
        <v>220</v>
      </c>
      <c r="HS106" s="5" t="s">
        <v>220</v>
      </c>
      <c r="HT106" s="5" t="s">
        <v>220</v>
      </c>
      <c r="HU106" s="5" t="s">
        <v>220</v>
      </c>
      <c r="HV106" s="5" t="s">
        <v>220</v>
      </c>
      <c r="HW106" s="5" t="s">
        <v>220</v>
      </c>
      <c r="HX106" s="5" t="s">
        <v>220</v>
      </c>
      <c r="HY106" s="5">
        <v>36205</v>
      </c>
      <c r="HZ106" s="5">
        <v>36223</v>
      </c>
      <c r="IA106" s="5">
        <v>36293</v>
      </c>
      <c r="IB106" s="5">
        <v>36265</v>
      </c>
      <c r="IC106" s="5">
        <v>36242</v>
      </c>
      <c r="ID106" s="5">
        <v>36242</v>
      </c>
      <c r="IE106" s="5">
        <v>36389</v>
      </c>
      <c r="IF106" s="5">
        <v>36143</v>
      </c>
      <c r="IG106" s="5">
        <v>36069</v>
      </c>
      <c r="IH106" s="5">
        <v>35731</v>
      </c>
      <c r="II106" s="5">
        <v>35618</v>
      </c>
      <c r="IJ106" s="5">
        <v>36592</v>
      </c>
      <c r="IK106" s="5">
        <v>36418</v>
      </c>
      <c r="IL106" s="5">
        <v>41860</v>
      </c>
      <c r="IM106" s="5" t="s">
        <v>220</v>
      </c>
      <c r="IN106" s="5" t="s">
        <v>220</v>
      </c>
      <c r="IO106" s="5" t="s">
        <v>220</v>
      </c>
      <c r="IP106" s="5" t="s">
        <v>220</v>
      </c>
      <c r="IQ106" s="5" t="s">
        <v>220</v>
      </c>
      <c r="IR106" s="5" t="s">
        <v>220</v>
      </c>
      <c r="IS106" s="5" t="s">
        <v>220</v>
      </c>
      <c r="IT106" s="5" t="s">
        <v>220</v>
      </c>
      <c r="IU106" s="5" t="s">
        <v>220</v>
      </c>
      <c r="IV106" s="5" t="s">
        <v>220</v>
      </c>
      <c r="IW106" s="5" t="s">
        <v>220</v>
      </c>
      <c r="IX106" s="5" t="s">
        <v>220</v>
      </c>
    </row>
    <row r="107" spans="1:258" x14ac:dyDescent="0.3">
      <c r="A107" s="1" t="s">
        <v>101</v>
      </c>
      <c r="B107" s="2">
        <v>4057008</v>
      </c>
      <c r="C107" s="5">
        <v>7848378</v>
      </c>
      <c r="D107" s="5">
        <v>4657704</v>
      </c>
      <c r="E107" s="5">
        <v>4635858</v>
      </c>
      <c r="F107" s="5">
        <v>4742974</v>
      </c>
      <c r="G107" s="5">
        <v>6275494</v>
      </c>
      <c r="H107" s="5">
        <v>7180003</v>
      </c>
      <c r="I107" s="5">
        <v>7694224</v>
      </c>
      <c r="J107" s="5">
        <v>7718156</v>
      </c>
      <c r="K107" s="5">
        <v>8060810</v>
      </c>
      <c r="L107" s="5">
        <v>8085781</v>
      </c>
      <c r="M107" s="5">
        <v>7657442</v>
      </c>
      <c r="N107" s="5">
        <v>8028233</v>
      </c>
      <c r="O107" s="5">
        <v>8235970</v>
      </c>
      <c r="P107" s="5">
        <v>8250984</v>
      </c>
      <c r="Q107" s="5">
        <v>9364026</v>
      </c>
      <c r="R107" s="5">
        <v>8366273</v>
      </c>
      <c r="S107" s="5">
        <v>8360969</v>
      </c>
      <c r="T107" s="5">
        <v>7928710</v>
      </c>
      <c r="U107" s="5">
        <v>7770536</v>
      </c>
      <c r="V107" s="5">
        <v>6730264</v>
      </c>
      <c r="W107" s="5">
        <v>6251888</v>
      </c>
      <c r="X107" s="5">
        <v>5893520</v>
      </c>
      <c r="Y107" s="5">
        <v>5847745</v>
      </c>
      <c r="Z107" s="5">
        <v>5855054</v>
      </c>
      <c r="AA107" s="5">
        <v>5768635</v>
      </c>
      <c r="AB107" s="5">
        <v>5798806</v>
      </c>
      <c r="AC107" s="5">
        <v>5694539</v>
      </c>
      <c r="AD107" s="5">
        <v>5645350</v>
      </c>
      <c r="AE107" s="5">
        <v>5568452</v>
      </c>
      <c r="AF107" s="5">
        <v>5629825</v>
      </c>
      <c r="AG107" s="5">
        <v>5662063</v>
      </c>
      <c r="AH107" s="5">
        <v>5515945</v>
      </c>
      <c r="AI107" s="5">
        <v>19224218</v>
      </c>
      <c r="AJ107" s="5">
        <v>6493434</v>
      </c>
      <c r="AK107" s="5">
        <v>6427679</v>
      </c>
      <c r="AL107" s="5">
        <v>6486573</v>
      </c>
      <c r="AM107" s="5">
        <v>8699117</v>
      </c>
      <c r="AN107" s="5">
        <v>10608963</v>
      </c>
      <c r="AO107" s="5">
        <v>11080137</v>
      </c>
      <c r="AP107" s="5">
        <v>10845181</v>
      </c>
      <c r="AQ107" s="5">
        <v>11396537</v>
      </c>
      <c r="AR107" s="5">
        <v>11491319</v>
      </c>
      <c r="AS107" s="5">
        <v>10982773</v>
      </c>
      <c r="AT107" s="5">
        <v>12181496</v>
      </c>
      <c r="AU107" s="5">
        <v>12553600</v>
      </c>
      <c r="AV107" s="5">
        <v>13106594</v>
      </c>
      <c r="AW107" s="5">
        <v>16685243</v>
      </c>
      <c r="AX107" s="5">
        <v>15760369</v>
      </c>
      <c r="AY107" s="5">
        <v>17170168</v>
      </c>
      <c r="AZ107" s="5">
        <v>16925971</v>
      </c>
      <c r="BA107" s="5">
        <v>19399257</v>
      </c>
      <c r="BB107" s="5">
        <v>17306898</v>
      </c>
      <c r="BC107" s="5">
        <v>15666483</v>
      </c>
      <c r="BD107" s="5">
        <v>16601657</v>
      </c>
      <c r="BE107" s="5">
        <v>16153201</v>
      </c>
      <c r="BF107" s="5">
        <v>16021469</v>
      </c>
      <c r="BG107" s="5">
        <v>15867091</v>
      </c>
      <c r="BH107" s="5">
        <v>15725334</v>
      </c>
      <c r="BI107" s="5">
        <v>15451490</v>
      </c>
      <c r="BJ107" s="5">
        <v>15307846</v>
      </c>
      <c r="BK107" s="5">
        <v>15253917</v>
      </c>
      <c r="BL107" s="5">
        <v>15520378</v>
      </c>
      <c r="BM107" s="5">
        <v>15550437</v>
      </c>
      <c r="BN107" s="5">
        <v>15131602</v>
      </c>
      <c r="BO107" s="6">
        <v>23.832335957072139</v>
      </c>
      <c r="BP107" s="6">
        <v>23.104022926317342</v>
      </c>
      <c r="BQ107" s="6">
        <v>20.879716332985168</v>
      </c>
      <c r="BR107" s="6">
        <v>19.180940059970808</v>
      </c>
      <c r="BS107" s="6">
        <v>20.498131302491881</v>
      </c>
      <c r="BT107" s="6">
        <v>17.209257044775189</v>
      </c>
      <c r="BU107" s="6">
        <v>15.11587133413324</v>
      </c>
      <c r="BV107" s="6">
        <v>14.0034355356383</v>
      </c>
      <c r="BW107" s="6">
        <v>13.491696243925849</v>
      </c>
      <c r="BX107" s="6">
        <v>12.71232838472617</v>
      </c>
      <c r="BY107" s="6">
        <v>15.89355611266058</v>
      </c>
      <c r="BZ107" s="6">
        <v>17.03295150663897</v>
      </c>
      <c r="CA107" s="6">
        <v>15.712649944679541</v>
      </c>
      <c r="CB107" s="6">
        <v>15.431747063491221</v>
      </c>
      <c r="CC107" s="6">
        <v>12.62655776329548</v>
      </c>
      <c r="CD107" s="6">
        <v>11.06040912512106</v>
      </c>
      <c r="CE107" s="6">
        <v>10.88377258145715</v>
      </c>
      <c r="CF107" s="6">
        <v>9.4590340802174193</v>
      </c>
      <c r="CG107" s="6">
        <v>11.52194333977627</v>
      </c>
      <c r="CH107" s="6">
        <v>9.8252471221199205</v>
      </c>
      <c r="CI107" s="6" t="s">
        <v>220</v>
      </c>
      <c r="CJ107" s="6" t="s">
        <v>220</v>
      </c>
      <c r="CK107" s="6" t="s">
        <v>220</v>
      </c>
      <c r="CL107" s="6" t="s">
        <v>220</v>
      </c>
      <c r="CM107" s="6" t="s">
        <v>220</v>
      </c>
      <c r="CN107" s="6" t="s">
        <v>220</v>
      </c>
      <c r="CO107" s="6" t="s">
        <v>220</v>
      </c>
      <c r="CP107" s="6" t="s">
        <v>220</v>
      </c>
      <c r="CQ107" s="6" t="s">
        <v>220</v>
      </c>
      <c r="CR107" s="6" t="s">
        <v>220</v>
      </c>
      <c r="CS107" s="6" t="s">
        <v>220</v>
      </c>
      <c r="CT107" s="6" t="s">
        <v>220</v>
      </c>
      <c r="CU107" s="6">
        <v>21.086337533150559</v>
      </c>
      <c r="CV107" s="6">
        <v>20.62770617129156</v>
      </c>
      <c r="CW107" s="6">
        <v>18.793994474936859</v>
      </c>
      <c r="CX107" s="6">
        <v>17.728525446680671</v>
      </c>
      <c r="CY107" s="6">
        <v>19.558320044902569</v>
      </c>
      <c r="CZ107" s="6">
        <v>16.627453776656392</v>
      </c>
      <c r="DA107" s="6">
        <v>14.749569147434739</v>
      </c>
      <c r="DB107" s="6">
        <v>13.72818711672091</v>
      </c>
      <c r="DC107" s="6">
        <v>13.430768574373779</v>
      </c>
      <c r="DD107" s="6">
        <v>12.64899016942192</v>
      </c>
      <c r="DE107" s="6">
        <v>15.61924012610948</v>
      </c>
      <c r="DF107" s="6">
        <v>16.989138316789209</v>
      </c>
      <c r="DG107" s="6">
        <v>15.550577555775879</v>
      </c>
      <c r="DH107" s="6">
        <v>15.649035189873571</v>
      </c>
      <c r="DI107" s="6">
        <v>12.473323206894429</v>
      </c>
      <c r="DJ107" s="6">
        <v>10.804556575023931</v>
      </c>
      <c r="DK107" s="6">
        <v>10.46486645769205</v>
      </c>
      <c r="DL107" s="6">
        <v>8.9589791328305104</v>
      </c>
      <c r="DM107" s="6">
        <v>10.793289531051631</v>
      </c>
      <c r="DN107" s="6">
        <v>9.1540710890685499</v>
      </c>
      <c r="DO107" s="6" t="s">
        <v>220</v>
      </c>
      <c r="DP107" s="6" t="s">
        <v>220</v>
      </c>
      <c r="DQ107" s="6" t="s">
        <v>220</v>
      </c>
      <c r="DR107" s="6" t="s">
        <v>220</v>
      </c>
      <c r="DS107" s="6" t="s">
        <v>220</v>
      </c>
      <c r="DT107" s="6" t="s">
        <v>220</v>
      </c>
      <c r="DU107" s="6" t="s">
        <v>220</v>
      </c>
      <c r="DV107" s="6" t="s">
        <v>220</v>
      </c>
      <c r="DW107" s="6" t="s">
        <v>220</v>
      </c>
      <c r="DX107" s="6" t="s">
        <v>220</v>
      </c>
      <c r="DY107" s="6" t="s">
        <v>220</v>
      </c>
      <c r="DZ107" s="6" t="s">
        <v>220</v>
      </c>
      <c r="EA107" s="6">
        <v>18.284402203869384</v>
      </c>
      <c r="EB107" s="6">
        <v>17.71628070749431</v>
      </c>
      <c r="EC107" s="6">
        <v>16.537973134968965</v>
      </c>
      <c r="ED107" s="6">
        <v>14.743643722671676</v>
      </c>
      <c r="EE107" s="6">
        <v>17.078593311619969</v>
      </c>
      <c r="EF107" s="6">
        <v>15.553008884589348</v>
      </c>
      <c r="EG107" s="6">
        <v>13.960202739365361</v>
      </c>
      <c r="EH107" s="6">
        <v>13.131633666126861</v>
      </c>
      <c r="EI107" s="6">
        <v>12.873958536328917</v>
      </c>
      <c r="EJ107" s="6">
        <v>12.194748859466998</v>
      </c>
      <c r="EK107" s="6">
        <v>15.042018139265679</v>
      </c>
      <c r="EL107" s="6">
        <v>16.398540754274833</v>
      </c>
      <c r="EM107" s="6">
        <v>15.170094578034993</v>
      </c>
      <c r="EN107" s="6">
        <v>15.184208703374036</v>
      </c>
      <c r="EO107" s="6">
        <v>12.52749192628522</v>
      </c>
      <c r="EP107" s="6">
        <v>11.007199349873032</v>
      </c>
      <c r="EQ107" s="6">
        <v>10.832857090774278</v>
      </c>
      <c r="ER107" s="6">
        <v>9.4232816498751539</v>
      </c>
      <c r="ES107" s="6">
        <v>11.517188215797145</v>
      </c>
      <c r="ET107" s="6">
        <v>9.8208887003615288</v>
      </c>
      <c r="EU107" s="6" t="s">
        <v>220</v>
      </c>
      <c r="EV107" s="6" t="s">
        <v>220</v>
      </c>
      <c r="EW107" s="6" t="s">
        <v>220</v>
      </c>
      <c r="EX107" s="6" t="s">
        <v>220</v>
      </c>
      <c r="EY107" s="6" t="s">
        <v>220</v>
      </c>
      <c r="EZ107" s="6" t="s">
        <v>220</v>
      </c>
      <c r="FA107" s="6" t="s">
        <v>220</v>
      </c>
      <c r="FB107" s="6" t="s">
        <v>220</v>
      </c>
      <c r="FC107" s="6" t="s">
        <v>220</v>
      </c>
      <c r="FD107" s="6" t="s">
        <v>220</v>
      </c>
      <c r="FE107" s="6" t="s">
        <v>220</v>
      </c>
      <c r="FF107" s="6" t="s">
        <v>220</v>
      </c>
      <c r="FG107" s="6">
        <v>11.882207229008712</v>
      </c>
      <c r="FH107" s="6">
        <v>11.725499982918212</v>
      </c>
      <c r="FI107" s="6">
        <v>11.178639175224584</v>
      </c>
      <c r="FJ107" s="6">
        <v>10.150873588147871</v>
      </c>
      <c r="FK107" s="6">
        <v>11.525405566851791</v>
      </c>
      <c r="FL107" s="6">
        <v>11.035605075988565</v>
      </c>
      <c r="FM107" s="6">
        <v>10.182033682862738</v>
      </c>
      <c r="FN107" s="6">
        <v>9.4002858772016147</v>
      </c>
      <c r="FO107" s="6">
        <v>9.1796438358026649</v>
      </c>
      <c r="FP107" s="6">
        <v>8.9281274270976088</v>
      </c>
      <c r="FQ107" s="6">
        <v>10.013102961000007</v>
      </c>
      <c r="FR107" s="6">
        <v>11.132331449718059</v>
      </c>
      <c r="FS107" s="6">
        <v>10.180846165744352</v>
      </c>
      <c r="FT107" s="6">
        <v>10.766795503340257</v>
      </c>
      <c r="FU107" s="6">
        <v>9.6621388475989445</v>
      </c>
      <c r="FV107" s="6">
        <v>8.6796512048608889</v>
      </c>
      <c r="FW107" s="6">
        <v>8.9286470672142482</v>
      </c>
      <c r="FX107" s="6">
        <v>7.8014330112971537</v>
      </c>
      <c r="FY107" s="6">
        <v>10.193434587960576</v>
      </c>
      <c r="FZ107" s="6">
        <v>8.7554509042866169</v>
      </c>
      <c r="GA107" s="6" t="s">
        <v>220</v>
      </c>
      <c r="GB107" s="6" t="s">
        <v>220</v>
      </c>
      <c r="GC107" s="6" t="s">
        <v>220</v>
      </c>
      <c r="GD107" s="6" t="s">
        <v>220</v>
      </c>
      <c r="GE107" s="6" t="s">
        <v>220</v>
      </c>
      <c r="GF107" s="6" t="s">
        <v>220</v>
      </c>
      <c r="GG107" s="6" t="s">
        <v>220</v>
      </c>
      <c r="GH107" s="6" t="s">
        <v>220</v>
      </c>
      <c r="GI107" s="6" t="s">
        <v>220</v>
      </c>
      <c r="GJ107" s="6" t="s">
        <v>220</v>
      </c>
      <c r="GK107" s="6" t="s">
        <v>220</v>
      </c>
      <c r="GL107" s="6" t="s">
        <v>220</v>
      </c>
      <c r="GM107" s="5">
        <v>1158014</v>
      </c>
      <c r="GN107" s="5">
        <v>1154091</v>
      </c>
      <c r="GO107" s="5">
        <v>1145508</v>
      </c>
      <c r="GP107" s="5">
        <v>1134656</v>
      </c>
      <c r="GQ107" s="5">
        <v>1147218</v>
      </c>
      <c r="GR107" s="5">
        <v>1132271</v>
      </c>
      <c r="GS107" s="5">
        <v>1129768</v>
      </c>
      <c r="GT107" s="5">
        <v>1124755</v>
      </c>
      <c r="GU107" s="5">
        <v>1127391</v>
      </c>
      <c r="GV107" s="5">
        <v>1115759</v>
      </c>
      <c r="GW107" s="5">
        <v>1108378</v>
      </c>
      <c r="GX107" s="5">
        <v>1100292</v>
      </c>
      <c r="GY107" s="5">
        <v>1100080</v>
      </c>
      <c r="GZ107" s="5">
        <v>1088339</v>
      </c>
      <c r="HA107" s="5">
        <v>1081221</v>
      </c>
      <c r="HB107" s="5">
        <v>1069865</v>
      </c>
      <c r="HC107" s="5">
        <v>1063937</v>
      </c>
      <c r="HD107" s="5">
        <v>1057239</v>
      </c>
      <c r="HE107" s="5">
        <v>1053552</v>
      </c>
      <c r="HF107" s="5">
        <v>989951</v>
      </c>
      <c r="HG107" s="5" t="s">
        <v>220</v>
      </c>
      <c r="HH107" s="5" t="s">
        <v>220</v>
      </c>
      <c r="HI107" s="5" t="s">
        <v>220</v>
      </c>
      <c r="HJ107" s="5" t="s">
        <v>220</v>
      </c>
      <c r="HK107" s="5" t="s">
        <v>220</v>
      </c>
      <c r="HL107" s="5" t="s">
        <v>220</v>
      </c>
      <c r="HM107" s="5" t="s">
        <v>220</v>
      </c>
      <c r="HN107" s="5" t="s">
        <v>220</v>
      </c>
      <c r="HO107" s="5" t="s">
        <v>220</v>
      </c>
      <c r="HP107" s="5" t="s">
        <v>220</v>
      </c>
      <c r="HQ107" s="5" t="s">
        <v>220</v>
      </c>
      <c r="HR107" s="5" t="s">
        <v>220</v>
      </c>
      <c r="HS107" s="5">
        <v>1322675</v>
      </c>
      <c r="HT107" s="5">
        <v>1317661</v>
      </c>
      <c r="HU107" s="5">
        <v>1307603</v>
      </c>
      <c r="HV107" s="5">
        <v>1294180</v>
      </c>
      <c r="HW107" s="5">
        <v>1307820</v>
      </c>
      <c r="HX107" s="5">
        <v>1291188</v>
      </c>
      <c r="HY107" s="5">
        <v>1287884</v>
      </c>
      <c r="HZ107" s="5">
        <v>1281516</v>
      </c>
      <c r="IA107" s="5">
        <v>1286484</v>
      </c>
      <c r="IB107" s="5">
        <v>1269893</v>
      </c>
      <c r="IC107" s="5">
        <v>1261494</v>
      </c>
      <c r="ID107" s="5">
        <v>1251490</v>
      </c>
      <c r="IE107" s="5">
        <v>1252641</v>
      </c>
      <c r="IF107" s="5">
        <v>1239283</v>
      </c>
      <c r="IG107" s="5">
        <v>1230697</v>
      </c>
      <c r="IH107" s="5">
        <v>1217422</v>
      </c>
      <c r="II107" s="5">
        <v>1209743</v>
      </c>
      <c r="IJ107" s="5">
        <v>1199910</v>
      </c>
      <c r="IK107" s="5">
        <v>1194715</v>
      </c>
      <c r="IL107" s="5">
        <v>1118794</v>
      </c>
      <c r="IM107" s="5" t="s">
        <v>220</v>
      </c>
      <c r="IN107" s="5" t="s">
        <v>220</v>
      </c>
      <c r="IO107" s="5" t="s">
        <v>220</v>
      </c>
      <c r="IP107" s="5" t="s">
        <v>220</v>
      </c>
      <c r="IQ107" s="5" t="s">
        <v>220</v>
      </c>
      <c r="IR107" s="5" t="s">
        <v>220</v>
      </c>
      <c r="IS107" s="5" t="s">
        <v>220</v>
      </c>
      <c r="IT107" s="5" t="s">
        <v>220</v>
      </c>
      <c r="IU107" s="5" t="s">
        <v>220</v>
      </c>
      <c r="IV107" s="5" t="s">
        <v>220</v>
      </c>
      <c r="IW107" s="5" t="s">
        <v>220</v>
      </c>
      <c r="IX107" s="5" t="s">
        <v>220</v>
      </c>
    </row>
    <row r="108" spans="1:258" x14ac:dyDescent="0.3">
      <c r="A108" s="1" t="s">
        <v>102</v>
      </c>
      <c r="B108" s="2">
        <v>4061329</v>
      </c>
      <c r="C108" s="5" t="s">
        <v>220</v>
      </c>
      <c r="D108" s="5">
        <v>383022</v>
      </c>
      <c r="E108" s="5">
        <v>363692</v>
      </c>
      <c r="F108" s="5">
        <v>366355</v>
      </c>
      <c r="G108" s="5">
        <v>381167</v>
      </c>
      <c r="H108" s="5">
        <v>381979</v>
      </c>
      <c r="I108" s="5">
        <v>387909</v>
      </c>
      <c r="J108" s="5">
        <v>395345</v>
      </c>
      <c r="K108" s="5">
        <v>417926</v>
      </c>
      <c r="L108" s="5">
        <v>421063</v>
      </c>
      <c r="M108" s="5">
        <v>424070</v>
      </c>
      <c r="N108" s="5">
        <v>434562</v>
      </c>
      <c r="O108" s="5">
        <v>449576</v>
      </c>
      <c r="P108" s="5">
        <v>445434</v>
      </c>
      <c r="Q108" s="5">
        <v>442007</v>
      </c>
      <c r="R108" s="5">
        <v>440376</v>
      </c>
      <c r="S108" s="5">
        <v>419511</v>
      </c>
      <c r="T108" s="5">
        <v>398871</v>
      </c>
      <c r="U108" s="5">
        <v>379440</v>
      </c>
      <c r="V108" s="5">
        <v>374231</v>
      </c>
      <c r="W108" s="5">
        <v>359243</v>
      </c>
      <c r="X108" s="5">
        <v>347742</v>
      </c>
      <c r="Y108" s="5">
        <v>347700</v>
      </c>
      <c r="Z108" s="5">
        <v>346860</v>
      </c>
      <c r="AA108" s="5">
        <v>332443</v>
      </c>
      <c r="AB108" s="5">
        <v>320605</v>
      </c>
      <c r="AC108" s="5" t="s">
        <v>220</v>
      </c>
      <c r="AD108" s="5" t="s">
        <v>220</v>
      </c>
      <c r="AE108" s="5" t="s">
        <v>220</v>
      </c>
      <c r="AF108" s="5" t="s">
        <v>220</v>
      </c>
      <c r="AG108" s="5" t="s">
        <v>220</v>
      </c>
      <c r="AH108" s="5" t="s">
        <v>220</v>
      </c>
      <c r="AI108" s="5" t="s">
        <v>220</v>
      </c>
      <c r="AJ108" s="5">
        <v>1099019</v>
      </c>
      <c r="AK108" s="5">
        <v>1094786</v>
      </c>
      <c r="AL108" s="5">
        <v>1117742</v>
      </c>
      <c r="AM108" s="5">
        <v>1137631</v>
      </c>
      <c r="AN108" s="5">
        <v>1132056</v>
      </c>
      <c r="AO108" s="5">
        <v>1134873</v>
      </c>
      <c r="AP108" s="5">
        <v>1144832</v>
      </c>
      <c r="AQ108" s="5">
        <v>1181026</v>
      </c>
      <c r="AR108" s="5">
        <v>1191559</v>
      </c>
      <c r="AS108" s="5">
        <v>1192243</v>
      </c>
      <c r="AT108" s="5">
        <v>1239228</v>
      </c>
      <c r="AU108" s="5">
        <v>1280103</v>
      </c>
      <c r="AV108" s="5">
        <v>1266467</v>
      </c>
      <c r="AW108" s="5">
        <v>1252112</v>
      </c>
      <c r="AX108" s="5">
        <v>1247689</v>
      </c>
      <c r="AY108" s="5">
        <v>1206719</v>
      </c>
      <c r="AZ108" s="5">
        <v>1158717</v>
      </c>
      <c r="BA108" s="5">
        <v>1134072</v>
      </c>
      <c r="BB108" s="5">
        <v>1105463</v>
      </c>
      <c r="BC108" s="5">
        <v>1064739</v>
      </c>
      <c r="BD108" s="5">
        <v>1028556</v>
      </c>
      <c r="BE108" s="5">
        <v>1028768</v>
      </c>
      <c r="BF108" s="5">
        <v>1024331</v>
      </c>
      <c r="BG108" s="5">
        <v>997116</v>
      </c>
      <c r="BH108" s="5">
        <v>960117</v>
      </c>
      <c r="BI108" s="5" t="s">
        <v>220</v>
      </c>
      <c r="BJ108" s="5" t="s">
        <v>220</v>
      </c>
      <c r="BK108" s="5" t="s">
        <v>220</v>
      </c>
      <c r="BL108" s="5" t="s">
        <v>220</v>
      </c>
      <c r="BM108" s="5" t="s">
        <v>220</v>
      </c>
      <c r="BN108" s="5" t="s">
        <v>220</v>
      </c>
      <c r="BO108" s="6">
        <v>34.00728781820942</v>
      </c>
      <c r="BP108" s="6">
        <v>34.208478886330283</v>
      </c>
      <c r="BQ108" s="6">
        <v>30.891248638958231</v>
      </c>
      <c r="BR108" s="6">
        <v>28.704398738928081</v>
      </c>
      <c r="BS108" s="6">
        <v>31.34610288928474</v>
      </c>
      <c r="BT108" s="6">
        <v>38.232468277051872</v>
      </c>
      <c r="BU108" s="6">
        <v>38.880510635226301</v>
      </c>
      <c r="BV108" s="6">
        <v>39.058037916250363</v>
      </c>
      <c r="BW108" s="6">
        <v>36.122902140570339</v>
      </c>
      <c r="BX108" s="6">
        <v>29.765948701473562</v>
      </c>
      <c r="BY108" s="6">
        <v>25.86559424970147</v>
      </c>
      <c r="BZ108" s="6">
        <v>37.435854952803048</v>
      </c>
      <c r="CA108" s="6">
        <v>28.318460060145551</v>
      </c>
      <c r="CB108" s="6">
        <v>28.046130290907289</v>
      </c>
      <c r="CC108" s="6">
        <v>24.94163001574632</v>
      </c>
      <c r="CD108" s="6">
        <v>21.042699874652559</v>
      </c>
      <c r="CE108" s="6">
        <v>18.52657022104307</v>
      </c>
      <c r="CF108" s="6">
        <v>17.364009917993531</v>
      </c>
      <c r="CG108" s="6">
        <v>18.92499472907442</v>
      </c>
      <c r="CH108" s="6">
        <v>18.459186972752121</v>
      </c>
      <c r="CI108" s="6" t="s">
        <v>220</v>
      </c>
      <c r="CJ108" s="6" t="s">
        <v>220</v>
      </c>
      <c r="CK108" s="6" t="s">
        <v>220</v>
      </c>
      <c r="CL108" s="6" t="s">
        <v>220</v>
      </c>
      <c r="CM108" s="6" t="s">
        <v>220</v>
      </c>
      <c r="CN108" s="6" t="s">
        <v>220</v>
      </c>
      <c r="CO108" s="6" t="s">
        <v>220</v>
      </c>
      <c r="CP108" s="6" t="s">
        <v>220</v>
      </c>
      <c r="CQ108" s="6" t="s">
        <v>220</v>
      </c>
      <c r="CR108" s="6" t="s">
        <v>220</v>
      </c>
      <c r="CS108" s="6" t="s">
        <v>220</v>
      </c>
      <c r="CT108" s="6" t="s">
        <v>220</v>
      </c>
      <c r="CU108" s="6">
        <v>33.001105258582598</v>
      </c>
      <c r="CV108" s="6">
        <v>33.208434067108932</v>
      </c>
      <c r="CW108" s="6">
        <v>29.584046562524541</v>
      </c>
      <c r="CX108" s="6">
        <v>27.445242283102889</v>
      </c>
      <c r="CY108" s="6">
        <v>30.213865668099459</v>
      </c>
      <c r="CZ108" s="6">
        <v>37.165475912852358</v>
      </c>
      <c r="DA108" s="6">
        <v>37.85269364942156</v>
      </c>
      <c r="DB108" s="6">
        <v>38.15721433363148</v>
      </c>
      <c r="DC108" s="6">
        <v>35.346415190194953</v>
      </c>
      <c r="DD108" s="6">
        <v>28.8329826722806</v>
      </c>
      <c r="DE108" s="6">
        <v>24.86347162449265</v>
      </c>
      <c r="DF108" s="6">
        <v>36.397014915737863</v>
      </c>
      <c r="DG108" s="6">
        <v>27.27421152829108</v>
      </c>
      <c r="DH108" s="6">
        <v>27.155543729129931</v>
      </c>
      <c r="DI108" s="6">
        <v>24.099681178680498</v>
      </c>
      <c r="DJ108" s="6">
        <v>20.09715562131268</v>
      </c>
      <c r="DK108" s="6">
        <v>17.717960850869169</v>
      </c>
      <c r="DL108" s="6">
        <v>16.486251604144918</v>
      </c>
      <c r="DM108" s="6">
        <v>17.97478466975641</v>
      </c>
      <c r="DN108" s="6">
        <v>17.442736663280449</v>
      </c>
      <c r="DO108" s="6" t="s">
        <v>220</v>
      </c>
      <c r="DP108" s="6" t="s">
        <v>220</v>
      </c>
      <c r="DQ108" s="6" t="s">
        <v>220</v>
      </c>
      <c r="DR108" s="6" t="s">
        <v>220</v>
      </c>
      <c r="DS108" s="6" t="s">
        <v>220</v>
      </c>
      <c r="DT108" s="6" t="s">
        <v>220</v>
      </c>
      <c r="DU108" s="6" t="s">
        <v>220</v>
      </c>
      <c r="DV108" s="6" t="s">
        <v>220</v>
      </c>
      <c r="DW108" s="6" t="s">
        <v>220</v>
      </c>
      <c r="DX108" s="6" t="s">
        <v>220</v>
      </c>
      <c r="DY108" s="6" t="s">
        <v>220</v>
      </c>
      <c r="DZ108" s="6" t="s">
        <v>220</v>
      </c>
      <c r="EA108" s="6">
        <v>34.00728781820942</v>
      </c>
      <c r="EB108" s="6">
        <v>34.20847888633029</v>
      </c>
      <c r="EC108" s="6">
        <v>30.891248638958238</v>
      </c>
      <c r="ED108" s="6">
        <v>28.704398738928088</v>
      </c>
      <c r="EE108" s="6">
        <v>31.346102889284751</v>
      </c>
      <c r="EF108" s="6">
        <v>38.232468277051879</v>
      </c>
      <c r="EG108" s="6">
        <v>38.880510635226301</v>
      </c>
      <c r="EH108" s="6">
        <v>39.058037916250363</v>
      </c>
      <c r="EI108" s="6">
        <v>36.122902140570339</v>
      </c>
      <c r="EJ108" s="6">
        <v>29.765948701473569</v>
      </c>
      <c r="EK108" s="6">
        <v>25.865594249701481</v>
      </c>
      <c r="EL108" s="6">
        <v>37.435854952803055</v>
      </c>
      <c r="EM108" s="6">
        <v>28.318460060145558</v>
      </c>
      <c r="EN108" s="6">
        <v>28.046130290907296</v>
      </c>
      <c r="EO108" s="6">
        <v>24.94163001574632</v>
      </c>
      <c r="EP108" s="6">
        <v>21.04269987465257</v>
      </c>
      <c r="EQ108" s="6">
        <v>18.526570221043073</v>
      </c>
      <c r="ER108" s="6">
        <v>17.364009917993538</v>
      </c>
      <c r="ES108" s="6">
        <v>18.924994729074424</v>
      </c>
      <c r="ET108" s="6">
        <v>18.459186972752125</v>
      </c>
      <c r="EU108" s="6" t="s">
        <v>220</v>
      </c>
      <c r="EV108" s="6" t="s">
        <v>220</v>
      </c>
      <c r="EW108" s="6" t="s">
        <v>220</v>
      </c>
      <c r="EX108" s="6" t="s">
        <v>220</v>
      </c>
      <c r="EY108" s="6" t="s">
        <v>220</v>
      </c>
      <c r="EZ108" s="6" t="s">
        <v>220</v>
      </c>
      <c r="FA108" s="6" t="s">
        <v>220</v>
      </c>
      <c r="FB108" s="6" t="s">
        <v>220</v>
      </c>
      <c r="FC108" s="6" t="s">
        <v>220</v>
      </c>
      <c r="FD108" s="6" t="s">
        <v>220</v>
      </c>
      <c r="FE108" s="6" t="s">
        <v>220</v>
      </c>
      <c r="FF108" s="6" t="s">
        <v>220</v>
      </c>
      <c r="FG108" s="6">
        <v>33.001105258582605</v>
      </c>
      <c r="FH108" s="6">
        <v>33.208434067108939</v>
      </c>
      <c r="FI108" s="6">
        <v>29.584046562524549</v>
      </c>
      <c r="FJ108" s="6">
        <v>27.4452422831029</v>
      </c>
      <c r="FK108" s="6">
        <v>30.213865668099469</v>
      </c>
      <c r="FL108" s="6">
        <v>37.165475912852365</v>
      </c>
      <c r="FM108" s="6">
        <v>37.852693649421568</v>
      </c>
      <c r="FN108" s="6">
        <v>38.157214333631487</v>
      </c>
      <c r="FO108" s="6">
        <v>35.346415190194961</v>
      </c>
      <c r="FP108" s="6">
        <v>28.8329826722806</v>
      </c>
      <c r="FQ108" s="6">
        <v>24.863471624492657</v>
      </c>
      <c r="FR108" s="6">
        <v>36.397014915737863</v>
      </c>
      <c r="FS108" s="6">
        <v>27.274211528291083</v>
      </c>
      <c r="FT108" s="6">
        <v>27.155543729129935</v>
      </c>
      <c r="FU108" s="6">
        <v>24.099681178680502</v>
      </c>
      <c r="FV108" s="6">
        <v>20.097155621312684</v>
      </c>
      <c r="FW108" s="6">
        <v>17.717960850869176</v>
      </c>
      <c r="FX108" s="6">
        <v>16.486251604144929</v>
      </c>
      <c r="FY108" s="6">
        <v>17.974784669756417</v>
      </c>
      <c r="FZ108" s="6">
        <v>17.442736663280453</v>
      </c>
      <c r="GA108" s="6" t="s">
        <v>220</v>
      </c>
      <c r="GB108" s="6" t="s">
        <v>220</v>
      </c>
      <c r="GC108" s="6" t="s">
        <v>220</v>
      </c>
      <c r="GD108" s="6" t="s">
        <v>220</v>
      </c>
      <c r="GE108" s="6" t="s">
        <v>220</v>
      </c>
      <c r="GF108" s="6" t="s">
        <v>220</v>
      </c>
      <c r="GG108" s="6" t="s">
        <v>220</v>
      </c>
      <c r="GH108" s="6" t="s">
        <v>220</v>
      </c>
      <c r="GI108" s="6" t="s">
        <v>220</v>
      </c>
      <c r="GJ108" s="6" t="s">
        <v>220</v>
      </c>
      <c r="GK108" s="6" t="s">
        <v>220</v>
      </c>
      <c r="GL108" s="6" t="s">
        <v>220</v>
      </c>
      <c r="GM108" s="5">
        <v>61729</v>
      </c>
      <c r="GN108" s="5">
        <v>61201</v>
      </c>
      <c r="GO108" s="5">
        <v>60618</v>
      </c>
      <c r="GP108" s="5">
        <v>60389</v>
      </c>
      <c r="GQ108" s="5">
        <v>60019</v>
      </c>
      <c r="GR108" s="5">
        <v>59609</v>
      </c>
      <c r="GS108" s="5">
        <v>59191</v>
      </c>
      <c r="GT108" s="5">
        <v>58610</v>
      </c>
      <c r="GU108" s="5">
        <v>58082</v>
      </c>
      <c r="GV108" s="5">
        <v>57452</v>
      </c>
      <c r="GW108" s="5">
        <v>57037</v>
      </c>
      <c r="GX108" s="5">
        <v>56578</v>
      </c>
      <c r="GY108" s="5">
        <v>55494</v>
      </c>
      <c r="GZ108" s="5">
        <v>54419</v>
      </c>
      <c r="HA108" s="5">
        <v>53471</v>
      </c>
      <c r="HB108" s="5">
        <v>52481</v>
      </c>
      <c r="HC108" s="5">
        <v>51492</v>
      </c>
      <c r="HD108" s="5">
        <v>50501</v>
      </c>
      <c r="HE108" s="5">
        <v>49571</v>
      </c>
      <c r="HF108" s="5">
        <v>48557</v>
      </c>
      <c r="HG108" s="5" t="s">
        <v>220</v>
      </c>
      <c r="HH108" s="5" t="s">
        <v>220</v>
      </c>
      <c r="HI108" s="5" t="s">
        <v>220</v>
      </c>
      <c r="HJ108" s="5" t="s">
        <v>220</v>
      </c>
      <c r="HK108" s="5" t="s">
        <v>220</v>
      </c>
      <c r="HL108" s="5" t="s">
        <v>220</v>
      </c>
      <c r="HM108" s="5" t="s">
        <v>220</v>
      </c>
      <c r="HN108" s="5" t="s">
        <v>220</v>
      </c>
      <c r="HO108" s="5" t="s">
        <v>220</v>
      </c>
      <c r="HP108" s="5" t="s">
        <v>220</v>
      </c>
      <c r="HQ108" s="5" t="s">
        <v>220</v>
      </c>
      <c r="HR108" s="5" t="s">
        <v>220</v>
      </c>
      <c r="HS108" s="5">
        <v>72233</v>
      </c>
      <c r="HT108" s="5">
        <v>71649</v>
      </c>
      <c r="HU108" s="5">
        <v>71027</v>
      </c>
      <c r="HV108" s="5">
        <v>70724</v>
      </c>
      <c r="HW108" s="5">
        <v>70284</v>
      </c>
      <c r="HX108" s="5">
        <v>69804</v>
      </c>
      <c r="HY108" s="5">
        <v>69284</v>
      </c>
      <c r="HZ108" s="5">
        <v>68561</v>
      </c>
      <c r="IA108" s="5">
        <v>67993</v>
      </c>
      <c r="IB108" s="5">
        <v>67390</v>
      </c>
      <c r="IC108" s="5">
        <v>67110</v>
      </c>
      <c r="ID108" s="5">
        <v>66794</v>
      </c>
      <c r="IE108" s="5">
        <v>65710</v>
      </c>
      <c r="IF108" s="5">
        <v>64398</v>
      </c>
      <c r="IG108" s="5">
        <v>63102</v>
      </c>
      <c r="IH108" s="5">
        <v>61846</v>
      </c>
      <c r="II108" s="5">
        <v>60652</v>
      </c>
      <c r="IJ108" s="5">
        <v>59410</v>
      </c>
      <c r="IK108" s="5">
        <v>58309</v>
      </c>
      <c r="IL108" s="5">
        <v>56999</v>
      </c>
      <c r="IM108" s="5" t="s">
        <v>220</v>
      </c>
      <c r="IN108" s="5" t="s">
        <v>220</v>
      </c>
      <c r="IO108" s="5" t="s">
        <v>220</v>
      </c>
      <c r="IP108" s="5" t="s">
        <v>220</v>
      </c>
      <c r="IQ108" s="5" t="s">
        <v>220</v>
      </c>
      <c r="IR108" s="5" t="s">
        <v>220</v>
      </c>
      <c r="IS108" s="5" t="s">
        <v>220</v>
      </c>
      <c r="IT108" s="5" t="s">
        <v>220</v>
      </c>
      <c r="IU108" s="5" t="s">
        <v>220</v>
      </c>
      <c r="IV108" s="5" t="s">
        <v>220</v>
      </c>
      <c r="IW108" s="5" t="s">
        <v>220</v>
      </c>
      <c r="IX108" s="5" t="s">
        <v>220</v>
      </c>
    </row>
    <row r="109" spans="1:258" x14ac:dyDescent="0.3">
      <c r="A109" s="1" t="s">
        <v>103</v>
      </c>
      <c r="B109" s="2">
        <v>4010692</v>
      </c>
      <c r="C109" s="5">
        <v>1177889</v>
      </c>
      <c r="D109" s="5">
        <v>1196619</v>
      </c>
      <c r="E109" s="5">
        <v>1153484</v>
      </c>
      <c r="F109" s="5">
        <v>1132571</v>
      </c>
      <c r="G109" s="5">
        <v>1173860</v>
      </c>
      <c r="H109" s="5">
        <v>1225246</v>
      </c>
      <c r="I109" s="5">
        <v>1199429</v>
      </c>
      <c r="J109" s="5">
        <v>1111571</v>
      </c>
      <c r="K109" s="5">
        <v>1075084</v>
      </c>
      <c r="L109" s="5">
        <v>1027642</v>
      </c>
      <c r="M109" s="5">
        <v>972614</v>
      </c>
      <c r="N109" s="5">
        <v>945501</v>
      </c>
      <c r="O109" s="5">
        <v>930418</v>
      </c>
      <c r="P109" s="5">
        <v>885771</v>
      </c>
      <c r="Q109" s="5">
        <v>854392</v>
      </c>
      <c r="R109" s="5">
        <v>802588</v>
      </c>
      <c r="S109" s="5">
        <v>857829</v>
      </c>
      <c r="T109" s="5">
        <v>835253</v>
      </c>
      <c r="U109" s="5">
        <v>798836</v>
      </c>
      <c r="V109" s="5">
        <v>798378</v>
      </c>
      <c r="W109" s="5">
        <v>773990</v>
      </c>
      <c r="X109" s="5">
        <v>781708</v>
      </c>
      <c r="Y109" s="5">
        <v>786583</v>
      </c>
      <c r="Z109" s="5">
        <v>813680</v>
      </c>
      <c r="AA109" s="5">
        <v>773592</v>
      </c>
      <c r="AB109" s="5">
        <v>746688</v>
      </c>
      <c r="AC109" s="5">
        <v>726952</v>
      </c>
      <c r="AD109" s="5">
        <v>695717</v>
      </c>
      <c r="AE109" s="5">
        <v>740912</v>
      </c>
      <c r="AF109" s="5">
        <v>707872</v>
      </c>
      <c r="AG109" s="5">
        <v>728440</v>
      </c>
      <c r="AH109" s="5">
        <v>739049</v>
      </c>
      <c r="AI109" s="5">
        <v>3399904</v>
      </c>
      <c r="AJ109" s="5">
        <v>3400375</v>
      </c>
      <c r="AK109" s="5">
        <v>3346441</v>
      </c>
      <c r="AL109" s="5">
        <v>3303555</v>
      </c>
      <c r="AM109" s="5">
        <v>3316058</v>
      </c>
      <c r="AN109" s="5">
        <v>3331202</v>
      </c>
      <c r="AO109" s="5">
        <v>3195882</v>
      </c>
      <c r="AP109" s="5">
        <v>3010622</v>
      </c>
      <c r="AQ109" s="5">
        <v>2942751</v>
      </c>
      <c r="AR109" s="5">
        <v>2844031</v>
      </c>
      <c r="AS109" s="5">
        <v>2754349</v>
      </c>
      <c r="AT109" s="5">
        <v>2887230</v>
      </c>
      <c r="AU109" s="5">
        <v>2767288</v>
      </c>
      <c r="AV109" s="5">
        <v>2967192</v>
      </c>
      <c r="AW109" s="5">
        <v>3028924</v>
      </c>
      <c r="AX109" s="5">
        <v>3124976</v>
      </c>
      <c r="AY109" s="5">
        <v>3201525</v>
      </c>
      <c r="AZ109" s="5">
        <v>3059554</v>
      </c>
      <c r="BA109" s="5">
        <v>3076064</v>
      </c>
      <c r="BB109" s="5">
        <v>3091598</v>
      </c>
      <c r="BC109" s="5">
        <v>3018966</v>
      </c>
      <c r="BD109" s="5">
        <v>2640402</v>
      </c>
      <c r="BE109" s="5">
        <v>2403145</v>
      </c>
      <c r="BF109" s="5">
        <v>2442461</v>
      </c>
      <c r="BG109" s="5">
        <v>2401704</v>
      </c>
      <c r="BH109" s="5">
        <v>2399628</v>
      </c>
      <c r="BI109" s="5">
        <v>2404700</v>
      </c>
      <c r="BJ109" s="5">
        <v>2182483</v>
      </c>
      <c r="BK109" s="5">
        <v>2208948</v>
      </c>
      <c r="BL109" s="5">
        <v>2105715</v>
      </c>
      <c r="BM109" s="5">
        <v>2147426</v>
      </c>
      <c r="BN109" s="5">
        <v>2090407</v>
      </c>
      <c r="BO109" s="6">
        <v>10.664341601238821</v>
      </c>
      <c r="BP109" s="6">
        <v>10.544124738116301</v>
      </c>
      <c r="BQ109" s="6">
        <v>10.504870462009</v>
      </c>
      <c r="BR109" s="6">
        <v>10.33171430312095</v>
      </c>
      <c r="BS109" s="6">
        <v>9.1805666774572696</v>
      </c>
      <c r="BT109" s="6">
        <v>8.8359326731671199</v>
      </c>
      <c r="BU109" s="6">
        <v>8.5717453888475195</v>
      </c>
      <c r="BV109" s="6">
        <v>8.5667042411145999</v>
      </c>
      <c r="BW109" s="6">
        <v>8.2766555915630704</v>
      </c>
      <c r="BX109" s="6">
        <v>8.0155345927861994</v>
      </c>
      <c r="BY109" s="6">
        <v>7.6617239727168203</v>
      </c>
      <c r="BZ109" s="6">
        <v>8.0124632205960395</v>
      </c>
      <c r="CA109" s="6">
        <v>7.8479780055845803</v>
      </c>
      <c r="CB109" s="6">
        <v>7.59428791414485</v>
      </c>
      <c r="CC109" s="6">
        <v>7.3467448197080403</v>
      </c>
      <c r="CD109" s="6">
        <v>7.4325806017533198</v>
      </c>
      <c r="CE109" s="6">
        <v>7.1849984087737697</v>
      </c>
      <c r="CF109" s="6">
        <v>7.1367597602163597</v>
      </c>
      <c r="CG109" s="6">
        <v>7.2008522400092101</v>
      </c>
      <c r="CH109" s="6">
        <v>7.1240690499988704</v>
      </c>
      <c r="CI109" s="6" t="s">
        <v>220</v>
      </c>
      <c r="CJ109" s="6" t="s">
        <v>220</v>
      </c>
      <c r="CK109" s="6" t="s">
        <v>220</v>
      </c>
      <c r="CL109" s="6" t="s">
        <v>220</v>
      </c>
      <c r="CM109" s="6" t="s">
        <v>220</v>
      </c>
      <c r="CN109" s="6" t="s">
        <v>220</v>
      </c>
      <c r="CO109" s="6" t="s">
        <v>220</v>
      </c>
      <c r="CP109" s="6" t="s">
        <v>220</v>
      </c>
      <c r="CQ109" s="6" t="s">
        <v>220</v>
      </c>
      <c r="CR109" s="6" t="s">
        <v>220</v>
      </c>
      <c r="CS109" s="6" t="s">
        <v>220</v>
      </c>
      <c r="CT109" s="6" t="s">
        <v>220</v>
      </c>
      <c r="CU109" s="6">
        <v>9.4414967843937099</v>
      </c>
      <c r="CV109" s="6">
        <v>9.3041052635030805</v>
      </c>
      <c r="CW109" s="6">
        <v>9.2158707019873098</v>
      </c>
      <c r="CX109" s="6">
        <v>8.9579157763131096</v>
      </c>
      <c r="CY109" s="6">
        <v>8.1063215297147106</v>
      </c>
      <c r="CZ109" s="6">
        <v>7.9246562796408302</v>
      </c>
      <c r="DA109" s="6">
        <v>7.6956943492864598</v>
      </c>
      <c r="DB109" s="6">
        <v>7.6479846008447101</v>
      </c>
      <c r="DC109" s="6">
        <v>7.3767946389741397</v>
      </c>
      <c r="DD109" s="6">
        <v>7.0797390970345004</v>
      </c>
      <c r="DE109" s="6">
        <v>6.8093078436378303</v>
      </c>
      <c r="DF109" s="6">
        <v>7.0661307205836597</v>
      </c>
      <c r="DG109" s="6">
        <v>6.83739428339487</v>
      </c>
      <c r="DH109" s="6">
        <v>6.5831523875182798</v>
      </c>
      <c r="DI109" s="6">
        <v>6.3523944941053196</v>
      </c>
      <c r="DJ109" s="6">
        <v>6.3864360570619798</v>
      </c>
      <c r="DK109" s="6">
        <v>6.2732214410175304</v>
      </c>
      <c r="DL109" s="6">
        <v>6.2477143098270602</v>
      </c>
      <c r="DM109" s="6">
        <v>6.3046917974586298</v>
      </c>
      <c r="DN109" s="6">
        <v>6.2240894284868196</v>
      </c>
      <c r="DO109" s="6" t="s">
        <v>220</v>
      </c>
      <c r="DP109" s="6" t="s">
        <v>220</v>
      </c>
      <c r="DQ109" s="6" t="s">
        <v>220</v>
      </c>
      <c r="DR109" s="6" t="s">
        <v>220</v>
      </c>
      <c r="DS109" s="6" t="s">
        <v>220</v>
      </c>
      <c r="DT109" s="6" t="s">
        <v>220</v>
      </c>
      <c r="DU109" s="6" t="s">
        <v>220</v>
      </c>
      <c r="DV109" s="6" t="s">
        <v>220</v>
      </c>
      <c r="DW109" s="6" t="s">
        <v>220</v>
      </c>
      <c r="DX109" s="6" t="s">
        <v>220</v>
      </c>
      <c r="DY109" s="6" t="s">
        <v>220</v>
      </c>
      <c r="DZ109" s="6" t="s">
        <v>220</v>
      </c>
      <c r="EA109" s="6">
        <v>10.664341601238828</v>
      </c>
      <c r="EB109" s="6">
        <v>10.544124738116309</v>
      </c>
      <c r="EC109" s="6">
        <v>10.504870462009009</v>
      </c>
      <c r="ED109" s="6">
        <v>10.331714303120952</v>
      </c>
      <c r="EE109" s="6">
        <v>9.1805666774572767</v>
      </c>
      <c r="EF109" s="6">
        <v>8.8359326731671253</v>
      </c>
      <c r="EG109" s="6">
        <v>8.5717453888475266</v>
      </c>
      <c r="EH109" s="6">
        <v>8.5667042411146017</v>
      </c>
      <c r="EI109" s="6">
        <v>8.2766555915630775</v>
      </c>
      <c r="EJ109" s="6">
        <v>8.0155345927862029</v>
      </c>
      <c r="EK109" s="6">
        <v>7.6617239727168229</v>
      </c>
      <c r="EL109" s="6">
        <v>8.0124632205960431</v>
      </c>
      <c r="EM109" s="6">
        <v>7.8479780055845865</v>
      </c>
      <c r="EN109" s="6">
        <v>7.5942879141448527</v>
      </c>
      <c r="EO109" s="6">
        <v>7.34674481970805</v>
      </c>
      <c r="EP109" s="6">
        <v>7.4325806017533278</v>
      </c>
      <c r="EQ109" s="6">
        <v>7.1849984087737768</v>
      </c>
      <c r="ER109" s="6">
        <v>7.1367597602163659</v>
      </c>
      <c r="ES109" s="6">
        <v>7.2008522400092136</v>
      </c>
      <c r="ET109" s="6">
        <v>7.124069049998873</v>
      </c>
      <c r="EU109" s="6" t="s">
        <v>220</v>
      </c>
      <c r="EV109" s="6" t="s">
        <v>220</v>
      </c>
      <c r="EW109" s="6" t="s">
        <v>220</v>
      </c>
      <c r="EX109" s="6" t="s">
        <v>220</v>
      </c>
      <c r="EY109" s="6" t="s">
        <v>220</v>
      </c>
      <c r="EZ109" s="6" t="s">
        <v>220</v>
      </c>
      <c r="FA109" s="6" t="s">
        <v>220</v>
      </c>
      <c r="FB109" s="6" t="s">
        <v>220</v>
      </c>
      <c r="FC109" s="6" t="s">
        <v>220</v>
      </c>
      <c r="FD109" s="6" t="s">
        <v>220</v>
      </c>
      <c r="FE109" s="6" t="s">
        <v>220</v>
      </c>
      <c r="FF109" s="6" t="s">
        <v>220</v>
      </c>
      <c r="FG109" s="6">
        <v>9.4414967843937116</v>
      </c>
      <c r="FH109" s="6">
        <v>9.3041052635030823</v>
      </c>
      <c r="FI109" s="6">
        <v>9.2158707019873152</v>
      </c>
      <c r="FJ109" s="6">
        <v>8.9579157763131114</v>
      </c>
      <c r="FK109" s="6">
        <v>8.1063215297147142</v>
      </c>
      <c r="FL109" s="6">
        <v>7.9246562796408373</v>
      </c>
      <c r="FM109" s="6">
        <v>7.6956943492864678</v>
      </c>
      <c r="FN109" s="6">
        <v>7.647984600844711</v>
      </c>
      <c r="FO109" s="6">
        <v>7.3767946389741468</v>
      </c>
      <c r="FP109" s="6">
        <v>7.0797390970345084</v>
      </c>
      <c r="FQ109" s="6">
        <v>6.8093078436378383</v>
      </c>
      <c r="FR109" s="6">
        <v>7.0661307205836632</v>
      </c>
      <c r="FS109" s="6">
        <v>6.837394283394878</v>
      </c>
      <c r="FT109" s="6">
        <v>6.5831523875182825</v>
      </c>
      <c r="FU109" s="6">
        <v>6.352394494105325</v>
      </c>
      <c r="FV109" s="6">
        <v>6.3864360570619851</v>
      </c>
      <c r="FW109" s="6">
        <v>6.2732214410175402</v>
      </c>
      <c r="FX109" s="6">
        <v>6.2477143098270611</v>
      </c>
      <c r="FY109" s="6">
        <v>6.3046917974586361</v>
      </c>
      <c r="FZ109" s="6">
        <v>6.2240894284868222</v>
      </c>
      <c r="GA109" s="6" t="s">
        <v>220</v>
      </c>
      <c r="GB109" s="6" t="s">
        <v>220</v>
      </c>
      <c r="GC109" s="6" t="s">
        <v>220</v>
      </c>
      <c r="GD109" s="6" t="s">
        <v>220</v>
      </c>
      <c r="GE109" s="6" t="s">
        <v>220</v>
      </c>
      <c r="GF109" s="6" t="s">
        <v>220</v>
      </c>
      <c r="GG109" s="6" t="s">
        <v>220</v>
      </c>
      <c r="GH109" s="6" t="s">
        <v>220</v>
      </c>
      <c r="GI109" s="6" t="s">
        <v>220</v>
      </c>
      <c r="GJ109" s="6" t="s">
        <v>220</v>
      </c>
      <c r="GK109" s="6" t="s">
        <v>220</v>
      </c>
      <c r="GL109" s="6" t="s">
        <v>220</v>
      </c>
      <c r="GM109" s="5">
        <v>118563</v>
      </c>
      <c r="GN109" s="5">
        <v>118426</v>
      </c>
      <c r="GO109" s="5">
        <v>118379</v>
      </c>
      <c r="GP109" s="5">
        <v>118483</v>
      </c>
      <c r="GQ109" s="5">
        <v>118413</v>
      </c>
      <c r="GR109" s="5">
        <v>115164</v>
      </c>
      <c r="GS109" s="5">
        <v>111618</v>
      </c>
      <c r="GT109" s="5">
        <v>108414</v>
      </c>
      <c r="GU109" s="5">
        <v>103268</v>
      </c>
      <c r="GV109" s="5">
        <v>101466</v>
      </c>
      <c r="GW109" s="5">
        <v>100332</v>
      </c>
      <c r="GX109" s="5">
        <v>99596</v>
      </c>
      <c r="GY109" s="5">
        <v>98647</v>
      </c>
      <c r="GZ109" s="5">
        <v>97998</v>
      </c>
      <c r="HA109" s="5">
        <v>97506</v>
      </c>
      <c r="HB109" s="5">
        <v>97101</v>
      </c>
      <c r="HC109" s="5">
        <v>96773</v>
      </c>
      <c r="HD109" s="5">
        <v>96289</v>
      </c>
      <c r="HE109" s="5">
        <v>96001</v>
      </c>
      <c r="HF109" s="5">
        <v>95955</v>
      </c>
      <c r="HG109" s="5" t="s">
        <v>220</v>
      </c>
      <c r="HH109" s="5" t="s">
        <v>220</v>
      </c>
      <c r="HI109" s="5" t="s">
        <v>220</v>
      </c>
      <c r="HJ109" s="5" t="s">
        <v>220</v>
      </c>
      <c r="HK109" s="5" t="s">
        <v>220</v>
      </c>
      <c r="HL109" s="5" t="s">
        <v>220</v>
      </c>
      <c r="HM109" s="5" t="s">
        <v>220</v>
      </c>
      <c r="HN109" s="5" t="s">
        <v>220</v>
      </c>
      <c r="HO109" s="5" t="s">
        <v>220</v>
      </c>
      <c r="HP109" s="5" t="s">
        <v>220</v>
      </c>
      <c r="HQ109" s="5" t="s">
        <v>220</v>
      </c>
      <c r="HR109" s="5" t="s">
        <v>220</v>
      </c>
      <c r="HS109" s="5">
        <v>143346</v>
      </c>
      <c r="HT109" s="5">
        <v>143022</v>
      </c>
      <c r="HU109" s="5">
        <v>142901</v>
      </c>
      <c r="HV109" s="5">
        <v>142948</v>
      </c>
      <c r="HW109" s="5">
        <v>142587</v>
      </c>
      <c r="HX109" s="5">
        <v>138796</v>
      </c>
      <c r="HY109" s="5">
        <v>134634</v>
      </c>
      <c r="HZ109" s="5">
        <v>131775</v>
      </c>
      <c r="IA109" s="5">
        <v>125779</v>
      </c>
      <c r="IB109" s="5">
        <v>123569</v>
      </c>
      <c r="IC109" s="5">
        <v>122134</v>
      </c>
      <c r="ID109" s="5">
        <v>121124</v>
      </c>
      <c r="IE109" s="5">
        <v>119882</v>
      </c>
      <c r="IF109" s="5">
        <v>118913</v>
      </c>
      <c r="IG109" s="5">
        <v>118181</v>
      </c>
      <c r="IH109" s="5">
        <v>117502</v>
      </c>
      <c r="II109" s="5">
        <v>117029</v>
      </c>
      <c r="IJ109" s="5">
        <v>116417</v>
      </c>
      <c r="IK109" s="5">
        <v>115906</v>
      </c>
      <c r="IL109" s="5">
        <v>115675</v>
      </c>
      <c r="IM109" s="5" t="s">
        <v>220</v>
      </c>
      <c r="IN109" s="5" t="s">
        <v>220</v>
      </c>
      <c r="IO109" s="5" t="s">
        <v>220</v>
      </c>
      <c r="IP109" s="5" t="s">
        <v>220</v>
      </c>
      <c r="IQ109" s="5" t="s">
        <v>220</v>
      </c>
      <c r="IR109" s="5" t="s">
        <v>220</v>
      </c>
      <c r="IS109" s="5" t="s">
        <v>220</v>
      </c>
      <c r="IT109" s="5" t="s">
        <v>220</v>
      </c>
      <c r="IU109" s="5" t="s">
        <v>220</v>
      </c>
      <c r="IV109" s="5" t="s">
        <v>220</v>
      </c>
      <c r="IW109" s="5" t="s">
        <v>220</v>
      </c>
      <c r="IX109" s="5" t="s">
        <v>220</v>
      </c>
    </row>
    <row r="110" spans="1:258" x14ac:dyDescent="0.3">
      <c r="A110" s="1" t="s">
        <v>104</v>
      </c>
      <c r="B110" s="2">
        <v>4057009</v>
      </c>
      <c r="C110" s="5">
        <v>5640661</v>
      </c>
      <c r="D110" s="5">
        <v>5739983</v>
      </c>
      <c r="E110" s="5">
        <v>5350518</v>
      </c>
      <c r="F110" s="5">
        <v>5527901</v>
      </c>
      <c r="G110" s="5">
        <v>5514991</v>
      </c>
      <c r="H110" s="5">
        <v>5477233</v>
      </c>
      <c r="I110" s="5">
        <v>5553153</v>
      </c>
      <c r="J110" s="5">
        <v>5362818</v>
      </c>
      <c r="K110" s="5">
        <v>5587870</v>
      </c>
      <c r="L110" s="5">
        <v>5656253</v>
      </c>
      <c r="M110" s="5">
        <v>5448240</v>
      </c>
      <c r="N110" s="5">
        <v>5597600</v>
      </c>
      <c r="O110" s="5">
        <v>5595280</v>
      </c>
      <c r="P110" s="5">
        <v>5287177</v>
      </c>
      <c r="Q110" s="5">
        <v>5398738</v>
      </c>
      <c r="R110" s="5">
        <v>5070963</v>
      </c>
      <c r="S110" s="5">
        <v>4900397</v>
      </c>
      <c r="T110" s="5">
        <v>4738036</v>
      </c>
      <c r="U110" s="5">
        <v>4505287</v>
      </c>
      <c r="V110" s="5">
        <v>4376939</v>
      </c>
      <c r="W110" s="5">
        <v>4265580</v>
      </c>
      <c r="X110" s="5">
        <v>4039919</v>
      </c>
      <c r="Y110" s="5">
        <v>4034207</v>
      </c>
      <c r="Z110" s="5">
        <v>4135377</v>
      </c>
      <c r="AA110" s="5">
        <v>3925396</v>
      </c>
      <c r="AB110" s="5">
        <v>3921134</v>
      </c>
      <c r="AC110" s="5">
        <v>3799524</v>
      </c>
      <c r="AD110" s="5">
        <v>3567292</v>
      </c>
      <c r="AE110" s="5">
        <v>3541503</v>
      </c>
      <c r="AF110" s="5">
        <v>3382628</v>
      </c>
      <c r="AG110" s="5">
        <v>3331200</v>
      </c>
      <c r="AH110" s="5">
        <v>3245133</v>
      </c>
      <c r="AI110" s="5">
        <v>14264510</v>
      </c>
      <c r="AJ110" s="5">
        <v>14425055</v>
      </c>
      <c r="AK110" s="5">
        <v>13777426</v>
      </c>
      <c r="AL110" s="5">
        <v>14143059</v>
      </c>
      <c r="AM110" s="5">
        <v>14291940</v>
      </c>
      <c r="AN110" s="5">
        <v>14276774</v>
      </c>
      <c r="AO110" s="5">
        <v>14226643</v>
      </c>
      <c r="AP110" s="5">
        <v>14787627</v>
      </c>
      <c r="AQ110" s="5">
        <v>15985287</v>
      </c>
      <c r="AR110" s="5">
        <v>15879952</v>
      </c>
      <c r="AS110" s="5">
        <v>15779232</v>
      </c>
      <c r="AT110" s="5">
        <v>16529741</v>
      </c>
      <c r="AU110" s="5">
        <v>16454821</v>
      </c>
      <c r="AV110" s="5">
        <v>13890551</v>
      </c>
      <c r="AW110" s="5">
        <v>14017086</v>
      </c>
      <c r="AX110" s="5">
        <v>13405356</v>
      </c>
      <c r="AY110" s="5">
        <v>13009872</v>
      </c>
      <c r="AZ110" s="5">
        <v>13575888</v>
      </c>
      <c r="BA110" s="5">
        <v>13823383</v>
      </c>
      <c r="BB110" s="5">
        <v>14645808</v>
      </c>
      <c r="BC110" s="5">
        <v>16541792</v>
      </c>
      <c r="BD110" s="5">
        <v>12893819</v>
      </c>
      <c r="BE110" s="5">
        <v>12481405</v>
      </c>
      <c r="BF110" s="5">
        <v>12201258</v>
      </c>
      <c r="BG110" s="5">
        <v>12077705</v>
      </c>
      <c r="BH110" s="5">
        <v>11324282</v>
      </c>
      <c r="BI110" s="5">
        <v>11436971</v>
      </c>
      <c r="BJ110" s="5">
        <v>12506205</v>
      </c>
      <c r="BK110" s="5">
        <v>11367894</v>
      </c>
      <c r="BL110" s="5">
        <v>9718237</v>
      </c>
      <c r="BM110" s="5">
        <v>9652745</v>
      </c>
      <c r="BN110" s="5">
        <v>9544357</v>
      </c>
      <c r="BO110" s="6">
        <v>12.57836206255387</v>
      </c>
      <c r="BP110" s="6">
        <v>12.977187497115869</v>
      </c>
      <c r="BQ110" s="6">
        <v>13.55606127327354</v>
      </c>
      <c r="BR110" s="6">
        <v>12.90734325655114</v>
      </c>
      <c r="BS110" s="6">
        <v>12.89746784698915</v>
      </c>
      <c r="BT110" s="6">
        <v>12.59977840111957</v>
      </c>
      <c r="BU110" s="6">
        <v>13.05918754312769</v>
      </c>
      <c r="BV110" s="6">
        <v>12.767979175339759</v>
      </c>
      <c r="BW110" s="6">
        <v>13.40873593704908</v>
      </c>
      <c r="BX110" s="6">
        <v>12.41118043226259</v>
      </c>
      <c r="BY110" s="6">
        <v>11.384428732948621</v>
      </c>
      <c r="BZ110" s="6">
        <v>10.43456124053165</v>
      </c>
      <c r="CA110" s="6">
        <v>10.0341198356686</v>
      </c>
      <c r="CB110" s="6">
        <v>9.3563009458346205</v>
      </c>
      <c r="CC110" s="6">
        <v>9.0521879175596691</v>
      </c>
      <c r="CD110" s="6">
        <v>9.0929381640586602</v>
      </c>
      <c r="CE110" s="6">
        <v>9.1072282972655803</v>
      </c>
      <c r="CF110" s="6">
        <v>9.1201921833947601</v>
      </c>
      <c r="CG110" s="6">
        <v>8.9645656653870294</v>
      </c>
      <c r="CH110" s="6">
        <v>9.0234900224520196</v>
      </c>
      <c r="CI110" s="6" t="s">
        <v>220</v>
      </c>
      <c r="CJ110" s="6" t="s">
        <v>220</v>
      </c>
      <c r="CK110" s="6" t="s">
        <v>220</v>
      </c>
      <c r="CL110" s="6" t="s">
        <v>220</v>
      </c>
      <c r="CM110" s="6" t="s">
        <v>220</v>
      </c>
      <c r="CN110" s="6" t="s">
        <v>220</v>
      </c>
      <c r="CO110" s="6" t="s">
        <v>220</v>
      </c>
      <c r="CP110" s="6" t="s">
        <v>220</v>
      </c>
      <c r="CQ110" s="6" t="s">
        <v>220</v>
      </c>
      <c r="CR110" s="6" t="s">
        <v>220</v>
      </c>
      <c r="CS110" s="6" t="s">
        <v>220</v>
      </c>
      <c r="CT110" s="6" t="s">
        <v>220</v>
      </c>
      <c r="CU110" s="6">
        <v>12.02276480056636</v>
      </c>
      <c r="CV110" s="6">
        <v>12.427931727700789</v>
      </c>
      <c r="CW110" s="6">
        <v>12.96852020797291</v>
      </c>
      <c r="CX110" s="6">
        <v>12.480194984043489</v>
      </c>
      <c r="CY110" s="6">
        <v>12.557920830696951</v>
      </c>
      <c r="CZ110" s="6">
        <v>12.146457211147091</v>
      </c>
      <c r="DA110" s="6">
        <v>12.57396307296178</v>
      </c>
      <c r="DB110" s="6">
        <v>12.30942191616068</v>
      </c>
      <c r="DC110" s="6">
        <v>12.999237625520189</v>
      </c>
      <c r="DD110" s="6">
        <v>10.578669258413701</v>
      </c>
      <c r="DE110" s="6">
        <v>9.8272476585684494</v>
      </c>
      <c r="DF110" s="6">
        <v>8.9325705322505193</v>
      </c>
      <c r="DG110" s="6">
        <v>8.5593074457836504</v>
      </c>
      <c r="DH110" s="6">
        <v>8.1458353269541792</v>
      </c>
      <c r="DI110" s="6">
        <v>7.9444537971755604</v>
      </c>
      <c r="DJ110" s="6">
        <v>8.0145458019539699</v>
      </c>
      <c r="DK110" s="6">
        <v>8.2779774181314192</v>
      </c>
      <c r="DL110" s="6">
        <v>8.2711946366452995</v>
      </c>
      <c r="DM110" s="6">
        <v>7.9972757924696598</v>
      </c>
      <c r="DN110" s="6">
        <v>8.5093938783134906</v>
      </c>
      <c r="DO110" s="6" t="s">
        <v>220</v>
      </c>
      <c r="DP110" s="6" t="s">
        <v>220</v>
      </c>
      <c r="DQ110" s="6" t="s">
        <v>220</v>
      </c>
      <c r="DR110" s="6" t="s">
        <v>220</v>
      </c>
      <c r="DS110" s="6" t="s">
        <v>220</v>
      </c>
      <c r="DT110" s="6" t="s">
        <v>220</v>
      </c>
      <c r="DU110" s="6" t="s">
        <v>220</v>
      </c>
      <c r="DV110" s="6" t="s">
        <v>220</v>
      </c>
      <c r="DW110" s="6" t="s">
        <v>220</v>
      </c>
      <c r="DX110" s="6" t="s">
        <v>220</v>
      </c>
      <c r="DY110" s="6" t="s">
        <v>220</v>
      </c>
      <c r="DZ110" s="6" t="s">
        <v>220</v>
      </c>
      <c r="EA110" s="6">
        <v>10.817047860170998</v>
      </c>
      <c r="EB110" s="6">
        <v>10.93393291688618</v>
      </c>
      <c r="EC110" s="6">
        <v>11.226501807862341</v>
      </c>
      <c r="ED110" s="6">
        <v>10.529331115010924</v>
      </c>
      <c r="EE110" s="6">
        <v>10.401560111623048</v>
      </c>
      <c r="EF110" s="6">
        <v>9.5372061038849356</v>
      </c>
      <c r="EG110" s="6">
        <v>10.171158619256484</v>
      </c>
      <c r="EH110" s="6">
        <v>10.946090106714397</v>
      </c>
      <c r="EI110" s="6">
        <v>13.187243081889878</v>
      </c>
      <c r="EJ110" s="6">
        <v>12.407931540544597</v>
      </c>
      <c r="EK110" s="6">
        <v>11.384428732948622</v>
      </c>
      <c r="EL110" s="6">
        <v>10.434561240531657</v>
      </c>
      <c r="EM110" s="6">
        <v>10.034119835668605</v>
      </c>
      <c r="EN110" s="6">
        <v>9.3563009458346293</v>
      </c>
      <c r="EO110" s="6">
        <v>9.0429837491650833</v>
      </c>
      <c r="EP110" s="6">
        <v>9.0817087566422305</v>
      </c>
      <c r="EQ110" s="6">
        <v>9.091324641656584</v>
      </c>
      <c r="ER110" s="6">
        <v>9.1003107616742458</v>
      </c>
      <c r="ES110" s="6">
        <v>8.8329777880965192</v>
      </c>
      <c r="ET110" s="6">
        <v>8.7014098853050186</v>
      </c>
      <c r="EU110" s="6" t="s">
        <v>220</v>
      </c>
      <c r="EV110" s="6" t="s">
        <v>220</v>
      </c>
      <c r="EW110" s="6" t="s">
        <v>220</v>
      </c>
      <c r="EX110" s="6" t="s">
        <v>220</v>
      </c>
      <c r="EY110" s="6" t="s">
        <v>220</v>
      </c>
      <c r="EZ110" s="6" t="s">
        <v>220</v>
      </c>
      <c r="FA110" s="6" t="s">
        <v>220</v>
      </c>
      <c r="FB110" s="6" t="s">
        <v>220</v>
      </c>
      <c r="FC110" s="6" t="s">
        <v>220</v>
      </c>
      <c r="FD110" s="6" t="s">
        <v>220</v>
      </c>
      <c r="FE110" s="6" t="s">
        <v>220</v>
      </c>
      <c r="FF110" s="6" t="s">
        <v>220</v>
      </c>
      <c r="FG110" s="6">
        <v>5.5769557923902457</v>
      </c>
      <c r="FH110" s="6">
        <v>5.7655967605408254</v>
      </c>
      <c r="FI110" s="6">
        <v>5.8492183081840334</v>
      </c>
      <c r="FJ110" s="6">
        <v>5.6421587246059017</v>
      </c>
      <c r="FK110" s="6">
        <v>5.6328696940396634</v>
      </c>
      <c r="FL110" s="6">
        <v>5.0296237213015571</v>
      </c>
      <c r="FM110" s="6">
        <v>5.4321952028537801</v>
      </c>
      <c r="FN110" s="6">
        <v>6.0895872732626959</v>
      </c>
      <c r="FO110" s="6">
        <v>7.555416810162443</v>
      </c>
      <c r="FP110" s="6">
        <v>10.311431689772267</v>
      </c>
      <c r="FQ110" s="6">
        <v>9.8228373586472042</v>
      </c>
      <c r="FR110" s="6">
        <v>8.9325705322505282</v>
      </c>
      <c r="FS110" s="6">
        <v>8.5593074457836504</v>
      </c>
      <c r="FT110" s="6">
        <v>8.145835326954181</v>
      </c>
      <c r="FU110" s="6">
        <v>7.696462850265827</v>
      </c>
      <c r="FV110" s="6">
        <v>7.5112353390478948</v>
      </c>
      <c r="FW110" s="6">
        <v>7.215129573975827</v>
      </c>
      <c r="FX110" s="6">
        <v>7.2739875718771501</v>
      </c>
      <c r="FY110" s="6">
        <v>6.9378973156519859</v>
      </c>
      <c r="FZ110" s="6">
        <v>5.6840441293443655</v>
      </c>
      <c r="GA110" s="6" t="s">
        <v>220</v>
      </c>
      <c r="GB110" s="6" t="s">
        <v>220</v>
      </c>
      <c r="GC110" s="6" t="s">
        <v>220</v>
      </c>
      <c r="GD110" s="6" t="s">
        <v>220</v>
      </c>
      <c r="GE110" s="6" t="s">
        <v>220</v>
      </c>
      <c r="GF110" s="6" t="s">
        <v>220</v>
      </c>
      <c r="GG110" s="6" t="s">
        <v>220</v>
      </c>
      <c r="GH110" s="6" t="s">
        <v>220</v>
      </c>
      <c r="GI110" s="6" t="s">
        <v>220</v>
      </c>
      <c r="GJ110" s="6" t="s">
        <v>220</v>
      </c>
      <c r="GK110" s="6" t="s">
        <v>220</v>
      </c>
      <c r="GL110" s="6" t="s">
        <v>220</v>
      </c>
      <c r="GM110" s="5">
        <v>504685</v>
      </c>
      <c r="GN110" s="5">
        <v>502110</v>
      </c>
      <c r="GO110" s="5">
        <v>499192</v>
      </c>
      <c r="GP110" s="5">
        <v>495698</v>
      </c>
      <c r="GQ110" s="5">
        <v>492501</v>
      </c>
      <c r="GR110" s="5">
        <v>490059</v>
      </c>
      <c r="GS110" s="5">
        <v>487974</v>
      </c>
      <c r="GT110" s="5">
        <v>486863</v>
      </c>
      <c r="GU110" s="5">
        <v>486318</v>
      </c>
      <c r="GV110" s="5">
        <v>485969</v>
      </c>
      <c r="GW110" s="5">
        <v>484382</v>
      </c>
      <c r="GX110" s="5">
        <v>482596</v>
      </c>
      <c r="GY110" s="5">
        <v>479414</v>
      </c>
      <c r="GZ110" s="5">
        <v>477690</v>
      </c>
      <c r="HA110" s="5">
        <v>467456</v>
      </c>
      <c r="HB110" s="5">
        <v>458935</v>
      </c>
      <c r="HC110" s="5">
        <v>451839</v>
      </c>
      <c r="HD110" s="5">
        <v>445656</v>
      </c>
      <c r="HE110" s="5">
        <v>439450</v>
      </c>
      <c r="HF110" s="5">
        <v>434074</v>
      </c>
      <c r="HG110" s="5" t="s">
        <v>220</v>
      </c>
      <c r="HH110" s="5" t="s">
        <v>220</v>
      </c>
      <c r="HI110" s="5" t="s">
        <v>220</v>
      </c>
      <c r="HJ110" s="5" t="s">
        <v>220</v>
      </c>
      <c r="HK110" s="5" t="s">
        <v>220</v>
      </c>
      <c r="HL110" s="5" t="s">
        <v>220</v>
      </c>
      <c r="HM110" s="5" t="s">
        <v>220</v>
      </c>
      <c r="HN110" s="5" t="s">
        <v>220</v>
      </c>
      <c r="HO110" s="5" t="s">
        <v>220</v>
      </c>
      <c r="HP110" s="5" t="s">
        <v>220</v>
      </c>
      <c r="HQ110" s="5" t="s">
        <v>220</v>
      </c>
      <c r="HR110" s="5" t="s">
        <v>220</v>
      </c>
      <c r="HS110" s="5">
        <v>572914</v>
      </c>
      <c r="HT110" s="5">
        <v>569982</v>
      </c>
      <c r="HU110" s="5">
        <v>566695</v>
      </c>
      <c r="HV110" s="5">
        <v>562850</v>
      </c>
      <c r="HW110" s="5">
        <v>559325</v>
      </c>
      <c r="HX110" s="5">
        <v>556577</v>
      </c>
      <c r="HY110" s="5">
        <v>554596</v>
      </c>
      <c r="HZ110" s="5">
        <v>553405</v>
      </c>
      <c r="IA110" s="5">
        <v>552631</v>
      </c>
      <c r="IB110" s="5">
        <v>551776</v>
      </c>
      <c r="IC110" s="5">
        <v>549819</v>
      </c>
      <c r="ID110" s="5">
        <v>547557</v>
      </c>
      <c r="IE110" s="5">
        <v>543811</v>
      </c>
      <c r="IF110" s="5">
        <v>541680</v>
      </c>
      <c r="IG110" s="5">
        <v>530011</v>
      </c>
      <c r="IH110" s="5">
        <v>520687</v>
      </c>
      <c r="II110" s="5">
        <v>513023</v>
      </c>
      <c r="IJ110" s="5">
        <v>506116</v>
      </c>
      <c r="IK110" s="5">
        <v>498988</v>
      </c>
      <c r="IL110" s="5">
        <v>491905</v>
      </c>
      <c r="IM110" s="5" t="s">
        <v>220</v>
      </c>
      <c r="IN110" s="5" t="s">
        <v>220</v>
      </c>
      <c r="IO110" s="5" t="s">
        <v>220</v>
      </c>
      <c r="IP110" s="5" t="s">
        <v>220</v>
      </c>
      <c r="IQ110" s="5" t="s">
        <v>220</v>
      </c>
      <c r="IR110" s="5" t="s">
        <v>220</v>
      </c>
      <c r="IS110" s="5" t="s">
        <v>220</v>
      </c>
      <c r="IT110" s="5" t="s">
        <v>220</v>
      </c>
      <c r="IU110" s="5" t="s">
        <v>220</v>
      </c>
      <c r="IV110" s="5" t="s">
        <v>220</v>
      </c>
      <c r="IW110" s="5" t="s">
        <v>220</v>
      </c>
      <c r="IX110" s="5" t="s">
        <v>220</v>
      </c>
    </row>
    <row r="111" spans="1:258" x14ac:dyDescent="0.3">
      <c r="A111" s="1" t="s">
        <v>105</v>
      </c>
      <c r="B111" s="2">
        <v>4057091</v>
      </c>
      <c r="C111" s="5">
        <v>6575653</v>
      </c>
      <c r="D111" s="5">
        <v>6763028</v>
      </c>
      <c r="E111" s="5">
        <v>6207289</v>
      </c>
      <c r="F111" s="5">
        <v>6408185</v>
      </c>
      <c r="G111" s="5">
        <v>6166982</v>
      </c>
      <c r="H111" s="5">
        <v>6428924</v>
      </c>
      <c r="I111" s="5">
        <v>6572649</v>
      </c>
      <c r="J111" s="5">
        <v>6344823</v>
      </c>
      <c r="K111" s="5">
        <v>6476192</v>
      </c>
      <c r="L111" s="5">
        <v>6548286</v>
      </c>
      <c r="M111" s="5">
        <v>5906815</v>
      </c>
      <c r="N111" s="5">
        <v>6048254</v>
      </c>
      <c r="O111" s="5">
        <v>6157261</v>
      </c>
      <c r="P111" s="5">
        <v>5750164</v>
      </c>
      <c r="Q111" s="5">
        <v>5830327</v>
      </c>
      <c r="R111" s="5">
        <v>5321173</v>
      </c>
      <c r="S111" s="5">
        <v>5302845</v>
      </c>
      <c r="T111" s="5">
        <v>5406604</v>
      </c>
      <c r="U111" s="5">
        <v>5157669</v>
      </c>
      <c r="V111" s="5">
        <v>4900457</v>
      </c>
      <c r="W111" s="5">
        <v>4860546</v>
      </c>
      <c r="X111" s="5">
        <v>4942044</v>
      </c>
      <c r="Y111" s="5">
        <v>4740688</v>
      </c>
      <c r="Z111" s="5">
        <v>4652031</v>
      </c>
      <c r="AA111" s="5">
        <v>4767608</v>
      </c>
      <c r="AB111" s="5">
        <v>4500265</v>
      </c>
      <c r="AC111" s="5">
        <v>4475884</v>
      </c>
      <c r="AD111" s="5">
        <v>4098567</v>
      </c>
      <c r="AE111" s="5" t="s">
        <v>220</v>
      </c>
      <c r="AF111" s="5" t="s">
        <v>220</v>
      </c>
      <c r="AG111" s="5" t="s">
        <v>220</v>
      </c>
      <c r="AH111" s="5" t="s">
        <v>220</v>
      </c>
      <c r="AI111" s="5">
        <v>36283892</v>
      </c>
      <c r="AJ111" s="5">
        <v>37108539</v>
      </c>
      <c r="AK111" s="5">
        <v>33727302</v>
      </c>
      <c r="AL111" s="5">
        <v>32475023</v>
      </c>
      <c r="AM111" s="5">
        <v>31832657</v>
      </c>
      <c r="AN111" s="5">
        <v>32499927</v>
      </c>
      <c r="AO111" s="5">
        <v>32680735</v>
      </c>
      <c r="AP111" s="5">
        <v>32889388</v>
      </c>
      <c r="AQ111" s="5">
        <v>32459984</v>
      </c>
      <c r="AR111" s="5">
        <v>34841954</v>
      </c>
      <c r="AS111" s="5">
        <v>33610707</v>
      </c>
      <c r="AT111" s="5">
        <v>36062221</v>
      </c>
      <c r="AU111" s="5">
        <v>33614146</v>
      </c>
      <c r="AV111" s="5">
        <v>30999349</v>
      </c>
      <c r="AW111" s="5">
        <v>27421515</v>
      </c>
      <c r="AX111" s="5">
        <v>27124746</v>
      </c>
      <c r="AY111" s="5">
        <v>27384867</v>
      </c>
      <c r="AZ111" s="5">
        <v>27371071</v>
      </c>
      <c r="BA111" s="5">
        <v>24991308</v>
      </c>
      <c r="BB111" s="5">
        <v>23656453</v>
      </c>
      <c r="BC111" s="5">
        <v>23174749</v>
      </c>
      <c r="BD111" s="5">
        <v>22274210</v>
      </c>
      <c r="BE111" s="5">
        <v>22653211</v>
      </c>
      <c r="BF111" s="5">
        <v>22004003</v>
      </c>
      <c r="BG111" s="5">
        <v>20506957</v>
      </c>
      <c r="BH111" s="5">
        <v>18198655</v>
      </c>
      <c r="BI111" s="5">
        <v>19761061</v>
      </c>
      <c r="BJ111" s="5">
        <v>19834807</v>
      </c>
      <c r="BK111" s="5" t="s">
        <v>220</v>
      </c>
      <c r="BL111" s="5" t="s">
        <v>220</v>
      </c>
      <c r="BM111" s="5" t="s">
        <v>220</v>
      </c>
      <c r="BN111" s="5" t="s">
        <v>220</v>
      </c>
      <c r="BO111" s="6">
        <v>10.22551370982827</v>
      </c>
      <c r="BP111" s="6">
        <v>10.290418659618471</v>
      </c>
      <c r="BQ111" s="6">
        <v>10.58739143758182</v>
      </c>
      <c r="BR111" s="6">
        <v>10.254125332707</v>
      </c>
      <c r="BS111" s="6">
        <v>9.8187264497199997</v>
      </c>
      <c r="BT111" s="6">
        <v>9.1754043666676104</v>
      </c>
      <c r="BU111" s="6">
        <v>8.8855372466779396</v>
      </c>
      <c r="BV111" s="6">
        <v>8.8089747626165593</v>
      </c>
      <c r="BW111" s="6">
        <v>8.3841334659831901</v>
      </c>
      <c r="BX111" s="6">
        <v>8.35139276925179</v>
      </c>
      <c r="BY111" s="6">
        <v>8.38399374282079</v>
      </c>
      <c r="BZ111" s="6">
        <v>8.3446065591821998</v>
      </c>
      <c r="CA111" s="6">
        <v>8.4740615143749007</v>
      </c>
      <c r="CB111" s="6">
        <v>8.6148499416712205</v>
      </c>
      <c r="CC111" s="6">
        <v>8.5592097048399296</v>
      </c>
      <c r="CD111" s="6">
        <v>8.5975404295255906</v>
      </c>
      <c r="CE111" s="6">
        <v>8.5928968317950005</v>
      </c>
      <c r="CF111" s="6">
        <v>8.6075642663001997</v>
      </c>
      <c r="CG111" s="6">
        <v>8.6924699152000908</v>
      </c>
      <c r="CH111" s="6">
        <v>8.9080467393143099</v>
      </c>
      <c r="CI111" s="6" t="s">
        <v>220</v>
      </c>
      <c r="CJ111" s="6" t="s">
        <v>220</v>
      </c>
      <c r="CK111" s="6" t="s">
        <v>220</v>
      </c>
      <c r="CL111" s="6" t="s">
        <v>220</v>
      </c>
      <c r="CM111" s="6" t="s">
        <v>220</v>
      </c>
      <c r="CN111" s="6" t="s">
        <v>220</v>
      </c>
      <c r="CO111" s="6" t="s">
        <v>220</v>
      </c>
      <c r="CP111" s="6" t="s">
        <v>220</v>
      </c>
      <c r="CQ111" s="6" t="s">
        <v>220</v>
      </c>
      <c r="CR111" s="6" t="s">
        <v>220</v>
      </c>
      <c r="CS111" s="6" t="s">
        <v>220</v>
      </c>
      <c r="CT111" s="6" t="s">
        <v>220</v>
      </c>
      <c r="CU111" s="6">
        <v>7.3080918841471298</v>
      </c>
      <c r="CV111" s="6">
        <v>7.3105036128407503</v>
      </c>
      <c r="CW111" s="6">
        <v>7.2906422646153199</v>
      </c>
      <c r="CX111" s="6">
        <v>7.0978632199432896</v>
      </c>
      <c r="CY111" s="6">
        <v>6.9617941840034101</v>
      </c>
      <c r="CZ111" s="6">
        <v>6.7296462908986703</v>
      </c>
      <c r="DA111" s="6">
        <v>6.5540634963409499</v>
      </c>
      <c r="DB111" s="6">
        <v>6.3763049265828702</v>
      </c>
      <c r="DC111" s="6">
        <v>6.1162711746941403</v>
      </c>
      <c r="DD111" s="6">
        <v>6.0864264052373596</v>
      </c>
      <c r="DE111" s="6">
        <v>6.0321049458057399</v>
      </c>
      <c r="DF111" s="6">
        <v>5.9031810306077901</v>
      </c>
      <c r="DG111" s="6">
        <v>5.9749013839240197</v>
      </c>
      <c r="DH111" s="6">
        <v>6.0624808350006996</v>
      </c>
      <c r="DI111" s="6">
        <v>6.1430126885447498</v>
      </c>
      <c r="DJ111" s="6">
        <v>6.1166430781859003</v>
      </c>
      <c r="DK111" s="6">
        <v>5.9746022098248197</v>
      </c>
      <c r="DL111" s="6">
        <v>6.02565578195341</v>
      </c>
      <c r="DM111" s="6">
        <v>6.1992302117760198</v>
      </c>
      <c r="DN111" s="6">
        <v>6.2678144674536602</v>
      </c>
      <c r="DO111" s="6" t="s">
        <v>220</v>
      </c>
      <c r="DP111" s="6" t="s">
        <v>220</v>
      </c>
      <c r="DQ111" s="6" t="s">
        <v>220</v>
      </c>
      <c r="DR111" s="6" t="s">
        <v>220</v>
      </c>
      <c r="DS111" s="6" t="s">
        <v>220</v>
      </c>
      <c r="DT111" s="6" t="s">
        <v>220</v>
      </c>
      <c r="DU111" s="6" t="s">
        <v>220</v>
      </c>
      <c r="DV111" s="6" t="s">
        <v>220</v>
      </c>
      <c r="DW111" s="6" t="s">
        <v>220</v>
      </c>
      <c r="DX111" s="6" t="s">
        <v>220</v>
      </c>
      <c r="DY111" s="6" t="s">
        <v>220</v>
      </c>
      <c r="DZ111" s="6" t="s">
        <v>220</v>
      </c>
      <c r="EA111" s="6">
        <v>10.225142624596732</v>
      </c>
      <c r="EB111" s="6">
        <v>10.290050551321094</v>
      </c>
      <c r="EC111" s="6">
        <v>10.586974537028087</v>
      </c>
      <c r="ED111" s="6">
        <v>10.253730190373718</v>
      </c>
      <c r="EE111" s="6">
        <v>9.7091385429946548</v>
      </c>
      <c r="EF111" s="6">
        <v>9.1594692215291218</v>
      </c>
      <c r="EG111" s="6">
        <v>8.8819155022152056</v>
      </c>
      <c r="EH111" s="6">
        <v>8.8083775004974569</v>
      </c>
      <c r="EI111" s="6">
        <v>8.384133465983199</v>
      </c>
      <c r="EJ111" s="6">
        <v>8.3513927692517971</v>
      </c>
      <c r="EK111" s="6">
        <v>8.3839937428207918</v>
      </c>
      <c r="EL111" s="6">
        <v>8.3446065591822034</v>
      </c>
      <c r="EM111" s="6">
        <v>8.4740615143749007</v>
      </c>
      <c r="EN111" s="6">
        <v>8.6148499416712294</v>
      </c>
      <c r="EO111" s="6">
        <v>8.5592097048399332</v>
      </c>
      <c r="EP111" s="6">
        <v>8.5975404295255959</v>
      </c>
      <c r="EQ111" s="6">
        <v>8.5928968317950076</v>
      </c>
      <c r="ER111" s="6">
        <v>8.6075642663002014</v>
      </c>
      <c r="ES111" s="6">
        <v>8.6924699152000962</v>
      </c>
      <c r="ET111" s="6">
        <v>8.9080467393143135</v>
      </c>
      <c r="EU111" s="6" t="s">
        <v>220</v>
      </c>
      <c r="EV111" s="6" t="s">
        <v>220</v>
      </c>
      <c r="EW111" s="6" t="s">
        <v>220</v>
      </c>
      <c r="EX111" s="6" t="s">
        <v>220</v>
      </c>
      <c r="EY111" s="6" t="s">
        <v>220</v>
      </c>
      <c r="EZ111" s="6" t="s">
        <v>220</v>
      </c>
      <c r="FA111" s="6" t="s">
        <v>220</v>
      </c>
      <c r="FB111" s="6" t="s">
        <v>220</v>
      </c>
      <c r="FC111" s="6" t="s">
        <v>220</v>
      </c>
      <c r="FD111" s="6" t="s">
        <v>220</v>
      </c>
      <c r="FE111" s="6" t="s">
        <v>220</v>
      </c>
      <c r="FF111" s="6" t="s">
        <v>220</v>
      </c>
      <c r="FG111" s="6">
        <v>7.2904412041654991</v>
      </c>
      <c r="FH111" s="6">
        <v>7.2944452278197733</v>
      </c>
      <c r="FI111" s="6">
        <v>7.2762703689307768</v>
      </c>
      <c r="FJ111" s="6">
        <v>7.0856969902641032</v>
      </c>
      <c r="FK111" s="6">
        <v>6.7013231414407421</v>
      </c>
      <c r="FL111" s="6">
        <v>6.4751788700717015</v>
      </c>
      <c r="FM111" s="6">
        <v>6.2020923698637898</v>
      </c>
      <c r="FN111" s="6">
        <v>6.1523729878642888</v>
      </c>
      <c r="FO111" s="6">
        <v>6.2244810014759269</v>
      </c>
      <c r="FP111" s="6">
        <v>6.3863936079950676</v>
      </c>
      <c r="FQ111" s="6">
        <v>6.3656080771940307</v>
      </c>
      <c r="FR111" s="6">
        <v>6.2660230898813669</v>
      </c>
      <c r="FS111" s="6">
        <v>6.14167988869798</v>
      </c>
      <c r="FT111" s="6">
        <v>5.9090433543618781</v>
      </c>
      <c r="FU111" s="6">
        <v>5.8351757528951067</v>
      </c>
      <c r="FV111" s="6">
        <v>5.8010512591096814</v>
      </c>
      <c r="FW111" s="6">
        <v>5.9746022098248206</v>
      </c>
      <c r="FX111" s="6">
        <v>6.025472519648738</v>
      </c>
      <c r="FY111" s="6">
        <v>6.1905211394367559</v>
      </c>
      <c r="FZ111" s="6">
        <v>6.2563347113405676</v>
      </c>
      <c r="GA111" s="6" t="s">
        <v>220</v>
      </c>
      <c r="GB111" s="6" t="s">
        <v>220</v>
      </c>
      <c r="GC111" s="6" t="s">
        <v>220</v>
      </c>
      <c r="GD111" s="6" t="s">
        <v>220</v>
      </c>
      <c r="GE111" s="6" t="s">
        <v>220</v>
      </c>
      <c r="GF111" s="6" t="s">
        <v>220</v>
      </c>
      <c r="GG111" s="6" t="s">
        <v>220</v>
      </c>
      <c r="GH111" s="6" t="s">
        <v>220</v>
      </c>
      <c r="GI111" s="6" t="s">
        <v>220</v>
      </c>
      <c r="GJ111" s="6" t="s">
        <v>220</v>
      </c>
      <c r="GK111" s="6" t="s">
        <v>220</v>
      </c>
      <c r="GL111" s="6" t="s">
        <v>220</v>
      </c>
      <c r="GM111" s="5">
        <v>674656</v>
      </c>
      <c r="GN111" s="5">
        <v>669574</v>
      </c>
      <c r="GO111" s="5">
        <v>661776</v>
      </c>
      <c r="GP111" s="5">
        <v>653291</v>
      </c>
      <c r="GQ111" s="5">
        <v>679314</v>
      </c>
      <c r="GR111" s="5">
        <v>648097</v>
      </c>
      <c r="GS111" s="5">
        <v>638671</v>
      </c>
      <c r="GT111" s="5">
        <v>633068</v>
      </c>
      <c r="GU111" s="5">
        <v>629509</v>
      </c>
      <c r="GV111" s="5">
        <v>627186</v>
      </c>
      <c r="GW111" s="5">
        <v>624409</v>
      </c>
      <c r="GX111" s="5">
        <v>622613</v>
      </c>
      <c r="GY111" s="5">
        <v>619365</v>
      </c>
      <c r="GZ111" s="5">
        <v>613313</v>
      </c>
      <c r="HA111" s="5">
        <v>605315</v>
      </c>
      <c r="HB111" s="5">
        <v>597193</v>
      </c>
      <c r="HC111" s="5">
        <v>590244</v>
      </c>
      <c r="HD111" s="5">
        <v>583584</v>
      </c>
      <c r="HE111" s="5">
        <v>578031</v>
      </c>
      <c r="HF111" s="5">
        <v>574287</v>
      </c>
      <c r="HG111" s="5" t="s">
        <v>220</v>
      </c>
      <c r="HH111" s="5" t="s">
        <v>220</v>
      </c>
      <c r="HI111" s="5" t="s">
        <v>220</v>
      </c>
      <c r="HJ111" s="5" t="s">
        <v>220</v>
      </c>
      <c r="HK111" s="5" t="s">
        <v>220</v>
      </c>
      <c r="HL111" s="5" t="s">
        <v>220</v>
      </c>
      <c r="HM111" s="5" t="s">
        <v>220</v>
      </c>
      <c r="HN111" s="5" t="s">
        <v>220</v>
      </c>
      <c r="HO111" s="5" t="s">
        <v>220</v>
      </c>
      <c r="HP111" s="5" t="s">
        <v>220</v>
      </c>
      <c r="HQ111" s="5" t="s">
        <v>220</v>
      </c>
      <c r="HR111" s="5" t="s">
        <v>220</v>
      </c>
      <c r="HS111" s="5">
        <v>786600</v>
      </c>
      <c r="HT111" s="5">
        <v>779803</v>
      </c>
      <c r="HU111" s="5">
        <v>770330</v>
      </c>
      <c r="HV111" s="5">
        <v>760580</v>
      </c>
      <c r="HW111" s="5">
        <v>814425</v>
      </c>
      <c r="HX111" s="5">
        <v>774240</v>
      </c>
      <c r="HY111" s="5">
        <v>759200</v>
      </c>
      <c r="HZ111" s="5">
        <v>753430</v>
      </c>
      <c r="IA111" s="5">
        <v>750285</v>
      </c>
      <c r="IB111" s="5">
        <v>746218</v>
      </c>
      <c r="IC111" s="5">
        <v>737919</v>
      </c>
      <c r="ID111" s="5">
        <v>731056</v>
      </c>
      <c r="IE111" s="5">
        <v>726942</v>
      </c>
      <c r="IF111" s="5">
        <v>712096</v>
      </c>
      <c r="IG111" s="5">
        <v>703615</v>
      </c>
      <c r="IH111" s="5">
        <v>693952</v>
      </c>
      <c r="II111" s="5">
        <v>684048</v>
      </c>
      <c r="IJ111" s="5">
        <v>676669</v>
      </c>
      <c r="IK111" s="5">
        <v>669972</v>
      </c>
      <c r="IL111" s="5">
        <v>665740</v>
      </c>
      <c r="IM111" s="5" t="s">
        <v>220</v>
      </c>
      <c r="IN111" s="5" t="s">
        <v>220</v>
      </c>
      <c r="IO111" s="5" t="s">
        <v>220</v>
      </c>
      <c r="IP111" s="5" t="s">
        <v>220</v>
      </c>
      <c r="IQ111" s="5" t="s">
        <v>220</v>
      </c>
      <c r="IR111" s="5" t="s">
        <v>220</v>
      </c>
      <c r="IS111" s="5" t="s">
        <v>220</v>
      </c>
      <c r="IT111" s="5" t="s">
        <v>220</v>
      </c>
      <c r="IU111" s="5" t="s">
        <v>220</v>
      </c>
      <c r="IV111" s="5" t="s">
        <v>220</v>
      </c>
      <c r="IW111" s="5" t="s">
        <v>220</v>
      </c>
      <c r="IX111" s="5" t="s">
        <v>220</v>
      </c>
    </row>
    <row r="112" spans="1:258" x14ac:dyDescent="0.3">
      <c r="A112" s="1" t="s">
        <v>106</v>
      </c>
      <c r="B112" s="2">
        <v>4056964</v>
      </c>
      <c r="C112" s="5" t="s">
        <v>220</v>
      </c>
      <c r="D112" s="5" t="s">
        <v>220</v>
      </c>
      <c r="E112" s="5" t="s">
        <v>220</v>
      </c>
      <c r="F112" s="5" t="s">
        <v>220</v>
      </c>
      <c r="G112" s="5" t="s">
        <v>220</v>
      </c>
      <c r="H112" s="5" t="s">
        <v>220</v>
      </c>
      <c r="I112" s="5" t="s">
        <v>220</v>
      </c>
      <c r="J112" s="5" t="s">
        <v>220</v>
      </c>
      <c r="K112" s="5" t="s">
        <v>220</v>
      </c>
      <c r="L112" s="5" t="s">
        <v>220</v>
      </c>
      <c r="M112" s="5" t="s">
        <v>220</v>
      </c>
      <c r="N112" s="5" t="s">
        <v>220</v>
      </c>
      <c r="O112" s="5" t="s">
        <v>220</v>
      </c>
      <c r="P112" s="5" t="s">
        <v>220</v>
      </c>
      <c r="Q112" s="5" t="s">
        <v>220</v>
      </c>
      <c r="R112" s="5" t="s">
        <v>220</v>
      </c>
      <c r="S112" s="5" t="s">
        <v>220</v>
      </c>
      <c r="T112" s="5" t="s">
        <v>220</v>
      </c>
      <c r="U112" s="5" t="s">
        <v>220</v>
      </c>
      <c r="V112" s="5" t="s">
        <v>220</v>
      </c>
      <c r="W112" s="5" t="s">
        <v>220</v>
      </c>
      <c r="X112" s="5" t="s">
        <v>220</v>
      </c>
      <c r="Y112" s="5" t="s">
        <v>220</v>
      </c>
      <c r="Z112" s="5" t="s">
        <v>220</v>
      </c>
      <c r="AA112" s="5" t="s">
        <v>220</v>
      </c>
      <c r="AB112" s="5">
        <v>3264783</v>
      </c>
      <c r="AC112" s="5">
        <v>3236930</v>
      </c>
      <c r="AD112" s="5">
        <v>2956489</v>
      </c>
      <c r="AE112" s="5" t="s">
        <v>220</v>
      </c>
      <c r="AF112" s="5" t="s">
        <v>220</v>
      </c>
      <c r="AG112" s="5" t="s">
        <v>220</v>
      </c>
      <c r="AH112" s="5" t="s">
        <v>220</v>
      </c>
      <c r="AI112" s="5" t="s">
        <v>220</v>
      </c>
      <c r="AJ112" s="5" t="s">
        <v>220</v>
      </c>
      <c r="AK112" s="5" t="s">
        <v>220</v>
      </c>
      <c r="AL112" s="5" t="s">
        <v>220</v>
      </c>
      <c r="AM112" s="5" t="s">
        <v>220</v>
      </c>
      <c r="AN112" s="5" t="s">
        <v>220</v>
      </c>
      <c r="AO112" s="5" t="s">
        <v>220</v>
      </c>
      <c r="AP112" s="5" t="s">
        <v>220</v>
      </c>
      <c r="AQ112" s="5" t="s">
        <v>220</v>
      </c>
      <c r="AR112" s="5" t="s">
        <v>220</v>
      </c>
      <c r="AS112" s="5" t="s">
        <v>220</v>
      </c>
      <c r="AT112" s="5" t="s">
        <v>220</v>
      </c>
      <c r="AU112" s="5" t="s">
        <v>220</v>
      </c>
      <c r="AV112" s="5" t="s">
        <v>220</v>
      </c>
      <c r="AW112" s="5" t="s">
        <v>220</v>
      </c>
      <c r="AX112" s="5" t="s">
        <v>220</v>
      </c>
      <c r="AY112" s="5" t="s">
        <v>220</v>
      </c>
      <c r="AZ112" s="5" t="s">
        <v>220</v>
      </c>
      <c r="BA112" s="5" t="s">
        <v>220</v>
      </c>
      <c r="BB112" s="5" t="s">
        <v>220</v>
      </c>
      <c r="BC112" s="5" t="s">
        <v>220</v>
      </c>
      <c r="BD112" s="5" t="s">
        <v>220</v>
      </c>
      <c r="BE112" s="5" t="s">
        <v>220</v>
      </c>
      <c r="BF112" s="5" t="s">
        <v>220</v>
      </c>
      <c r="BG112" s="5" t="s">
        <v>220</v>
      </c>
      <c r="BH112" s="5">
        <v>12051644</v>
      </c>
      <c r="BI112" s="5">
        <v>13524095</v>
      </c>
      <c r="BJ112" s="5">
        <v>13943918</v>
      </c>
      <c r="BK112" s="5" t="s">
        <v>220</v>
      </c>
      <c r="BL112" s="5" t="s">
        <v>220</v>
      </c>
      <c r="BM112" s="5" t="s">
        <v>220</v>
      </c>
      <c r="BN112" s="5" t="s">
        <v>220</v>
      </c>
      <c r="BO112" s="6" t="s">
        <v>220</v>
      </c>
      <c r="BP112" s="6" t="s">
        <v>220</v>
      </c>
      <c r="BQ112" s="6" t="s">
        <v>220</v>
      </c>
      <c r="BR112" s="6" t="s">
        <v>220</v>
      </c>
      <c r="BS112" s="6" t="s">
        <v>220</v>
      </c>
      <c r="BT112" s="6" t="s">
        <v>220</v>
      </c>
      <c r="BU112" s="6" t="s">
        <v>220</v>
      </c>
      <c r="BV112" s="6" t="s">
        <v>220</v>
      </c>
      <c r="BW112" s="6" t="s">
        <v>220</v>
      </c>
      <c r="BX112" s="6" t="s">
        <v>220</v>
      </c>
      <c r="BY112" s="6" t="s">
        <v>220</v>
      </c>
      <c r="BZ112" s="6" t="s">
        <v>220</v>
      </c>
      <c r="CA112" s="6" t="s">
        <v>220</v>
      </c>
      <c r="CB112" s="6" t="s">
        <v>220</v>
      </c>
      <c r="CC112" s="6" t="s">
        <v>220</v>
      </c>
      <c r="CD112" s="6" t="s">
        <v>220</v>
      </c>
      <c r="CE112" s="6" t="s">
        <v>220</v>
      </c>
      <c r="CF112" s="6" t="s">
        <v>220</v>
      </c>
      <c r="CG112" s="6" t="s">
        <v>220</v>
      </c>
      <c r="CH112" s="6" t="s">
        <v>220</v>
      </c>
      <c r="CI112" s="6" t="s">
        <v>220</v>
      </c>
      <c r="CJ112" s="6" t="s">
        <v>220</v>
      </c>
      <c r="CK112" s="6" t="s">
        <v>220</v>
      </c>
      <c r="CL112" s="6" t="s">
        <v>220</v>
      </c>
      <c r="CM112" s="6" t="s">
        <v>220</v>
      </c>
      <c r="CN112" s="6" t="s">
        <v>220</v>
      </c>
      <c r="CO112" s="6" t="s">
        <v>220</v>
      </c>
      <c r="CP112" s="6" t="s">
        <v>220</v>
      </c>
      <c r="CQ112" s="6" t="s">
        <v>220</v>
      </c>
      <c r="CR112" s="6" t="s">
        <v>220</v>
      </c>
      <c r="CS112" s="6" t="s">
        <v>220</v>
      </c>
      <c r="CT112" s="6" t="s">
        <v>220</v>
      </c>
      <c r="CU112" s="6" t="s">
        <v>220</v>
      </c>
      <c r="CV112" s="6" t="s">
        <v>220</v>
      </c>
      <c r="CW112" s="6" t="s">
        <v>220</v>
      </c>
      <c r="CX112" s="6" t="s">
        <v>220</v>
      </c>
      <c r="CY112" s="6" t="s">
        <v>220</v>
      </c>
      <c r="CZ112" s="6" t="s">
        <v>220</v>
      </c>
      <c r="DA112" s="6" t="s">
        <v>220</v>
      </c>
      <c r="DB112" s="6" t="s">
        <v>220</v>
      </c>
      <c r="DC112" s="6" t="s">
        <v>220</v>
      </c>
      <c r="DD112" s="6" t="s">
        <v>220</v>
      </c>
      <c r="DE112" s="6" t="s">
        <v>220</v>
      </c>
      <c r="DF112" s="6" t="s">
        <v>220</v>
      </c>
      <c r="DG112" s="6" t="s">
        <v>220</v>
      </c>
      <c r="DH112" s="6" t="s">
        <v>220</v>
      </c>
      <c r="DI112" s="6" t="s">
        <v>220</v>
      </c>
      <c r="DJ112" s="6" t="s">
        <v>220</v>
      </c>
      <c r="DK112" s="6" t="s">
        <v>220</v>
      </c>
      <c r="DL112" s="6" t="s">
        <v>220</v>
      </c>
      <c r="DM112" s="6" t="s">
        <v>220</v>
      </c>
      <c r="DN112" s="6" t="s">
        <v>220</v>
      </c>
      <c r="DO112" s="6" t="s">
        <v>220</v>
      </c>
      <c r="DP112" s="6" t="s">
        <v>220</v>
      </c>
      <c r="DQ112" s="6" t="s">
        <v>220</v>
      </c>
      <c r="DR112" s="6" t="s">
        <v>220</v>
      </c>
      <c r="DS112" s="6" t="s">
        <v>220</v>
      </c>
      <c r="DT112" s="6" t="s">
        <v>220</v>
      </c>
      <c r="DU112" s="6" t="s">
        <v>220</v>
      </c>
      <c r="DV112" s="6" t="s">
        <v>220</v>
      </c>
      <c r="DW112" s="6" t="s">
        <v>220</v>
      </c>
      <c r="DX112" s="6" t="s">
        <v>220</v>
      </c>
      <c r="DY112" s="6" t="s">
        <v>220</v>
      </c>
      <c r="DZ112" s="6" t="s">
        <v>220</v>
      </c>
      <c r="EA112" s="6" t="s">
        <v>220</v>
      </c>
      <c r="EB112" s="6" t="s">
        <v>220</v>
      </c>
      <c r="EC112" s="6" t="s">
        <v>220</v>
      </c>
      <c r="ED112" s="6" t="s">
        <v>220</v>
      </c>
      <c r="EE112" s="6" t="s">
        <v>220</v>
      </c>
      <c r="EF112" s="6" t="s">
        <v>220</v>
      </c>
      <c r="EG112" s="6" t="s">
        <v>220</v>
      </c>
      <c r="EH112" s="6" t="s">
        <v>220</v>
      </c>
      <c r="EI112" s="6" t="s">
        <v>220</v>
      </c>
      <c r="EJ112" s="6" t="s">
        <v>220</v>
      </c>
      <c r="EK112" s="6" t="s">
        <v>220</v>
      </c>
      <c r="EL112" s="6" t="s">
        <v>220</v>
      </c>
      <c r="EM112" s="6" t="s">
        <v>220</v>
      </c>
      <c r="EN112" s="6" t="s">
        <v>220</v>
      </c>
      <c r="EO112" s="6" t="s">
        <v>220</v>
      </c>
      <c r="EP112" s="6" t="s">
        <v>220</v>
      </c>
      <c r="EQ112" s="6" t="s">
        <v>220</v>
      </c>
      <c r="ER112" s="6" t="s">
        <v>220</v>
      </c>
      <c r="ES112" s="6" t="s">
        <v>220</v>
      </c>
      <c r="ET112" s="6" t="s">
        <v>220</v>
      </c>
      <c r="EU112" s="6" t="s">
        <v>220</v>
      </c>
      <c r="EV112" s="6" t="s">
        <v>220</v>
      </c>
      <c r="EW112" s="6" t="s">
        <v>220</v>
      </c>
      <c r="EX112" s="6" t="s">
        <v>220</v>
      </c>
      <c r="EY112" s="6" t="s">
        <v>220</v>
      </c>
      <c r="EZ112" s="6" t="s">
        <v>220</v>
      </c>
      <c r="FA112" s="6" t="s">
        <v>220</v>
      </c>
      <c r="FB112" s="6" t="s">
        <v>220</v>
      </c>
      <c r="FC112" s="6" t="s">
        <v>220</v>
      </c>
      <c r="FD112" s="6" t="s">
        <v>220</v>
      </c>
      <c r="FE112" s="6" t="s">
        <v>220</v>
      </c>
      <c r="FF112" s="6" t="s">
        <v>220</v>
      </c>
      <c r="FG112" s="6" t="s">
        <v>220</v>
      </c>
      <c r="FH112" s="6" t="s">
        <v>220</v>
      </c>
      <c r="FI112" s="6" t="s">
        <v>220</v>
      </c>
      <c r="FJ112" s="6" t="s">
        <v>220</v>
      </c>
      <c r="FK112" s="6" t="s">
        <v>220</v>
      </c>
      <c r="FL112" s="6" t="s">
        <v>220</v>
      </c>
      <c r="FM112" s="6" t="s">
        <v>220</v>
      </c>
      <c r="FN112" s="6" t="s">
        <v>220</v>
      </c>
      <c r="FO112" s="6" t="s">
        <v>220</v>
      </c>
      <c r="FP112" s="6" t="s">
        <v>220</v>
      </c>
      <c r="FQ112" s="6" t="s">
        <v>220</v>
      </c>
      <c r="FR112" s="6" t="s">
        <v>220</v>
      </c>
      <c r="FS112" s="6" t="s">
        <v>220</v>
      </c>
      <c r="FT112" s="6" t="s">
        <v>220</v>
      </c>
      <c r="FU112" s="6" t="s">
        <v>220</v>
      </c>
      <c r="FV112" s="6" t="s">
        <v>220</v>
      </c>
      <c r="FW112" s="6" t="s">
        <v>220</v>
      </c>
      <c r="FX112" s="6" t="s">
        <v>220</v>
      </c>
      <c r="FY112" s="6" t="s">
        <v>220</v>
      </c>
      <c r="FZ112" s="6" t="s">
        <v>220</v>
      </c>
      <c r="GA112" s="6" t="s">
        <v>220</v>
      </c>
      <c r="GB112" s="6" t="s">
        <v>220</v>
      </c>
      <c r="GC112" s="6" t="s">
        <v>220</v>
      </c>
      <c r="GD112" s="6" t="s">
        <v>220</v>
      </c>
      <c r="GE112" s="6" t="s">
        <v>220</v>
      </c>
      <c r="GF112" s="6" t="s">
        <v>220</v>
      </c>
      <c r="GG112" s="6" t="s">
        <v>220</v>
      </c>
      <c r="GH112" s="6" t="s">
        <v>220</v>
      </c>
      <c r="GI112" s="6" t="s">
        <v>220</v>
      </c>
      <c r="GJ112" s="6" t="s">
        <v>220</v>
      </c>
      <c r="GK112" s="6" t="s">
        <v>220</v>
      </c>
      <c r="GL112" s="6" t="s">
        <v>220</v>
      </c>
      <c r="GM112" s="5" t="s">
        <v>220</v>
      </c>
      <c r="GN112" s="5" t="s">
        <v>220</v>
      </c>
      <c r="GO112" s="5" t="s">
        <v>220</v>
      </c>
      <c r="GP112" s="5" t="s">
        <v>220</v>
      </c>
      <c r="GQ112" s="5" t="s">
        <v>220</v>
      </c>
      <c r="GR112" s="5" t="s">
        <v>220</v>
      </c>
      <c r="GS112" s="5" t="s">
        <v>220</v>
      </c>
      <c r="GT112" s="5" t="s">
        <v>220</v>
      </c>
      <c r="GU112" s="5" t="s">
        <v>220</v>
      </c>
      <c r="GV112" s="5" t="s">
        <v>220</v>
      </c>
      <c r="GW112" s="5" t="s">
        <v>220</v>
      </c>
      <c r="GX112" s="5" t="s">
        <v>220</v>
      </c>
      <c r="GY112" s="5" t="s">
        <v>220</v>
      </c>
      <c r="GZ112" s="5" t="s">
        <v>220</v>
      </c>
      <c r="HA112" s="5" t="s">
        <v>220</v>
      </c>
      <c r="HB112" s="5" t="s">
        <v>220</v>
      </c>
      <c r="HC112" s="5" t="s">
        <v>220</v>
      </c>
      <c r="HD112" s="5" t="s">
        <v>220</v>
      </c>
      <c r="HE112" s="5" t="s">
        <v>220</v>
      </c>
      <c r="HF112" s="5" t="s">
        <v>220</v>
      </c>
      <c r="HG112" s="5" t="s">
        <v>220</v>
      </c>
      <c r="HH112" s="5" t="s">
        <v>220</v>
      </c>
      <c r="HI112" s="5" t="s">
        <v>220</v>
      </c>
      <c r="HJ112" s="5" t="s">
        <v>220</v>
      </c>
      <c r="HK112" s="5" t="s">
        <v>220</v>
      </c>
      <c r="HL112" s="5" t="s">
        <v>220</v>
      </c>
      <c r="HM112" s="5" t="s">
        <v>220</v>
      </c>
      <c r="HN112" s="5" t="s">
        <v>220</v>
      </c>
      <c r="HO112" s="5" t="s">
        <v>220</v>
      </c>
      <c r="HP112" s="5" t="s">
        <v>220</v>
      </c>
      <c r="HQ112" s="5" t="s">
        <v>220</v>
      </c>
      <c r="HR112" s="5" t="s">
        <v>220</v>
      </c>
      <c r="HS112" s="5" t="s">
        <v>220</v>
      </c>
      <c r="HT112" s="5" t="s">
        <v>220</v>
      </c>
      <c r="HU112" s="5" t="s">
        <v>220</v>
      </c>
      <c r="HV112" s="5" t="s">
        <v>220</v>
      </c>
      <c r="HW112" s="5" t="s">
        <v>220</v>
      </c>
      <c r="HX112" s="5" t="s">
        <v>220</v>
      </c>
      <c r="HY112" s="5" t="s">
        <v>220</v>
      </c>
      <c r="HZ112" s="5" t="s">
        <v>220</v>
      </c>
      <c r="IA112" s="5" t="s">
        <v>220</v>
      </c>
      <c r="IB112" s="5" t="s">
        <v>220</v>
      </c>
      <c r="IC112" s="5" t="s">
        <v>220</v>
      </c>
      <c r="ID112" s="5" t="s">
        <v>220</v>
      </c>
      <c r="IE112" s="5" t="s">
        <v>220</v>
      </c>
      <c r="IF112" s="5" t="s">
        <v>220</v>
      </c>
      <c r="IG112" s="5" t="s">
        <v>220</v>
      </c>
      <c r="IH112" s="5" t="s">
        <v>220</v>
      </c>
      <c r="II112" s="5" t="s">
        <v>220</v>
      </c>
      <c r="IJ112" s="5" t="s">
        <v>220</v>
      </c>
      <c r="IK112" s="5" t="s">
        <v>220</v>
      </c>
      <c r="IL112" s="5" t="s">
        <v>220</v>
      </c>
      <c r="IM112" s="5" t="s">
        <v>220</v>
      </c>
      <c r="IN112" s="5" t="s">
        <v>220</v>
      </c>
      <c r="IO112" s="5" t="s">
        <v>220</v>
      </c>
      <c r="IP112" s="5" t="s">
        <v>220</v>
      </c>
      <c r="IQ112" s="5" t="s">
        <v>220</v>
      </c>
      <c r="IR112" s="5" t="s">
        <v>220</v>
      </c>
      <c r="IS112" s="5" t="s">
        <v>220</v>
      </c>
      <c r="IT112" s="5" t="s">
        <v>220</v>
      </c>
      <c r="IU112" s="5" t="s">
        <v>220</v>
      </c>
      <c r="IV112" s="5" t="s">
        <v>220</v>
      </c>
      <c r="IW112" s="5" t="s">
        <v>220</v>
      </c>
      <c r="IX112" s="5" t="s">
        <v>220</v>
      </c>
    </row>
    <row r="113" spans="1:258" x14ac:dyDescent="0.3">
      <c r="A113" s="1" t="s">
        <v>107</v>
      </c>
      <c r="B113" s="2">
        <v>4061513</v>
      </c>
      <c r="C113" s="5">
        <v>1042353</v>
      </c>
      <c r="D113" s="5">
        <v>1052800</v>
      </c>
      <c r="E113" s="5">
        <v>1010955</v>
      </c>
      <c r="F113" s="5">
        <v>1015465</v>
      </c>
      <c r="G113" s="5">
        <v>1026454</v>
      </c>
      <c r="H113" s="5">
        <v>1112579</v>
      </c>
      <c r="I113" s="5">
        <v>1086481</v>
      </c>
      <c r="J113" s="5">
        <v>1043281</v>
      </c>
      <c r="K113" s="5">
        <v>1069856</v>
      </c>
      <c r="L113" s="5">
        <v>1057476</v>
      </c>
      <c r="M113" s="5">
        <v>1075116</v>
      </c>
      <c r="N113" s="5">
        <v>1079837</v>
      </c>
      <c r="O113" s="5">
        <v>1051453</v>
      </c>
      <c r="P113" s="5">
        <v>1011699</v>
      </c>
      <c r="Q113" s="5">
        <v>1013156</v>
      </c>
      <c r="R113" s="5">
        <v>967784</v>
      </c>
      <c r="S113" s="5">
        <v>978743</v>
      </c>
      <c r="T113" s="5">
        <v>960107</v>
      </c>
      <c r="U113" s="5">
        <v>916202</v>
      </c>
      <c r="V113" s="5">
        <v>900848</v>
      </c>
      <c r="W113" s="5">
        <v>882486</v>
      </c>
      <c r="X113" s="5">
        <v>843272</v>
      </c>
      <c r="Y113" s="5">
        <v>882057</v>
      </c>
      <c r="Z113" s="5">
        <v>898452</v>
      </c>
      <c r="AA113" s="5">
        <v>885788</v>
      </c>
      <c r="AB113" s="5">
        <v>868627</v>
      </c>
      <c r="AC113" s="5">
        <v>855002</v>
      </c>
      <c r="AD113" s="5">
        <v>816240</v>
      </c>
      <c r="AE113" s="5">
        <v>835750</v>
      </c>
      <c r="AF113" s="5">
        <v>808431</v>
      </c>
      <c r="AG113" s="5">
        <v>800227</v>
      </c>
      <c r="AH113" s="5">
        <v>777396</v>
      </c>
      <c r="AI113" s="5">
        <v>13667757</v>
      </c>
      <c r="AJ113" s="5">
        <v>14591253</v>
      </c>
      <c r="AK113" s="5">
        <v>14692658</v>
      </c>
      <c r="AL113" s="5">
        <v>14147335</v>
      </c>
      <c r="AM113" s="5">
        <v>14369559</v>
      </c>
      <c r="AN113" s="5">
        <v>13942499</v>
      </c>
      <c r="AO113" s="5">
        <v>13264062</v>
      </c>
      <c r="AP113" s="5">
        <v>13106314</v>
      </c>
      <c r="AQ113" s="5">
        <v>13192752</v>
      </c>
      <c r="AR113" s="5">
        <v>13162216</v>
      </c>
      <c r="AS113" s="5">
        <v>12197293</v>
      </c>
      <c r="AT113" s="5">
        <v>12744432</v>
      </c>
      <c r="AU113" s="5">
        <v>12951059</v>
      </c>
      <c r="AV113" s="5">
        <v>12907620</v>
      </c>
      <c r="AW113" s="5">
        <v>11683688</v>
      </c>
      <c r="AX113" s="5">
        <v>11343539</v>
      </c>
      <c r="AY113" s="5">
        <v>11171607</v>
      </c>
      <c r="AZ113" s="5">
        <v>11157622</v>
      </c>
      <c r="BA113" s="5">
        <v>10957289</v>
      </c>
      <c r="BB113" s="5">
        <v>11741063</v>
      </c>
      <c r="BC113" s="5">
        <v>11344303</v>
      </c>
      <c r="BD113" s="5">
        <v>11985676</v>
      </c>
      <c r="BE113" s="5">
        <v>12423924</v>
      </c>
      <c r="BF113" s="5">
        <v>13195884</v>
      </c>
      <c r="BG113" s="5">
        <v>11560623</v>
      </c>
      <c r="BH113" s="5">
        <v>10203115</v>
      </c>
      <c r="BI113" s="5">
        <v>9813190</v>
      </c>
      <c r="BJ113" s="5">
        <v>9349818</v>
      </c>
      <c r="BK113" s="5">
        <v>10017703</v>
      </c>
      <c r="BL113" s="5">
        <v>10291034</v>
      </c>
      <c r="BM113" s="5">
        <v>9933314</v>
      </c>
      <c r="BN113" s="5">
        <v>9921904</v>
      </c>
      <c r="BO113" s="6">
        <v>11.08069914894474</v>
      </c>
      <c r="BP113" s="6">
        <v>10.88354863221884</v>
      </c>
      <c r="BQ113" s="6">
        <v>10.56693918126919</v>
      </c>
      <c r="BR113" s="6">
        <v>10.201631764758011</v>
      </c>
      <c r="BS113" s="6">
        <v>8.8552433913258604</v>
      </c>
      <c r="BT113" s="6">
        <v>9.2123795254089806</v>
      </c>
      <c r="BU113" s="6">
        <v>9.2503228312322001</v>
      </c>
      <c r="BV113" s="6">
        <v>9.1819941128037392</v>
      </c>
      <c r="BW113" s="6">
        <v>9.3756542936619507</v>
      </c>
      <c r="BX113" s="6">
        <v>9.6573350128040705</v>
      </c>
      <c r="BY113" s="6">
        <v>8.1717693718631192</v>
      </c>
      <c r="BZ113" s="6">
        <v>7.7229248488429203</v>
      </c>
      <c r="CA113" s="6">
        <v>7.7016281279334402</v>
      </c>
      <c r="CB113" s="6">
        <v>7.0692963025563902</v>
      </c>
      <c r="CC113" s="6">
        <v>6.9822347375579499</v>
      </c>
      <c r="CD113" s="6">
        <v>7.1105669131056999</v>
      </c>
      <c r="CE113" s="6">
        <v>6.73322823253908</v>
      </c>
      <c r="CF113" s="6">
        <v>6.6432178913391899</v>
      </c>
      <c r="CG113" s="6">
        <v>6.9971469173828398</v>
      </c>
      <c r="CH113" s="6">
        <v>6.8437738664014303</v>
      </c>
      <c r="CI113" s="6" t="s">
        <v>220</v>
      </c>
      <c r="CJ113" s="6" t="s">
        <v>220</v>
      </c>
      <c r="CK113" s="6" t="s">
        <v>220</v>
      </c>
      <c r="CL113" s="6" t="s">
        <v>220</v>
      </c>
      <c r="CM113" s="6" t="s">
        <v>220</v>
      </c>
      <c r="CN113" s="6" t="s">
        <v>220</v>
      </c>
      <c r="CO113" s="6" t="s">
        <v>220</v>
      </c>
      <c r="CP113" s="6" t="s">
        <v>220</v>
      </c>
      <c r="CQ113" s="6" t="s">
        <v>220</v>
      </c>
      <c r="CR113" s="6" t="s">
        <v>220</v>
      </c>
      <c r="CS113" s="6" t="s">
        <v>220</v>
      </c>
      <c r="CT113" s="6" t="s">
        <v>220</v>
      </c>
      <c r="CU113" s="6">
        <v>7.5627037966988704</v>
      </c>
      <c r="CV113" s="6">
        <v>7.4211618893831197</v>
      </c>
      <c r="CW113" s="6">
        <v>7.3833723522209604</v>
      </c>
      <c r="CX113" s="6">
        <v>7.1460665203018197</v>
      </c>
      <c r="CY113" s="6">
        <v>6.2768674893289704</v>
      </c>
      <c r="CZ113" s="6">
        <v>6.28138038780068</v>
      </c>
      <c r="DA113" s="6">
        <v>6.2508939326315103</v>
      </c>
      <c r="DB113" s="6">
        <v>6.0482686441701503</v>
      </c>
      <c r="DC113" s="6">
        <v>6.1166342755537002</v>
      </c>
      <c r="DD113" s="6">
        <v>6.2247969277521502</v>
      </c>
      <c r="DE113" s="6">
        <v>6.17976538844575</v>
      </c>
      <c r="DF113" s="6">
        <v>5.3928651975747499</v>
      </c>
      <c r="DG113" s="6">
        <v>5.4587244738003902</v>
      </c>
      <c r="DH113" s="6">
        <v>4.7674959908543597</v>
      </c>
      <c r="DI113" s="6">
        <v>4.5825525616491998</v>
      </c>
      <c r="DJ113" s="6">
        <v>4.7085000585716701</v>
      </c>
      <c r="DK113" s="6">
        <v>4.4396357167196703</v>
      </c>
      <c r="DL113" s="6">
        <v>4.2185496637668498</v>
      </c>
      <c r="DM113" s="6">
        <v>4.5865481979432499</v>
      </c>
      <c r="DN113" s="6">
        <v>4.3511786601123097</v>
      </c>
      <c r="DO113" s="6" t="s">
        <v>220</v>
      </c>
      <c r="DP113" s="6" t="s">
        <v>220</v>
      </c>
      <c r="DQ113" s="6" t="s">
        <v>220</v>
      </c>
      <c r="DR113" s="6" t="s">
        <v>220</v>
      </c>
      <c r="DS113" s="6" t="s">
        <v>220</v>
      </c>
      <c r="DT113" s="6" t="s">
        <v>220</v>
      </c>
      <c r="DU113" s="6" t="s">
        <v>220</v>
      </c>
      <c r="DV113" s="6" t="s">
        <v>220</v>
      </c>
      <c r="DW113" s="6" t="s">
        <v>220</v>
      </c>
      <c r="DX113" s="6" t="s">
        <v>220</v>
      </c>
      <c r="DY113" s="6" t="s">
        <v>220</v>
      </c>
      <c r="DZ113" s="6" t="s">
        <v>220</v>
      </c>
      <c r="EA113" s="6">
        <v>11.080699148944744</v>
      </c>
      <c r="EB113" s="6">
        <v>10.883548632218845</v>
      </c>
      <c r="EC113" s="6">
        <v>10.566939181269197</v>
      </c>
      <c r="ED113" s="6">
        <v>10.201631764758018</v>
      </c>
      <c r="EE113" s="6">
        <v>8.8552433913258657</v>
      </c>
      <c r="EF113" s="6">
        <v>9.2123795254089824</v>
      </c>
      <c r="EG113" s="6">
        <v>9.2503228312322072</v>
      </c>
      <c r="EH113" s="6">
        <v>9.181994112803741</v>
      </c>
      <c r="EI113" s="6">
        <v>9.3756542936619507</v>
      </c>
      <c r="EJ113" s="6">
        <v>9.6573350128040722</v>
      </c>
      <c r="EK113" s="6">
        <v>8.1717693718631299</v>
      </c>
      <c r="EL113" s="6">
        <v>7.7229248488429274</v>
      </c>
      <c r="EM113" s="6">
        <v>7.7016281279334402</v>
      </c>
      <c r="EN113" s="6">
        <v>7.0692963025563929</v>
      </c>
      <c r="EO113" s="6">
        <v>6.9822347375579499</v>
      </c>
      <c r="EP113" s="6">
        <v>7.1105669131056999</v>
      </c>
      <c r="EQ113" s="6">
        <v>6.7332282325390835</v>
      </c>
      <c r="ER113" s="6">
        <v>6.6432178913391944</v>
      </c>
      <c r="ES113" s="6">
        <v>6.9971469173828478</v>
      </c>
      <c r="ET113" s="6">
        <v>6.8437738664014347</v>
      </c>
      <c r="EU113" s="6" t="s">
        <v>220</v>
      </c>
      <c r="EV113" s="6" t="s">
        <v>220</v>
      </c>
      <c r="EW113" s="6" t="s">
        <v>220</v>
      </c>
      <c r="EX113" s="6" t="s">
        <v>220</v>
      </c>
      <c r="EY113" s="6" t="s">
        <v>220</v>
      </c>
      <c r="EZ113" s="6" t="s">
        <v>220</v>
      </c>
      <c r="FA113" s="6" t="s">
        <v>220</v>
      </c>
      <c r="FB113" s="6" t="s">
        <v>220</v>
      </c>
      <c r="FC113" s="6" t="s">
        <v>220</v>
      </c>
      <c r="FD113" s="6" t="s">
        <v>220</v>
      </c>
      <c r="FE113" s="6" t="s">
        <v>220</v>
      </c>
      <c r="FF113" s="6" t="s">
        <v>220</v>
      </c>
      <c r="FG113" s="6">
        <v>7.5627037966988748</v>
      </c>
      <c r="FH113" s="6">
        <v>7.4211618893831224</v>
      </c>
      <c r="FI113" s="6">
        <v>7.3833723522209649</v>
      </c>
      <c r="FJ113" s="6">
        <v>7.1460665203018268</v>
      </c>
      <c r="FK113" s="6">
        <v>6.2768674893289713</v>
      </c>
      <c r="FL113" s="6">
        <v>6.2813803878006853</v>
      </c>
      <c r="FM113" s="6">
        <v>6.2508939326315138</v>
      </c>
      <c r="FN113" s="6">
        <v>6.0482686441701574</v>
      </c>
      <c r="FO113" s="6">
        <v>6.1166342755537029</v>
      </c>
      <c r="FP113" s="6">
        <v>6.2247969277521582</v>
      </c>
      <c r="FQ113" s="6">
        <v>6.1797653884457571</v>
      </c>
      <c r="FR113" s="6">
        <v>5.3928651975747588</v>
      </c>
      <c r="FS113" s="6">
        <v>5.4587244738003937</v>
      </c>
      <c r="FT113" s="6">
        <v>4.7674959908543668</v>
      </c>
      <c r="FU113" s="6">
        <v>4.5825525616492016</v>
      </c>
      <c r="FV113" s="6">
        <v>4.7085000585716754</v>
      </c>
      <c r="FW113" s="6">
        <v>4.4396357167196747</v>
      </c>
      <c r="FX113" s="6">
        <v>4.2185496637668569</v>
      </c>
      <c r="FY113" s="6">
        <v>4.586548197943257</v>
      </c>
      <c r="FZ113" s="6">
        <v>4.3511786601123115</v>
      </c>
      <c r="GA113" s="6" t="s">
        <v>220</v>
      </c>
      <c r="GB113" s="6" t="s">
        <v>220</v>
      </c>
      <c r="GC113" s="6" t="s">
        <v>220</v>
      </c>
      <c r="GD113" s="6" t="s">
        <v>220</v>
      </c>
      <c r="GE113" s="6" t="s">
        <v>220</v>
      </c>
      <c r="GF113" s="6" t="s">
        <v>220</v>
      </c>
      <c r="GG113" s="6" t="s">
        <v>220</v>
      </c>
      <c r="GH113" s="6" t="s">
        <v>220</v>
      </c>
      <c r="GI113" s="6" t="s">
        <v>220</v>
      </c>
      <c r="GJ113" s="6" t="s">
        <v>220</v>
      </c>
      <c r="GK113" s="6" t="s">
        <v>220</v>
      </c>
      <c r="GL113" s="6" t="s">
        <v>220</v>
      </c>
      <c r="GM113" s="5">
        <v>122926</v>
      </c>
      <c r="GN113" s="5">
        <v>122557</v>
      </c>
      <c r="GO113" s="5">
        <v>122295</v>
      </c>
      <c r="GP113" s="5">
        <v>121836</v>
      </c>
      <c r="GQ113" s="5">
        <v>121515</v>
      </c>
      <c r="GR113" s="5">
        <v>121601</v>
      </c>
      <c r="GS113" s="5">
        <v>121314</v>
      </c>
      <c r="GT113" s="5">
        <v>120697</v>
      </c>
      <c r="GU113" s="5">
        <v>121251</v>
      </c>
      <c r="GV113" s="5">
        <v>121235</v>
      </c>
      <c r="GW113" s="5">
        <v>121217</v>
      </c>
      <c r="GX113" s="5">
        <v>119300</v>
      </c>
      <c r="GY113" s="5">
        <v>118870</v>
      </c>
      <c r="GZ113" s="5">
        <v>117595</v>
      </c>
      <c r="HA113" s="5">
        <v>116072</v>
      </c>
      <c r="HB113" s="5">
        <v>114751</v>
      </c>
      <c r="HC113" s="5">
        <v>113210</v>
      </c>
      <c r="HD113" s="5">
        <v>112257</v>
      </c>
      <c r="HE113" s="5">
        <v>109717</v>
      </c>
      <c r="HF113" s="5">
        <v>108310</v>
      </c>
      <c r="HG113" s="5" t="s">
        <v>220</v>
      </c>
      <c r="HH113" s="5" t="s">
        <v>220</v>
      </c>
      <c r="HI113" s="5" t="s">
        <v>220</v>
      </c>
      <c r="HJ113" s="5" t="s">
        <v>220</v>
      </c>
      <c r="HK113" s="5" t="s">
        <v>220</v>
      </c>
      <c r="HL113" s="5" t="s">
        <v>220</v>
      </c>
      <c r="HM113" s="5" t="s">
        <v>220</v>
      </c>
      <c r="HN113" s="5" t="s">
        <v>220</v>
      </c>
      <c r="HO113" s="5" t="s">
        <v>220</v>
      </c>
      <c r="HP113" s="5" t="s">
        <v>220</v>
      </c>
      <c r="HQ113" s="5" t="s">
        <v>220</v>
      </c>
      <c r="HR113" s="5" t="s">
        <v>220</v>
      </c>
      <c r="HS113" s="5">
        <v>147340</v>
      </c>
      <c r="HT113" s="5">
        <v>146741</v>
      </c>
      <c r="HU113" s="5">
        <v>146353</v>
      </c>
      <c r="HV113" s="5">
        <v>145622</v>
      </c>
      <c r="HW113" s="5">
        <v>145033</v>
      </c>
      <c r="HX113" s="5">
        <v>145033</v>
      </c>
      <c r="HY113" s="5">
        <v>144175</v>
      </c>
      <c r="HZ113" s="5">
        <v>143130</v>
      </c>
      <c r="IA113" s="5">
        <v>143688</v>
      </c>
      <c r="IB113" s="5">
        <v>145632</v>
      </c>
      <c r="IC113" s="5">
        <v>143813</v>
      </c>
      <c r="ID113" s="5">
        <v>141530</v>
      </c>
      <c r="IE113" s="5">
        <v>140724</v>
      </c>
      <c r="IF113" s="5">
        <v>139211</v>
      </c>
      <c r="IG113" s="5">
        <v>137295</v>
      </c>
      <c r="IH113" s="5">
        <v>135649</v>
      </c>
      <c r="II113" s="5">
        <v>133737</v>
      </c>
      <c r="IJ113" s="5">
        <v>132491</v>
      </c>
      <c r="IK113" s="5">
        <v>129564</v>
      </c>
      <c r="IL113" s="5">
        <v>127755</v>
      </c>
      <c r="IM113" s="5" t="s">
        <v>220</v>
      </c>
      <c r="IN113" s="5" t="s">
        <v>220</v>
      </c>
      <c r="IO113" s="5" t="s">
        <v>220</v>
      </c>
      <c r="IP113" s="5" t="s">
        <v>220</v>
      </c>
      <c r="IQ113" s="5" t="s">
        <v>220</v>
      </c>
      <c r="IR113" s="5" t="s">
        <v>220</v>
      </c>
      <c r="IS113" s="5" t="s">
        <v>220</v>
      </c>
      <c r="IT113" s="5" t="s">
        <v>220</v>
      </c>
      <c r="IU113" s="5" t="s">
        <v>220</v>
      </c>
      <c r="IV113" s="5" t="s">
        <v>220</v>
      </c>
      <c r="IW113" s="5" t="s">
        <v>220</v>
      </c>
      <c r="IX113" s="5" t="s">
        <v>220</v>
      </c>
    </row>
    <row r="114" spans="1:258" x14ac:dyDescent="0.3">
      <c r="A114" s="1" t="s">
        <v>108</v>
      </c>
      <c r="B114" s="2">
        <v>4057010</v>
      </c>
      <c r="C114" s="5">
        <v>2062382</v>
      </c>
      <c r="D114" s="5">
        <v>2113075</v>
      </c>
      <c r="E114" s="5">
        <v>1943853</v>
      </c>
      <c r="F114" s="5">
        <v>2051275</v>
      </c>
      <c r="G114" s="5">
        <v>2024584</v>
      </c>
      <c r="H114" s="5">
        <v>2126115</v>
      </c>
      <c r="I114" s="5">
        <v>2087705</v>
      </c>
      <c r="J114" s="5">
        <v>2045999</v>
      </c>
      <c r="K114" s="5">
        <v>2162419</v>
      </c>
      <c r="L114" s="5">
        <v>2296157</v>
      </c>
      <c r="M114" s="5">
        <v>2091825</v>
      </c>
      <c r="N114" s="5">
        <v>2121389</v>
      </c>
      <c r="O114" s="5">
        <v>2134883</v>
      </c>
      <c r="P114" s="5">
        <v>2118106</v>
      </c>
      <c r="Q114" s="5">
        <v>2179756</v>
      </c>
      <c r="R114" s="5">
        <v>2297110</v>
      </c>
      <c r="S114" s="5">
        <v>2255445</v>
      </c>
      <c r="T114" s="5">
        <v>2300017</v>
      </c>
      <c r="U114" s="5">
        <v>2162623</v>
      </c>
      <c r="V114" s="5">
        <v>2286143</v>
      </c>
      <c r="W114" s="5">
        <v>2248255</v>
      </c>
      <c r="X114" s="5">
        <v>2248915</v>
      </c>
      <c r="Y114" s="5">
        <v>2039042</v>
      </c>
      <c r="Z114" s="5">
        <v>2079611</v>
      </c>
      <c r="AA114" s="5">
        <v>2040608</v>
      </c>
      <c r="AB114" s="5">
        <v>1922217</v>
      </c>
      <c r="AC114" s="5">
        <v>1929835</v>
      </c>
      <c r="AD114" s="5">
        <v>1804858</v>
      </c>
      <c r="AE114" s="5">
        <v>1832266</v>
      </c>
      <c r="AF114" s="5">
        <v>1804838</v>
      </c>
      <c r="AG114" s="5">
        <v>1741855</v>
      </c>
      <c r="AH114" s="5">
        <v>1686722</v>
      </c>
      <c r="AI114" s="5">
        <v>18332630</v>
      </c>
      <c r="AJ114" s="5">
        <v>16435425</v>
      </c>
      <c r="AK114" s="5">
        <v>15283882</v>
      </c>
      <c r="AL114" s="5">
        <v>14866485</v>
      </c>
      <c r="AM114" s="5">
        <v>16487788</v>
      </c>
      <c r="AN114" s="5">
        <v>17059643</v>
      </c>
      <c r="AO114" s="5">
        <v>14591834</v>
      </c>
      <c r="AP114" s="5">
        <v>14092883</v>
      </c>
      <c r="AQ114" s="5">
        <v>14316582</v>
      </c>
      <c r="AR114" s="5">
        <v>14781893</v>
      </c>
      <c r="AS114" s="5">
        <v>14802831</v>
      </c>
      <c r="AT114" s="5">
        <v>15707859</v>
      </c>
      <c r="AU114" s="5">
        <v>15579868</v>
      </c>
      <c r="AV114" s="5">
        <v>15277880</v>
      </c>
      <c r="AW114" s="5">
        <v>14449023</v>
      </c>
      <c r="AX114" s="5">
        <v>16623595</v>
      </c>
      <c r="AY114" s="5">
        <v>15904456</v>
      </c>
      <c r="AZ114" s="5">
        <v>16370957</v>
      </c>
      <c r="BA114" s="5">
        <v>17283920</v>
      </c>
      <c r="BB114" s="5">
        <v>13713896</v>
      </c>
      <c r="BC114" s="5">
        <v>13339247</v>
      </c>
      <c r="BD114" s="5">
        <v>12351107</v>
      </c>
      <c r="BE114" s="5">
        <v>11843011</v>
      </c>
      <c r="BF114" s="5">
        <v>11815514</v>
      </c>
      <c r="BG114" s="5">
        <v>10871860</v>
      </c>
      <c r="BH114" s="5">
        <v>10638256</v>
      </c>
      <c r="BI114" s="5">
        <v>10497321</v>
      </c>
      <c r="BJ114" s="5">
        <v>10159155</v>
      </c>
      <c r="BK114" s="5">
        <v>10311345</v>
      </c>
      <c r="BL114" s="5">
        <v>9639997</v>
      </c>
      <c r="BM114" s="5">
        <v>9270401</v>
      </c>
      <c r="BN114" s="5">
        <v>8440380</v>
      </c>
      <c r="BO114" s="6">
        <v>13.40096063677824</v>
      </c>
      <c r="BP114" s="6">
        <v>12.922299055973371</v>
      </c>
      <c r="BQ114" s="6">
        <v>13.238038061520079</v>
      </c>
      <c r="BR114" s="6">
        <v>12.68328234878307</v>
      </c>
      <c r="BS114" s="6">
        <v>13.922613238077551</v>
      </c>
      <c r="BT114" s="6">
        <v>13.5005281981026</v>
      </c>
      <c r="BU114" s="6">
        <v>12.995185141188591</v>
      </c>
      <c r="BV114" s="6">
        <v>11.08734657250565</v>
      </c>
      <c r="BW114" s="6">
        <v>11.39973335417419</v>
      </c>
      <c r="BX114" s="6">
        <v>11.192348261748529</v>
      </c>
      <c r="BY114" s="6">
        <v>11.72932726207976</v>
      </c>
      <c r="BZ114" s="6">
        <v>11.72312103060777</v>
      </c>
      <c r="CA114" s="6">
        <v>10.81178687544001</v>
      </c>
      <c r="CB114" s="6">
        <v>10.12564999107693</v>
      </c>
      <c r="CC114" s="6">
        <v>9.6132778164161401</v>
      </c>
      <c r="CD114" s="6">
        <v>8.6796452934339197</v>
      </c>
      <c r="CE114" s="6">
        <v>8.0240484693707792</v>
      </c>
      <c r="CF114" s="6">
        <v>8.1095922334486996</v>
      </c>
      <c r="CG114" s="6">
        <v>7.61649164001307</v>
      </c>
      <c r="CH114" s="6">
        <v>7.46799303455645</v>
      </c>
      <c r="CI114" s="6" t="s">
        <v>220</v>
      </c>
      <c r="CJ114" s="6" t="s">
        <v>220</v>
      </c>
      <c r="CK114" s="6" t="s">
        <v>220</v>
      </c>
      <c r="CL114" s="6" t="s">
        <v>220</v>
      </c>
      <c r="CM114" s="6" t="s">
        <v>220</v>
      </c>
      <c r="CN114" s="6" t="s">
        <v>220</v>
      </c>
      <c r="CO114" s="6" t="s">
        <v>220</v>
      </c>
      <c r="CP114" s="6" t="s">
        <v>220</v>
      </c>
      <c r="CQ114" s="6" t="s">
        <v>220</v>
      </c>
      <c r="CR114" s="6" t="s">
        <v>220</v>
      </c>
      <c r="CS114" s="6" t="s">
        <v>220</v>
      </c>
      <c r="CT114" s="6" t="s">
        <v>220</v>
      </c>
      <c r="CU114" s="6">
        <v>9.0878927524786395</v>
      </c>
      <c r="CV114" s="6">
        <v>8.9898000328246805</v>
      </c>
      <c r="CW114" s="6">
        <v>9.0851043813269001</v>
      </c>
      <c r="CX114" s="6">
        <v>8.7294736265430597</v>
      </c>
      <c r="CY114" s="6">
        <v>9.6247186399607898</v>
      </c>
      <c r="CZ114" s="6">
        <v>9.5461991465217899</v>
      </c>
      <c r="DA114" s="6">
        <v>9.1631458854514207</v>
      </c>
      <c r="DB114" s="6">
        <v>7.7039521543665996</v>
      </c>
      <c r="DC114" s="6">
        <v>8.20510340880241</v>
      </c>
      <c r="DD114" s="6">
        <v>8.2062442213132805</v>
      </c>
      <c r="DE114" s="6">
        <v>8.49400312633834</v>
      </c>
      <c r="DF114" s="6">
        <v>8.5335045610009406</v>
      </c>
      <c r="DG114" s="6">
        <v>7.7631184247748797</v>
      </c>
      <c r="DH114" s="6">
        <v>7.2118241707643502</v>
      </c>
      <c r="DI114" s="6">
        <v>7.0445741009917002</v>
      </c>
      <c r="DJ114" s="6">
        <v>6.1272472983375899</v>
      </c>
      <c r="DK114" s="6">
        <v>5.5393138709922702</v>
      </c>
      <c r="DL114" s="6">
        <v>5.7085898684431804</v>
      </c>
      <c r="DM114" s="6">
        <v>5.2482802773701502</v>
      </c>
      <c r="DN114" s="6">
        <v>5.2004638944266697</v>
      </c>
      <c r="DO114" s="6" t="s">
        <v>220</v>
      </c>
      <c r="DP114" s="6" t="s">
        <v>220</v>
      </c>
      <c r="DQ114" s="6" t="s">
        <v>220</v>
      </c>
      <c r="DR114" s="6" t="s">
        <v>220</v>
      </c>
      <c r="DS114" s="6" t="s">
        <v>220</v>
      </c>
      <c r="DT114" s="6" t="s">
        <v>220</v>
      </c>
      <c r="DU114" s="6" t="s">
        <v>220</v>
      </c>
      <c r="DV114" s="6" t="s">
        <v>220</v>
      </c>
      <c r="DW114" s="6" t="s">
        <v>220</v>
      </c>
      <c r="DX114" s="6" t="s">
        <v>220</v>
      </c>
      <c r="DY114" s="6" t="s">
        <v>220</v>
      </c>
      <c r="DZ114" s="6" t="s">
        <v>220</v>
      </c>
      <c r="EA114" s="6">
        <v>13.400960636778249</v>
      </c>
      <c r="EB114" s="6">
        <v>12.922299055973378</v>
      </c>
      <c r="EC114" s="6">
        <v>13.238038061520085</v>
      </c>
      <c r="ED114" s="6">
        <v>12.683282348783074</v>
      </c>
      <c r="EE114" s="6">
        <v>13.922613238077551</v>
      </c>
      <c r="EF114" s="6">
        <v>13.500528198102606</v>
      </c>
      <c r="EG114" s="6">
        <v>12.995185141188598</v>
      </c>
      <c r="EH114" s="6">
        <v>11.087346572505655</v>
      </c>
      <c r="EI114" s="6">
        <v>11.399733354174192</v>
      </c>
      <c r="EJ114" s="6">
        <v>11.192348261748538</v>
      </c>
      <c r="EK114" s="6">
        <v>11.729327262079762</v>
      </c>
      <c r="EL114" s="6">
        <v>11.723121030607777</v>
      </c>
      <c r="EM114" s="6">
        <v>10.811786875440012</v>
      </c>
      <c r="EN114" s="6">
        <v>10.125649991076934</v>
      </c>
      <c r="EO114" s="6">
        <v>9.613277816416149</v>
      </c>
      <c r="EP114" s="6">
        <v>8.6796452934339232</v>
      </c>
      <c r="EQ114" s="6">
        <v>8.0240484693707899</v>
      </c>
      <c r="ER114" s="6">
        <v>8.1095922334487085</v>
      </c>
      <c r="ES114" s="6">
        <v>7.6164916400130771</v>
      </c>
      <c r="ET114" s="6">
        <v>7.4679930345564562</v>
      </c>
      <c r="EU114" s="6" t="s">
        <v>220</v>
      </c>
      <c r="EV114" s="6" t="s">
        <v>220</v>
      </c>
      <c r="EW114" s="6" t="s">
        <v>220</v>
      </c>
      <c r="EX114" s="6" t="s">
        <v>220</v>
      </c>
      <c r="EY114" s="6" t="s">
        <v>220</v>
      </c>
      <c r="EZ114" s="6" t="s">
        <v>220</v>
      </c>
      <c r="FA114" s="6" t="s">
        <v>220</v>
      </c>
      <c r="FB114" s="6" t="s">
        <v>220</v>
      </c>
      <c r="FC114" s="6" t="s">
        <v>220</v>
      </c>
      <c r="FD114" s="6" t="s">
        <v>220</v>
      </c>
      <c r="FE114" s="6" t="s">
        <v>220</v>
      </c>
      <c r="FF114" s="6" t="s">
        <v>220</v>
      </c>
      <c r="FG114" s="6">
        <v>9.0878927524786448</v>
      </c>
      <c r="FH114" s="6">
        <v>8.9898000328246859</v>
      </c>
      <c r="FI114" s="6">
        <v>9.0851043813269037</v>
      </c>
      <c r="FJ114" s="6">
        <v>8.7294736265430632</v>
      </c>
      <c r="FK114" s="6">
        <v>9.6247186399607916</v>
      </c>
      <c r="FL114" s="6">
        <v>9.5461991465217917</v>
      </c>
      <c r="FM114" s="6">
        <v>9.1631458854514278</v>
      </c>
      <c r="FN114" s="6">
        <v>7.7039521543666067</v>
      </c>
      <c r="FO114" s="6">
        <v>8.2051034088024117</v>
      </c>
      <c r="FP114" s="6">
        <v>8.2062442213132876</v>
      </c>
      <c r="FQ114" s="6">
        <v>8.4940031263383489</v>
      </c>
      <c r="FR114" s="6">
        <v>8.5335045610009423</v>
      </c>
      <c r="FS114" s="6">
        <v>7.7631184247748877</v>
      </c>
      <c r="FT114" s="6">
        <v>7.2118241707643573</v>
      </c>
      <c r="FU114" s="6">
        <v>7.0445741009917038</v>
      </c>
      <c r="FV114" s="6">
        <v>6.1272472983375978</v>
      </c>
      <c r="FW114" s="6">
        <v>5.53931387099228</v>
      </c>
      <c r="FX114" s="6">
        <v>5.7085898684431884</v>
      </c>
      <c r="FY114" s="6">
        <v>5.2482802773701529</v>
      </c>
      <c r="FZ114" s="6">
        <v>5.2004638944266741</v>
      </c>
      <c r="GA114" s="6" t="s">
        <v>220</v>
      </c>
      <c r="GB114" s="6" t="s">
        <v>220</v>
      </c>
      <c r="GC114" s="6" t="s">
        <v>220</v>
      </c>
      <c r="GD114" s="6" t="s">
        <v>220</v>
      </c>
      <c r="GE114" s="6" t="s">
        <v>220</v>
      </c>
      <c r="GF114" s="6" t="s">
        <v>220</v>
      </c>
      <c r="GG114" s="6" t="s">
        <v>220</v>
      </c>
      <c r="GH114" s="6" t="s">
        <v>220</v>
      </c>
      <c r="GI114" s="6" t="s">
        <v>220</v>
      </c>
      <c r="GJ114" s="6" t="s">
        <v>220</v>
      </c>
      <c r="GK114" s="6" t="s">
        <v>220</v>
      </c>
      <c r="GL114" s="6" t="s">
        <v>220</v>
      </c>
      <c r="GM114" s="5">
        <v>154014</v>
      </c>
      <c r="GN114" s="5">
        <v>153477</v>
      </c>
      <c r="GO114" s="5">
        <v>153154</v>
      </c>
      <c r="GP114" s="5">
        <v>153273</v>
      </c>
      <c r="GQ114" s="5">
        <v>152896</v>
      </c>
      <c r="GR114" s="5">
        <v>152589</v>
      </c>
      <c r="GS114" s="5">
        <v>152608</v>
      </c>
      <c r="GT114" s="5">
        <v>152387</v>
      </c>
      <c r="GU114" s="5">
        <v>151974</v>
      </c>
      <c r="GV114" s="5">
        <v>151761</v>
      </c>
      <c r="GW114" s="5">
        <v>151375</v>
      </c>
      <c r="GX114" s="5">
        <v>152280</v>
      </c>
      <c r="GY114" s="5">
        <v>150601</v>
      </c>
      <c r="GZ114" s="5">
        <v>147643</v>
      </c>
      <c r="HA114" s="5">
        <v>154469</v>
      </c>
      <c r="HB114" s="5">
        <v>160000</v>
      </c>
      <c r="HC114" s="5">
        <v>159274</v>
      </c>
      <c r="HD114" s="5">
        <v>159133</v>
      </c>
      <c r="HE114" s="5">
        <v>158622</v>
      </c>
      <c r="HF114" s="5">
        <v>158265</v>
      </c>
      <c r="HG114" s="5" t="s">
        <v>220</v>
      </c>
      <c r="HH114" s="5" t="s">
        <v>220</v>
      </c>
      <c r="HI114" s="5" t="s">
        <v>220</v>
      </c>
      <c r="HJ114" s="5" t="s">
        <v>220</v>
      </c>
      <c r="HK114" s="5" t="s">
        <v>220</v>
      </c>
      <c r="HL114" s="5" t="s">
        <v>220</v>
      </c>
      <c r="HM114" s="5" t="s">
        <v>220</v>
      </c>
      <c r="HN114" s="5" t="s">
        <v>220</v>
      </c>
      <c r="HO114" s="5" t="s">
        <v>220</v>
      </c>
      <c r="HP114" s="5" t="s">
        <v>220</v>
      </c>
      <c r="HQ114" s="5" t="s">
        <v>220</v>
      </c>
      <c r="HR114" s="5" t="s">
        <v>220</v>
      </c>
      <c r="HS114" s="5">
        <v>188342</v>
      </c>
      <c r="HT114" s="5">
        <v>188000</v>
      </c>
      <c r="HU114" s="5">
        <v>187594</v>
      </c>
      <c r="HV114" s="5">
        <v>187553</v>
      </c>
      <c r="HW114" s="5">
        <v>186954</v>
      </c>
      <c r="HX114" s="5">
        <v>186545</v>
      </c>
      <c r="HY114" s="5">
        <v>186406</v>
      </c>
      <c r="HZ114" s="5">
        <v>186146</v>
      </c>
      <c r="IA114" s="5">
        <v>185768</v>
      </c>
      <c r="IB114" s="5">
        <v>185433</v>
      </c>
      <c r="IC114" s="5">
        <v>185136</v>
      </c>
      <c r="ID114" s="5">
        <v>186492</v>
      </c>
      <c r="IE114" s="5">
        <v>184726</v>
      </c>
      <c r="IF114" s="5">
        <v>181208</v>
      </c>
      <c r="IG114" s="5">
        <v>187804</v>
      </c>
      <c r="IH114" s="5">
        <v>193954</v>
      </c>
      <c r="II114" s="5">
        <v>192908</v>
      </c>
      <c r="IJ114" s="5">
        <v>192487</v>
      </c>
      <c r="IK114" s="5">
        <v>191778</v>
      </c>
      <c r="IL114" s="5">
        <v>191100</v>
      </c>
      <c r="IM114" s="5" t="s">
        <v>220</v>
      </c>
      <c r="IN114" s="5" t="s">
        <v>220</v>
      </c>
      <c r="IO114" s="5" t="s">
        <v>220</v>
      </c>
      <c r="IP114" s="5" t="s">
        <v>220</v>
      </c>
      <c r="IQ114" s="5" t="s">
        <v>220</v>
      </c>
      <c r="IR114" s="5" t="s">
        <v>220</v>
      </c>
      <c r="IS114" s="5" t="s">
        <v>220</v>
      </c>
      <c r="IT114" s="5" t="s">
        <v>220</v>
      </c>
      <c r="IU114" s="5" t="s">
        <v>220</v>
      </c>
      <c r="IV114" s="5" t="s">
        <v>220</v>
      </c>
      <c r="IW114" s="5" t="s">
        <v>220</v>
      </c>
      <c r="IX114" s="5" t="s">
        <v>220</v>
      </c>
    </row>
    <row r="115" spans="1:258" x14ac:dyDescent="0.3">
      <c r="A115" s="1" t="s">
        <v>109</v>
      </c>
      <c r="B115" s="2">
        <v>4057011</v>
      </c>
      <c r="C115" s="5">
        <v>3655635</v>
      </c>
      <c r="D115" s="5">
        <v>3783332</v>
      </c>
      <c r="E115" s="5">
        <v>3469690</v>
      </c>
      <c r="F115" s="5">
        <v>3716539</v>
      </c>
      <c r="G115" s="5">
        <v>3660555</v>
      </c>
      <c r="H115" s="5">
        <v>3814821</v>
      </c>
      <c r="I115" s="5">
        <v>3604310</v>
      </c>
      <c r="J115" s="5">
        <v>3573796</v>
      </c>
      <c r="K115" s="5">
        <v>3692936</v>
      </c>
      <c r="L115" s="5">
        <v>3780839</v>
      </c>
      <c r="M115" s="5">
        <v>3532788</v>
      </c>
      <c r="N115" s="5">
        <v>3526769</v>
      </c>
      <c r="O115" s="5">
        <v>3536402</v>
      </c>
      <c r="P115" s="5">
        <v>3280647</v>
      </c>
      <c r="Q115" s="5">
        <v>3678953</v>
      </c>
      <c r="R115" s="5">
        <v>3490024</v>
      </c>
      <c r="S115" s="5">
        <v>3392514</v>
      </c>
      <c r="T115" s="5">
        <v>3413062</v>
      </c>
      <c r="U115" s="5">
        <v>3190703</v>
      </c>
      <c r="V115" s="5">
        <v>3148564</v>
      </c>
      <c r="W115" s="5">
        <v>2884144</v>
      </c>
      <c r="X115" s="5">
        <v>2757067</v>
      </c>
      <c r="Y115" s="5">
        <v>2764630</v>
      </c>
      <c r="Z115" s="5">
        <v>2815414</v>
      </c>
      <c r="AA115" s="5">
        <v>2807135</v>
      </c>
      <c r="AB115" s="5">
        <v>2674664</v>
      </c>
      <c r="AC115" s="5">
        <v>2689830</v>
      </c>
      <c r="AD115" s="5">
        <v>2527247</v>
      </c>
      <c r="AE115" s="5">
        <v>2581628</v>
      </c>
      <c r="AF115" s="5">
        <v>2430539</v>
      </c>
      <c r="AG115" s="5">
        <v>2401287</v>
      </c>
      <c r="AH115" s="5">
        <v>2383046</v>
      </c>
      <c r="AI115" s="5">
        <v>17270646</v>
      </c>
      <c r="AJ115" s="5">
        <v>17037923</v>
      </c>
      <c r="AK115" s="5">
        <v>17497075</v>
      </c>
      <c r="AL115" s="5">
        <v>17434322</v>
      </c>
      <c r="AM115" s="5">
        <v>16163874</v>
      </c>
      <c r="AN115" s="5">
        <v>17361198</v>
      </c>
      <c r="AO115" s="5">
        <v>10816852</v>
      </c>
      <c r="AP115" s="5">
        <v>10504325</v>
      </c>
      <c r="AQ115" s="5">
        <v>10576411</v>
      </c>
      <c r="AR115" s="5">
        <v>10680859</v>
      </c>
      <c r="AS115" s="5">
        <v>10069863</v>
      </c>
      <c r="AT115" s="5">
        <v>10922342</v>
      </c>
      <c r="AU115" s="5">
        <v>12070736</v>
      </c>
      <c r="AV115" s="5">
        <v>12877398</v>
      </c>
      <c r="AW115" s="5">
        <v>13655925</v>
      </c>
      <c r="AX115" s="5">
        <v>13453843</v>
      </c>
      <c r="AY115" s="5">
        <v>14260828</v>
      </c>
      <c r="AZ115" s="5">
        <v>14495902</v>
      </c>
      <c r="BA115" s="5">
        <v>14775074</v>
      </c>
      <c r="BB115" s="5">
        <v>15147999</v>
      </c>
      <c r="BC115" s="5">
        <v>13859804</v>
      </c>
      <c r="BD115" s="5">
        <v>12965348</v>
      </c>
      <c r="BE115" s="5">
        <v>12913484</v>
      </c>
      <c r="BF115" s="5">
        <v>12751568</v>
      </c>
      <c r="BG115" s="5">
        <v>14806098</v>
      </c>
      <c r="BH115" s="5">
        <v>13772824</v>
      </c>
      <c r="BI115" s="5">
        <v>13820154</v>
      </c>
      <c r="BJ115" s="5">
        <v>14544422</v>
      </c>
      <c r="BK115" s="5">
        <v>14694831</v>
      </c>
      <c r="BL115" s="5">
        <v>14707155</v>
      </c>
      <c r="BM115" s="5">
        <v>15449977</v>
      </c>
      <c r="BN115" s="5">
        <v>14626429</v>
      </c>
      <c r="BO115" s="6">
        <v>10.9884572752867</v>
      </c>
      <c r="BP115" s="6">
        <v>11.37774850317127</v>
      </c>
      <c r="BQ115" s="6">
        <v>11.621585790084991</v>
      </c>
      <c r="BR115" s="6">
        <v>11.43701169286801</v>
      </c>
      <c r="BS115" s="6">
        <v>10.346327264581459</v>
      </c>
      <c r="BT115" s="6">
        <v>9.5803708745443092</v>
      </c>
      <c r="BU115" s="6">
        <v>9.68862278771803</v>
      </c>
      <c r="BV115" s="6">
        <v>10.196189150136149</v>
      </c>
      <c r="BW115" s="6">
        <v>9.8437936644447603</v>
      </c>
      <c r="BX115" s="6">
        <v>9.5573281789191107</v>
      </c>
      <c r="BY115" s="6">
        <v>8.4948536367614604</v>
      </c>
      <c r="BZ115" s="6">
        <v>7.36705257218361</v>
      </c>
      <c r="CA115" s="6">
        <v>7.4005161177943002</v>
      </c>
      <c r="CB115" s="6">
        <v>7.2499491743382602</v>
      </c>
      <c r="CC115" s="6">
        <v>7.1803309256736902</v>
      </c>
      <c r="CD115" s="6">
        <v>7.1799506249813696</v>
      </c>
      <c r="CE115" s="6">
        <v>7.1849666648391102</v>
      </c>
      <c r="CF115" s="6">
        <v>7.20572904916465</v>
      </c>
      <c r="CG115" s="6">
        <v>7.2964171218693803</v>
      </c>
      <c r="CH115" s="6">
        <v>7.3342958885383904</v>
      </c>
      <c r="CI115" s="6" t="s">
        <v>220</v>
      </c>
      <c r="CJ115" s="6" t="s">
        <v>220</v>
      </c>
      <c r="CK115" s="6" t="s">
        <v>220</v>
      </c>
      <c r="CL115" s="6" t="s">
        <v>220</v>
      </c>
      <c r="CM115" s="6" t="s">
        <v>220</v>
      </c>
      <c r="CN115" s="6" t="s">
        <v>220</v>
      </c>
      <c r="CO115" s="6" t="s">
        <v>220</v>
      </c>
      <c r="CP115" s="6" t="s">
        <v>220</v>
      </c>
      <c r="CQ115" s="6" t="s">
        <v>220</v>
      </c>
      <c r="CR115" s="6" t="s">
        <v>220</v>
      </c>
      <c r="CS115" s="6" t="s">
        <v>220</v>
      </c>
      <c r="CT115" s="6" t="s">
        <v>220</v>
      </c>
      <c r="CU115" s="6">
        <v>8.1987762787974106</v>
      </c>
      <c r="CV115" s="6">
        <v>8.8507042537669403</v>
      </c>
      <c r="CW115" s="6">
        <v>9.0274769594018291</v>
      </c>
      <c r="CX115" s="6">
        <v>9.0020167683287706</v>
      </c>
      <c r="CY115" s="6">
        <v>8.0727104958182903</v>
      </c>
      <c r="CZ115" s="6">
        <v>7.4962703881509398</v>
      </c>
      <c r="DA115" s="6">
        <v>7.6997718874521404</v>
      </c>
      <c r="DB115" s="6">
        <v>8.1882648552594404</v>
      </c>
      <c r="DC115" s="6">
        <v>8.0738392990499293</v>
      </c>
      <c r="DD115" s="6">
        <v>7.92843620238187</v>
      </c>
      <c r="DE115" s="6">
        <v>6.8974462975130404</v>
      </c>
      <c r="DF115" s="6">
        <v>5.7218174205811803</v>
      </c>
      <c r="DG115" s="6">
        <v>5.73602815279175</v>
      </c>
      <c r="DH115" s="6">
        <v>5.5565731438609598</v>
      </c>
      <c r="DI115" s="6">
        <v>5.3554952162139298</v>
      </c>
      <c r="DJ115" s="6">
        <v>5.1935086750102997</v>
      </c>
      <c r="DK115" s="6">
        <v>5.1602829335459797</v>
      </c>
      <c r="DL115" s="6">
        <v>5.1644477043873804</v>
      </c>
      <c r="DM115" s="6">
        <v>5.1631262845358803</v>
      </c>
      <c r="DN115" s="6">
        <v>5.1637181034410604</v>
      </c>
      <c r="DO115" s="6" t="s">
        <v>220</v>
      </c>
      <c r="DP115" s="6" t="s">
        <v>220</v>
      </c>
      <c r="DQ115" s="6" t="s">
        <v>220</v>
      </c>
      <c r="DR115" s="6" t="s">
        <v>220</v>
      </c>
      <c r="DS115" s="6" t="s">
        <v>220</v>
      </c>
      <c r="DT115" s="6" t="s">
        <v>220</v>
      </c>
      <c r="DU115" s="6" t="s">
        <v>220</v>
      </c>
      <c r="DV115" s="6" t="s">
        <v>220</v>
      </c>
      <c r="DW115" s="6" t="s">
        <v>220</v>
      </c>
      <c r="DX115" s="6" t="s">
        <v>220</v>
      </c>
      <c r="DY115" s="6" t="s">
        <v>220</v>
      </c>
      <c r="DZ115" s="6" t="s">
        <v>220</v>
      </c>
      <c r="EA115" s="6">
        <v>10.988457275286708</v>
      </c>
      <c r="EB115" s="6">
        <v>11.377748503171279</v>
      </c>
      <c r="EC115" s="6">
        <v>11.621585790084993</v>
      </c>
      <c r="ED115" s="6">
        <v>11.437011692868015</v>
      </c>
      <c r="EE115" s="6">
        <v>10.346327264581463</v>
      </c>
      <c r="EF115" s="6">
        <v>9.580370874544311</v>
      </c>
      <c r="EG115" s="6">
        <v>9.6886227877180371</v>
      </c>
      <c r="EH115" s="6">
        <v>10.196189150136158</v>
      </c>
      <c r="EI115" s="6">
        <v>9.8437936644447674</v>
      </c>
      <c r="EJ115" s="6">
        <v>9.5573281789191125</v>
      </c>
      <c r="EK115" s="6">
        <v>8.4948536367614675</v>
      </c>
      <c r="EL115" s="6">
        <v>7.3670525721836126</v>
      </c>
      <c r="EM115" s="6">
        <v>7.4005161177943002</v>
      </c>
      <c r="EN115" s="6">
        <v>7.2499491743382682</v>
      </c>
      <c r="EO115" s="6">
        <v>7.1803309256736902</v>
      </c>
      <c r="EP115" s="6">
        <v>7.1799506249813758</v>
      </c>
      <c r="EQ115" s="6">
        <v>7.1849666648391137</v>
      </c>
      <c r="ER115" s="6">
        <v>7.20572904916465</v>
      </c>
      <c r="ES115" s="6">
        <v>7.2964171218693812</v>
      </c>
      <c r="ET115" s="6">
        <v>7.334295888538394</v>
      </c>
      <c r="EU115" s="6" t="s">
        <v>220</v>
      </c>
      <c r="EV115" s="6" t="s">
        <v>220</v>
      </c>
      <c r="EW115" s="6" t="s">
        <v>220</v>
      </c>
      <c r="EX115" s="6" t="s">
        <v>220</v>
      </c>
      <c r="EY115" s="6" t="s">
        <v>220</v>
      </c>
      <c r="EZ115" s="6" t="s">
        <v>220</v>
      </c>
      <c r="FA115" s="6" t="s">
        <v>220</v>
      </c>
      <c r="FB115" s="6" t="s">
        <v>220</v>
      </c>
      <c r="FC115" s="6" t="s">
        <v>220</v>
      </c>
      <c r="FD115" s="6" t="s">
        <v>220</v>
      </c>
      <c r="FE115" s="6" t="s">
        <v>220</v>
      </c>
      <c r="FF115" s="6" t="s">
        <v>220</v>
      </c>
      <c r="FG115" s="6">
        <v>8.1987762787974194</v>
      </c>
      <c r="FH115" s="6">
        <v>8.850704253766942</v>
      </c>
      <c r="FI115" s="6">
        <v>9.0274769594018345</v>
      </c>
      <c r="FJ115" s="6">
        <v>9.0020167683287706</v>
      </c>
      <c r="FK115" s="6">
        <v>8.072710495818292</v>
      </c>
      <c r="FL115" s="6">
        <v>7.4962703881509407</v>
      </c>
      <c r="FM115" s="6">
        <v>7.6997718874521448</v>
      </c>
      <c r="FN115" s="6">
        <v>8.1882648552594492</v>
      </c>
      <c r="FO115" s="6">
        <v>8.0738392990499364</v>
      </c>
      <c r="FP115" s="6">
        <v>7.9284362023818753</v>
      </c>
      <c r="FQ115" s="6">
        <v>6.8974462975130502</v>
      </c>
      <c r="FR115" s="6">
        <v>5.72181742058119</v>
      </c>
      <c r="FS115" s="6">
        <v>5.7360281527917536</v>
      </c>
      <c r="FT115" s="6">
        <v>5.5565731438609669</v>
      </c>
      <c r="FU115" s="6">
        <v>5.3554952162139386</v>
      </c>
      <c r="FV115" s="6">
        <v>5.1935086750103059</v>
      </c>
      <c r="FW115" s="6">
        <v>5.1602829335459841</v>
      </c>
      <c r="FX115" s="6">
        <v>5.1644477043873893</v>
      </c>
      <c r="FY115" s="6">
        <v>5.1631262845358821</v>
      </c>
      <c r="FZ115" s="6">
        <v>5.1637181034410604</v>
      </c>
      <c r="GA115" s="6" t="s">
        <v>220</v>
      </c>
      <c r="GB115" s="6" t="s">
        <v>220</v>
      </c>
      <c r="GC115" s="6" t="s">
        <v>220</v>
      </c>
      <c r="GD115" s="6" t="s">
        <v>220</v>
      </c>
      <c r="GE115" s="6" t="s">
        <v>220</v>
      </c>
      <c r="GF115" s="6" t="s">
        <v>220</v>
      </c>
      <c r="GG115" s="6" t="s">
        <v>220</v>
      </c>
      <c r="GH115" s="6" t="s">
        <v>220</v>
      </c>
      <c r="GI115" s="6" t="s">
        <v>220</v>
      </c>
      <c r="GJ115" s="6" t="s">
        <v>220</v>
      </c>
      <c r="GK115" s="6" t="s">
        <v>220</v>
      </c>
      <c r="GL115" s="6" t="s">
        <v>220</v>
      </c>
      <c r="GM115" s="5">
        <v>332786</v>
      </c>
      <c r="GN115" s="5">
        <v>333324</v>
      </c>
      <c r="GO115" s="5">
        <v>332345</v>
      </c>
      <c r="GP115" s="5">
        <v>331988</v>
      </c>
      <c r="GQ115" s="5">
        <v>332142</v>
      </c>
      <c r="GR115" s="5">
        <v>331924</v>
      </c>
      <c r="GS115" s="5">
        <v>331037</v>
      </c>
      <c r="GT115" s="5">
        <v>331583</v>
      </c>
      <c r="GU115" s="5">
        <v>332020</v>
      </c>
      <c r="GV115" s="5">
        <v>331200</v>
      </c>
      <c r="GW115" s="5">
        <v>329870</v>
      </c>
      <c r="GX115" s="5">
        <v>328147</v>
      </c>
      <c r="GY115" s="5">
        <v>326243</v>
      </c>
      <c r="GZ115" s="5">
        <v>323426</v>
      </c>
      <c r="HA115" s="5">
        <v>345498</v>
      </c>
      <c r="HB115" s="5">
        <v>343574</v>
      </c>
      <c r="HC115" s="5">
        <v>342254</v>
      </c>
      <c r="HD115" s="5">
        <v>340706</v>
      </c>
      <c r="HE115" s="5">
        <v>337735</v>
      </c>
      <c r="HF115" s="5">
        <v>335839</v>
      </c>
      <c r="HG115" s="5" t="s">
        <v>220</v>
      </c>
      <c r="HH115" s="5" t="s">
        <v>220</v>
      </c>
      <c r="HI115" s="5" t="s">
        <v>220</v>
      </c>
      <c r="HJ115" s="5" t="s">
        <v>220</v>
      </c>
      <c r="HK115" s="5" t="s">
        <v>220</v>
      </c>
      <c r="HL115" s="5" t="s">
        <v>220</v>
      </c>
      <c r="HM115" s="5" t="s">
        <v>220</v>
      </c>
      <c r="HN115" s="5" t="s">
        <v>220</v>
      </c>
      <c r="HO115" s="5" t="s">
        <v>220</v>
      </c>
      <c r="HP115" s="5" t="s">
        <v>220</v>
      </c>
      <c r="HQ115" s="5" t="s">
        <v>220</v>
      </c>
      <c r="HR115" s="5" t="s">
        <v>220</v>
      </c>
      <c r="HS115" s="5">
        <v>391997</v>
      </c>
      <c r="HT115" s="5">
        <v>391901</v>
      </c>
      <c r="HU115" s="5">
        <v>390806</v>
      </c>
      <c r="HV115" s="5">
        <v>389759</v>
      </c>
      <c r="HW115" s="5">
        <v>389370</v>
      </c>
      <c r="HX115" s="5">
        <v>388542</v>
      </c>
      <c r="HY115" s="5">
        <v>386898</v>
      </c>
      <c r="HZ115" s="5">
        <v>386908</v>
      </c>
      <c r="IA115" s="5">
        <v>386819</v>
      </c>
      <c r="IB115" s="5">
        <v>385504</v>
      </c>
      <c r="IC115" s="5">
        <v>383621</v>
      </c>
      <c r="ID115" s="5">
        <v>381193</v>
      </c>
      <c r="IE115" s="5">
        <v>378558</v>
      </c>
      <c r="IF115" s="5">
        <v>375017</v>
      </c>
      <c r="IG115" s="5">
        <v>400554</v>
      </c>
      <c r="IH115" s="5">
        <v>397679</v>
      </c>
      <c r="II115" s="5">
        <v>395761</v>
      </c>
      <c r="IJ115" s="5">
        <v>393724</v>
      </c>
      <c r="IK115" s="5">
        <v>389846</v>
      </c>
      <c r="IL115" s="5">
        <v>387020</v>
      </c>
      <c r="IM115" s="5" t="s">
        <v>220</v>
      </c>
      <c r="IN115" s="5" t="s">
        <v>220</v>
      </c>
      <c r="IO115" s="5" t="s">
        <v>220</v>
      </c>
      <c r="IP115" s="5" t="s">
        <v>220</v>
      </c>
      <c r="IQ115" s="5" t="s">
        <v>220</v>
      </c>
      <c r="IR115" s="5" t="s">
        <v>220</v>
      </c>
      <c r="IS115" s="5" t="s">
        <v>220</v>
      </c>
      <c r="IT115" s="5" t="s">
        <v>220</v>
      </c>
      <c r="IU115" s="5" t="s">
        <v>220</v>
      </c>
      <c r="IV115" s="5" t="s">
        <v>220</v>
      </c>
      <c r="IW115" s="5" t="s">
        <v>220</v>
      </c>
      <c r="IX115" s="5" t="s">
        <v>220</v>
      </c>
    </row>
    <row r="116" spans="1:258" x14ac:dyDescent="0.3">
      <c r="A116" s="1" t="s">
        <v>110</v>
      </c>
      <c r="B116" s="2">
        <v>4061570</v>
      </c>
      <c r="C116" s="5" t="s">
        <v>220</v>
      </c>
      <c r="D116" s="5" t="s">
        <v>220</v>
      </c>
      <c r="E116" s="5" t="s">
        <v>220</v>
      </c>
      <c r="F116" s="5" t="s">
        <v>220</v>
      </c>
      <c r="G116" s="5" t="s">
        <v>220</v>
      </c>
      <c r="H116" s="5" t="s">
        <v>220</v>
      </c>
      <c r="I116" s="5" t="s">
        <v>220</v>
      </c>
      <c r="J116" s="5" t="s">
        <v>220</v>
      </c>
      <c r="K116" s="5" t="s">
        <v>220</v>
      </c>
      <c r="L116" s="5" t="s">
        <v>220</v>
      </c>
      <c r="M116" s="5" t="s">
        <v>220</v>
      </c>
      <c r="N116" s="5" t="s">
        <v>220</v>
      </c>
      <c r="O116" s="5" t="s">
        <v>220</v>
      </c>
      <c r="P116" s="5" t="s">
        <v>220</v>
      </c>
      <c r="Q116" s="5" t="s">
        <v>220</v>
      </c>
      <c r="R116" s="5" t="s">
        <v>220</v>
      </c>
      <c r="S116" s="5" t="s">
        <v>220</v>
      </c>
      <c r="T116" s="5" t="s">
        <v>220</v>
      </c>
      <c r="U116" s="5" t="s">
        <v>220</v>
      </c>
      <c r="V116" s="5">
        <v>0</v>
      </c>
      <c r="W116" s="5">
        <v>0</v>
      </c>
      <c r="X116" s="5">
        <v>0</v>
      </c>
      <c r="Y116" s="5">
        <v>0</v>
      </c>
      <c r="Z116" s="5">
        <v>0</v>
      </c>
      <c r="AA116" s="5">
        <v>0</v>
      </c>
      <c r="AB116" s="5">
        <v>0</v>
      </c>
      <c r="AC116" s="5">
        <v>0</v>
      </c>
      <c r="AD116" s="5">
        <v>0</v>
      </c>
      <c r="AE116" s="5">
        <v>0</v>
      </c>
      <c r="AF116" s="5">
        <v>0</v>
      </c>
      <c r="AG116" s="5">
        <v>0</v>
      </c>
      <c r="AH116" s="5">
        <v>0</v>
      </c>
      <c r="AI116" s="5" t="s">
        <v>220</v>
      </c>
      <c r="AJ116" s="5" t="s">
        <v>220</v>
      </c>
      <c r="AK116" s="5" t="s">
        <v>220</v>
      </c>
      <c r="AL116" s="5" t="s">
        <v>220</v>
      </c>
      <c r="AM116" s="5" t="s">
        <v>220</v>
      </c>
      <c r="AN116" s="5" t="s">
        <v>220</v>
      </c>
      <c r="AO116" s="5" t="s">
        <v>220</v>
      </c>
      <c r="AP116" s="5" t="s">
        <v>220</v>
      </c>
      <c r="AQ116" s="5" t="s">
        <v>220</v>
      </c>
      <c r="AR116" s="5" t="s">
        <v>220</v>
      </c>
      <c r="AS116" s="5" t="s">
        <v>220</v>
      </c>
      <c r="AT116" s="5" t="s">
        <v>220</v>
      </c>
      <c r="AU116" s="5" t="s">
        <v>220</v>
      </c>
      <c r="AV116" s="5" t="s">
        <v>220</v>
      </c>
      <c r="AW116" s="5" t="s">
        <v>220</v>
      </c>
      <c r="AX116" s="5" t="s">
        <v>220</v>
      </c>
      <c r="AY116" s="5" t="s">
        <v>220</v>
      </c>
      <c r="AZ116" s="5" t="s">
        <v>220</v>
      </c>
      <c r="BA116" s="5" t="s">
        <v>220</v>
      </c>
      <c r="BB116" s="5">
        <v>965046</v>
      </c>
      <c r="BC116" s="5">
        <v>3563080</v>
      </c>
      <c r="BD116" s="5">
        <v>5919638</v>
      </c>
      <c r="BE116" s="5">
        <v>5362469</v>
      </c>
      <c r="BF116" s="5">
        <v>5181360</v>
      </c>
      <c r="BG116" s="5">
        <v>5084599</v>
      </c>
      <c r="BH116" s="5">
        <v>5586250</v>
      </c>
      <c r="BI116" s="5">
        <v>5152123</v>
      </c>
      <c r="BJ116" s="5">
        <v>6119289</v>
      </c>
      <c r="BK116" s="5">
        <v>5822438</v>
      </c>
      <c r="BL116" s="5">
        <v>4736344</v>
      </c>
      <c r="BM116" s="5">
        <v>5072462</v>
      </c>
      <c r="BN116" s="5">
        <v>4844242</v>
      </c>
      <c r="BO116" s="6" t="s">
        <v>220</v>
      </c>
      <c r="BP116" s="6" t="s">
        <v>220</v>
      </c>
      <c r="BQ116" s="6" t="s">
        <v>220</v>
      </c>
      <c r="BR116" s="6" t="s">
        <v>220</v>
      </c>
      <c r="BS116" s="6" t="s">
        <v>220</v>
      </c>
      <c r="BT116" s="6" t="s">
        <v>220</v>
      </c>
      <c r="BU116" s="6" t="s">
        <v>220</v>
      </c>
      <c r="BV116" s="6" t="s">
        <v>220</v>
      </c>
      <c r="BW116" s="6" t="s">
        <v>220</v>
      </c>
      <c r="BX116" s="6" t="s">
        <v>220</v>
      </c>
      <c r="BY116" s="6" t="s">
        <v>220</v>
      </c>
      <c r="BZ116" s="6" t="s">
        <v>220</v>
      </c>
      <c r="CA116" s="6" t="s">
        <v>220</v>
      </c>
      <c r="CB116" s="6" t="s">
        <v>220</v>
      </c>
      <c r="CC116" s="6" t="s">
        <v>220</v>
      </c>
      <c r="CD116" s="6" t="s">
        <v>220</v>
      </c>
      <c r="CE116" s="6" t="s">
        <v>220</v>
      </c>
      <c r="CF116" s="6" t="s">
        <v>220</v>
      </c>
      <c r="CG116" s="6" t="s">
        <v>220</v>
      </c>
      <c r="CH116" s="6" t="s">
        <v>220</v>
      </c>
      <c r="CI116" s="6" t="s">
        <v>220</v>
      </c>
      <c r="CJ116" s="6" t="s">
        <v>220</v>
      </c>
      <c r="CK116" s="6" t="s">
        <v>220</v>
      </c>
      <c r="CL116" s="6" t="s">
        <v>220</v>
      </c>
      <c r="CM116" s="6" t="s">
        <v>220</v>
      </c>
      <c r="CN116" s="6" t="s">
        <v>220</v>
      </c>
      <c r="CO116" s="6" t="s">
        <v>220</v>
      </c>
      <c r="CP116" s="6" t="s">
        <v>220</v>
      </c>
      <c r="CQ116" s="6" t="s">
        <v>220</v>
      </c>
      <c r="CR116" s="6" t="s">
        <v>220</v>
      </c>
      <c r="CS116" s="6" t="s">
        <v>220</v>
      </c>
      <c r="CT116" s="6" t="s">
        <v>220</v>
      </c>
      <c r="CU116" s="6" t="s">
        <v>220</v>
      </c>
      <c r="CV116" s="6" t="s">
        <v>220</v>
      </c>
      <c r="CW116" s="6" t="s">
        <v>220</v>
      </c>
      <c r="CX116" s="6" t="s">
        <v>220</v>
      </c>
      <c r="CY116" s="6" t="s">
        <v>220</v>
      </c>
      <c r="CZ116" s="6" t="s">
        <v>220</v>
      </c>
      <c r="DA116" s="6" t="s">
        <v>220</v>
      </c>
      <c r="DB116" s="6" t="s">
        <v>220</v>
      </c>
      <c r="DC116" s="6" t="s">
        <v>220</v>
      </c>
      <c r="DD116" s="6" t="s">
        <v>220</v>
      </c>
      <c r="DE116" s="6" t="s">
        <v>220</v>
      </c>
      <c r="DF116" s="6" t="s">
        <v>220</v>
      </c>
      <c r="DG116" s="6" t="s">
        <v>220</v>
      </c>
      <c r="DH116" s="6" t="s">
        <v>220</v>
      </c>
      <c r="DI116" s="6" t="s">
        <v>220</v>
      </c>
      <c r="DJ116" s="6" t="s">
        <v>220</v>
      </c>
      <c r="DK116" s="6" t="s">
        <v>220</v>
      </c>
      <c r="DL116" s="6" t="s">
        <v>220</v>
      </c>
      <c r="DM116" s="6" t="s">
        <v>220</v>
      </c>
      <c r="DN116" s="6" t="s">
        <v>220</v>
      </c>
      <c r="DO116" s="6" t="s">
        <v>220</v>
      </c>
      <c r="DP116" s="6" t="s">
        <v>220</v>
      </c>
      <c r="DQ116" s="6" t="s">
        <v>220</v>
      </c>
      <c r="DR116" s="6" t="s">
        <v>220</v>
      </c>
      <c r="DS116" s="6" t="s">
        <v>220</v>
      </c>
      <c r="DT116" s="6" t="s">
        <v>220</v>
      </c>
      <c r="DU116" s="6" t="s">
        <v>220</v>
      </c>
      <c r="DV116" s="6" t="s">
        <v>220</v>
      </c>
      <c r="DW116" s="6" t="s">
        <v>220</v>
      </c>
      <c r="DX116" s="6" t="s">
        <v>220</v>
      </c>
      <c r="DY116" s="6" t="s">
        <v>220</v>
      </c>
      <c r="DZ116" s="6" t="s">
        <v>220</v>
      </c>
      <c r="EA116" s="6" t="s">
        <v>220</v>
      </c>
      <c r="EB116" s="6" t="s">
        <v>220</v>
      </c>
      <c r="EC116" s="6" t="s">
        <v>220</v>
      </c>
      <c r="ED116" s="6" t="s">
        <v>220</v>
      </c>
      <c r="EE116" s="6" t="s">
        <v>220</v>
      </c>
      <c r="EF116" s="6" t="s">
        <v>220</v>
      </c>
      <c r="EG116" s="6" t="s">
        <v>220</v>
      </c>
      <c r="EH116" s="6" t="s">
        <v>220</v>
      </c>
      <c r="EI116" s="6" t="s">
        <v>220</v>
      </c>
      <c r="EJ116" s="6" t="s">
        <v>220</v>
      </c>
      <c r="EK116" s="6" t="s">
        <v>220</v>
      </c>
      <c r="EL116" s="6" t="s">
        <v>220</v>
      </c>
      <c r="EM116" s="6" t="s">
        <v>220</v>
      </c>
      <c r="EN116" s="6" t="s">
        <v>220</v>
      </c>
      <c r="EO116" s="6" t="s">
        <v>220</v>
      </c>
      <c r="EP116" s="6" t="s">
        <v>220</v>
      </c>
      <c r="EQ116" s="6" t="s">
        <v>220</v>
      </c>
      <c r="ER116" s="6" t="s">
        <v>220</v>
      </c>
      <c r="ES116" s="6" t="s">
        <v>220</v>
      </c>
      <c r="ET116" s="6" t="s">
        <v>220</v>
      </c>
      <c r="EU116" s="6" t="s">
        <v>220</v>
      </c>
      <c r="EV116" s="6" t="s">
        <v>220</v>
      </c>
      <c r="EW116" s="6" t="s">
        <v>220</v>
      </c>
      <c r="EX116" s="6" t="s">
        <v>220</v>
      </c>
      <c r="EY116" s="6" t="s">
        <v>220</v>
      </c>
      <c r="EZ116" s="6" t="s">
        <v>220</v>
      </c>
      <c r="FA116" s="6" t="s">
        <v>220</v>
      </c>
      <c r="FB116" s="6" t="s">
        <v>220</v>
      </c>
      <c r="FC116" s="6" t="s">
        <v>220</v>
      </c>
      <c r="FD116" s="6" t="s">
        <v>220</v>
      </c>
      <c r="FE116" s="6" t="s">
        <v>220</v>
      </c>
      <c r="FF116" s="6" t="s">
        <v>220</v>
      </c>
      <c r="FG116" s="6" t="s">
        <v>220</v>
      </c>
      <c r="FH116" s="6" t="s">
        <v>220</v>
      </c>
      <c r="FI116" s="6" t="s">
        <v>220</v>
      </c>
      <c r="FJ116" s="6" t="s">
        <v>220</v>
      </c>
      <c r="FK116" s="6" t="s">
        <v>220</v>
      </c>
      <c r="FL116" s="6" t="s">
        <v>220</v>
      </c>
      <c r="FM116" s="6" t="s">
        <v>220</v>
      </c>
      <c r="FN116" s="6" t="s">
        <v>220</v>
      </c>
      <c r="FO116" s="6" t="s">
        <v>220</v>
      </c>
      <c r="FP116" s="6" t="s">
        <v>220</v>
      </c>
      <c r="FQ116" s="6" t="s">
        <v>220</v>
      </c>
      <c r="FR116" s="6" t="s">
        <v>220</v>
      </c>
      <c r="FS116" s="6" t="s">
        <v>220</v>
      </c>
      <c r="FT116" s="6" t="s">
        <v>220</v>
      </c>
      <c r="FU116" s="6" t="s">
        <v>220</v>
      </c>
      <c r="FV116" s="6" t="s">
        <v>220</v>
      </c>
      <c r="FW116" s="6" t="s">
        <v>220</v>
      </c>
      <c r="FX116" s="6" t="s">
        <v>220</v>
      </c>
      <c r="FY116" s="6" t="s">
        <v>220</v>
      </c>
      <c r="FZ116" s="6" t="s">
        <v>220</v>
      </c>
      <c r="GA116" s="6" t="s">
        <v>220</v>
      </c>
      <c r="GB116" s="6" t="s">
        <v>220</v>
      </c>
      <c r="GC116" s="6" t="s">
        <v>220</v>
      </c>
      <c r="GD116" s="6" t="s">
        <v>220</v>
      </c>
      <c r="GE116" s="6" t="s">
        <v>220</v>
      </c>
      <c r="GF116" s="6" t="s">
        <v>220</v>
      </c>
      <c r="GG116" s="6" t="s">
        <v>220</v>
      </c>
      <c r="GH116" s="6" t="s">
        <v>220</v>
      </c>
      <c r="GI116" s="6" t="s">
        <v>220</v>
      </c>
      <c r="GJ116" s="6" t="s">
        <v>220</v>
      </c>
      <c r="GK116" s="6" t="s">
        <v>220</v>
      </c>
      <c r="GL116" s="6" t="s">
        <v>220</v>
      </c>
      <c r="GM116" s="5" t="s">
        <v>220</v>
      </c>
      <c r="GN116" s="5" t="s">
        <v>220</v>
      </c>
      <c r="GO116" s="5" t="s">
        <v>220</v>
      </c>
      <c r="GP116" s="5" t="s">
        <v>220</v>
      </c>
      <c r="GQ116" s="5" t="s">
        <v>220</v>
      </c>
      <c r="GR116" s="5" t="s">
        <v>220</v>
      </c>
      <c r="GS116" s="5" t="s">
        <v>220</v>
      </c>
      <c r="GT116" s="5" t="s">
        <v>220</v>
      </c>
      <c r="GU116" s="5" t="s">
        <v>220</v>
      </c>
      <c r="GV116" s="5" t="s">
        <v>220</v>
      </c>
      <c r="GW116" s="5" t="s">
        <v>220</v>
      </c>
      <c r="GX116" s="5" t="s">
        <v>220</v>
      </c>
      <c r="GY116" s="5" t="s">
        <v>220</v>
      </c>
      <c r="GZ116" s="5" t="s">
        <v>220</v>
      </c>
      <c r="HA116" s="5" t="s">
        <v>220</v>
      </c>
      <c r="HB116" s="5" t="s">
        <v>220</v>
      </c>
      <c r="HC116" s="5" t="s">
        <v>220</v>
      </c>
      <c r="HD116" s="5" t="s">
        <v>220</v>
      </c>
      <c r="HE116" s="5" t="s">
        <v>220</v>
      </c>
      <c r="HF116" s="5" t="s">
        <v>220</v>
      </c>
      <c r="HG116" s="5" t="s">
        <v>220</v>
      </c>
      <c r="HH116" s="5" t="s">
        <v>220</v>
      </c>
      <c r="HI116" s="5" t="s">
        <v>220</v>
      </c>
      <c r="HJ116" s="5" t="s">
        <v>220</v>
      </c>
      <c r="HK116" s="5" t="s">
        <v>220</v>
      </c>
      <c r="HL116" s="5" t="s">
        <v>220</v>
      </c>
      <c r="HM116" s="5" t="s">
        <v>220</v>
      </c>
      <c r="HN116" s="5" t="s">
        <v>220</v>
      </c>
      <c r="HO116" s="5" t="s">
        <v>220</v>
      </c>
      <c r="HP116" s="5" t="s">
        <v>220</v>
      </c>
      <c r="HQ116" s="5" t="s">
        <v>220</v>
      </c>
      <c r="HR116" s="5" t="s">
        <v>220</v>
      </c>
      <c r="HS116" s="5" t="s">
        <v>220</v>
      </c>
      <c r="HT116" s="5" t="s">
        <v>220</v>
      </c>
      <c r="HU116" s="5" t="s">
        <v>220</v>
      </c>
      <c r="HV116" s="5" t="s">
        <v>220</v>
      </c>
      <c r="HW116" s="5" t="s">
        <v>220</v>
      </c>
      <c r="HX116" s="5" t="s">
        <v>220</v>
      </c>
      <c r="HY116" s="5" t="s">
        <v>220</v>
      </c>
      <c r="HZ116" s="5" t="s">
        <v>220</v>
      </c>
      <c r="IA116" s="5" t="s">
        <v>220</v>
      </c>
      <c r="IB116" s="5" t="s">
        <v>220</v>
      </c>
      <c r="IC116" s="5" t="s">
        <v>220</v>
      </c>
      <c r="ID116" s="5" t="s">
        <v>220</v>
      </c>
      <c r="IE116" s="5" t="s">
        <v>220</v>
      </c>
      <c r="IF116" s="5" t="s">
        <v>220</v>
      </c>
      <c r="IG116" s="5" t="s">
        <v>220</v>
      </c>
      <c r="IH116" s="5" t="s">
        <v>220</v>
      </c>
      <c r="II116" s="5" t="s">
        <v>220</v>
      </c>
      <c r="IJ116" s="5" t="s">
        <v>220</v>
      </c>
      <c r="IK116" s="5" t="s">
        <v>220</v>
      </c>
      <c r="IL116" s="5" t="s">
        <v>220</v>
      </c>
      <c r="IM116" s="5" t="s">
        <v>220</v>
      </c>
      <c r="IN116" s="5" t="s">
        <v>220</v>
      </c>
      <c r="IO116" s="5" t="s">
        <v>220</v>
      </c>
      <c r="IP116" s="5" t="s">
        <v>220</v>
      </c>
      <c r="IQ116" s="5" t="s">
        <v>220</v>
      </c>
      <c r="IR116" s="5" t="s">
        <v>220</v>
      </c>
      <c r="IS116" s="5" t="s">
        <v>220</v>
      </c>
      <c r="IT116" s="5" t="s">
        <v>220</v>
      </c>
      <c r="IU116" s="5" t="s">
        <v>220</v>
      </c>
      <c r="IV116" s="5" t="s">
        <v>220</v>
      </c>
      <c r="IW116" s="5" t="s">
        <v>220</v>
      </c>
      <c r="IX116" s="5" t="s">
        <v>220</v>
      </c>
    </row>
    <row r="117" spans="1:258" x14ac:dyDescent="0.3">
      <c r="A117" s="1" t="s">
        <v>111</v>
      </c>
      <c r="B117" s="2">
        <v>4061646</v>
      </c>
      <c r="C117" s="5">
        <v>48861</v>
      </c>
      <c r="D117" s="5">
        <v>52407</v>
      </c>
      <c r="E117" s="5">
        <v>47825</v>
      </c>
      <c r="F117" s="5">
        <v>49634</v>
      </c>
      <c r="G117" s="5">
        <v>49772</v>
      </c>
      <c r="H117" s="5">
        <v>50697</v>
      </c>
      <c r="I117" s="5">
        <v>49509</v>
      </c>
      <c r="J117" s="5">
        <v>50493</v>
      </c>
      <c r="K117" s="5">
        <v>52199</v>
      </c>
      <c r="L117" s="5">
        <v>54432</v>
      </c>
      <c r="M117" s="5">
        <v>50122</v>
      </c>
      <c r="N117" s="5">
        <v>51552</v>
      </c>
      <c r="O117" s="5">
        <v>54467</v>
      </c>
      <c r="P117" s="5">
        <v>52455</v>
      </c>
      <c r="Q117" s="5">
        <v>53887</v>
      </c>
      <c r="R117" s="5">
        <v>50293</v>
      </c>
      <c r="S117" s="5">
        <v>50202</v>
      </c>
      <c r="T117" s="5">
        <v>54184</v>
      </c>
      <c r="U117" s="5">
        <v>49903</v>
      </c>
      <c r="V117" s="5">
        <v>48697</v>
      </c>
      <c r="W117" s="5">
        <v>49073</v>
      </c>
      <c r="X117" s="5">
        <v>50075</v>
      </c>
      <c r="Y117" s="5">
        <v>47972</v>
      </c>
      <c r="Z117" s="5">
        <v>50474</v>
      </c>
      <c r="AA117" s="5">
        <v>49595</v>
      </c>
      <c r="AB117" s="5">
        <v>47795</v>
      </c>
      <c r="AC117" s="5" t="s">
        <v>220</v>
      </c>
      <c r="AD117" s="5" t="s">
        <v>220</v>
      </c>
      <c r="AE117" s="5" t="s">
        <v>220</v>
      </c>
      <c r="AF117" s="5" t="s">
        <v>220</v>
      </c>
      <c r="AG117" s="5" t="s">
        <v>220</v>
      </c>
      <c r="AH117" s="5" t="s">
        <v>220</v>
      </c>
      <c r="AI117" s="5">
        <v>97923</v>
      </c>
      <c r="AJ117" s="5">
        <v>102498</v>
      </c>
      <c r="AK117" s="5">
        <v>95101</v>
      </c>
      <c r="AL117" s="5">
        <v>95751</v>
      </c>
      <c r="AM117" s="5">
        <v>99902</v>
      </c>
      <c r="AN117" s="5">
        <v>99841</v>
      </c>
      <c r="AO117" s="5">
        <v>99446</v>
      </c>
      <c r="AP117" s="5">
        <v>101072</v>
      </c>
      <c r="AQ117" s="5">
        <v>102445</v>
      </c>
      <c r="AR117" s="5">
        <v>104957</v>
      </c>
      <c r="AS117" s="5">
        <v>99122</v>
      </c>
      <c r="AT117" s="5">
        <v>104374</v>
      </c>
      <c r="AU117" s="5">
        <v>131989</v>
      </c>
      <c r="AV117" s="5">
        <v>146036</v>
      </c>
      <c r="AW117" s="5">
        <v>149604</v>
      </c>
      <c r="AX117" s="5">
        <v>144499</v>
      </c>
      <c r="AY117" s="5">
        <v>148269</v>
      </c>
      <c r="AZ117" s="5">
        <v>151636</v>
      </c>
      <c r="BA117" s="5">
        <v>148784</v>
      </c>
      <c r="BB117" s="5">
        <v>145174</v>
      </c>
      <c r="BC117" s="5">
        <v>143310</v>
      </c>
      <c r="BD117" s="5">
        <v>145041</v>
      </c>
      <c r="BE117" s="5">
        <v>147909</v>
      </c>
      <c r="BF117" s="5">
        <v>185001</v>
      </c>
      <c r="BG117" s="5">
        <v>186109</v>
      </c>
      <c r="BH117" s="5">
        <v>183614</v>
      </c>
      <c r="BI117" s="5" t="s">
        <v>220</v>
      </c>
      <c r="BJ117" s="5" t="s">
        <v>220</v>
      </c>
      <c r="BK117" s="5" t="s">
        <v>220</v>
      </c>
      <c r="BL117" s="5" t="s">
        <v>220</v>
      </c>
      <c r="BM117" s="5" t="s">
        <v>220</v>
      </c>
      <c r="BN117" s="5" t="s">
        <v>220</v>
      </c>
      <c r="BO117" s="6">
        <v>15.09414654113794</v>
      </c>
      <c r="BP117" s="6">
        <v>15.25721263929171</v>
      </c>
      <c r="BQ117" s="6">
        <v>14.42999330879892</v>
      </c>
      <c r="BR117" s="6">
        <v>13.0656404883749</v>
      </c>
      <c r="BS117" s="6">
        <v>12.31616169733986</v>
      </c>
      <c r="BT117" s="6">
        <v>12.146675345681199</v>
      </c>
      <c r="BU117" s="6">
        <v>12.900684723989571</v>
      </c>
      <c r="BV117" s="6">
        <v>13.67714336640722</v>
      </c>
      <c r="BW117" s="6">
        <v>13.03281672062683</v>
      </c>
      <c r="BX117" s="6">
        <v>12.99235743680188</v>
      </c>
      <c r="BY117" s="6">
        <v>13.251665935118311</v>
      </c>
      <c r="BZ117" s="6">
        <v>12.84722222222222</v>
      </c>
      <c r="CA117" s="6">
        <v>10.555014963188709</v>
      </c>
      <c r="CB117" s="6">
        <v>9.7607473072157003</v>
      </c>
      <c r="CC117" s="6">
        <v>9.7333308590197998</v>
      </c>
      <c r="CD117" s="6">
        <v>9.6076988845366103</v>
      </c>
      <c r="CE117" s="6">
        <v>9.3960399984064296</v>
      </c>
      <c r="CF117" s="6">
        <v>9.1779861213642402</v>
      </c>
      <c r="CG117" s="6">
        <v>8.4804520770294296</v>
      </c>
      <c r="CH117" s="6">
        <v>8.4877551020408095</v>
      </c>
      <c r="CI117" s="6" t="s">
        <v>220</v>
      </c>
      <c r="CJ117" s="6" t="s">
        <v>220</v>
      </c>
      <c r="CK117" s="6" t="s">
        <v>220</v>
      </c>
      <c r="CL117" s="6" t="s">
        <v>220</v>
      </c>
      <c r="CM117" s="6" t="s">
        <v>220</v>
      </c>
      <c r="CN117" s="6" t="s">
        <v>220</v>
      </c>
      <c r="CO117" s="6" t="s">
        <v>220</v>
      </c>
      <c r="CP117" s="6" t="s">
        <v>220</v>
      </c>
      <c r="CQ117" s="6" t="s">
        <v>220</v>
      </c>
      <c r="CR117" s="6" t="s">
        <v>220</v>
      </c>
      <c r="CS117" s="6" t="s">
        <v>220</v>
      </c>
      <c r="CT117" s="6" t="s">
        <v>220</v>
      </c>
      <c r="CU117" s="6">
        <v>14.450707807069589</v>
      </c>
      <c r="CV117" s="6">
        <v>14.65666474321984</v>
      </c>
      <c r="CW117" s="6">
        <v>13.89007011001711</v>
      </c>
      <c r="CX117" s="6">
        <v>12.59401556344219</v>
      </c>
      <c r="CY117" s="6">
        <v>11.784490812830891</v>
      </c>
      <c r="CZ117" s="6">
        <v>11.69558441558441</v>
      </c>
      <c r="DA117" s="6">
        <v>12.360851738636001</v>
      </c>
      <c r="DB117" s="6">
        <v>13.068374226518481</v>
      </c>
      <c r="DC117" s="6">
        <v>12.531031198386881</v>
      </c>
      <c r="DD117" s="6">
        <v>12.4509998020194</v>
      </c>
      <c r="DE117" s="6">
        <v>12.822499581169369</v>
      </c>
      <c r="DF117" s="6">
        <v>12.35631040929159</v>
      </c>
      <c r="DG117" s="6">
        <v>9.2859315174247605</v>
      </c>
      <c r="DH117" s="6">
        <v>7.7488806860447097</v>
      </c>
      <c r="DI117" s="6">
        <v>7.6971021143401099</v>
      </c>
      <c r="DJ117" s="6">
        <v>7.6177639046537999</v>
      </c>
      <c r="DK117" s="6">
        <v>7.4356530028598602</v>
      </c>
      <c r="DL117" s="6">
        <v>7.3325529625895598</v>
      </c>
      <c r="DM117" s="6">
        <v>6.6763105324791603</v>
      </c>
      <c r="DN117" s="6">
        <v>6.7541405234299896</v>
      </c>
      <c r="DO117" s="6" t="s">
        <v>220</v>
      </c>
      <c r="DP117" s="6" t="s">
        <v>220</v>
      </c>
      <c r="DQ117" s="6" t="s">
        <v>220</v>
      </c>
      <c r="DR117" s="6" t="s">
        <v>220</v>
      </c>
      <c r="DS117" s="6" t="s">
        <v>220</v>
      </c>
      <c r="DT117" s="6" t="s">
        <v>220</v>
      </c>
      <c r="DU117" s="6" t="s">
        <v>220</v>
      </c>
      <c r="DV117" s="6" t="s">
        <v>220</v>
      </c>
      <c r="DW117" s="6" t="s">
        <v>220</v>
      </c>
      <c r="DX117" s="6" t="s">
        <v>220</v>
      </c>
      <c r="DY117" s="6" t="s">
        <v>220</v>
      </c>
      <c r="DZ117" s="6" t="s">
        <v>220</v>
      </c>
      <c r="EA117" s="6">
        <v>15.094146541137945</v>
      </c>
      <c r="EB117" s="6">
        <v>15.25721263929171</v>
      </c>
      <c r="EC117" s="6">
        <v>14.429993308798929</v>
      </c>
      <c r="ED117" s="6">
        <v>13.065640488374903</v>
      </c>
      <c r="EE117" s="6">
        <v>12.31616169733987</v>
      </c>
      <c r="EF117" s="6">
        <v>12.146675345681205</v>
      </c>
      <c r="EG117" s="6">
        <v>12.900684723989578</v>
      </c>
      <c r="EH117" s="6">
        <v>13.677143366407225</v>
      </c>
      <c r="EI117" s="6">
        <v>13.032816720626831</v>
      </c>
      <c r="EJ117" s="6">
        <v>12.992357436801882</v>
      </c>
      <c r="EK117" s="6">
        <v>13.251665935118311</v>
      </c>
      <c r="EL117" s="6">
        <v>12.847222222222221</v>
      </c>
      <c r="EM117" s="6">
        <v>10.55501496318872</v>
      </c>
      <c r="EN117" s="6">
        <v>9.7607473072157092</v>
      </c>
      <c r="EO117" s="6">
        <v>9.7333308590197998</v>
      </c>
      <c r="EP117" s="6">
        <v>9.6076988845366156</v>
      </c>
      <c r="EQ117" s="6">
        <v>9.3960399984064384</v>
      </c>
      <c r="ER117" s="6">
        <v>9.1779861213642402</v>
      </c>
      <c r="ES117" s="6">
        <v>8.4804520770294367</v>
      </c>
      <c r="ET117" s="6">
        <v>8.4877551020408166</v>
      </c>
      <c r="EU117" s="6" t="s">
        <v>220</v>
      </c>
      <c r="EV117" s="6" t="s">
        <v>220</v>
      </c>
      <c r="EW117" s="6" t="s">
        <v>220</v>
      </c>
      <c r="EX117" s="6" t="s">
        <v>220</v>
      </c>
      <c r="EY117" s="6" t="s">
        <v>220</v>
      </c>
      <c r="EZ117" s="6" t="s">
        <v>220</v>
      </c>
      <c r="FA117" s="6" t="s">
        <v>220</v>
      </c>
      <c r="FB117" s="6" t="s">
        <v>220</v>
      </c>
      <c r="FC117" s="6" t="s">
        <v>220</v>
      </c>
      <c r="FD117" s="6" t="s">
        <v>220</v>
      </c>
      <c r="FE117" s="6" t="s">
        <v>220</v>
      </c>
      <c r="FF117" s="6" t="s">
        <v>220</v>
      </c>
      <c r="FG117" s="6">
        <v>14.450707807069595</v>
      </c>
      <c r="FH117" s="6">
        <v>14.656664743219849</v>
      </c>
      <c r="FI117" s="6">
        <v>13.890070110017119</v>
      </c>
      <c r="FJ117" s="6">
        <v>12.594015563442191</v>
      </c>
      <c r="FK117" s="6">
        <v>11.784490812830894</v>
      </c>
      <c r="FL117" s="6">
        <v>11.695584415584415</v>
      </c>
      <c r="FM117" s="6">
        <v>12.360851738636008</v>
      </c>
      <c r="FN117" s="6">
        <v>13.068374226518486</v>
      </c>
      <c r="FO117" s="6">
        <v>12.531031198386884</v>
      </c>
      <c r="FP117" s="6">
        <v>12.450999802019401</v>
      </c>
      <c r="FQ117" s="6">
        <v>12.822499581169374</v>
      </c>
      <c r="FR117" s="6">
        <v>12.356310409291595</v>
      </c>
      <c r="FS117" s="6">
        <v>9.2859315174247676</v>
      </c>
      <c r="FT117" s="6">
        <v>7.7488806860447168</v>
      </c>
      <c r="FU117" s="6">
        <v>7.6971021143401162</v>
      </c>
      <c r="FV117" s="6">
        <v>7.6177639046538026</v>
      </c>
      <c r="FW117" s="6">
        <v>7.4356530028598664</v>
      </c>
      <c r="FX117" s="6">
        <v>7.3325529625895678</v>
      </c>
      <c r="FY117" s="6">
        <v>6.6763105324791621</v>
      </c>
      <c r="FZ117" s="6">
        <v>6.7541405234299923</v>
      </c>
      <c r="GA117" s="6" t="s">
        <v>220</v>
      </c>
      <c r="GB117" s="6" t="s">
        <v>220</v>
      </c>
      <c r="GC117" s="6" t="s">
        <v>220</v>
      </c>
      <c r="GD117" s="6" t="s">
        <v>220</v>
      </c>
      <c r="GE117" s="6" t="s">
        <v>220</v>
      </c>
      <c r="GF117" s="6" t="s">
        <v>220</v>
      </c>
      <c r="GG117" s="6" t="s">
        <v>220</v>
      </c>
      <c r="GH117" s="6" t="s">
        <v>220</v>
      </c>
      <c r="GI117" s="6" t="s">
        <v>220</v>
      </c>
      <c r="GJ117" s="6" t="s">
        <v>220</v>
      </c>
      <c r="GK117" s="6" t="s">
        <v>220</v>
      </c>
      <c r="GL117" s="6" t="s">
        <v>220</v>
      </c>
      <c r="GM117" s="5">
        <v>4366</v>
      </c>
      <c r="GN117" s="5">
        <v>4389</v>
      </c>
      <c r="GO117" s="5">
        <v>4438</v>
      </c>
      <c r="GP117" s="5">
        <v>4430</v>
      </c>
      <c r="GQ117" s="5">
        <v>4428</v>
      </c>
      <c r="GR117" s="5">
        <v>4419</v>
      </c>
      <c r="GS117" s="5">
        <v>4440</v>
      </c>
      <c r="GT117" s="5">
        <v>4468</v>
      </c>
      <c r="GU117" s="5">
        <v>4515</v>
      </c>
      <c r="GV117" s="5">
        <v>4557</v>
      </c>
      <c r="GW117" s="5">
        <v>4576</v>
      </c>
      <c r="GX117" s="5">
        <v>4590</v>
      </c>
      <c r="GY117" s="5">
        <v>4601</v>
      </c>
      <c r="GZ117" s="5">
        <v>4603</v>
      </c>
      <c r="HA117" s="5">
        <v>4616</v>
      </c>
      <c r="HB117" s="5">
        <v>4603</v>
      </c>
      <c r="HC117" s="5">
        <v>4614</v>
      </c>
      <c r="HD117" s="5">
        <v>4622</v>
      </c>
      <c r="HE117" s="5">
        <v>4619</v>
      </c>
      <c r="HF117" s="5">
        <v>4607</v>
      </c>
      <c r="HG117" s="5" t="s">
        <v>220</v>
      </c>
      <c r="HH117" s="5" t="s">
        <v>220</v>
      </c>
      <c r="HI117" s="5" t="s">
        <v>220</v>
      </c>
      <c r="HJ117" s="5" t="s">
        <v>220</v>
      </c>
      <c r="HK117" s="5" t="s">
        <v>220</v>
      </c>
      <c r="HL117" s="5" t="s">
        <v>220</v>
      </c>
      <c r="HM117" s="5" t="s">
        <v>220</v>
      </c>
      <c r="HN117" s="5" t="s">
        <v>220</v>
      </c>
      <c r="HO117" s="5" t="s">
        <v>220</v>
      </c>
      <c r="HP117" s="5" t="s">
        <v>220</v>
      </c>
      <c r="HQ117" s="5" t="s">
        <v>220</v>
      </c>
      <c r="HR117" s="5" t="s">
        <v>220</v>
      </c>
      <c r="HS117" s="5">
        <v>5283</v>
      </c>
      <c r="HT117" s="5">
        <v>5318</v>
      </c>
      <c r="HU117" s="5">
        <v>5381</v>
      </c>
      <c r="HV117" s="5">
        <v>5377</v>
      </c>
      <c r="HW117" s="5">
        <v>5372</v>
      </c>
      <c r="HX117" s="5">
        <v>5345</v>
      </c>
      <c r="HY117" s="5">
        <v>5360</v>
      </c>
      <c r="HZ117" s="5">
        <v>5400</v>
      </c>
      <c r="IA117" s="5">
        <v>5452</v>
      </c>
      <c r="IB117" s="5">
        <v>5489</v>
      </c>
      <c r="IC117" s="5">
        <v>5518</v>
      </c>
      <c r="ID117" s="5">
        <v>5543</v>
      </c>
      <c r="IE117" s="5">
        <v>5567</v>
      </c>
      <c r="IF117" s="5">
        <v>5561</v>
      </c>
      <c r="IG117" s="5">
        <v>5569</v>
      </c>
      <c r="IH117" s="5">
        <v>5574</v>
      </c>
      <c r="II117" s="5">
        <v>5573</v>
      </c>
      <c r="IJ117" s="5">
        <v>5587</v>
      </c>
      <c r="IK117" s="5">
        <v>5604</v>
      </c>
      <c r="IL117" s="5">
        <v>5638</v>
      </c>
      <c r="IM117" s="5" t="s">
        <v>220</v>
      </c>
      <c r="IN117" s="5" t="s">
        <v>220</v>
      </c>
      <c r="IO117" s="5" t="s">
        <v>220</v>
      </c>
      <c r="IP117" s="5" t="s">
        <v>220</v>
      </c>
      <c r="IQ117" s="5" t="s">
        <v>220</v>
      </c>
      <c r="IR117" s="5" t="s">
        <v>220</v>
      </c>
      <c r="IS117" s="5" t="s">
        <v>220</v>
      </c>
      <c r="IT117" s="5" t="s">
        <v>220</v>
      </c>
      <c r="IU117" s="5" t="s">
        <v>220</v>
      </c>
      <c r="IV117" s="5" t="s">
        <v>220</v>
      </c>
      <c r="IW117" s="5" t="s">
        <v>220</v>
      </c>
      <c r="IX117" s="5" t="s">
        <v>220</v>
      </c>
    </row>
    <row r="118" spans="1:258" x14ac:dyDescent="0.3">
      <c r="A118" s="1" t="s">
        <v>112</v>
      </c>
      <c r="B118" s="2">
        <v>4061670</v>
      </c>
      <c r="C118" s="5" t="s">
        <v>220</v>
      </c>
      <c r="D118" s="5" t="s">
        <v>220</v>
      </c>
      <c r="E118" s="5" t="s">
        <v>220</v>
      </c>
      <c r="F118" s="5" t="s">
        <v>220</v>
      </c>
      <c r="G118" s="5" t="s">
        <v>220</v>
      </c>
      <c r="H118" s="5" t="s">
        <v>220</v>
      </c>
      <c r="I118" s="5" t="s">
        <v>220</v>
      </c>
      <c r="J118" s="5" t="s">
        <v>220</v>
      </c>
      <c r="K118" s="5" t="s">
        <v>220</v>
      </c>
      <c r="L118" s="5" t="s">
        <v>220</v>
      </c>
      <c r="M118" s="5" t="s">
        <v>220</v>
      </c>
      <c r="N118" s="5" t="s">
        <v>220</v>
      </c>
      <c r="O118" s="5" t="s">
        <v>220</v>
      </c>
      <c r="P118" s="5" t="s">
        <v>220</v>
      </c>
      <c r="Q118" s="5" t="s">
        <v>220</v>
      </c>
      <c r="R118" s="5" t="s">
        <v>220</v>
      </c>
      <c r="S118" s="5" t="s">
        <v>220</v>
      </c>
      <c r="T118" s="5" t="s">
        <v>220</v>
      </c>
      <c r="U118" s="5" t="s">
        <v>220</v>
      </c>
      <c r="V118" s="5" t="s">
        <v>220</v>
      </c>
      <c r="W118" s="5" t="s">
        <v>220</v>
      </c>
      <c r="X118" s="5" t="s">
        <v>220</v>
      </c>
      <c r="Y118" s="5">
        <v>474580</v>
      </c>
      <c r="Z118" s="5">
        <v>499583</v>
      </c>
      <c r="AA118" s="5">
        <v>455421</v>
      </c>
      <c r="AB118" s="5">
        <v>436021</v>
      </c>
      <c r="AC118" s="5" t="s">
        <v>220</v>
      </c>
      <c r="AD118" s="5" t="s">
        <v>220</v>
      </c>
      <c r="AE118" s="5" t="s">
        <v>220</v>
      </c>
      <c r="AF118" s="5" t="s">
        <v>220</v>
      </c>
      <c r="AG118" s="5" t="s">
        <v>220</v>
      </c>
      <c r="AH118" s="5" t="s">
        <v>220</v>
      </c>
      <c r="AI118" s="5" t="s">
        <v>220</v>
      </c>
      <c r="AJ118" s="5" t="s">
        <v>220</v>
      </c>
      <c r="AK118" s="5" t="s">
        <v>220</v>
      </c>
      <c r="AL118" s="5" t="s">
        <v>220</v>
      </c>
      <c r="AM118" s="5" t="s">
        <v>220</v>
      </c>
      <c r="AN118" s="5" t="s">
        <v>220</v>
      </c>
      <c r="AO118" s="5" t="s">
        <v>220</v>
      </c>
      <c r="AP118" s="5" t="s">
        <v>220</v>
      </c>
      <c r="AQ118" s="5" t="s">
        <v>220</v>
      </c>
      <c r="AR118" s="5" t="s">
        <v>220</v>
      </c>
      <c r="AS118" s="5" t="s">
        <v>220</v>
      </c>
      <c r="AT118" s="5" t="s">
        <v>220</v>
      </c>
      <c r="AU118" s="5" t="s">
        <v>220</v>
      </c>
      <c r="AV118" s="5" t="s">
        <v>220</v>
      </c>
      <c r="AW118" s="5" t="s">
        <v>220</v>
      </c>
      <c r="AX118" s="5" t="s">
        <v>220</v>
      </c>
      <c r="AY118" s="5" t="s">
        <v>220</v>
      </c>
      <c r="AZ118" s="5" t="s">
        <v>220</v>
      </c>
      <c r="BA118" s="5" t="s">
        <v>220</v>
      </c>
      <c r="BB118" s="5" t="s">
        <v>220</v>
      </c>
      <c r="BC118" s="5" t="s">
        <v>220</v>
      </c>
      <c r="BD118" s="5" t="s">
        <v>220</v>
      </c>
      <c r="BE118" s="5">
        <v>1010725</v>
      </c>
      <c r="BF118" s="5">
        <v>1418847</v>
      </c>
      <c r="BG118" s="5">
        <v>1143828</v>
      </c>
      <c r="BH118" s="5">
        <v>1009191</v>
      </c>
      <c r="BI118" s="5" t="s">
        <v>220</v>
      </c>
      <c r="BJ118" s="5" t="s">
        <v>220</v>
      </c>
      <c r="BK118" s="5" t="s">
        <v>220</v>
      </c>
      <c r="BL118" s="5" t="s">
        <v>220</v>
      </c>
      <c r="BM118" s="5" t="s">
        <v>220</v>
      </c>
      <c r="BN118" s="5" t="s">
        <v>220</v>
      </c>
      <c r="BO118" s="6" t="s">
        <v>220</v>
      </c>
      <c r="BP118" s="6" t="s">
        <v>220</v>
      </c>
      <c r="BQ118" s="6" t="s">
        <v>220</v>
      </c>
      <c r="BR118" s="6" t="s">
        <v>220</v>
      </c>
      <c r="BS118" s="6" t="s">
        <v>220</v>
      </c>
      <c r="BT118" s="6" t="s">
        <v>220</v>
      </c>
      <c r="BU118" s="6" t="s">
        <v>220</v>
      </c>
      <c r="BV118" s="6" t="s">
        <v>220</v>
      </c>
      <c r="BW118" s="6" t="s">
        <v>220</v>
      </c>
      <c r="BX118" s="6" t="s">
        <v>220</v>
      </c>
      <c r="BY118" s="6" t="s">
        <v>220</v>
      </c>
      <c r="BZ118" s="6" t="s">
        <v>220</v>
      </c>
      <c r="CA118" s="6" t="s">
        <v>220</v>
      </c>
      <c r="CB118" s="6" t="s">
        <v>220</v>
      </c>
      <c r="CC118" s="6" t="s">
        <v>220</v>
      </c>
      <c r="CD118" s="6" t="s">
        <v>220</v>
      </c>
      <c r="CE118" s="6" t="s">
        <v>220</v>
      </c>
      <c r="CF118" s="6" t="s">
        <v>220</v>
      </c>
      <c r="CG118" s="6" t="s">
        <v>220</v>
      </c>
      <c r="CH118" s="6" t="s">
        <v>220</v>
      </c>
      <c r="CI118" s="6" t="s">
        <v>220</v>
      </c>
      <c r="CJ118" s="6" t="s">
        <v>220</v>
      </c>
      <c r="CK118" s="6" t="s">
        <v>220</v>
      </c>
      <c r="CL118" s="6" t="s">
        <v>220</v>
      </c>
      <c r="CM118" s="6" t="s">
        <v>220</v>
      </c>
      <c r="CN118" s="6" t="s">
        <v>220</v>
      </c>
      <c r="CO118" s="6" t="s">
        <v>220</v>
      </c>
      <c r="CP118" s="6" t="s">
        <v>220</v>
      </c>
      <c r="CQ118" s="6" t="s">
        <v>220</v>
      </c>
      <c r="CR118" s="6" t="s">
        <v>220</v>
      </c>
      <c r="CS118" s="6" t="s">
        <v>220</v>
      </c>
      <c r="CT118" s="6" t="s">
        <v>220</v>
      </c>
      <c r="CU118" s="6" t="s">
        <v>220</v>
      </c>
      <c r="CV118" s="6" t="s">
        <v>220</v>
      </c>
      <c r="CW118" s="6" t="s">
        <v>220</v>
      </c>
      <c r="CX118" s="6" t="s">
        <v>220</v>
      </c>
      <c r="CY118" s="6" t="s">
        <v>220</v>
      </c>
      <c r="CZ118" s="6" t="s">
        <v>220</v>
      </c>
      <c r="DA118" s="6" t="s">
        <v>220</v>
      </c>
      <c r="DB118" s="6" t="s">
        <v>220</v>
      </c>
      <c r="DC118" s="6" t="s">
        <v>220</v>
      </c>
      <c r="DD118" s="6" t="s">
        <v>220</v>
      </c>
      <c r="DE118" s="6" t="s">
        <v>220</v>
      </c>
      <c r="DF118" s="6" t="s">
        <v>220</v>
      </c>
      <c r="DG118" s="6" t="s">
        <v>220</v>
      </c>
      <c r="DH118" s="6" t="s">
        <v>220</v>
      </c>
      <c r="DI118" s="6" t="s">
        <v>220</v>
      </c>
      <c r="DJ118" s="6" t="s">
        <v>220</v>
      </c>
      <c r="DK118" s="6" t="s">
        <v>220</v>
      </c>
      <c r="DL118" s="6" t="s">
        <v>220</v>
      </c>
      <c r="DM118" s="6" t="s">
        <v>220</v>
      </c>
      <c r="DN118" s="6" t="s">
        <v>220</v>
      </c>
      <c r="DO118" s="6" t="s">
        <v>220</v>
      </c>
      <c r="DP118" s="6" t="s">
        <v>220</v>
      </c>
      <c r="DQ118" s="6" t="s">
        <v>220</v>
      </c>
      <c r="DR118" s="6" t="s">
        <v>220</v>
      </c>
      <c r="DS118" s="6" t="s">
        <v>220</v>
      </c>
      <c r="DT118" s="6" t="s">
        <v>220</v>
      </c>
      <c r="DU118" s="6" t="s">
        <v>220</v>
      </c>
      <c r="DV118" s="6" t="s">
        <v>220</v>
      </c>
      <c r="DW118" s="6" t="s">
        <v>220</v>
      </c>
      <c r="DX118" s="6" t="s">
        <v>220</v>
      </c>
      <c r="DY118" s="6" t="s">
        <v>220</v>
      </c>
      <c r="DZ118" s="6" t="s">
        <v>220</v>
      </c>
      <c r="EA118" s="6" t="s">
        <v>220</v>
      </c>
      <c r="EB118" s="6" t="s">
        <v>220</v>
      </c>
      <c r="EC118" s="6" t="s">
        <v>220</v>
      </c>
      <c r="ED118" s="6" t="s">
        <v>220</v>
      </c>
      <c r="EE118" s="6" t="s">
        <v>220</v>
      </c>
      <c r="EF118" s="6" t="s">
        <v>220</v>
      </c>
      <c r="EG118" s="6" t="s">
        <v>220</v>
      </c>
      <c r="EH118" s="6" t="s">
        <v>220</v>
      </c>
      <c r="EI118" s="6" t="s">
        <v>220</v>
      </c>
      <c r="EJ118" s="6" t="s">
        <v>220</v>
      </c>
      <c r="EK118" s="6" t="s">
        <v>220</v>
      </c>
      <c r="EL118" s="6" t="s">
        <v>220</v>
      </c>
      <c r="EM118" s="6" t="s">
        <v>220</v>
      </c>
      <c r="EN118" s="6" t="s">
        <v>220</v>
      </c>
      <c r="EO118" s="6" t="s">
        <v>220</v>
      </c>
      <c r="EP118" s="6" t="s">
        <v>220</v>
      </c>
      <c r="EQ118" s="6" t="s">
        <v>220</v>
      </c>
      <c r="ER118" s="6" t="s">
        <v>220</v>
      </c>
      <c r="ES118" s="6" t="s">
        <v>220</v>
      </c>
      <c r="ET118" s="6" t="s">
        <v>220</v>
      </c>
      <c r="EU118" s="6" t="s">
        <v>220</v>
      </c>
      <c r="EV118" s="6" t="s">
        <v>220</v>
      </c>
      <c r="EW118" s="6" t="s">
        <v>220</v>
      </c>
      <c r="EX118" s="6" t="s">
        <v>220</v>
      </c>
      <c r="EY118" s="6" t="s">
        <v>220</v>
      </c>
      <c r="EZ118" s="6" t="s">
        <v>220</v>
      </c>
      <c r="FA118" s="6" t="s">
        <v>220</v>
      </c>
      <c r="FB118" s="6" t="s">
        <v>220</v>
      </c>
      <c r="FC118" s="6" t="s">
        <v>220</v>
      </c>
      <c r="FD118" s="6" t="s">
        <v>220</v>
      </c>
      <c r="FE118" s="6" t="s">
        <v>220</v>
      </c>
      <c r="FF118" s="6" t="s">
        <v>220</v>
      </c>
      <c r="FG118" s="6" t="s">
        <v>220</v>
      </c>
      <c r="FH118" s="6" t="s">
        <v>220</v>
      </c>
      <c r="FI118" s="6" t="s">
        <v>220</v>
      </c>
      <c r="FJ118" s="6" t="s">
        <v>220</v>
      </c>
      <c r="FK118" s="6" t="s">
        <v>220</v>
      </c>
      <c r="FL118" s="6" t="s">
        <v>220</v>
      </c>
      <c r="FM118" s="6" t="s">
        <v>220</v>
      </c>
      <c r="FN118" s="6" t="s">
        <v>220</v>
      </c>
      <c r="FO118" s="6" t="s">
        <v>220</v>
      </c>
      <c r="FP118" s="6" t="s">
        <v>220</v>
      </c>
      <c r="FQ118" s="6" t="s">
        <v>220</v>
      </c>
      <c r="FR118" s="6" t="s">
        <v>220</v>
      </c>
      <c r="FS118" s="6" t="s">
        <v>220</v>
      </c>
      <c r="FT118" s="6" t="s">
        <v>220</v>
      </c>
      <c r="FU118" s="6" t="s">
        <v>220</v>
      </c>
      <c r="FV118" s="6" t="s">
        <v>220</v>
      </c>
      <c r="FW118" s="6" t="s">
        <v>220</v>
      </c>
      <c r="FX118" s="6" t="s">
        <v>220</v>
      </c>
      <c r="FY118" s="6" t="s">
        <v>220</v>
      </c>
      <c r="FZ118" s="6" t="s">
        <v>220</v>
      </c>
      <c r="GA118" s="6" t="s">
        <v>220</v>
      </c>
      <c r="GB118" s="6" t="s">
        <v>220</v>
      </c>
      <c r="GC118" s="6" t="s">
        <v>220</v>
      </c>
      <c r="GD118" s="6" t="s">
        <v>220</v>
      </c>
      <c r="GE118" s="6" t="s">
        <v>220</v>
      </c>
      <c r="GF118" s="6" t="s">
        <v>220</v>
      </c>
      <c r="GG118" s="6" t="s">
        <v>220</v>
      </c>
      <c r="GH118" s="6" t="s">
        <v>220</v>
      </c>
      <c r="GI118" s="6" t="s">
        <v>220</v>
      </c>
      <c r="GJ118" s="6" t="s">
        <v>220</v>
      </c>
      <c r="GK118" s="6" t="s">
        <v>220</v>
      </c>
      <c r="GL118" s="6" t="s">
        <v>220</v>
      </c>
      <c r="GM118" s="5" t="s">
        <v>220</v>
      </c>
      <c r="GN118" s="5" t="s">
        <v>220</v>
      </c>
      <c r="GO118" s="5" t="s">
        <v>220</v>
      </c>
      <c r="GP118" s="5" t="s">
        <v>220</v>
      </c>
      <c r="GQ118" s="5" t="s">
        <v>220</v>
      </c>
      <c r="GR118" s="5" t="s">
        <v>220</v>
      </c>
      <c r="GS118" s="5" t="s">
        <v>220</v>
      </c>
      <c r="GT118" s="5" t="s">
        <v>220</v>
      </c>
      <c r="GU118" s="5" t="s">
        <v>220</v>
      </c>
      <c r="GV118" s="5" t="s">
        <v>220</v>
      </c>
      <c r="GW118" s="5" t="s">
        <v>220</v>
      </c>
      <c r="GX118" s="5" t="s">
        <v>220</v>
      </c>
      <c r="GY118" s="5" t="s">
        <v>220</v>
      </c>
      <c r="GZ118" s="5" t="s">
        <v>220</v>
      </c>
      <c r="HA118" s="5" t="s">
        <v>220</v>
      </c>
      <c r="HB118" s="5" t="s">
        <v>220</v>
      </c>
      <c r="HC118" s="5" t="s">
        <v>220</v>
      </c>
      <c r="HD118" s="5" t="s">
        <v>220</v>
      </c>
      <c r="HE118" s="5" t="s">
        <v>220</v>
      </c>
      <c r="HF118" s="5" t="s">
        <v>220</v>
      </c>
      <c r="HG118" s="5" t="s">
        <v>220</v>
      </c>
      <c r="HH118" s="5" t="s">
        <v>220</v>
      </c>
      <c r="HI118" s="5" t="s">
        <v>220</v>
      </c>
      <c r="HJ118" s="5" t="s">
        <v>220</v>
      </c>
      <c r="HK118" s="5" t="s">
        <v>220</v>
      </c>
      <c r="HL118" s="5" t="s">
        <v>220</v>
      </c>
      <c r="HM118" s="5" t="s">
        <v>220</v>
      </c>
      <c r="HN118" s="5" t="s">
        <v>220</v>
      </c>
      <c r="HO118" s="5" t="s">
        <v>220</v>
      </c>
      <c r="HP118" s="5" t="s">
        <v>220</v>
      </c>
      <c r="HQ118" s="5" t="s">
        <v>220</v>
      </c>
      <c r="HR118" s="5" t="s">
        <v>220</v>
      </c>
      <c r="HS118" s="5" t="s">
        <v>220</v>
      </c>
      <c r="HT118" s="5" t="s">
        <v>220</v>
      </c>
      <c r="HU118" s="5" t="s">
        <v>220</v>
      </c>
      <c r="HV118" s="5" t="s">
        <v>220</v>
      </c>
      <c r="HW118" s="5" t="s">
        <v>220</v>
      </c>
      <c r="HX118" s="5" t="s">
        <v>220</v>
      </c>
      <c r="HY118" s="5" t="s">
        <v>220</v>
      </c>
      <c r="HZ118" s="5" t="s">
        <v>220</v>
      </c>
      <c r="IA118" s="5" t="s">
        <v>220</v>
      </c>
      <c r="IB118" s="5" t="s">
        <v>220</v>
      </c>
      <c r="IC118" s="5" t="s">
        <v>220</v>
      </c>
      <c r="ID118" s="5" t="s">
        <v>220</v>
      </c>
      <c r="IE118" s="5" t="s">
        <v>220</v>
      </c>
      <c r="IF118" s="5" t="s">
        <v>220</v>
      </c>
      <c r="IG118" s="5" t="s">
        <v>220</v>
      </c>
      <c r="IH118" s="5" t="s">
        <v>220</v>
      </c>
      <c r="II118" s="5" t="s">
        <v>220</v>
      </c>
      <c r="IJ118" s="5" t="s">
        <v>220</v>
      </c>
      <c r="IK118" s="5" t="s">
        <v>220</v>
      </c>
      <c r="IL118" s="5" t="s">
        <v>220</v>
      </c>
      <c r="IM118" s="5" t="s">
        <v>220</v>
      </c>
      <c r="IN118" s="5" t="s">
        <v>220</v>
      </c>
      <c r="IO118" s="5" t="s">
        <v>220</v>
      </c>
      <c r="IP118" s="5" t="s">
        <v>220</v>
      </c>
      <c r="IQ118" s="5" t="s">
        <v>220</v>
      </c>
      <c r="IR118" s="5" t="s">
        <v>220</v>
      </c>
      <c r="IS118" s="5" t="s">
        <v>220</v>
      </c>
      <c r="IT118" s="5" t="s">
        <v>220</v>
      </c>
      <c r="IU118" s="5" t="s">
        <v>220</v>
      </c>
      <c r="IV118" s="5" t="s">
        <v>220</v>
      </c>
      <c r="IW118" s="5" t="s">
        <v>220</v>
      </c>
      <c r="IX118" s="5" t="s">
        <v>220</v>
      </c>
    </row>
    <row r="119" spans="1:258" x14ac:dyDescent="0.3">
      <c r="A119" s="1" t="s">
        <v>113</v>
      </c>
      <c r="B119" s="2">
        <v>4061671</v>
      </c>
      <c r="C119" s="5" t="s">
        <v>220</v>
      </c>
      <c r="D119" s="5">
        <v>8976</v>
      </c>
      <c r="E119" s="5">
        <v>22062</v>
      </c>
      <c r="F119" s="5">
        <v>97984</v>
      </c>
      <c r="G119" s="5">
        <v>100676</v>
      </c>
      <c r="H119" s="5">
        <v>100527</v>
      </c>
      <c r="I119" s="5">
        <v>99801</v>
      </c>
      <c r="J119" s="5">
        <v>93807</v>
      </c>
      <c r="K119" s="5">
        <v>92979</v>
      </c>
      <c r="L119" s="5">
        <v>93070</v>
      </c>
      <c r="M119" s="5">
        <v>90226</v>
      </c>
      <c r="N119" s="5">
        <v>93743</v>
      </c>
      <c r="O119" s="5">
        <v>95355</v>
      </c>
      <c r="P119" s="5">
        <v>89147</v>
      </c>
      <c r="Q119" s="5">
        <v>94080</v>
      </c>
      <c r="R119" s="5">
        <v>90545</v>
      </c>
      <c r="S119" s="5">
        <v>88710</v>
      </c>
      <c r="T119" s="5">
        <v>77448</v>
      </c>
      <c r="U119" s="5" t="s">
        <v>220</v>
      </c>
      <c r="V119" s="5" t="s">
        <v>220</v>
      </c>
      <c r="W119" s="5" t="s">
        <v>220</v>
      </c>
      <c r="X119" s="5" t="s">
        <v>220</v>
      </c>
      <c r="Y119" s="5" t="s">
        <v>220</v>
      </c>
      <c r="Z119" s="5" t="s">
        <v>220</v>
      </c>
      <c r="AA119" s="5" t="s">
        <v>220</v>
      </c>
      <c r="AB119" s="5" t="s">
        <v>220</v>
      </c>
      <c r="AC119" s="5" t="s">
        <v>220</v>
      </c>
      <c r="AD119" s="5" t="s">
        <v>220</v>
      </c>
      <c r="AE119" s="5" t="s">
        <v>220</v>
      </c>
      <c r="AF119" s="5" t="s">
        <v>220</v>
      </c>
      <c r="AG119" s="5" t="s">
        <v>220</v>
      </c>
      <c r="AH119" s="5" t="s">
        <v>220</v>
      </c>
      <c r="AI119" s="5" t="s">
        <v>220</v>
      </c>
      <c r="AJ119" s="5">
        <v>11420</v>
      </c>
      <c r="AK119" s="5">
        <v>31777</v>
      </c>
      <c r="AL119" s="5">
        <v>123110</v>
      </c>
      <c r="AM119" s="5">
        <v>128091</v>
      </c>
      <c r="AN119" s="5">
        <v>130682</v>
      </c>
      <c r="AO119" s="5">
        <v>128229</v>
      </c>
      <c r="AP119" s="5">
        <v>122299</v>
      </c>
      <c r="AQ119" s="5">
        <v>120882</v>
      </c>
      <c r="AR119" s="5">
        <v>123974</v>
      </c>
      <c r="AS119" s="5">
        <v>122620</v>
      </c>
      <c r="AT119" s="5">
        <v>123977</v>
      </c>
      <c r="AU119" s="5">
        <v>125783</v>
      </c>
      <c r="AV119" s="5">
        <v>124604</v>
      </c>
      <c r="AW119" s="5">
        <v>135639</v>
      </c>
      <c r="AX119" s="5">
        <v>133330</v>
      </c>
      <c r="AY119" s="5">
        <v>131653</v>
      </c>
      <c r="AZ119" s="5">
        <v>121612</v>
      </c>
      <c r="BA119" s="5" t="s">
        <v>220</v>
      </c>
      <c r="BB119" s="5" t="s">
        <v>220</v>
      </c>
      <c r="BC119" s="5" t="s">
        <v>220</v>
      </c>
      <c r="BD119" s="5" t="s">
        <v>220</v>
      </c>
      <c r="BE119" s="5" t="s">
        <v>220</v>
      </c>
      <c r="BF119" s="5" t="s">
        <v>220</v>
      </c>
      <c r="BG119" s="5" t="s">
        <v>220</v>
      </c>
      <c r="BH119" s="5" t="s">
        <v>220</v>
      </c>
      <c r="BI119" s="5" t="s">
        <v>220</v>
      </c>
      <c r="BJ119" s="5" t="s">
        <v>220</v>
      </c>
      <c r="BK119" s="5" t="s">
        <v>220</v>
      </c>
      <c r="BL119" s="5" t="s">
        <v>220</v>
      </c>
      <c r="BM119" s="5" t="s">
        <v>220</v>
      </c>
      <c r="BN119" s="5" t="s">
        <v>220</v>
      </c>
      <c r="BO119" s="6">
        <v>24.772413793103439</v>
      </c>
      <c r="BP119" s="6">
        <v>24.040120793787739</v>
      </c>
      <c r="BQ119" s="6">
        <v>24.26778242677824</v>
      </c>
      <c r="BR119" s="6">
        <v>19.94243840705435</v>
      </c>
      <c r="BS119" s="6">
        <v>22.23370018673765</v>
      </c>
      <c r="BT119" s="6">
        <v>19.108299262884589</v>
      </c>
      <c r="BU119" s="6">
        <v>15.013877616456741</v>
      </c>
      <c r="BV119" s="6">
        <v>13.8731651156097</v>
      </c>
      <c r="BW119" s="6">
        <v>13.88593123178352</v>
      </c>
      <c r="BX119" s="6">
        <v>15.407757601805089</v>
      </c>
      <c r="BY119" s="6">
        <v>17.514907011282769</v>
      </c>
      <c r="BZ119" s="6">
        <v>19.508864756459211</v>
      </c>
      <c r="CA119" s="6">
        <v>18.654235403928642</v>
      </c>
      <c r="CB119" s="6">
        <v>17.849373135667339</v>
      </c>
      <c r="CC119" s="6">
        <v>13.408801020408159</v>
      </c>
      <c r="CD119" s="6">
        <v>11.83889971651311</v>
      </c>
      <c r="CE119" s="6">
        <v>12.615436849253051</v>
      </c>
      <c r="CF119" s="6">
        <v>11.666687753836809</v>
      </c>
      <c r="CG119" s="6">
        <v>13.569391634980979</v>
      </c>
      <c r="CH119" s="6">
        <v>5.07848051638919</v>
      </c>
      <c r="CI119" s="6" t="s">
        <v>220</v>
      </c>
      <c r="CJ119" s="6" t="s">
        <v>220</v>
      </c>
      <c r="CK119" s="6" t="s">
        <v>220</v>
      </c>
      <c r="CL119" s="6" t="s">
        <v>220</v>
      </c>
      <c r="CM119" s="6" t="s">
        <v>220</v>
      </c>
      <c r="CN119" s="6" t="s">
        <v>220</v>
      </c>
      <c r="CO119" s="6" t="s">
        <v>220</v>
      </c>
      <c r="CP119" s="6" t="s">
        <v>220</v>
      </c>
      <c r="CQ119" s="6" t="s">
        <v>220</v>
      </c>
      <c r="CR119" s="6" t="s">
        <v>220</v>
      </c>
      <c r="CS119" s="6" t="s">
        <v>220</v>
      </c>
      <c r="CT119" s="6" t="s">
        <v>220</v>
      </c>
      <c r="CU119" s="6">
        <v>24.15131679098797</v>
      </c>
      <c r="CV119" s="6">
        <v>23.598845108695649</v>
      </c>
      <c r="CW119" s="6">
        <v>22.83944515831438</v>
      </c>
      <c r="CX119" s="6">
        <v>19.530164815973091</v>
      </c>
      <c r="CY119" s="6">
        <v>22.062439984073819</v>
      </c>
      <c r="CZ119" s="6">
        <v>18.99419966024395</v>
      </c>
      <c r="DA119" s="6">
        <v>14.9512594556656</v>
      </c>
      <c r="DB119" s="6">
        <v>13.84802819319863</v>
      </c>
      <c r="DC119" s="6">
        <v>13.85235188034612</v>
      </c>
      <c r="DD119" s="6">
        <v>15.516156613483471</v>
      </c>
      <c r="DE119" s="6">
        <v>17.56483444788778</v>
      </c>
      <c r="DF119" s="6">
        <v>19.88772020391043</v>
      </c>
      <c r="DG119" s="6">
        <v>18.942706759743661</v>
      </c>
      <c r="DH119" s="6">
        <v>18.06787087041301</v>
      </c>
      <c r="DI119" s="6">
        <v>13.60238281307598</v>
      </c>
      <c r="DJ119" s="6">
        <v>12.097222848722691</v>
      </c>
      <c r="DK119" s="6">
        <v>12.922699797499959</v>
      </c>
      <c r="DL119" s="6">
        <v>11.922454777603519</v>
      </c>
      <c r="DM119" s="6">
        <v>13.811756526457691</v>
      </c>
      <c r="DN119" s="6">
        <v>5.0567973616709398</v>
      </c>
      <c r="DO119" s="6" t="s">
        <v>220</v>
      </c>
      <c r="DP119" s="6" t="s">
        <v>220</v>
      </c>
      <c r="DQ119" s="6" t="s">
        <v>220</v>
      </c>
      <c r="DR119" s="6" t="s">
        <v>220</v>
      </c>
      <c r="DS119" s="6" t="s">
        <v>220</v>
      </c>
      <c r="DT119" s="6" t="s">
        <v>220</v>
      </c>
      <c r="DU119" s="6" t="s">
        <v>220</v>
      </c>
      <c r="DV119" s="6" t="s">
        <v>220</v>
      </c>
      <c r="DW119" s="6" t="s">
        <v>220</v>
      </c>
      <c r="DX119" s="6" t="s">
        <v>220</v>
      </c>
      <c r="DY119" s="6" t="s">
        <v>220</v>
      </c>
      <c r="DZ119" s="6" t="s">
        <v>220</v>
      </c>
      <c r="EA119" s="6">
        <v>13.975338155547158</v>
      </c>
      <c r="EB119" s="6">
        <v>13.328325749172439</v>
      </c>
      <c r="EC119" s="6">
        <v>15.131872138718956</v>
      </c>
      <c r="ED119" s="6">
        <v>19.105482076926673</v>
      </c>
      <c r="EE119" s="6">
        <v>21.463369195659261</v>
      </c>
      <c r="EF119" s="6">
        <v>18.948625343786397</v>
      </c>
      <c r="EG119" s="6">
        <v>14.905226597728596</v>
      </c>
      <c r="EH119" s="6">
        <v>13.813905822442447</v>
      </c>
      <c r="EI119" s="6">
        <v>13.838594242375688</v>
      </c>
      <c r="EJ119" s="6">
        <v>15.354402143169715</v>
      </c>
      <c r="EK119" s="6">
        <v>17.474634841074444</v>
      </c>
      <c r="EL119" s="6">
        <v>19.459080479306536</v>
      </c>
      <c r="EM119" s="6">
        <v>18.627522782201112</v>
      </c>
      <c r="EN119" s="6">
        <v>17.828008728249316</v>
      </c>
      <c r="EO119" s="6">
        <v>13.407352316192094</v>
      </c>
      <c r="EP119" s="6">
        <v>11.838899716513112</v>
      </c>
      <c r="EQ119" s="6">
        <v>12.615436849253056</v>
      </c>
      <c r="ER119" s="6">
        <v>11.666687753836811</v>
      </c>
      <c r="ES119" s="6">
        <v>13.569391634980988</v>
      </c>
      <c r="ET119" s="6">
        <v>5.0784805163891962</v>
      </c>
      <c r="EU119" s="6" t="s">
        <v>220</v>
      </c>
      <c r="EV119" s="6" t="s">
        <v>220</v>
      </c>
      <c r="EW119" s="6" t="s">
        <v>220</v>
      </c>
      <c r="EX119" s="6" t="s">
        <v>220</v>
      </c>
      <c r="EY119" s="6" t="s">
        <v>220</v>
      </c>
      <c r="EZ119" s="6" t="s">
        <v>220</v>
      </c>
      <c r="FA119" s="6" t="s">
        <v>220</v>
      </c>
      <c r="FB119" s="6" t="s">
        <v>220</v>
      </c>
      <c r="FC119" s="6" t="s">
        <v>220</v>
      </c>
      <c r="FD119" s="6" t="s">
        <v>220</v>
      </c>
      <c r="FE119" s="6" t="s">
        <v>220</v>
      </c>
      <c r="FF119" s="6" t="s">
        <v>220</v>
      </c>
      <c r="FG119" s="6">
        <v>12.393833624200116</v>
      </c>
      <c r="FH119" s="6">
        <v>11.93505490485288</v>
      </c>
      <c r="FI119" s="6">
        <v>13.438022911571631</v>
      </c>
      <c r="FJ119" s="6">
        <v>16.829938031095775</v>
      </c>
      <c r="FK119" s="6">
        <v>19.216181273399059</v>
      </c>
      <c r="FL119" s="6">
        <v>17.273872576747056</v>
      </c>
      <c r="FM119" s="6">
        <v>13.748156573839552</v>
      </c>
      <c r="FN119" s="6">
        <v>12.683405768742233</v>
      </c>
      <c r="FO119" s="6">
        <v>12.604304818744474</v>
      </c>
      <c r="FP119" s="6">
        <v>14.210283558560109</v>
      </c>
      <c r="FQ119" s="6">
        <v>16.182933169991667</v>
      </c>
      <c r="FR119" s="6">
        <v>17.828183435113989</v>
      </c>
      <c r="FS119" s="6">
        <v>17.388845984112976</v>
      </c>
      <c r="FT119" s="6">
        <v>16.837333868010997</v>
      </c>
      <c r="FU119" s="6">
        <v>13.113716213865795</v>
      </c>
      <c r="FV119" s="6">
        <v>11.872565752045862</v>
      </c>
      <c r="FW119" s="6">
        <v>12.69559427366552</v>
      </c>
      <c r="FX119" s="6">
        <v>11.922454777603521</v>
      </c>
      <c r="FY119" s="6">
        <v>13.811756526457696</v>
      </c>
      <c r="FZ119" s="6">
        <v>5.0567973616709416</v>
      </c>
      <c r="GA119" s="6" t="s">
        <v>220</v>
      </c>
      <c r="GB119" s="6" t="s">
        <v>220</v>
      </c>
      <c r="GC119" s="6" t="s">
        <v>220</v>
      </c>
      <c r="GD119" s="6" t="s">
        <v>220</v>
      </c>
      <c r="GE119" s="6" t="s">
        <v>220</v>
      </c>
      <c r="GF119" s="6" t="s">
        <v>220</v>
      </c>
      <c r="GG119" s="6" t="s">
        <v>220</v>
      </c>
      <c r="GH119" s="6" t="s">
        <v>220</v>
      </c>
      <c r="GI119" s="6" t="s">
        <v>220</v>
      </c>
      <c r="GJ119" s="6" t="s">
        <v>220</v>
      </c>
      <c r="GK119" s="6" t="s">
        <v>220</v>
      </c>
      <c r="GL119" s="6" t="s">
        <v>220</v>
      </c>
      <c r="GM119" s="5">
        <v>12045</v>
      </c>
      <c r="GN119" s="5">
        <v>11943</v>
      </c>
      <c r="GO119" s="5">
        <v>11761</v>
      </c>
      <c r="GP119" s="5">
        <v>11659</v>
      </c>
      <c r="GQ119" s="5">
        <v>11539</v>
      </c>
      <c r="GR119" s="5">
        <v>11443</v>
      </c>
      <c r="GS119" s="5">
        <v>11387</v>
      </c>
      <c r="GT119" s="5">
        <v>11330</v>
      </c>
      <c r="GU119" s="5">
        <v>11253</v>
      </c>
      <c r="GV119" s="5">
        <v>11232</v>
      </c>
      <c r="GW119" s="5">
        <v>11173</v>
      </c>
      <c r="GX119" s="5">
        <v>11101</v>
      </c>
      <c r="GY119" s="5">
        <v>10958</v>
      </c>
      <c r="GZ119" s="5">
        <v>10780</v>
      </c>
      <c r="HA119" s="5">
        <v>10519</v>
      </c>
      <c r="HB119" s="5">
        <v>10249</v>
      </c>
      <c r="HC119" s="5">
        <v>10031</v>
      </c>
      <c r="HD119" s="5">
        <v>9813</v>
      </c>
      <c r="HE119" s="5">
        <v>9601</v>
      </c>
      <c r="HF119" s="5">
        <v>9352</v>
      </c>
      <c r="HG119" s="5" t="s">
        <v>220</v>
      </c>
      <c r="HH119" s="5" t="s">
        <v>220</v>
      </c>
      <c r="HI119" s="5" t="s">
        <v>220</v>
      </c>
      <c r="HJ119" s="5" t="s">
        <v>220</v>
      </c>
      <c r="HK119" s="5" t="s">
        <v>220</v>
      </c>
      <c r="HL119" s="5" t="s">
        <v>220</v>
      </c>
      <c r="HM119" s="5" t="s">
        <v>220</v>
      </c>
      <c r="HN119" s="5" t="s">
        <v>220</v>
      </c>
      <c r="HO119" s="5" t="s">
        <v>220</v>
      </c>
      <c r="HP119" s="5" t="s">
        <v>220</v>
      </c>
      <c r="HQ119" s="5" t="s">
        <v>220</v>
      </c>
      <c r="HR119" s="5" t="s">
        <v>220</v>
      </c>
      <c r="HS119" s="5">
        <v>13703</v>
      </c>
      <c r="HT119" s="5">
        <v>13579</v>
      </c>
      <c r="HU119" s="5">
        <v>13392</v>
      </c>
      <c r="HV119" s="5">
        <v>13264</v>
      </c>
      <c r="HW119" s="5">
        <v>13122</v>
      </c>
      <c r="HX119" s="5">
        <v>12995</v>
      </c>
      <c r="HY119" s="5">
        <v>12901</v>
      </c>
      <c r="HZ119" s="5">
        <v>12813</v>
      </c>
      <c r="IA119" s="5">
        <v>12728</v>
      </c>
      <c r="IB119" s="5">
        <v>12693</v>
      </c>
      <c r="IC119" s="5">
        <v>12613</v>
      </c>
      <c r="ID119" s="5">
        <v>12480</v>
      </c>
      <c r="IE119" s="5">
        <v>12318</v>
      </c>
      <c r="IF119" s="5">
        <v>12099</v>
      </c>
      <c r="IG119" s="5">
        <v>11824</v>
      </c>
      <c r="IH119" s="5">
        <v>11534</v>
      </c>
      <c r="II119" s="5">
        <v>11302</v>
      </c>
      <c r="IJ119" s="5">
        <v>11074</v>
      </c>
      <c r="IK119" s="5">
        <v>10843</v>
      </c>
      <c r="IL119" s="5">
        <v>10587</v>
      </c>
      <c r="IM119" s="5" t="s">
        <v>220</v>
      </c>
      <c r="IN119" s="5" t="s">
        <v>220</v>
      </c>
      <c r="IO119" s="5" t="s">
        <v>220</v>
      </c>
      <c r="IP119" s="5" t="s">
        <v>220</v>
      </c>
      <c r="IQ119" s="5" t="s">
        <v>220</v>
      </c>
      <c r="IR119" s="5" t="s">
        <v>220</v>
      </c>
      <c r="IS119" s="5" t="s">
        <v>220</v>
      </c>
      <c r="IT119" s="5" t="s">
        <v>220</v>
      </c>
      <c r="IU119" s="5" t="s">
        <v>220</v>
      </c>
      <c r="IV119" s="5" t="s">
        <v>220</v>
      </c>
      <c r="IW119" s="5" t="s">
        <v>220</v>
      </c>
      <c r="IX119" s="5" t="s">
        <v>220</v>
      </c>
    </row>
    <row r="120" spans="1:258" x14ac:dyDescent="0.3">
      <c r="A120" s="1" t="s">
        <v>114</v>
      </c>
      <c r="B120" s="2">
        <v>4057012</v>
      </c>
      <c r="C120" s="5">
        <v>2940596</v>
      </c>
      <c r="D120" s="5">
        <v>2734095</v>
      </c>
      <c r="E120" s="5">
        <v>2631617</v>
      </c>
      <c r="F120" s="5">
        <v>2698285</v>
      </c>
      <c r="G120" s="5">
        <v>2839933</v>
      </c>
      <c r="H120" s="5">
        <v>2852069</v>
      </c>
      <c r="I120" s="5">
        <v>3100742</v>
      </c>
      <c r="J120" s="5">
        <v>3039610</v>
      </c>
      <c r="K120" s="5">
        <v>3064447</v>
      </c>
      <c r="L120" s="5">
        <v>3082249</v>
      </c>
      <c r="M120" s="5">
        <v>2896543</v>
      </c>
      <c r="N120" s="5">
        <v>3006234</v>
      </c>
      <c r="O120" s="5">
        <v>3063633</v>
      </c>
      <c r="P120" s="5">
        <v>2989250</v>
      </c>
      <c r="Q120" s="5">
        <v>3127570</v>
      </c>
      <c r="R120" s="5">
        <v>2965853</v>
      </c>
      <c r="S120" s="5">
        <v>2952042</v>
      </c>
      <c r="T120" s="5">
        <v>2795921</v>
      </c>
      <c r="U120" s="5">
        <v>2688204</v>
      </c>
      <c r="V120" s="5">
        <v>2293224</v>
      </c>
      <c r="W120" s="5">
        <v>1962907</v>
      </c>
      <c r="X120" s="5">
        <v>1863311</v>
      </c>
      <c r="Y120" s="5">
        <v>1833523</v>
      </c>
      <c r="Z120" s="5">
        <v>1847111</v>
      </c>
      <c r="AA120" s="5">
        <v>1835085</v>
      </c>
      <c r="AB120" s="5">
        <v>1843970</v>
      </c>
      <c r="AC120" s="5">
        <v>1817675</v>
      </c>
      <c r="AD120" s="5">
        <v>1783754</v>
      </c>
      <c r="AE120" s="5">
        <v>1784156</v>
      </c>
      <c r="AF120" s="5">
        <v>1794215</v>
      </c>
      <c r="AG120" s="5">
        <v>1787051</v>
      </c>
      <c r="AH120" s="5">
        <v>1745509</v>
      </c>
      <c r="AI120" s="5">
        <v>7244258</v>
      </c>
      <c r="AJ120" s="5">
        <v>4034872</v>
      </c>
      <c r="AK120" s="5">
        <v>3868162</v>
      </c>
      <c r="AL120" s="5">
        <v>3954763</v>
      </c>
      <c r="AM120" s="5">
        <v>4492267</v>
      </c>
      <c r="AN120" s="5">
        <v>5006934</v>
      </c>
      <c r="AO120" s="5">
        <v>5133864</v>
      </c>
      <c r="AP120" s="5">
        <v>4950232</v>
      </c>
      <c r="AQ120" s="5">
        <v>5201800</v>
      </c>
      <c r="AR120" s="5">
        <v>5310790</v>
      </c>
      <c r="AS120" s="5">
        <v>5615932</v>
      </c>
      <c r="AT120" s="5">
        <v>6728240</v>
      </c>
      <c r="AU120" s="5">
        <v>6738061</v>
      </c>
      <c r="AV120" s="5">
        <v>6719911</v>
      </c>
      <c r="AW120" s="5">
        <v>7093914</v>
      </c>
      <c r="AX120" s="5">
        <v>6983081</v>
      </c>
      <c r="AY120" s="5">
        <v>7006583</v>
      </c>
      <c r="AZ120" s="5">
        <v>6576920</v>
      </c>
      <c r="BA120" s="5">
        <v>6884530</v>
      </c>
      <c r="BB120" s="5">
        <v>6186043</v>
      </c>
      <c r="BC120" s="5">
        <v>4693486</v>
      </c>
      <c r="BD120" s="5">
        <v>4978297</v>
      </c>
      <c r="BE120" s="5">
        <v>4823286</v>
      </c>
      <c r="BF120" s="5">
        <v>4778613</v>
      </c>
      <c r="BG120" s="5">
        <v>4760730</v>
      </c>
      <c r="BH120" s="5">
        <v>4747299</v>
      </c>
      <c r="BI120" s="5">
        <v>4718730</v>
      </c>
      <c r="BJ120" s="5">
        <v>4586629</v>
      </c>
      <c r="BK120" s="5">
        <v>4587212</v>
      </c>
      <c r="BL120" s="5">
        <v>4592178</v>
      </c>
      <c r="BM120" s="5">
        <v>4510565</v>
      </c>
      <c r="BN120" s="5">
        <v>4390679</v>
      </c>
      <c r="BO120" s="6">
        <v>21.519638688685699</v>
      </c>
      <c r="BP120" s="6">
        <v>20.374712656290281</v>
      </c>
      <c r="BQ120" s="6">
        <v>17.992726150707981</v>
      </c>
      <c r="BR120" s="6">
        <v>18.43477674345862</v>
      </c>
      <c r="BS120" s="6">
        <v>19.198804760113969</v>
      </c>
      <c r="BT120" s="6">
        <v>17.06329685572123</v>
      </c>
      <c r="BU120" s="6">
        <v>15.146731283481669</v>
      </c>
      <c r="BV120" s="6">
        <v>14.366612822039659</v>
      </c>
      <c r="BW120" s="6">
        <v>14.273798828956741</v>
      </c>
      <c r="BX120" s="6">
        <v>15.90113307422514</v>
      </c>
      <c r="BY120" s="6">
        <v>15.56941651844404</v>
      </c>
      <c r="BZ120" s="6">
        <v>17.436988501950079</v>
      </c>
      <c r="CA120" s="6">
        <v>14.00620448699245</v>
      </c>
      <c r="CB120" s="6">
        <v>15.098131767091759</v>
      </c>
      <c r="CC120" s="6">
        <v>13.030307089642919</v>
      </c>
      <c r="CD120" s="6">
        <v>12.17977140148175</v>
      </c>
      <c r="CE120" s="6">
        <v>11.61234425226913</v>
      </c>
      <c r="CF120" s="6">
        <v>10.182429897718659</v>
      </c>
      <c r="CG120" s="6">
        <v>12.11939014764558</v>
      </c>
      <c r="CH120" s="6">
        <v>11.302107163357149</v>
      </c>
      <c r="CI120" s="6" t="s">
        <v>220</v>
      </c>
      <c r="CJ120" s="6" t="s">
        <v>220</v>
      </c>
      <c r="CK120" s="6" t="s">
        <v>220</v>
      </c>
      <c r="CL120" s="6" t="s">
        <v>220</v>
      </c>
      <c r="CM120" s="6" t="s">
        <v>220</v>
      </c>
      <c r="CN120" s="6" t="s">
        <v>220</v>
      </c>
      <c r="CO120" s="6" t="s">
        <v>220</v>
      </c>
      <c r="CP120" s="6" t="s">
        <v>220</v>
      </c>
      <c r="CQ120" s="6" t="s">
        <v>220</v>
      </c>
      <c r="CR120" s="6" t="s">
        <v>220</v>
      </c>
      <c r="CS120" s="6" t="s">
        <v>220</v>
      </c>
      <c r="CT120" s="6" t="s">
        <v>220</v>
      </c>
      <c r="CU120" s="6">
        <v>20.121794774284162</v>
      </c>
      <c r="CV120" s="6">
        <v>19.522626740079978</v>
      </c>
      <c r="CW120" s="6">
        <v>17.335106440733352</v>
      </c>
      <c r="CX120" s="6">
        <v>17.711301536906252</v>
      </c>
      <c r="CY120" s="6">
        <v>18.620865589690009</v>
      </c>
      <c r="CZ120" s="6">
        <v>16.313935833785699</v>
      </c>
      <c r="DA120" s="6">
        <v>14.336812862886269</v>
      </c>
      <c r="DB120" s="6">
        <v>13.510182478581539</v>
      </c>
      <c r="DC120" s="6">
        <v>13.50114112890045</v>
      </c>
      <c r="DD120" s="6">
        <v>14.741859954912011</v>
      </c>
      <c r="DE120" s="6">
        <v>14.725335932604599</v>
      </c>
      <c r="DF120" s="6">
        <v>16.513631595349711</v>
      </c>
      <c r="DG120" s="6">
        <v>13.165071747846151</v>
      </c>
      <c r="DH120" s="6">
        <v>14.20111718518231</v>
      </c>
      <c r="DI120" s="6">
        <v>12.083775702752479</v>
      </c>
      <c r="DJ120" s="6">
        <v>11.18885406077319</v>
      </c>
      <c r="DK120" s="6">
        <v>10.62380678299246</v>
      </c>
      <c r="DL120" s="6">
        <v>9.1935326151506906</v>
      </c>
      <c r="DM120" s="6">
        <v>11.057126688735661</v>
      </c>
      <c r="DN120" s="6">
        <v>10.22710632009805</v>
      </c>
      <c r="DO120" s="6" t="s">
        <v>220</v>
      </c>
      <c r="DP120" s="6" t="s">
        <v>220</v>
      </c>
      <c r="DQ120" s="6" t="s">
        <v>220</v>
      </c>
      <c r="DR120" s="6" t="s">
        <v>220</v>
      </c>
      <c r="DS120" s="6" t="s">
        <v>220</v>
      </c>
      <c r="DT120" s="6" t="s">
        <v>220</v>
      </c>
      <c r="DU120" s="6" t="s">
        <v>220</v>
      </c>
      <c r="DV120" s="6" t="s">
        <v>220</v>
      </c>
      <c r="DW120" s="6" t="s">
        <v>220</v>
      </c>
      <c r="DX120" s="6" t="s">
        <v>220</v>
      </c>
      <c r="DY120" s="6" t="s">
        <v>220</v>
      </c>
      <c r="DZ120" s="6" t="s">
        <v>220</v>
      </c>
      <c r="EA120" s="6">
        <v>20.405115153526701</v>
      </c>
      <c r="EB120" s="6">
        <v>19.246670413929966</v>
      </c>
      <c r="EC120" s="6">
        <v>17.070826341293536</v>
      </c>
      <c r="ED120" s="6">
        <v>17.371349694198287</v>
      </c>
      <c r="EE120" s="6">
        <v>18.273859472699193</v>
      </c>
      <c r="EF120" s="6">
        <v>16.511508587324982</v>
      </c>
      <c r="EG120" s="6">
        <v>14.953903224744277</v>
      </c>
      <c r="EH120" s="6">
        <v>14.244509455173375</v>
      </c>
      <c r="EI120" s="6">
        <v>14.193069398096231</v>
      </c>
      <c r="EJ120" s="6">
        <v>15.854975213526911</v>
      </c>
      <c r="EK120" s="6">
        <v>15.544979466737837</v>
      </c>
      <c r="EL120" s="6">
        <v>17.406618904663375</v>
      </c>
      <c r="EM120" s="6">
        <v>14.004115126721697</v>
      </c>
      <c r="EN120" s="6">
        <v>15.089640178806418</v>
      </c>
      <c r="EO120" s="6">
        <v>13.025637168076717</v>
      </c>
      <c r="EP120" s="6">
        <v>12.172760407192568</v>
      </c>
      <c r="EQ120" s="6">
        <v>11.604688373397668</v>
      </c>
      <c r="ER120" s="6">
        <v>10.17563874560796</v>
      </c>
      <c r="ES120" s="6">
        <v>12.116613062613204</v>
      </c>
      <c r="ET120" s="6">
        <v>11.30156271704981</v>
      </c>
      <c r="EU120" s="6" t="s">
        <v>220</v>
      </c>
      <c r="EV120" s="6" t="s">
        <v>220</v>
      </c>
      <c r="EW120" s="6" t="s">
        <v>220</v>
      </c>
      <c r="EX120" s="6" t="s">
        <v>220</v>
      </c>
      <c r="EY120" s="6" t="s">
        <v>220</v>
      </c>
      <c r="EZ120" s="6" t="s">
        <v>220</v>
      </c>
      <c r="FA120" s="6" t="s">
        <v>220</v>
      </c>
      <c r="FB120" s="6" t="s">
        <v>220</v>
      </c>
      <c r="FC120" s="6" t="s">
        <v>220</v>
      </c>
      <c r="FD120" s="6" t="s">
        <v>220</v>
      </c>
      <c r="FE120" s="6" t="s">
        <v>220</v>
      </c>
      <c r="FF120" s="6" t="s">
        <v>220</v>
      </c>
      <c r="FG120" s="6">
        <v>14.446501858962034</v>
      </c>
      <c r="FH120" s="6">
        <v>13.960294042241769</v>
      </c>
      <c r="FI120" s="6">
        <v>12.663413020553193</v>
      </c>
      <c r="FJ120" s="6">
        <v>12.436943770925131</v>
      </c>
      <c r="FK120" s="6">
        <v>13.359529754451662</v>
      </c>
      <c r="FL120" s="6">
        <v>12.648614170835659</v>
      </c>
      <c r="FM120" s="6">
        <v>11.20231690699762</v>
      </c>
      <c r="FN120" s="6">
        <v>10.241151840914025</v>
      </c>
      <c r="FO120" s="6">
        <v>10.457601746041744</v>
      </c>
      <c r="FP120" s="6">
        <v>11.35451262660445</v>
      </c>
      <c r="FQ120" s="6">
        <v>11.95500443338671</v>
      </c>
      <c r="FR120" s="6">
        <v>14.74609137051911</v>
      </c>
      <c r="FS120" s="6">
        <v>11.822844558184945</v>
      </c>
      <c r="FT120" s="6">
        <v>12.850592077744878</v>
      </c>
      <c r="FU120" s="6">
        <v>11.233759760924045</v>
      </c>
      <c r="FV120" s="6">
        <v>10.366994705008288</v>
      </c>
      <c r="FW120" s="6">
        <v>10.015709741073682</v>
      </c>
      <c r="FX120" s="6">
        <v>8.5450865062878893</v>
      </c>
      <c r="FY120" s="6">
        <v>10.599642081617985</v>
      </c>
      <c r="FZ120" s="6">
        <v>10.171241207954669</v>
      </c>
      <c r="GA120" s="6" t="s">
        <v>220</v>
      </c>
      <c r="GB120" s="6" t="s">
        <v>220</v>
      </c>
      <c r="GC120" s="6" t="s">
        <v>220</v>
      </c>
      <c r="GD120" s="6" t="s">
        <v>220</v>
      </c>
      <c r="GE120" s="6" t="s">
        <v>220</v>
      </c>
      <c r="GF120" s="6" t="s">
        <v>220</v>
      </c>
      <c r="GG120" s="6" t="s">
        <v>220</v>
      </c>
      <c r="GH120" s="6" t="s">
        <v>220</v>
      </c>
      <c r="GI120" s="6" t="s">
        <v>220</v>
      </c>
      <c r="GJ120" s="6" t="s">
        <v>220</v>
      </c>
      <c r="GK120" s="6" t="s">
        <v>220</v>
      </c>
      <c r="GL120" s="6" t="s">
        <v>220</v>
      </c>
      <c r="GM120" s="5">
        <v>437964</v>
      </c>
      <c r="GN120" s="5">
        <v>436442</v>
      </c>
      <c r="GO120" s="5">
        <v>431637</v>
      </c>
      <c r="GP120" s="5">
        <v>433051</v>
      </c>
      <c r="GQ120" s="5">
        <v>434749</v>
      </c>
      <c r="GR120" s="5">
        <v>433394</v>
      </c>
      <c r="GS120" s="5">
        <v>432759</v>
      </c>
      <c r="GT120" s="5">
        <v>430038</v>
      </c>
      <c r="GU120" s="5">
        <v>427046</v>
      </c>
      <c r="GV120" s="5">
        <v>425275</v>
      </c>
      <c r="GW120" s="5">
        <v>426764</v>
      </c>
      <c r="GX120" s="5">
        <v>424881</v>
      </c>
      <c r="GY120" s="5">
        <v>424293</v>
      </c>
      <c r="GZ120" s="5">
        <v>422392</v>
      </c>
      <c r="HA120" s="5">
        <v>421103</v>
      </c>
      <c r="HB120" s="5">
        <v>417831</v>
      </c>
      <c r="HC120" s="5">
        <v>415868</v>
      </c>
      <c r="HD120" s="5">
        <v>413243</v>
      </c>
      <c r="HE120" s="5">
        <v>412479</v>
      </c>
      <c r="HF120" s="5">
        <v>372864</v>
      </c>
      <c r="HG120" s="5" t="s">
        <v>220</v>
      </c>
      <c r="HH120" s="5" t="s">
        <v>220</v>
      </c>
      <c r="HI120" s="5" t="s">
        <v>220</v>
      </c>
      <c r="HJ120" s="5" t="s">
        <v>220</v>
      </c>
      <c r="HK120" s="5" t="s">
        <v>220</v>
      </c>
      <c r="HL120" s="5" t="s">
        <v>220</v>
      </c>
      <c r="HM120" s="5" t="s">
        <v>220</v>
      </c>
      <c r="HN120" s="5" t="s">
        <v>220</v>
      </c>
      <c r="HO120" s="5" t="s">
        <v>220</v>
      </c>
      <c r="HP120" s="5" t="s">
        <v>220</v>
      </c>
      <c r="HQ120" s="5" t="s">
        <v>220</v>
      </c>
      <c r="HR120" s="5" t="s">
        <v>220</v>
      </c>
      <c r="HS120" s="5">
        <v>499126</v>
      </c>
      <c r="HT120" s="5">
        <v>497133</v>
      </c>
      <c r="HU120" s="5">
        <v>491707</v>
      </c>
      <c r="HV120" s="5">
        <v>492658</v>
      </c>
      <c r="HW120" s="5">
        <v>494422</v>
      </c>
      <c r="HX120" s="5">
        <v>492576</v>
      </c>
      <c r="HY120" s="5">
        <v>491941</v>
      </c>
      <c r="HZ120" s="5">
        <v>488744</v>
      </c>
      <c r="IA120" s="5">
        <v>485373</v>
      </c>
      <c r="IB120" s="5">
        <v>482850</v>
      </c>
      <c r="IC120" s="5">
        <v>484026</v>
      </c>
      <c r="ID120" s="5">
        <v>481713</v>
      </c>
      <c r="IE120" s="5">
        <v>481049</v>
      </c>
      <c r="IF120" s="5">
        <v>478398</v>
      </c>
      <c r="IG120" s="5">
        <v>476588</v>
      </c>
      <c r="IH120" s="5">
        <v>472640</v>
      </c>
      <c r="II120" s="5">
        <v>470033</v>
      </c>
      <c r="IJ120" s="5">
        <v>466629</v>
      </c>
      <c r="IK120" s="5">
        <v>465441</v>
      </c>
      <c r="IL120" s="5">
        <v>421484</v>
      </c>
      <c r="IM120" s="5" t="s">
        <v>220</v>
      </c>
      <c r="IN120" s="5" t="s">
        <v>220</v>
      </c>
      <c r="IO120" s="5" t="s">
        <v>220</v>
      </c>
      <c r="IP120" s="5" t="s">
        <v>220</v>
      </c>
      <c r="IQ120" s="5" t="s">
        <v>220</v>
      </c>
      <c r="IR120" s="5" t="s">
        <v>220</v>
      </c>
      <c r="IS120" s="5" t="s">
        <v>220</v>
      </c>
      <c r="IT120" s="5" t="s">
        <v>220</v>
      </c>
      <c r="IU120" s="5" t="s">
        <v>220</v>
      </c>
      <c r="IV120" s="5" t="s">
        <v>220</v>
      </c>
      <c r="IW120" s="5" t="s">
        <v>220</v>
      </c>
      <c r="IX120" s="5" t="s">
        <v>220</v>
      </c>
    </row>
    <row r="121" spans="1:258" x14ac:dyDescent="0.3">
      <c r="A121" s="1" t="s">
        <v>115</v>
      </c>
      <c r="B121" s="2">
        <v>4061726</v>
      </c>
      <c r="C121" s="5">
        <v>9311544</v>
      </c>
      <c r="D121" s="5">
        <v>9969996</v>
      </c>
      <c r="E121" s="5">
        <v>9501523</v>
      </c>
      <c r="F121" s="5">
        <v>9393283</v>
      </c>
      <c r="G121" s="5">
        <v>9245835</v>
      </c>
      <c r="H121" s="5">
        <v>8922761</v>
      </c>
      <c r="I121" s="5">
        <v>9012407</v>
      </c>
      <c r="J121" s="5">
        <v>9097588</v>
      </c>
      <c r="K121" s="5">
        <v>8523321</v>
      </c>
      <c r="L121" s="5">
        <v>8684386</v>
      </c>
      <c r="M121" s="5">
        <v>8893542</v>
      </c>
      <c r="N121" s="5">
        <v>9041403</v>
      </c>
      <c r="O121" s="5">
        <v>9371726</v>
      </c>
      <c r="P121" s="5">
        <v>9033142</v>
      </c>
      <c r="Q121" s="5">
        <v>8288309</v>
      </c>
      <c r="R121" s="5">
        <v>7981117</v>
      </c>
      <c r="S121" s="5">
        <v>7765112</v>
      </c>
      <c r="T121" s="5">
        <v>7240324</v>
      </c>
      <c r="U121" s="5">
        <v>7208540</v>
      </c>
      <c r="V121" s="5">
        <v>7035488</v>
      </c>
      <c r="W121" s="5">
        <v>6134667</v>
      </c>
      <c r="X121" s="5">
        <v>5753883</v>
      </c>
      <c r="Y121" s="5">
        <v>5692705</v>
      </c>
      <c r="Z121" s="5">
        <v>5496401</v>
      </c>
      <c r="AA121" s="5">
        <v>4783801</v>
      </c>
      <c r="AB121" s="5">
        <v>4984508</v>
      </c>
      <c r="AC121" s="5">
        <v>4511769</v>
      </c>
      <c r="AD121" s="5">
        <v>4372948</v>
      </c>
      <c r="AE121" s="5">
        <v>4109713</v>
      </c>
      <c r="AF121" s="5">
        <v>3938144</v>
      </c>
      <c r="AG121" s="5">
        <v>3621354</v>
      </c>
      <c r="AH121" s="5">
        <v>3345646</v>
      </c>
      <c r="AI121" s="5">
        <v>21941009</v>
      </c>
      <c r="AJ121" s="5">
        <v>22407614</v>
      </c>
      <c r="AK121" s="5">
        <v>23751206</v>
      </c>
      <c r="AL121" s="5">
        <v>25062084</v>
      </c>
      <c r="AM121" s="5">
        <v>25481621</v>
      </c>
      <c r="AN121" s="5">
        <v>22745488</v>
      </c>
      <c r="AO121" s="5">
        <v>24064426</v>
      </c>
      <c r="AP121" s="5">
        <v>24622674</v>
      </c>
      <c r="AQ121" s="5">
        <v>22834301</v>
      </c>
      <c r="AR121" s="5">
        <v>22692129</v>
      </c>
      <c r="AS121" s="5">
        <v>22592448</v>
      </c>
      <c r="AT121" s="5">
        <v>22790998</v>
      </c>
      <c r="AU121" s="5">
        <v>23034216</v>
      </c>
      <c r="AV121" s="5">
        <v>22322951</v>
      </c>
      <c r="AW121" s="5">
        <v>20879644</v>
      </c>
      <c r="AX121" s="5">
        <v>19812160</v>
      </c>
      <c r="AY121" s="5">
        <v>20749270</v>
      </c>
      <c r="AZ121" s="5">
        <v>22242359</v>
      </c>
      <c r="BA121" s="5">
        <v>28252374</v>
      </c>
      <c r="BB121" s="5">
        <v>19445399</v>
      </c>
      <c r="BC121" s="5">
        <v>16157647</v>
      </c>
      <c r="BD121" s="5">
        <v>14899500</v>
      </c>
      <c r="BE121" s="5">
        <v>14596228</v>
      </c>
      <c r="BF121" s="5">
        <v>13697059</v>
      </c>
      <c r="BG121" s="5">
        <v>12109355</v>
      </c>
      <c r="BH121" s="5">
        <v>11942724</v>
      </c>
      <c r="BI121" s="5">
        <v>11155270</v>
      </c>
      <c r="BJ121" s="5">
        <v>10541205</v>
      </c>
      <c r="BK121" s="5">
        <v>9834878</v>
      </c>
      <c r="BL121" s="5">
        <v>9222153</v>
      </c>
      <c r="BM121" s="5">
        <v>8390814</v>
      </c>
      <c r="BN121" s="5">
        <v>7770969</v>
      </c>
      <c r="BO121" s="6">
        <v>12.33111286377425</v>
      </c>
      <c r="BP121" s="6">
        <v>12.093100184343189</v>
      </c>
      <c r="BQ121" s="6">
        <v>12.462525752445</v>
      </c>
      <c r="BR121" s="6">
        <v>11.756909324054361</v>
      </c>
      <c r="BS121" s="6">
        <v>13.176984702189619</v>
      </c>
      <c r="BT121" s="6">
        <v>13.35311196906696</v>
      </c>
      <c r="BU121" s="6">
        <v>12.202223002134721</v>
      </c>
      <c r="BV121" s="6">
        <v>12.14802209113008</v>
      </c>
      <c r="BW121" s="6">
        <v>11.856672265815689</v>
      </c>
      <c r="BX121" s="6">
        <v>12.53778619748449</v>
      </c>
      <c r="BY121" s="6">
        <v>12.861422366926471</v>
      </c>
      <c r="BZ121" s="6">
        <v>11.77372582551623</v>
      </c>
      <c r="CA121" s="6">
        <v>11.763233368111701</v>
      </c>
      <c r="CB121" s="6">
        <v>10.799874506567029</v>
      </c>
      <c r="CC121" s="6">
        <v>9.9307952925017595</v>
      </c>
      <c r="CD121" s="6">
        <v>9.5589000887970901</v>
      </c>
      <c r="CE121" s="6">
        <v>8.8128928468771601</v>
      </c>
      <c r="CF121" s="6">
        <v>9.3343461792115594</v>
      </c>
      <c r="CG121" s="6">
        <v>8.9459862884855994</v>
      </c>
      <c r="CH121" s="6">
        <v>6.9983205145115699</v>
      </c>
      <c r="CI121" s="6" t="s">
        <v>220</v>
      </c>
      <c r="CJ121" s="6" t="s">
        <v>220</v>
      </c>
      <c r="CK121" s="6" t="s">
        <v>220</v>
      </c>
      <c r="CL121" s="6" t="s">
        <v>220</v>
      </c>
      <c r="CM121" s="6" t="s">
        <v>220</v>
      </c>
      <c r="CN121" s="6" t="s">
        <v>220</v>
      </c>
      <c r="CO121" s="6" t="s">
        <v>220</v>
      </c>
      <c r="CP121" s="6" t="s">
        <v>220</v>
      </c>
      <c r="CQ121" s="6" t="s">
        <v>220</v>
      </c>
      <c r="CR121" s="6" t="s">
        <v>220</v>
      </c>
      <c r="CS121" s="6" t="s">
        <v>220</v>
      </c>
      <c r="CT121" s="6" t="s">
        <v>220</v>
      </c>
      <c r="CU121" s="6">
        <v>10.45828044334435</v>
      </c>
      <c r="CV121" s="6">
        <v>10.18106828512258</v>
      </c>
      <c r="CW121" s="6">
        <v>10.293955864594039</v>
      </c>
      <c r="CX121" s="6">
        <v>9.4429575507912205</v>
      </c>
      <c r="CY121" s="6">
        <v>10.769556554838919</v>
      </c>
      <c r="CZ121" s="6">
        <v>10.97046301565676</v>
      </c>
      <c r="DA121" s="6">
        <v>9.9484078028153196</v>
      </c>
      <c r="DB121" s="6">
        <v>9.8282226816225702</v>
      </c>
      <c r="DC121" s="6">
        <v>9.7640100839330408</v>
      </c>
      <c r="DD121" s="6">
        <v>10.58279378930103</v>
      </c>
      <c r="DE121" s="6">
        <v>11.128762619511519</v>
      </c>
      <c r="DF121" s="6">
        <v>10.3155069376454</v>
      </c>
      <c r="DG121" s="6">
        <v>10.45181047739905</v>
      </c>
      <c r="DH121" s="6">
        <v>9.8154099894738902</v>
      </c>
      <c r="DI121" s="6">
        <v>9.1014837659481795</v>
      </c>
      <c r="DJ121" s="6">
        <v>8.9034474035674407</v>
      </c>
      <c r="DK121" s="6">
        <v>8.5539507114457205</v>
      </c>
      <c r="DL121" s="6">
        <v>8.9204775957935905</v>
      </c>
      <c r="DM121" s="6">
        <v>8.2636591551547394</v>
      </c>
      <c r="DN121" s="6">
        <v>6.3526074696732202</v>
      </c>
      <c r="DO121" s="6" t="s">
        <v>220</v>
      </c>
      <c r="DP121" s="6" t="s">
        <v>220</v>
      </c>
      <c r="DQ121" s="6" t="s">
        <v>220</v>
      </c>
      <c r="DR121" s="6" t="s">
        <v>220</v>
      </c>
      <c r="DS121" s="6" t="s">
        <v>220</v>
      </c>
      <c r="DT121" s="6" t="s">
        <v>220</v>
      </c>
      <c r="DU121" s="6" t="s">
        <v>220</v>
      </c>
      <c r="DV121" s="6" t="s">
        <v>220</v>
      </c>
      <c r="DW121" s="6" t="s">
        <v>220</v>
      </c>
      <c r="DX121" s="6" t="s">
        <v>220</v>
      </c>
      <c r="DY121" s="6" t="s">
        <v>220</v>
      </c>
      <c r="DZ121" s="6" t="s">
        <v>220</v>
      </c>
      <c r="EA121" s="6">
        <v>12.331112863774257</v>
      </c>
      <c r="EB121" s="6">
        <v>12.093100184343195</v>
      </c>
      <c r="EC121" s="6">
        <v>12.462525752445002</v>
      </c>
      <c r="ED121" s="6">
        <v>11.756909324054364</v>
      </c>
      <c r="EE121" s="6">
        <v>13.176984702189625</v>
      </c>
      <c r="EF121" s="6">
        <v>13.353111969066967</v>
      </c>
      <c r="EG121" s="6">
        <v>12.202223002134724</v>
      </c>
      <c r="EH121" s="6">
        <v>12.148022091130089</v>
      </c>
      <c r="EI121" s="6">
        <v>11.8566722658157</v>
      </c>
      <c r="EJ121" s="6">
        <v>12.537786197484497</v>
      </c>
      <c r="EK121" s="6">
        <v>12.861422366926472</v>
      </c>
      <c r="EL121" s="6">
        <v>11.773725825516239</v>
      </c>
      <c r="EM121" s="6">
        <v>11.763233368111701</v>
      </c>
      <c r="EN121" s="6">
        <v>10.79987450656704</v>
      </c>
      <c r="EO121" s="6">
        <v>9.9307952925017631</v>
      </c>
      <c r="EP121" s="6">
        <v>9.5589000887970936</v>
      </c>
      <c r="EQ121" s="6">
        <v>8.8128928468771601</v>
      </c>
      <c r="ER121" s="6">
        <v>9.3343461792115683</v>
      </c>
      <c r="ES121" s="6">
        <v>8.9459862884856012</v>
      </c>
      <c r="ET121" s="6">
        <v>6.9983205145115734</v>
      </c>
      <c r="EU121" s="6" t="s">
        <v>220</v>
      </c>
      <c r="EV121" s="6" t="s">
        <v>220</v>
      </c>
      <c r="EW121" s="6" t="s">
        <v>220</v>
      </c>
      <c r="EX121" s="6" t="s">
        <v>220</v>
      </c>
      <c r="EY121" s="6" t="s">
        <v>220</v>
      </c>
      <c r="EZ121" s="6" t="s">
        <v>220</v>
      </c>
      <c r="FA121" s="6" t="s">
        <v>220</v>
      </c>
      <c r="FB121" s="6" t="s">
        <v>220</v>
      </c>
      <c r="FC121" s="6" t="s">
        <v>220</v>
      </c>
      <c r="FD121" s="6" t="s">
        <v>220</v>
      </c>
      <c r="FE121" s="6" t="s">
        <v>220</v>
      </c>
      <c r="FF121" s="6" t="s">
        <v>220</v>
      </c>
      <c r="FG121" s="6">
        <v>9.3648425438453522</v>
      </c>
      <c r="FH121" s="6">
        <v>9.194264899205276</v>
      </c>
      <c r="FI121" s="6">
        <v>9.5616479876902449</v>
      </c>
      <c r="FJ121" s="6">
        <v>9.1847934521573986</v>
      </c>
      <c r="FK121" s="6">
        <v>10.58345604296558</v>
      </c>
      <c r="FL121" s="6">
        <v>10.781150509195319</v>
      </c>
      <c r="FM121" s="6">
        <v>9.7864840722982649</v>
      </c>
      <c r="FN121" s="6">
        <v>9.6690099150473365</v>
      </c>
      <c r="FO121" s="6">
        <v>9.6463869071755823</v>
      </c>
      <c r="FP121" s="6">
        <v>10.457584819392132</v>
      </c>
      <c r="FQ121" s="6">
        <v>11.014066803625392</v>
      </c>
      <c r="FR121" s="6">
        <v>10.212358746126222</v>
      </c>
      <c r="FS121" s="6">
        <v>10.352811797656965</v>
      </c>
      <c r="FT121" s="6">
        <v>9.7343396044244663</v>
      </c>
      <c r="FU121" s="6">
        <v>9.0669939313637116</v>
      </c>
      <c r="FV121" s="6">
        <v>8.9028580581687269</v>
      </c>
      <c r="FW121" s="6">
        <v>8.5539507114457294</v>
      </c>
      <c r="FX121" s="6">
        <v>8.920477595793594</v>
      </c>
      <c r="FY121" s="6">
        <v>8.2636591551547482</v>
      </c>
      <c r="FZ121" s="6">
        <v>6.3526074696732246</v>
      </c>
      <c r="GA121" s="6" t="s">
        <v>220</v>
      </c>
      <c r="GB121" s="6" t="s">
        <v>220</v>
      </c>
      <c r="GC121" s="6" t="s">
        <v>220</v>
      </c>
      <c r="GD121" s="6" t="s">
        <v>220</v>
      </c>
      <c r="GE121" s="6" t="s">
        <v>220</v>
      </c>
      <c r="GF121" s="6" t="s">
        <v>220</v>
      </c>
      <c r="GG121" s="6" t="s">
        <v>220</v>
      </c>
      <c r="GH121" s="6" t="s">
        <v>220</v>
      </c>
      <c r="GI121" s="6" t="s">
        <v>220</v>
      </c>
      <c r="GJ121" s="6" t="s">
        <v>220</v>
      </c>
      <c r="GK121" s="6" t="s">
        <v>220</v>
      </c>
      <c r="GL121" s="6" t="s">
        <v>220</v>
      </c>
      <c r="GM121" s="5">
        <v>840312</v>
      </c>
      <c r="GN121" s="5">
        <v>825227</v>
      </c>
      <c r="GO121" s="5">
        <v>910294</v>
      </c>
      <c r="GP121" s="5">
        <v>796196</v>
      </c>
      <c r="GQ121" s="5">
        <v>781871</v>
      </c>
      <c r="GR121" s="5">
        <v>770167</v>
      </c>
      <c r="GS121" s="5">
        <v>757698</v>
      </c>
      <c r="GT121" s="5">
        <v>746361</v>
      </c>
      <c r="GU121" s="5">
        <v>736077</v>
      </c>
      <c r="GV121" s="5">
        <v>728069</v>
      </c>
      <c r="GW121" s="5">
        <v>725447</v>
      </c>
      <c r="GX121" s="5">
        <v>724942</v>
      </c>
      <c r="GY121" s="5">
        <v>719381</v>
      </c>
      <c r="GZ121" s="5">
        <v>700425</v>
      </c>
      <c r="HA121" s="5">
        <v>667788</v>
      </c>
      <c r="HB121" s="5">
        <v>633166</v>
      </c>
      <c r="HC121" s="5">
        <v>601841</v>
      </c>
      <c r="HD121" s="5">
        <v>573956</v>
      </c>
      <c r="HE121" s="5">
        <v>552276</v>
      </c>
      <c r="HF121" s="5">
        <v>526899</v>
      </c>
      <c r="HG121" s="5" t="s">
        <v>220</v>
      </c>
      <c r="HH121" s="5" t="s">
        <v>220</v>
      </c>
      <c r="HI121" s="5" t="s">
        <v>220</v>
      </c>
      <c r="HJ121" s="5" t="s">
        <v>220</v>
      </c>
      <c r="HK121" s="5" t="s">
        <v>220</v>
      </c>
      <c r="HL121" s="5" t="s">
        <v>220</v>
      </c>
      <c r="HM121" s="5" t="s">
        <v>220</v>
      </c>
      <c r="HN121" s="5" t="s">
        <v>220</v>
      </c>
      <c r="HO121" s="5" t="s">
        <v>220</v>
      </c>
      <c r="HP121" s="5" t="s">
        <v>220</v>
      </c>
      <c r="HQ121" s="5" t="s">
        <v>220</v>
      </c>
      <c r="HR121" s="5" t="s">
        <v>220</v>
      </c>
      <c r="HS121" s="5">
        <v>951045</v>
      </c>
      <c r="HT121" s="5">
        <v>934370</v>
      </c>
      <c r="HU121" s="5">
        <v>1018330</v>
      </c>
      <c r="HV121" s="5">
        <v>903132</v>
      </c>
      <c r="HW121" s="5">
        <v>887964</v>
      </c>
      <c r="HX121" s="5">
        <v>873904</v>
      </c>
      <c r="HY121" s="5">
        <v>862282</v>
      </c>
      <c r="HZ121" s="5">
        <v>849374</v>
      </c>
      <c r="IA121" s="5">
        <v>838424</v>
      </c>
      <c r="IB121" s="5">
        <v>830059</v>
      </c>
      <c r="IC121" s="5">
        <v>826687</v>
      </c>
      <c r="ID121" s="5">
        <v>825720</v>
      </c>
      <c r="IE121" s="5">
        <v>817595</v>
      </c>
      <c r="IF121" s="5">
        <v>794351</v>
      </c>
      <c r="IG121" s="5">
        <v>757200</v>
      </c>
      <c r="IH121" s="5">
        <v>717761</v>
      </c>
      <c r="II121" s="5">
        <v>682020</v>
      </c>
      <c r="IJ121" s="5">
        <v>650358</v>
      </c>
      <c r="IK121" s="5">
        <v>626168</v>
      </c>
      <c r="IL121" s="5">
        <v>597644</v>
      </c>
      <c r="IM121" s="5" t="s">
        <v>220</v>
      </c>
      <c r="IN121" s="5" t="s">
        <v>220</v>
      </c>
      <c r="IO121" s="5" t="s">
        <v>220</v>
      </c>
      <c r="IP121" s="5" t="s">
        <v>220</v>
      </c>
      <c r="IQ121" s="5" t="s">
        <v>220</v>
      </c>
      <c r="IR121" s="5" t="s">
        <v>220</v>
      </c>
      <c r="IS121" s="5" t="s">
        <v>220</v>
      </c>
      <c r="IT121" s="5" t="s">
        <v>220</v>
      </c>
      <c r="IU121" s="5" t="s">
        <v>220</v>
      </c>
      <c r="IV121" s="5" t="s">
        <v>220</v>
      </c>
      <c r="IW121" s="5" t="s">
        <v>220</v>
      </c>
      <c r="IX121" s="5" t="s">
        <v>220</v>
      </c>
    </row>
    <row r="122" spans="1:258" x14ac:dyDescent="0.3">
      <c r="A122" s="1" t="s">
        <v>116</v>
      </c>
      <c r="B122" s="2">
        <v>4004389</v>
      </c>
      <c r="C122" s="5">
        <v>6793411</v>
      </c>
      <c r="D122" s="5">
        <v>6973257</v>
      </c>
      <c r="E122" s="5">
        <v>6566228</v>
      </c>
      <c r="F122" s="5">
        <v>6618669</v>
      </c>
      <c r="G122" s="5">
        <v>6776889</v>
      </c>
      <c r="H122" s="5">
        <v>6678237</v>
      </c>
      <c r="I122" s="5">
        <v>6679621</v>
      </c>
      <c r="J122" s="5">
        <v>6592672</v>
      </c>
      <c r="K122" s="5">
        <v>6568383</v>
      </c>
      <c r="L122" s="5">
        <v>6518509</v>
      </c>
      <c r="M122" s="5">
        <v>6222800</v>
      </c>
      <c r="N122" s="5">
        <v>6272892</v>
      </c>
      <c r="O122" s="5">
        <v>6299266</v>
      </c>
      <c r="P122" s="5">
        <v>6148787</v>
      </c>
      <c r="Q122" s="5">
        <v>6272180</v>
      </c>
      <c r="R122" s="5">
        <v>5974424</v>
      </c>
      <c r="S122" s="5">
        <v>5977242</v>
      </c>
      <c r="T122" s="5">
        <v>5544411</v>
      </c>
      <c r="U122" s="5">
        <v>5288097</v>
      </c>
      <c r="V122" s="5">
        <v>5221057</v>
      </c>
      <c r="W122" s="5">
        <v>5321979</v>
      </c>
      <c r="X122" s="5">
        <v>5143167</v>
      </c>
      <c r="Y122" s="5">
        <v>5266948</v>
      </c>
      <c r="Z122" s="5">
        <v>5393409</v>
      </c>
      <c r="AA122" s="5">
        <v>5285811</v>
      </c>
      <c r="AB122" s="5">
        <v>5398968</v>
      </c>
      <c r="AC122" s="5">
        <v>5422700</v>
      </c>
      <c r="AD122" s="5">
        <v>5472182</v>
      </c>
      <c r="AE122" s="5">
        <v>5297201</v>
      </c>
      <c r="AF122" s="5">
        <v>5319129</v>
      </c>
      <c r="AG122" s="5">
        <v>5232677</v>
      </c>
      <c r="AH122" s="5">
        <v>5147780</v>
      </c>
      <c r="AI122" s="5">
        <v>17217304</v>
      </c>
      <c r="AJ122" s="5">
        <v>18128399</v>
      </c>
      <c r="AK122" s="5">
        <v>16633428</v>
      </c>
      <c r="AL122" s="5">
        <v>17455920</v>
      </c>
      <c r="AM122" s="5">
        <v>17887199</v>
      </c>
      <c r="AN122" s="5">
        <v>18690994</v>
      </c>
      <c r="AO122" s="5">
        <v>19115201</v>
      </c>
      <c r="AP122" s="5">
        <v>19124616</v>
      </c>
      <c r="AQ122" s="5">
        <v>21678178</v>
      </c>
      <c r="AR122" s="5">
        <v>21738460</v>
      </c>
      <c r="AS122" s="5">
        <v>16898422</v>
      </c>
      <c r="AT122" s="5">
        <v>16086537</v>
      </c>
      <c r="AU122" s="5">
        <v>16832007</v>
      </c>
      <c r="AV122" s="5">
        <v>18798679</v>
      </c>
      <c r="AW122" s="5">
        <v>19120743</v>
      </c>
      <c r="AX122" s="5">
        <v>17796955</v>
      </c>
      <c r="AY122" s="5">
        <v>16137146</v>
      </c>
      <c r="AZ122" s="5">
        <v>14298873</v>
      </c>
      <c r="BA122" s="5">
        <v>14906667</v>
      </c>
      <c r="BB122" s="5">
        <v>17159553</v>
      </c>
      <c r="BC122" s="5">
        <v>18717516</v>
      </c>
      <c r="BD122" s="5">
        <v>20007308</v>
      </c>
      <c r="BE122" s="5">
        <v>23643875</v>
      </c>
      <c r="BF122" s="5">
        <v>21129542</v>
      </c>
      <c r="BG122" s="5">
        <v>20729138</v>
      </c>
      <c r="BH122" s="5">
        <v>19975287</v>
      </c>
      <c r="BI122" s="5">
        <v>19321114</v>
      </c>
      <c r="BJ122" s="5">
        <v>19297272</v>
      </c>
      <c r="BK122" s="5">
        <v>18173055</v>
      </c>
      <c r="BL122" s="5">
        <v>17947435</v>
      </c>
      <c r="BM122" s="5">
        <v>17515788</v>
      </c>
      <c r="BN122" s="5">
        <v>16671823</v>
      </c>
      <c r="BO122" s="6">
        <v>11.38624748781328</v>
      </c>
      <c r="BP122" s="6">
        <v>12.525178623193669</v>
      </c>
      <c r="BQ122" s="6">
        <v>11.9308782434008</v>
      </c>
      <c r="BR122" s="6">
        <v>11.49730465138655</v>
      </c>
      <c r="BS122" s="6">
        <v>11.995675135064941</v>
      </c>
      <c r="BT122" s="6">
        <v>13.00941676513599</v>
      </c>
      <c r="BU122" s="6">
        <v>11.6753219597294</v>
      </c>
      <c r="BV122" s="6">
        <v>10.69760466875376</v>
      </c>
      <c r="BW122" s="6">
        <v>10.82614834565871</v>
      </c>
      <c r="BX122" s="6">
        <v>11.135507585875841</v>
      </c>
      <c r="BY122" s="6">
        <v>11.901532188809259</v>
      </c>
      <c r="BZ122" s="6">
        <v>13.18736957520642</v>
      </c>
      <c r="CA122" s="6">
        <v>13.39608115326596</v>
      </c>
      <c r="CB122" s="6">
        <v>13.77899561874669</v>
      </c>
      <c r="CC122" s="6">
        <v>13.59208514563926</v>
      </c>
      <c r="CD122" s="6">
        <v>12.42955345091783</v>
      </c>
      <c r="CE122" s="6">
        <v>12.37344774860645</v>
      </c>
      <c r="CF122" s="6">
        <v>12.315988118485439</v>
      </c>
      <c r="CG122" s="6">
        <v>13.8856567873093</v>
      </c>
      <c r="CH122" s="6">
        <v>13.75154494578396</v>
      </c>
      <c r="CI122" s="6" t="s">
        <v>220</v>
      </c>
      <c r="CJ122" s="6" t="s">
        <v>220</v>
      </c>
      <c r="CK122" s="6" t="s">
        <v>220</v>
      </c>
      <c r="CL122" s="6" t="s">
        <v>220</v>
      </c>
      <c r="CM122" s="6" t="s">
        <v>220</v>
      </c>
      <c r="CN122" s="6" t="s">
        <v>220</v>
      </c>
      <c r="CO122" s="6" t="s">
        <v>220</v>
      </c>
      <c r="CP122" s="6" t="s">
        <v>220</v>
      </c>
      <c r="CQ122" s="6" t="s">
        <v>220</v>
      </c>
      <c r="CR122" s="6" t="s">
        <v>220</v>
      </c>
      <c r="CS122" s="6" t="s">
        <v>220</v>
      </c>
      <c r="CT122" s="6" t="s">
        <v>220</v>
      </c>
      <c r="CU122" s="6">
        <v>10.94013016830748</v>
      </c>
      <c r="CV122" s="6">
        <v>12.182062057352519</v>
      </c>
      <c r="CW122" s="6">
        <v>11.4443262963409</v>
      </c>
      <c r="CX122" s="6">
        <v>11.11680421506321</v>
      </c>
      <c r="CY122" s="6">
        <v>11.69970332723668</v>
      </c>
      <c r="CZ122" s="6">
        <v>12.86970164483964</v>
      </c>
      <c r="DA122" s="6">
        <v>11.34924762650645</v>
      </c>
      <c r="DB122" s="6">
        <v>10.09598820058997</v>
      </c>
      <c r="DC122" s="6">
        <v>10.20136204706316</v>
      </c>
      <c r="DD122" s="6">
        <v>10.512444736345429</v>
      </c>
      <c r="DE122" s="6">
        <v>10.548144283237569</v>
      </c>
      <c r="DF122" s="6">
        <v>12.148628630222889</v>
      </c>
      <c r="DG122" s="6">
        <v>11.95775441680717</v>
      </c>
      <c r="DH122" s="6">
        <v>12.23162890236604</v>
      </c>
      <c r="DI122" s="6">
        <v>12.11452017066947</v>
      </c>
      <c r="DJ122" s="6">
        <v>10.863956978933119</v>
      </c>
      <c r="DK122" s="6">
        <v>10.766696706482371</v>
      </c>
      <c r="DL122" s="6">
        <v>10.294826229096349</v>
      </c>
      <c r="DM122" s="6">
        <v>11.51485260504076</v>
      </c>
      <c r="DN122" s="6">
        <v>11.30879258744851</v>
      </c>
      <c r="DO122" s="6" t="s">
        <v>220</v>
      </c>
      <c r="DP122" s="6" t="s">
        <v>220</v>
      </c>
      <c r="DQ122" s="6" t="s">
        <v>220</v>
      </c>
      <c r="DR122" s="6" t="s">
        <v>220</v>
      </c>
      <c r="DS122" s="6" t="s">
        <v>220</v>
      </c>
      <c r="DT122" s="6" t="s">
        <v>220</v>
      </c>
      <c r="DU122" s="6" t="s">
        <v>220</v>
      </c>
      <c r="DV122" s="6" t="s">
        <v>220</v>
      </c>
      <c r="DW122" s="6" t="s">
        <v>220</v>
      </c>
      <c r="DX122" s="6" t="s">
        <v>220</v>
      </c>
      <c r="DY122" s="6" t="s">
        <v>220</v>
      </c>
      <c r="DZ122" s="6" t="s">
        <v>220</v>
      </c>
      <c r="EA122" s="6">
        <v>10.574247690040789</v>
      </c>
      <c r="EB122" s="6">
        <v>11.394791758684896</v>
      </c>
      <c r="EC122" s="6">
        <v>10.765086251206363</v>
      </c>
      <c r="ED122" s="6">
        <v>10.281885980398778</v>
      </c>
      <c r="EE122" s="6">
        <v>10.464371689011786</v>
      </c>
      <c r="EF122" s="6">
        <v>10.984774401951215</v>
      </c>
      <c r="EG122" s="6">
        <v>9.9523092165005167</v>
      </c>
      <c r="EH122" s="6">
        <v>9.2397261000792827</v>
      </c>
      <c r="EI122" s="6">
        <v>9.2919067648893066</v>
      </c>
      <c r="EJ122" s="6">
        <v>9.7926104858060281</v>
      </c>
      <c r="EK122" s="6">
        <v>10.813636947997686</v>
      </c>
      <c r="EL122" s="6">
        <v>11.779909489913106</v>
      </c>
      <c r="EM122" s="6">
        <v>12.606437003930299</v>
      </c>
      <c r="EN122" s="6">
        <v>13.028437474181905</v>
      </c>
      <c r="EO122" s="6">
        <v>12.826308050200735</v>
      </c>
      <c r="EP122" s="6">
        <v>12.019481034663414</v>
      </c>
      <c r="EQ122" s="6">
        <v>11.944419860460751</v>
      </c>
      <c r="ER122" s="6">
        <v>12.142198672885506</v>
      </c>
      <c r="ES122" s="6">
        <v>13.66139268243743</v>
      </c>
      <c r="ET122" s="6">
        <v>13.544802502720248</v>
      </c>
      <c r="EU122" s="6" t="s">
        <v>220</v>
      </c>
      <c r="EV122" s="6" t="s">
        <v>220</v>
      </c>
      <c r="EW122" s="6" t="s">
        <v>220</v>
      </c>
      <c r="EX122" s="6" t="s">
        <v>220</v>
      </c>
      <c r="EY122" s="6" t="s">
        <v>220</v>
      </c>
      <c r="EZ122" s="6" t="s">
        <v>220</v>
      </c>
      <c r="FA122" s="6" t="s">
        <v>220</v>
      </c>
      <c r="FB122" s="6" t="s">
        <v>220</v>
      </c>
      <c r="FC122" s="6" t="s">
        <v>220</v>
      </c>
      <c r="FD122" s="6" t="s">
        <v>220</v>
      </c>
      <c r="FE122" s="6" t="s">
        <v>220</v>
      </c>
      <c r="FF122" s="6" t="s">
        <v>220</v>
      </c>
      <c r="FG122" s="6">
        <v>6.9490294203335727</v>
      </c>
      <c r="FH122" s="6">
        <v>7.4630294944513702</v>
      </c>
      <c r="FI122" s="6">
        <v>6.9503403549225471</v>
      </c>
      <c r="FJ122" s="6">
        <v>6.818793611572934</v>
      </c>
      <c r="FK122" s="6">
        <v>6.9073161691876104</v>
      </c>
      <c r="FL122" s="6">
        <v>7.4077331088536003</v>
      </c>
      <c r="FM122" s="6">
        <v>6.7590412914250022</v>
      </c>
      <c r="FN122" s="6">
        <v>6.2544064895719433</v>
      </c>
      <c r="FO122" s="6">
        <v>6.185668359780462</v>
      </c>
      <c r="FP122" s="6">
        <v>6.6823448041487676</v>
      </c>
      <c r="FQ122" s="6">
        <v>7.2927107471591164</v>
      </c>
      <c r="FR122" s="6">
        <v>8.1912302862749709</v>
      </c>
      <c r="FS122" s="6">
        <v>8.9703964867926373</v>
      </c>
      <c r="FT122" s="6">
        <v>9.2467336598216452</v>
      </c>
      <c r="FU122" s="6">
        <v>9.1689191869431017</v>
      </c>
      <c r="FV122" s="6">
        <v>9.0751957969256161</v>
      </c>
      <c r="FW122" s="6">
        <v>9.2549340049351621</v>
      </c>
      <c r="FX122" s="6">
        <v>9.6178356528356979</v>
      </c>
      <c r="FY122" s="6">
        <v>10.812529900560303</v>
      </c>
      <c r="FZ122" s="6">
        <v>10.695671131497779</v>
      </c>
      <c r="GA122" s="6" t="s">
        <v>220</v>
      </c>
      <c r="GB122" s="6" t="s">
        <v>220</v>
      </c>
      <c r="GC122" s="6" t="s">
        <v>220</v>
      </c>
      <c r="GD122" s="6" t="s">
        <v>220</v>
      </c>
      <c r="GE122" s="6" t="s">
        <v>220</v>
      </c>
      <c r="GF122" s="6" t="s">
        <v>220</v>
      </c>
      <c r="GG122" s="6" t="s">
        <v>220</v>
      </c>
      <c r="GH122" s="6" t="s">
        <v>220</v>
      </c>
      <c r="GI122" s="6" t="s">
        <v>220</v>
      </c>
      <c r="GJ122" s="6" t="s">
        <v>220</v>
      </c>
      <c r="GK122" s="6" t="s">
        <v>220</v>
      </c>
      <c r="GL122" s="6" t="s">
        <v>220</v>
      </c>
      <c r="GM122" s="5">
        <v>778248</v>
      </c>
      <c r="GN122" s="5">
        <v>776021</v>
      </c>
      <c r="GO122" s="5">
        <v>771528</v>
      </c>
      <c r="GP122" s="5">
        <v>766954</v>
      </c>
      <c r="GQ122" s="5">
        <v>764250</v>
      </c>
      <c r="GR122" s="5">
        <v>763589</v>
      </c>
      <c r="GS122" s="5">
        <v>761664</v>
      </c>
      <c r="GT122" s="5">
        <v>761465</v>
      </c>
      <c r="GU122" s="5">
        <v>761841</v>
      </c>
      <c r="GV122" s="5">
        <v>760828</v>
      </c>
      <c r="GW122" s="5">
        <v>757829</v>
      </c>
      <c r="GX122" s="5">
        <v>758714</v>
      </c>
      <c r="GY122" s="5">
        <v>757055</v>
      </c>
      <c r="GZ122" s="5">
        <v>752331</v>
      </c>
      <c r="HA122" s="5">
        <v>744628</v>
      </c>
      <c r="HB122" s="5">
        <v>742899</v>
      </c>
      <c r="HC122" s="5">
        <v>740515</v>
      </c>
      <c r="HD122" s="5">
        <v>735670</v>
      </c>
      <c r="HE122" s="5">
        <v>979490</v>
      </c>
      <c r="HF122" s="5">
        <v>731049</v>
      </c>
      <c r="HG122" s="5" t="s">
        <v>220</v>
      </c>
      <c r="HH122" s="5" t="s">
        <v>220</v>
      </c>
      <c r="HI122" s="5" t="s">
        <v>220</v>
      </c>
      <c r="HJ122" s="5" t="s">
        <v>220</v>
      </c>
      <c r="HK122" s="5" t="s">
        <v>220</v>
      </c>
      <c r="HL122" s="5" t="s">
        <v>220</v>
      </c>
      <c r="HM122" s="5" t="s">
        <v>220</v>
      </c>
      <c r="HN122" s="5" t="s">
        <v>220</v>
      </c>
      <c r="HO122" s="5" t="s">
        <v>220</v>
      </c>
      <c r="HP122" s="5" t="s">
        <v>220</v>
      </c>
      <c r="HQ122" s="5" t="s">
        <v>220</v>
      </c>
      <c r="HR122" s="5" t="s">
        <v>220</v>
      </c>
      <c r="HS122" s="5">
        <v>902595</v>
      </c>
      <c r="HT122" s="5">
        <v>898688</v>
      </c>
      <c r="HU122" s="5">
        <v>893785</v>
      </c>
      <c r="HV122" s="5">
        <v>889166</v>
      </c>
      <c r="HW122" s="5">
        <v>884338</v>
      </c>
      <c r="HX122" s="5">
        <v>883557</v>
      </c>
      <c r="HY122" s="5">
        <v>881659</v>
      </c>
      <c r="HZ122" s="5">
        <v>879534</v>
      </c>
      <c r="IA122" s="5">
        <v>878751</v>
      </c>
      <c r="IB122" s="5">
        <v>877738</v>
      </c>
      <c r="IC122" s="5">
        <v>875291</v>
      </c>
      <c r="ID122" s="5">
        <v>873738</v>
      </c>
      <c r="IE122" s="5">
        <v>871630</v>
      </c>
      <c r="IF122" s="5">
        <v>868027</v>
      </c>
      <c r="IG122" s="5">
        <v>859868</v>
      </c>
      <c r="IH122" s="5">
        <v>856155</v>
      </c>
      <c r="II122" s="5">
        <v>850825</v>
      </c>
      <c r="IJ122" s="5">
        <v>838150</v>
      </c>
      <c r="IK122" s="5">
        <v>1139030</v>
      </c>
      <c r="IL122" s="5">
        <v>828033</v>
      </c>
      <c r="IM122" s="5" t="s">
        <v>220</v>
      </c>
      <c r="IN122" s="5" t="s">
        <v>220</v>
      </c>
      <c r="IO122" s="5" t="s">
        <v>220</v>
      </c>
      <c r="IP122" s="5" t="s">
        <v>220</v>
      </c>
      <c r="IQ122" s="5" t="s">
        <v>220</v>
      </c>
      <c r="IR122" s="5" t="s">
        <v>220</v>
      </c>
      <c r="IS122" s="5" t="s">
        <v>220</v>
      </c>
      <c r="IT122" s="5" t="s">
        <v>220</v>
      </c>
      <c r="IU122" s="5" t="s">
        <v>220</v>
      </c>
      <c r="IV122" s="5" t="s">
        <v>220</v>
      </c>
      <c r="IW122" s="5" t="s">
        <v>220</v>
      </c>
      <c r="IX122" s="5" t="s">
        <v>220</v>
      </c>
    </row>
    <row r="123" spans="1:258" x14ac:dyDescent="0.3">
      <c r="A123" s="1" t="s">
        <v>117</v>
      </c>
      <c r="B123" s="2">
        <v>4723796</v>
      </c>
      <c r="C123" s="5" t="s">
        <v>220</v>
      </c>
      <c r="D123" s="5" t="s">
        <v>220</v>
      </c>
      <c r="E123" s="5" t="s">
        <v>220</v>
      </c>
      <c r="F123" s="5" t="s">
        <v>220</v>
      </c>
      <c r="G123" s="5" t="s">
        <v>220</v>
      </c>
      <c r="H123" s="5" t="s">
        <v>220</v>
      </c>
      <c r="I123" s="5" t="s">
        <v>220</v>
      </c>
      <c r="J123" s="5" t="s">
        <v>220</v>
      </c>
      <c r="K123" s="5" t="s">
        <v>220</v>
      </c>
      <c r="L123" s="5" t="s">
        <v>220</v>
      </c>
      <c r="M123" s="5" t="s">
        <v>220</v>
      </c>
      <c r="N123" s="5" t="s">
        <v>220</v>
      </c>
      <c r="O123" s="5" t="s">
        <v>220</v>
      </c>
      <c r="P123" s="5" t="s">
        <v>220</v>
      </c>
      <c r="Q123" s="5" t="s">
        <v>220</v>
      </c>
      <c r="R123" s="5" t="s">
        <v>220</v>
      </c>
      <c r="S123" s="5" t="s">
        <v>220</v>
      </c>
      <c r="T123" s="5" t="s">
        <v>220</v>
      </c>
      <c r="U123" s="5" t="s">
        <v>220</v>
      </c>
      <c r="V123" s="5" t="s">
        <v>220</v>
      </c>
      <c r="W123" s="5" t="s">
        <v>220</v>
      </c>
      <c r="X123" s="5" t="s">
        <v>220</v>
      </c>
      <c r="Y123" s="5" t="s">
        <v>220</v>
      </c>
      <c r="Z123" s="5" t="s">
        <v>220</v>
      </c>
      <c r="AA123" s="5" t="s">
        <v>220</v>
      </c>
      <c r="AB123" s="5" t="s">
        <v>220</v>
      </c>
      <c r="AC123" s="5" t="s">
        <v>220</v>
      </c>
      <c r="AD123" s="5" t="s">
        <v>220</v>
      </c>
      <c r="AE123" s="5" t="s">
        <v>220</v>
      </c>
      <c r="AF123" s="5" t="s">
        <v>220</v>
      </c>
      <c r="AG123" s="5" t="s">
        <v>220</v>
      </c>
      <c r="AH123" s="5" t="s">
        <v>220</v>
      </c>
      <c r="AI123" s="5" t="s">
        <v>220</v>
      </c>
      <c r="AJ123" s="5" t="s">
        <v>220</v>
      </c>
      <c r="AK123" s="5" t="s">
        <v>220</v>
      </c>
      <c r="AL123" s="5" t="s">
        <v>220</v>
      </c>
      <c r="AM123" s="5" t="s">
        <v>220</v>
      </c>
      <c r="AN123" s="5" t="s">
        <v>220</v>
      </c>
      <c r="AO123" s="5" t="s">
        <v>220</v>
      </c>
      <c r="AP123" s="5" t="s">
        <v>220</v>
      </c>
      <c r="AQ123" s="5" t="s">
        <v>220</v>
      </c>
      <c r="AR123" s="5" t="s">
        <v>220</v>
      </c>
      <c r="AS123" s="5" t="s">
        <v>220</v>
      </c>
      <c r="AT123" s="5" t="s">
        <v>220</v>
      </c>
      <c r="AU123" s="5" t="s">
        <v>220</v>
      </c>
      <c r="AV123" s="5" t="s">
        <v>220</v>
      </c>
      <c r="AW123" s="5" t="s">
        <v>220</v>
      </c>
      <c r="AX123" s="5" t="s">
        <v>220</v>
      </c>
      <c r="AY123" s="5" t="s">
        <v>220</v>
      </c>
      <c r="AZ123" s="5" t="s">
        <v>220</v>
      </c>
      <c r="BA123" s="5" t="s">
        <v>220</v>
      </c>
      <c r="BB123" s="5" t="s">
        <v>220</v>
      </c>
      <c r="BC123" s="5" t="s">
        <v>220</v>
      </c>
      <c r="BD123" s="5" t="s">
        <v>220</v>
      </c>
      <c r="BE123" s="5" t="s">
        <v>220</v>
      </c>
      <c r="BF123" s="5" t="s">
        <v>220</v>
      </c>
      <c r="BG123" s="5" t="s">
        <v>220</v>
      </c>
      <c r="BH123" s="5" t="s">
        <v>220</v>
      </c>
      <c r="BI123" s="5" t="s">
        <v>220</v>
      </c>
      <c r="BJ123" s="5" t="s">
        <v>220</v>
      </c>
      <c r="BK123" s="5" t="s">
        <v>220</v>
      </c>
      <c r="BL123" s="5" t="s">
        <v>220</v>
      </c>
      <c r="BM123" s="5" t="s">
        <v>220</v>
      </c>
      <c r="BN123" s="5" t="s">
        <v>220</v>
      </c>
      <c r="BO123" s="6" t="s">
        <v>220</v>
      </c>
      <c r="BP123" s="6" t="s">
        <v>220</v>
      </c>
      <c r="BQ123" s="6" t="s">
        <v>220</v>
      </c>
      <c r="BR123" s="6" t="s">
        <v>220</v>
      </c>
      <c r="BS123" s="6" t="s">
        <v>220</v>
      </c>
      <c r="BT123" s="6" t="s">
        <v>220</v>
      </c>
      <c r="BU123" s="6" t="s">
        <v>220</v>
      </c>
      <c r="BV123" s="6" t="s">
        <v>220</v>
      </c>
      <c r="BW123" s="6" t="s">
        <v>220</v>
      </c>
      <c r="BX123" s="6" t="s">
        <v>220</v>
      </c>
      <c r="BY123" s="6" t="s">
        <v>220</v>
      </c>
      <c r="BZ123" s="6" t="s">
        <v>220</v>
      </c>
      <c r="CA123" s="6" t="s">
        <v>220</v>
      </c>
      <c r="CB123" s="6" t="s">
        <v>220</v>
      </c>
      <c r="CC123" s="6" t="s">
        <v>220</v>
      </c>
      <c r="CD123" s="6" t="s">
        <v>220</v>
      </c>
      <c r="CE123" s="6" t="s">
        <v>220</v>
      </c>
      <c r="CF123" s="6" t="s">
        <v>220</v>
      </c>
      <c r="CG123" s="6" t="s">
        <v>220</v>
      </c>
      <c r="CH123" s="6" t="s">
        <v>220</v>
      </c>
      <c r="CI123" s="6" t="s">
        <v>220</v>
      </c>
      <c r="CJ123" s="6" t="s">
        <v>220</v>
      </c>
      <c r="CK123" s="6" t="s">
        <v>220</v>
      </c>
      <c r="CL123" s="6" t="s">
        <v>220</v>
      </c>
      <c r="CM123" s="6" t="s">
        <v>220</v>
      </c>
      <c r="CN123" s="6" t="s">
        <v>220</v>
      </c>
      <c r="CO123" s="6" t="s">
        <v>220</v>
      </c>
      <c r="CP123" s="6" t="s">
        <v>220</v>
      </c>
      <c r="CQ123" s="6" t="s">
        <v>220</v>
      </c>
      <c r="CR123" s="6" t="s">
        <v>220</v>
      </c>
      <c r="CS123" s="6" t="s">
        <v>220</v>
      </c>
      <c r="CT123" s="6" t="s">
        <v>220</v>
      </c>
      <c r="CU123" s="6" t="s">
        <v>220</v>
      </c>
      <c r="CV123" s="6" t="s">
        <v>220</v>
      </c>
      <c r="CW123" s="6" t="s">
        <v>220</v>
      </c>
      <c r="CX123" s="6" t="s">
        <v>220</v>
      </c>
      <c r="CY123" s="6" t="s">
        <v>220</v>
      </c>
      <c r="CZ123" s="6" t="s">
        <v>220</v>
      </c>
      <c r="DA123" s="6" t="s">
        <v>220</v>
      </c>
      <c r="DB123" s="6" t="s">
        <v>220</v>
      </c>
      <c r="DC123" s="6" t="s">
        <v>220</v>
      </c>
      <c r="DD123" s="6" t="s">
        <v>220</v>
      </c>
      <c r="DE123" s="6" t="s">
        <v>220</v>
      </c>
      <c r="DF123" s="6" t="s">
        <v>220</v>
      </c>
      <c r="DG123" s="6" t="s">
        <v>220</v>
      </c>
      <c r="DH123" s="6" t="s">
        <v>220</v>
      </c>
      <c r="DI123" s="6" t="s">
        <v>220</v>
      </c>
      <c r="DJ123" s="6" t="s">
        <v>220</v>
      </c>
      <c r="DK123" s="6" t="s">
        <v>220</v>
      </c>
      <c r="DL123" s="6" t="s">
        <v>220</v>
      </c>
      <c r="DM123" s="6" t="s">
        <v>220</v>
      </c>
      <c r="DN123" s="6" t="s">
        <v>220</v>
      </c>
      <c r="DO123" s="6" t="s">
        <v>220</v>
      </c>
      <c r="DP123" s="6" t="s">
        <v>220</v>
      </c>
      <c r="DQ123" s="6" t="s">
        <v>220</v>
      </c>
      <c r="DR123" s="6" t="s">
        <v>220</v>
      </c>
      <c r="DS123" s="6" t="s">
        <v>220</v>
      </c>
      <c r="DT123" s="6" t="s">
        <v>220</v>
      </c>
      <c r="DU123" s="6" t="s">
        <v>220</v>
      </c>
      <c r="DV123" s="6" t="s">
        <v>220</v>
      </c>
      <c r="DW123" s="6" t="s">
        <v>220</v>
      </c>
      <c r="DX123" s="6" t="s">
        <v>220</v>
      </c>
      <c r="DY123" s="6" t="s">
        <v>220</v>
      </c>
      <c r="DZ123" s="6" t="s">
        <v>220</v>
      </c>
      <c r="EA123" s="6" t="s">
        <v>220</v>
      </c>
      <c r="EB123" s="6" t="s">
        <v>220</v>
      </c>
      <c r="EC123" s="6" t="s">
        <v>220</v>
      </c>
      <c r="ED123" s="6" t="s">
        <v>220</v>
      </c>
      <c r="EE123" s="6" t="s">
        <v>220</v>
      </c>
      <c r="EF123" s="6" t="s">
        <v>220</v>
      </c>
      <c r="EG123" s="6" t="s">
        <v>220</v>
      </c>
      <c r="EH123" s="6" t="s">
        <v>220</v>
      </c>
      <c r="EI123" s="6" t="s">
        <v>220</v>
      </c>
      <c r="EJ123" s="6" t="s">
        <v>220</v>
      </c>
      <c r="EK123" s="6" t="s">
        <v>220</v>
      </c>
      <c r="EL123" s="6" t="s">
        <v>220</v>
      </c>
      <c r="EM123" s="6" t="s">
        <v>220</v>
      </c>
      <c r="EN123" s="6" t="s">
        <v>220</v>
      </c>
      <c r="EO123" s="6" t="s">
        <v>220</v>
      </c>
      <c r="EP123" s="6" t="s">
        <v>220</v>
      </c>
      <c r="EQ123" s="6" t="s">
        <v>220</v>
      </c>
      <c r="ER123" s="6" t="s">
        <v>220</v>
      </c>
      <c r="ES123" s="6" t="s">
        <v>220</v>
      </c>
      <c r="ET123" s="6" t="s">
        <v>220</v>
      </c>
      <c r="EU123" s="6" t="s">
        <v>220</v>
      </c>
      <c r="EV123" s="6" t="s">
        <v>220</v>
      </c>
      <c r="EW123" s="6" t="s">
        <v>220</v>
      </c>
      <c r="EX123" s="6" t="s">
        <v>220</v>
      </c>
      <c r="EY123" s="6" t="s">
        <v>220</v>
      </c>
      <c r="EZ123" s="6" t="s">
        <v>220</v>
      </c>
      <c r="FA123" s="6" t="s">
        <v>220</v>
      </c>
      <c r="FB123" s="6" t="s">
        <v>220</v>
      </c>
      <c r="FC123" s="6" t="s">
        <v>220</v>
      </c>
      <c r="FD123" s="6" t="s">
        <v>220</v>
      </c>
      <c r="FE123" s="6" t="s">
        <v>220</v>
      </c>
      <c r="FF123" s="6" t="s">
        <v>220</v>
      </c>
      <c r="FG123" s="6" t="s">
        <v>220</v>
      </c>
      <c r="FH123" s="6" t="s">
        <v>220</v>
      </c>
      <c r="FI123" s="6" t="s">
        <v>220</v>
      </c>
      <c r="FJ123" s="6" t="s">
        <v>220</v>
      </c>
      <c r="FK123" s="6" t="s">
        <v>220</v>
      </c>
      <c r="FL123" s="6" t="s">
        <v>220</v>
      </c>
      <c r="FM123" s="6" t="s">
        <v>220</v>
      </c>
      <c r="FN123" s="6" t="s">
        <v>220</v>
      </c>
      <c r="FO123" s="6" t="s">
        <v>220</v>
      </c>
      <c r="FP123" s="6" t="s">
        <v>220</v>
      </c>
      <c r="FQ123" s="6" t="s">
        <v>220</v>
      </c>
      <c r="FR123" s="6" t="s">
        <v>220</v>
      </c>
      <c r="FS123" s="6" t="s">
        <v>220</v>
      </c>
      <c r="FT123" s="6" t="s">
        <v>220</v>
      </c>
      <c r="FU123" s="6" t="s">
        <v>220</v>
      </c>
      <c r="FV123" s="6" t="s">
        <v>220</v>
      </c>
      <c r="FW123" s="6" t="s">
        <v>220</v>
      </c>
      <c r="FX123" s="6" t="s">
        <v>220</v>
      </c>
      <c r="FY123" s="6" t="s">
        <v>220</v>
      </c>
      <c r="FZ123" s="6" t="s">
        <v>220</v>
      </c>
      <c r="GA123" s="6" t="s">
        <v>220</v>
      </c>
      <c r="GB123" s="6" t="s">
        <v>220</v>
      </c>
      <c r="GC123" s="6" t="s">
        <v>220</v>
      </c>
      <c r="GD123" s="6" t="s">
        <v>220</v>
      </c>
      <c r="GE123" s="6" t="s">
        <v>220</v>
      </c>
      <c r="GF123" s="6" t="s">
        <v>220</v>
      </c>
      <c r="GG123" s="6" t="s">
        <v>220</v>
      </c>
      <c r="GH123" s="6" t="s">
        <v>220</v>
      </c>
      <c r="GI123" s="6" t="s">
        <v>220</v>
      </c>
      <c r="GJ123" s="6" t="s">
        <v>220</v>
      </c>
      <c r="GK123" s="6" t="s">
        <v>220</v>
      </c>
      <c r="GL123" s="6" t="s">
        <v>220</v>
      </c>
      <c r="GM123" s="5" t="s">
        <v>220</v>
      </c>
      <c r="GN123" s="5" t="s">
        <v>220</v>
      </c>
      <c r="GO123" s="5" t="s">
        <v>220</v>
      </c>
      <c r="GP123" s="5" t="s">
        <v>220</v>
      </c>
      <c r="GQ123" s="5" t="s">
        <v>220</v>
      </c>
      <c r="GR123" s="5" t="s">
        <v>220</v>
      </c>
      <c r="GS123" s="5" t="s">
        <v>220</v>
      </c>
      <c r="GT123" s="5" t="s">
        <v>220</v>
      </c>
      <c r="GU123" s="5" t="s">
        <v>220</v>
      </c>
      <c r="GV123" s="5" t="s">
        <v>220</v>
      </c>
      <c r="GW123" s="5" t="s">
        <v>220</v>
      </c>
      <c r="GX123" s="5" t="s">
        <v>220</v>
      </c>
      <c r="GY123" s="5" t="s">
        <v>220</v>
      </c>
      <c r="GZ123" s="5" t="s">
        <v>220</v>
      </c>
      <c r="HA123" s="5" t="s">
        <v>220</v>
      </c>
      <c r="HB123" s="5" t="s">
        <v>220</v>
      </c>
      <c r="HC123" s="5" t="s">
        <v>220</v>
      </c>
      <c r="HD123" s="5" t="s">
        <v>220</v>
      </c>
      <c r="HE123" s="5" t="s">
        <v>220</v>
      </c>
      <c r="HF123" s="5" t="s">
        <v>220</v>
      </c>
      <c r="HG123" s="5" t="s">
        <v>220</v>
      </c>
      <c r="HH123" s="5" t="s">
        <v>220</v>
      </c>
      <c r="HI123" s="5" t="s">
        <v>220</v>
      </c>
      <c r="HJ123" s="5" t="s">
        <v>220</v>
      </c>
      <c r="HK123" s="5" t="s">
        <v>220</v>
      </c>
      <c r="HL123" s="5" t="s">
        <v>220</v>
      </c>
      <c r="HM123" s="5" t="s">
        <v>220</v>
      </c>
      <c r="HN123" s="5" t="s">
        <v>220</v>
      </c>
      <c r="HO123" s="5" t="s">
        <v>220</v>
      </c>
      <c r="HP123" s="5" t="s">
        <v>220</v>
      </c>
      <c r="HQ123" s="5" t="s">
        <v>220</v>
      </c>
      <c r="HR123" s="5" t="s">
        <v>220</v>
      </c>
      <c r="HS123" s="5" t="s">
        <v>220</v>
      </c>
      <c r="HT123" s="5" t="s">
        <v>220</v>
      </c>
      <c r="HU123" s="5" t="s">
        <v>220</v>
      </c>
      <c r="HV123" s="5" t="s">
        <v>220</v>
      </c>
      <c r="HW123" s="5" t="s">
        <v>220</v>
      </c>
      <c r="HX123" s="5" t="s">
        <v>220</v>
      </c>
      <c r="HY123" s="5" t="s">
        <v>220</v>
      </c>
      <c r="HZ123" s="5" t="s">
        <v>220</v>
      </c>
      <c r="IA123" s="5" t="s">
        <v>220</v>
      </c>
      <c r="IB123" s="5" t="s">
        <v>220</v>
      </c>
      <c r="IC123" s="5" t="s">
        <v>220</v>
      </c>
      <c r="ID123" s="5" t="s">
        <v>220</v>
      </c>
      <c r="IE123" s="5" t="s">
        <v>220</v>
      </c>
      <c r="IF123" s="5" t="s">
        <v>220</v>
      </c>
      <c r="IG123" s="5" t="s">
        <v>220</v>
      </c>
      <c r="IH123" s="5" t="s">
        <v>220</v>
      </c>
      <c r="II123" s="5" t="s">
        <v>220</v>
      </c>
      <c r="IJ123" s="5" t="s">
        <v>220</v>
      </c>
      <c r="IK123" s="5" t="s">
        <v>220</v>
      </c>
      <c r="IL123" s="5" t="s">
        <v>220</v>
      </c>
      <c r="IM123" s="5" t="s">
        <v>220</v>
      </c>
      <c r="IN123" s="5" t="s">
        <v>220</v>
      </c>
      <c r="IO123" s="5" t="s">
        <v>220</v>
      </c>
      <c r="IP123" s="5" t="s">
        <v>220</v>
      </c>
      <c r="IQ123" s="5" t="s">
        <v>220</v>
      </c>
      <c r="IR123" s="5" t="s">
        <v>220</v>
      </c>
      <c r="IS123" s="5" t="s">
        <v>220</v>
      </c>
      <c r="IT123" s="5" t="s">
        <v>220</v>
      </c>
      <c r="IU123" s="5" t="s">
        <v>220</v>
      </c>
      <c r="IV123" s="5" t="s">
        <v>220</v>
      </c>
      <c r="IW123" s="5" t="s">
        <v>220</v>
      </c>
      <c r="IX123" s="5" t="s">
        <v>220</v>
      </c>
    </row>
    <row r="124" spans="1:258" x14ac:dyDescent="0.3">
      <c r="A124" s="1" t="s">
        <v>118</v>
      </c>
      <c r="B124" s="2">
        <v>4061803</v>
      </c>
      <c r="C124" s="5" t="s">
        <v>220</v>
      </c>
      <c r="D124" s="5" t="s">
        <v>220</v>
      </c>
      <c r="E124" s="5" t="s">
        <v>220</v>
      </c>
      <c r="F124" s="5" t="s">
        <v>220</v>
      </c>
      <c r="G124" s="5" t="s">
        <v>220</v>
      </c>
      <c r="H124" s="5" t="s">
        <v>220</v>
      </c>
      <c r="I124" s="5" t="s">
        <v>220</v>
      </c>
      <c r="J124" s="5" t="s">
        <v>220</v>
      </c>
      <c r="K124" s="5" t="s">
        <v>220</v>
      </c>
      <c r="L124" s="5" t="s">
        <v>220</v>
      </c>
      <c r="M124" s="5" t="s">
        <v>220</v>
      </c>
      <c r="N124" s="5" t="s">
        <v>220</v>
      </c>
      <c r="O124" s="5" t="s">
        <v>220</v>
      </c>
      <c r="P124" s="5" t="s">
        <v>220</v>
      </c>
      <c r="Q124" s="5" t="s">
        <v>220</v>
      </c>
      <c r="R124" s="5" t="s">
        <v>220</v>
      </c>
      <c r="S124" s="5" t="s">
        <v>220</v>
      </c>
      <c r="T124" s="5" t="s">
        <v>220</v>
      </c>
      <c r="U124" s="5" t="s">
        <v>220</v>
      </c>
      <c r="V124" s="5">
        <v>77904</v>
      </c>
      <c r="W124" s="5">
        <v>211831</v>
      </c>
      <c r="X124" s="5">
        <v>200816</v>
      </c>
      <c r="Y124" s="5">
        <v>200526</v>
      </c>
      <c r="Z124" s="5">
        <v>201388</v>
      </c>
      <c r="AA124" s="5">
        <v>196859</v>
      </c>
      <c r="AB124" s="5">
        <v>199576</v>
      </c>
      <c r="AC124" s="5">
        <v>196428</v>
      </c>
      <c r="AD124" s="5">
        <v>192552</v>
      </c>
      <c r="AE124" s="5">
        <v>190216</v>
      </c>
      <c r="AF124" s="5">
        <v>188202</v>
      </c>
      <c r="AG124" s="5">
        <v>194120</v>
      </c>
      <c r="AH124" s="5">
        <v>187351</v>
      </c>
      <c r="AI124" s="5" t="s">
        <v>220</v>
      </c>
      <c r="AJ124" s="5" t="s">
        <v>220</v>
      </c>
      <c r="AK124" s="5" t="s">
        <v>220</v>
      </c>
      <c r="AL124" s="5" t="s">
        <v>220</v>
      </c>
      <c r="AM124" s="5" t="s">
        <v>220</v>
      </c>
      <c r="AN124" s="5" t="s">
        <v>220</v>
      </c>
      <c r="AO124" s="5" t="s">
        <v>220</v>
      </c>
      <c r="AP124" s="5" t="s">
        <v>220</v>
      </c>
      <c r="AQ124" s="5" t="s">
        <v>220</v>
      </c>
      <c r="AR124" s="5" t="s">
        <v>220</v>
      </c>
      <c r="AS124" s="5" t="s">
        <v>220</v>
      </c>
      <c r="AT124" s="5" t="s">
        <v>220</v>
      </c>
      <c r="AU124" s="5" t="s">
        <v>220</v>
      </c>
      <c r="AV124" s="5" t="s">
        <v>220</v>
      </c>
      <c r="AW124" s="5" t="s">
        <v>220</v>
      </c>
      <c r="AX124" s="5" t="s">
        <v>220</v>
      </c>
      <c r="AY124" s="5" t="s">
        <v>220</v>
      </c>
      <c r="AZ124" s="5" t="s">
        <v>220</v>
      </c>
      <c r="BA124" s="5" t="s">
        <v>220</v>
      </c>
      <c r="BB124" s="5">
        <v>199070</v>
      </c>
      <c r="BC124" s="5">
        <v>570679</v>
      </c>
      <c r="BD124" s="5">
        <v>542466</v>
      </c>
      <c r="BE124" s="5">
        <v>536209</v>
      </c>
      <c r="BF124" s="5">
        <v>525372</v>
      </c>
      <c r="BG124" s="5">
        <v>517056</v>
      </c>
      <c r="BH124" s="5">
        <v>538735</v>
      </c>
      <c r="BI124" s="5">
        <v>580726</v>
      </c>
      <c r="BJ124" s="5">
        <v>631991</v>
      </c>
      <c r="BK124" s="5">
        <v>594644</v>
      </c>
      <c r="BL124" s="5">
        <v>553006</v>
      </c>
      <c r="BM124" s="5">
        <v>560432</v>
      </c>
      <c r="BN124" s="5">
        <v>538383</v>
      </c>
      <c r="BO124" s="6" t="s">
        <v>220</v>
      </c>
      <c r="BP124" s="6" t="s">
        <v>220</v>
      </c>
      <c r="BQ124" s="6" t="s">
        <v>220</v>
      </c>
      <c r="BR124" s="6" t="s">
        <v>220</v>
      </c>
      <c r="BS124" s="6" t="s">
        <v>220</v>
      </c>
      <c r="BT124" s="6" t="s">
        <v>220</v>
      </c>
      <c r="BU124" s="6" t="s">
        <v>220</v>
      </c>
      <c r="BV124" s="6" t="s">
        <v>220</v>
      </c>
      <c r="BW124" s="6" t="s">
        <v>220</v>
      </c>
      <c r="BX124" s="6" t="s">
        <v>220</v>
      </c>
      <c r="BY124" s="6" t="s">
        <v>220</v>
      </c>
      <c r="BZ124" s="6" t="s">
        <v>220</v>
      </c>
      <c r="CA124" s="6" t="s">
        <v>220</v>
      </c>
      <c r="CB124" s="6" t="s">
        <v>220</v>
      </c>
      <c r="CC124" s="6" t="s">
        <v>220</v>
      </c>
      <c r="CD124" s="6" t="s">
        <v>220</v>
      </c>
      <c r="CE124" s="6" t="s">
        <v>220</v>
      </c>
      <c r="CF124" s="6" t="s">
        <v>220</v>
      </c>
      <c r="CG124" s="6" t="s">
        <v>220</v>
      </c>
      <c r="CH124" s="6">
        <v>11.46042817503754</v>
      </c>
      <c r="CI124" s="6" t="s">
        <v>220</v>
      </c>
      <c r="CJ124" s="6" t="s">
        <v>220</v>
      </c>
      <c r="CK124" s="6" t="s">
        <v>220</v>
      </c>
      <c r="CL124" s="6" t="s">
        <v>220</v>
      </c>
      <c r="CM124" s="6" t="s">
        <v>220</v>
      </c>
      <c r="CN124" s="6" t="s">
        <v>220</v>
      </c>
      <c r="CO124" s="6" t="s">
        <v>220</v>
      </c>
      <c r="CP124" s="6" t="s">
        <v>220</v>
      </c>
      <c r="CQ124" s="6" t="s">
        <v>220</v>
      </c>
      <c r="CR124" s="6" t="s">
        <v>220</v>
      </c>
      <c r="CS124" s="6" t="s">
        <v>220</v>
      </c>
      <c r="CT124" s="6" t="s">
        <v>220</v>
      </c>
      <c r="CU124" s="6" t="s">
        <v>220</v>
      </c>
      <c r="CV124" s="6" t="s">
        <v>220</v>
      </c>
      <c r="CW124" s="6" t="s">
        <v>220</v>
      </c>
      <c r="CX124" s="6" t="s">
        <v>220</v>
      </c>
      <c r="CY124" s="6" t="s">
        <v>220</v>
      </c>
      <c r="CZ124" s="6" t="s">
        <v>220</v>
      </c>
      <c r="DA124" s="6" t="s">
        <v>220</v>
      </c>
      <c r="DB124" s="6" t="s">
        <v>220</v>
      </c>
      <c r="DC124" s="6" t="s">
        <v>220</v>
      </c>
      <c r="DD124" s="6" t="s">
        <v>220</v>
      </c>
      <c r="DE124" s="6" t="s">
        <v>220</v>
      </c>
      <c r="DF124" s="6" t="s">
        <v>220</v>
      </c>
      <c r="DG124" s="6" t="s">
        <v>220</v>
      </c>
      <c r="DH124" s="6" t="s">
        <v>220</v>
      </c>
      <c r="DI124" s="6" t="s">
        <v>220</v>
      </c>
      <c r="DJ124" s="6" t="s">
        <v>220</v>
      </c>
      <c r="DK124" s="6" t="s">
        <v>220</v>
      </c>
      <c r="DL124" s="6" t="s">
        <v>220</v>
      </c>
      <c r="DM124" s="6" t="s">
        <v>220</v>
      </c>
      <c r="DN124" s="6">
        <v>10.79958025068947</v>
      </c>
      <c r="DO124" s="6" t="s">
        <v>220</v>
      </c>
      <c r="DP124" s="6" t="s">
        <v>220</v>
      </c>
      <c r="DQ124" s="6" t="s">
        <v>220</v>
      </c>
      <c r="DR124" s="6" t="s">
        <v>220</v>
      </c>
      <c r="DS124" s="6" t="s">
        <v>220</v>
      </c>
      <c r="DT124" s="6" t="s">
        <v>220</v>
      </c>
      <c r="DU124" s="6" t="s">
        <v>220</v>
      </c>
      <c r="DV124" s="6" t="s">
        <v>220</v>
      </c>
      <c r="DW124" s="6" t="s">
        <v>220</v>
      </c>
      <c r="DX124" s="6" t="s">
        <v>220</v>
      </c>
      <c r="DY124" s="6" t="s">
        <v>220</v>
      </c>
      <c r="DZ124" s="6" t="s">
        <v>220</v>
      </c>
      <c r="EA124" s="6" t="s">
        <v>220</v>
      </c>
      <c r="EB124" s="6" t="s">
        <v>220</v>
      </c>
      <c r="EC124" s="6" t="s">
        <v>220</v>
      </c>
      <c r="ED124" s="6" t="s">
        <v>220</v>
      </c>
      <c r="EE124" s="6" t="s">
        <v>220</v>
      </c>
      <c r="EF124" s="6" t="s">
        <v>220</v>
      </c>
      <c r="EG124" s="6" t="s">
        <v>220</v>
      </c>
      <c r="EH124" s="6" t="s">
        <v>220</v>
      </c>
      <c r="EI124" s="6" t="s">
        <v>220</v>
      </c>
      <c r="EJ124" s="6" t="s">
        <v>220</v>
      </c>
      <c r="EK124" s="6" t="s">
        <v>220</v>
      </c>
      <c r="EL124" s="6" t="s">
        <v>220</v>
      </c>
      <c r="EM124" s="6" t="s">
        <v>220</v>
      </c>
      <c r="EN124" s="6" t="s">
        <v>220</v>
      </c>
      <c r="EO124" s="6" t="s">
        <v>220</v>
      </c>
      <c r="EP124" s="6" t="s">
        <v>220</v>
      </c>
      <c r="EQ124" s="6" t="s">
        <v>220</v>
      </c>
      <c r="ER124" s="6" t="s">
        <v>220</v>
      </c>
      <c r="ES124" s="6" t="s">
        <v>220</v>
      </c>
      <c r="ET124" s="6">
        <v>11.458995954301416</v>
      </c>
      <c r="EU124" s="6" t="s">
        <v>220</v>
      </c>
      <c r="EV124" s="6" t="s">
        <v>220</v>
      </c>
      <c r="EW124" s="6" t="s">
        <v>220</v>
      </c>
      <c r="EX124" s="6" t="s">
        <v>220</v>
      </c>
      <c r="EY124" s="6" t="s">
        <v>220</v>
      </c>
      <c r="EZ124" s="6" t="s">
        <v>220</v>
      </c>
      <c r="FA124" s="6" t="s">
        <v>220</v>
      </c>
      <c r="FB124" s="6" t="s">
        <v>220</v>
      </c>
      <c r="FC124" s="6" t="s">
        <v>220</v>
      </c>
      <c r="FD124" s="6" t="s">
        <v>220</v>
      </c>
      <c r="FE124" s="6" t="s">
        <v>220</v>
      </c>
      <c r="FF124" s="6" t="s">
        <v>220</v>
      </c>
      <c r="FG124" s="6" t="s">
        <v>220</v>
      </c>
      <c r="FH124" s="6" t="s">
        <v>220</v>
      </c>
      <c r="FI124" s="6" t="s">
        <v>220</v>
      </c>
      <c r="FJ124" s="6" t="s">
        <v>220</v>
      </c>
      <c r="FK124" s="6" t="s">
        <v>220</v>
      </c>
      <c r="FL124" s="6" t="s">
        <v>220</v>
      </c>
      <c r="FM124" s="6" t="s">
        <v>220</v>
      </c>
      <c r="FN124" s="6" t="s">
        <v>220</v>
      </c>
      <c r="FO124" s="6" t="s">
        <v>220</v>
      </c>
      <c r="FP124" s="6" t="s">
        <v>220</v>
      </c>
      <c r="FQ124" s="6" t="s">
        <v>220</v>
      </c>
      <c r="FR124" s="6" t="s">
        <v>220</v>
      </c>
      <c r="FS124" s="6" t="s">
        <v>220</v>
      </c>
      <c r="FT124" s="6" t="s">
        <v>220</v>
      </c>
      <c r="FU124" s="6" t="s">
        <v>220</v>
      </c>
      <c r="FV124" s="6" t="s">
        <v>220</v>
      </c>
      <c r="FW124" s="6" t="s">
        <v>220</v>
      </c>
      <c r="FX124" s="6" t="s">
        <v>220</v>
      </c>
      <c r="FY124" s="6" t="s">
        <v>220</v>
      </c>
      <c r="FZ124" s="6">
        <v>10.704791313061083</v>
      </c>
      <c r="GA124" s="6" t="s">
        <v>220</v>
      </c>
      <c r="GB124" s="6" t="s">
        <v>220</v>
      </c>
      <c r="GC124" s="6" t="s">
        <v>220</v>
      </c>
      <c r="GD124" s="6" t="s">
        <v>220</v>
      </c>
      <c r="GE124" s="6" t="s">
        <v>220</v>
      </c>
      <c r="GF124" s="6" t="s">
        <v>220</v>
      </c>
      <c r="GG124" s="6" t="s">
        <v>220</v>
      </c>
      <c r="GH124" s="6" t="s">
        <v>220</v>
      </c>
      <c r="GI124" s="6" t="s">
        <v>220</v>
      </c>
      <c r="GJ124" s="6" t="s">
        <v>220</v>
      </c>
      <c r="GK124" s="6" t="s">
        <v>220</v>
      </c>
      <c r="GL124" s="6" t="s">
        <v>220</v>
      </c>
      <c r="GM124" s="5" t="s">
        <v>220</v>
      </c>
      <c r="GN124" s="5" t="s">
        <v>220</v>
      </c>
      <c r="GO124" s="5" t="s">
        <v>220</v>
      </c>
      <c r="GP124" s="5" t="s">
        <v>220</v>
      </c>
      <c r="GQ124" s="5" t="s">
        <v>220</v>
      </c>
      <c r="GR124" s="5" t="s">
        <v>220</v>
      </c>
      <c r="GS124" s="5" t="s">
        <v>220</v>
      </c>
      <c r="GT124" s="5" t="s">
        <v>220</v>
      </c>
      <c r="GU124" s="5" t="s">
        <v>220</v>
      </c>
      <c r="GV124" s="5" t="s">
        <v>220</v>
      </c>
      <c r="GW124" s="5" t="s">
        <v>220</v>
      </c>
      <c r="GX124" s="5" t="s">
        <v>220</v>
      </c>
      <c r="GY124" s="5" t="s">
        <v>220</v>
      </c>
      <c r="GZ124" s="5" t="s">
        <v>220</v>
      </c>
      <c r="HA124" s="5" t="s">
        <v>220</v>
      </c>
      <c r="HB124" s="5" t="s">
        <v>220</v>
      </c>
      <c r="HC124" s="5" t="s">
        <v>220</v>
      </c>
      <c r="HD124" s="5" t="s">
        <v>220</v>
      </c>
      <c r="HE124" s="5" t="s">
        <v>220</v>
      </c>
      <c r="HF124" s="5">
        <v>9468</v>
      </c>
      <c r="HG124" s="5" t="s">
        <v>220</v>
      </c>
      <c r="HH124" s="5" t="s">
        <v>220</v>
      </c>
      <c r="HI124" s="5" t="s">
        <v>220</v>
      </c>
      <c r="HJ124" s="5" t="s">
        <v>220</v>
      </c>
      <c r="HK124" s="5" t="s">
        <v>220</v>
      </c>
      <c r="HL124" s="5" t="s">
        <v>220</v>
      </c>
      <c r="HM124" s="5" t="s">
        <v>220</v>
      </c>
      <c r="HN124" s="5" t="s">
        <v>220</v>
      </c>
      <c r="HO124" s="5" t="s">
        <v>220</v>
      </c>
      <c r="HP124" s="5" t="s">
        <v>220</v>
      </c>
      <c r="HQ124" s="5" t="s">
        <v>220</v>
      </c>
      <c r="HR124" s="5" t="s">
        <v>220</v>
      </c>
      <c r="HS124" s="5" t="s">
        <v>220</v>
      </c>
      <c r="HT124" s="5" t="s">
        <v>220</v>
      </c>
      <c r="HU124" s="5" t="s">
        <v>220</v>
      </c>
      <c r="HV124" s="5" t="s">
        <v>220</v>
      </c>
      <c r="HW124" s="5" t="s">
        <v>220</v>
      </c>
      <c r="HX124" s="5" t="s">
        <v>220</v>
      </c>
      <c r="HY124" s="5" t="s">
        <v>220</v>
      </c>
      <c r="HZ124" s="5" t="s">
        <v>220</v>
      </c>
      <c r="IA124" s="5" t="s">
        <v>220</v>
      </c>
      <c r="IB124" s="5" t="s">
        <v>220</v>
      </c>
      <c r="IC124" s="5" t="s">
        <v>220</v>
      </c>
      <c r="ID124" s="5" t="s">
        <v>220</v>
      </c>
      <c r="IE124" s="5" t="s">
        <v>220</v>
      </c>
      <c r="IF124" s="5" t="s">
        <v>220</v>
      </c>
      <c r="IG124" s="5" t="s">
        <v>220</v>
      </c>
      <c r="IH124" s="5" t="s">
        <v>220</v>
      </c>
      <c r="II124" s="5" t="s">
        <v>220</v>
      </c>
      <c r="IJ124" s="5" t="s">
        <v>220</v>
      </c>
      <c r="IK124" s="5" t="s">
        <v>220</v>
      </c>
      <c r="IL124" s="5">
        <v>10962</v>
      </c>
      <c r="IM124" s="5" t="s">
        <v>220</v>
      </c>
      <c r="IN124" s="5" t="s">
        <v>220</v>
      </c>
      <c r="IO124" s="5" t="s">
        <v>220</v>
      </c>
      <c r="IP124" s="5" t="s">
        <v>220</v>
      </c>
      <c r="IQ124" s="5" t="s">
        <v>220</v>
      </c>
      <c r="IR124" s="5" t="s">
        <v>220</v>
      </c>
      <c r="IS124" s="5" t="s">
        <v>220</v>
      </c>
      <c r="IT124" s="5" t="s">
        <v>220</v>
      </c>
      <c r="IU124" s="5" t="s">
        <v>220</v>
      </c>
      <c r="IV124" s="5" t="s">
        <v>220</v>
      </c>
      <c r="IW124" s="5" t="s">
        <v>220</v>
      </c>
      <c r="IX124" s="5" t="s">
        <v>220</v>
      </c>
    </row>
    <row r="125" spans="1:258" x14ac:dyDescent="0.3">
      <c r="A125" s="1" t="s">
        <v>119</v>
      </c>
      <c r="B125" s="2">
        <v>4057014</v>
      </c>
      <c r="C125" s="5">
        <v>9632256</v>
      </c>
      <c r="D125" s="5">
        <v>9952519</v>
      </c>
      <c r="E125" s="5">
        <v>9134204</v>
      </c>
      <c r="F125" s="5">
        <v>9291884</v>
      </c>
      <c r="G125" s="5">
        <v>9157873</v>
      </c>
      <c r="H125" s="5">
        <v>8914956</v>
      </c>
      <c r="I125" s="5">
        <v>9012097</v>
      </c>
      <c r="J125" s="5">
        <v>9036230</v>
      </c>
      <c r="K125" s="5">
        <v>9367008</v>
      </c>
      <c r="L125" s="5">
        <v>9542752</v>
      </c>
      <c r="M125" s="5">
        <v>9360205</v>
      </c>
      <c r="N125" s="5">
        <v>9636989</v>
      </c>
      <c r="O125" s="5">
        <v>10139717</v>
      </c>
      <c r="P125" s="5">
        <v>10247534</v>
      </c>
      <c r="Q125" s="5">
        <v>10749791</v>
      </c>
      <c r="R125" s="5">
        <v>10168684</v>
      </c>
      <c r="S125" s="5">
        <v>10232341</v>
      </c>
      <c r="T125" s="5">
        <v>10119984</v>
      </c>
      <c r="U125" s="5">
        <v>9833764</v>
      </c>
      <c r="V125" s="5">
        <v>9838852</v>
      </c>
      <c r="W125" s="5">
        <v>10193922</v>
      </c>
      <c r="X125" s="5">
        <v>9642240</v>
      </c>
      <c r="Y125" s="5">
        <v>9905201</v>
      </c>
      <c r="Z125" s="5">
        <v>10108160</v>
      </c>
      <c r="AA125" s="5">
        <v>10054631</v>
      </c>
      <c r="AB125" s="5">
        <v>10316346</v>
      </c>
      <c r="AC125" s="5">
        <v>10379248</v>
      </c>
      <c r="AD125" s="5">
        <v>10298064</v>
      </c>
      <c r="AE125" s="5">
        <v>10223292</v>
      </c>
      <c r="AF125" s="5">
        <v>10214403</v>
      </c>
      <c r="AG125" s="5">
        <v>9730506</v>
      </c>
      <c r="AH125" s="5">
        <v>10011291</v>
      </c>
      <c r="AI125" s="5">
        <v>14124078</v>
      </c>
      <c r="AJ125" s="5">
        <v>14273885</v>
      </c>
      <c r="AK125" s="5">
        <v>13190657</v>
      </c>
      <c r="AL125" s="5">
        <v>13600814</v>
      </c>
      <c r="AM125" s="5">
        <v>13464032</v>
      </c>
      <c r="AN125" s="5">
        <v>13620478</v>
      </c>
      <c r="AO125" s="5">
        <v>16348792</v>
      </c>
      <c r="AP125" s="5">
        <v>18093874</v>
      </c>
      <c r="AQ125" s="5">
        <v>18571937</v>
      </c>
      <c r="AR125" s="5">
        <v>19325524</v>
      </c>
      <c r="AS125" s="5">
        <v>18805916</v>
      </c>
      <c r="AT125" s="5">
        <v>20223218</v>
      </c>
      <c r="AU125" s="5">
        <v>21453389</v>
      </c>
      <c r="AV125" s="5">
        <v>22139244</v>
      </c>
      <c r="AW125" s="5">
        <v>24239316</v>
      </c>
      <c r="AX125" s="5">
        <v>27877105</v>
      </c>
      <c r="AY125" s="5">
        <v>30445659</v>
      </c>
      <c r="AZ125" s="5">
        <v>32693349</v>
      </c>
      <c r="BA125" s="5">
        <v>36023658</v>
      </c>
      <c r="BB125" s="5">
        <v>32294199</v>
      </c>
      <c r="BC125" s="5">
        <v>35422255</v>
      </c>
      <c r="BD125" s="5">
        <v>36431532</v>
      </c>
      <c r="BE125" s="5">
        <v>37135808</v>
      </c>
      <c r="BF125" s="5">
        <v>38823668</v>
      </c>
      <c r="BG125" s="5">
        <v>37314986</v>
      </c>
      <c r="BH125" s="5">
        <v>41223871</v>
      </c>
      <c r="BI125" s="5">
        <v>37341244</v>
      </c>
      <c r="BJ125" s="5">
        <v>36203743</v>
      </c>
      <c r="BK125" s="5">
        <v>36318008</v>
      </c>
      <c r="BL125" s="5">
        <v>35071322</v>
      </c>
      <c r="BM125" s="5">
        <v>34481351</v>
      </c>
      <c r="BN125" s="5">
        <v>34763369</v>
      </c>
      <c r="BO125" s="6">
        <v>12.542835240259389</v>
      </c>
      <c r="BP125" s="6">
        <v>12.591435394396131</v>
      </c>
      <c r="BQ125" s="6">
        <v>12.606767638781911</v>
      </c>
      <c r="BR125" s="6">
        <v>12.075032361574889</v>
      </c>
      <c r="BS125" s="6">
        <v>13.30753331040952</v>
      </c>
      <c r="BT125" s="6">
        <v>15.848715349800941</v>
      </c>
      <c r="BU125" s="6">
        <v>14.182392843752121</v>
      </c>
      <c r="BV125" s="6">
        <v>12.90664358919593</v>
      </c>
      <c r="BW125" s="6">
        <v>15.159198174266111</v>
      </c>
      <c r="BX125" s="6">
        <v>15.56669396836468</v>
      </c>
      <c r="BY125" s="6">
        <v>14.94964463931443</v>
      </c>
      <c r="BZ125" s="6">
        <v>15.4523472009774</v>
      </c>
      <c r="CA125" s="6">
        <v>15.556025873305931</v>
      </c>
      <c r="CB125" s="6">
        <v>14.97784735332422</v>
      </c>
      <c r="CC125" s="6">
        <v>12.735632466190969</v>
      </c>
      <c r="CD125" s="6">
        <v>12.82640774102059</v>
      </c>
      <c r="CE125" s="6">
        <v>12.2594135594191</v>
      </c>
      <c r="CF125" s="6">
        <v>12.393300226561619</v>
      </c>
      <c r="CG125" s="6">
        <v>12.31652498473626</v>
      </c>
      <c r="CH125" s="6">
        <v>12.06416155055488</v>
      </c>
      <c r="CI125" s="6" t="s">
        <v>220</v>
      </c>
      <c r="CJ125" s="6" t="s">
        <v>220</v>
      </c>
      <c r="CK125" s="6" t="s">
        <v>220</v>
      </c>
      <c r="CL125" s="6" t="s">
        <v>220</v>
      </c>
      <c r="CM125" s="6" t="s">
        <v>220</v>
      </c>
      <c r="CN125" s="6" t="s">
        <v>220</v>
      </c>
      <c r="CO125" s="6" t="s">
        <v>220</v>
      </c>
      <c r="CP125" s="6" t="s">
        <v>220</v>
      </c>
      <c r="CQ125" s="6" t="s">
        <v>220</v>
      </c>
      <c r="CR125" s="6" t="s">
        <v>220</v>
      </c>
      <c r="CS125" s="6" t="s">
        <v>220</v>
      </c>
      <c r="CT125" s="6" t="s">
        <v>220</v>
      </c>
      <c r="CU125" s="6">
        <v>11.068812833995819</v>
      </c>
      <c r="CV125" s="6">
        <v>11.57615330158632</v>
      </c>
      <c r="CW125" s="6">
        <v>11.449628438185901</v>
      </c>
      <c r="CX125" s="6">
        <v>11.00943439655315</v>
      </c>
      <c r="CY125" s="6">
        <v>12.25885654290906</v>
      </c>
      <c r="CZ125" s="6">
        <v>14.67495846447347</v>
      </c>
      <c r="DA125" s="6">
        <v>13.167950763817309</v>
      </c>
      <c r="DB125" s="6">
        <v>12.130923100363489</v>
      </c>
      <c r="DC125" s="6">
        <v>14.68911444790419</v>
      </c>
      <c r="DD125" s="6">
        <v>15.021419813451541</v>
      </c>
      <c r="DE125" s="6">
        <v>14.349214335315089</v>
      </c>
      <c r="DF125" s="6">
        <v>16.27814208777939</v>
      </c>
      <c r="DG125" s="6">
        <v>15.65521009636865</v>
      </c>
      <c r="DH125" s="6">
        <v>15.10153891490399</v>
      </c>
      <c r="DI125" s="6">
        <v>13.335019533771691</v>
      </c>
      <c r="DJ125" s="6">
        <v>12.6750830549851</v>
      </c>
      <c r="DK125" s="6">
        <v>12.31298820964599</v>
      </c>
      <c r="DL125" s="6">
        <v>9.5699394192487404</v>
      </c>
      <c r="DM125" s="6">
        <v>9.4076619924326295</v>
      </c>
      <c r="DN125" s="6">
        <v>9.1716946752293609</v>
      </c>
      <c r="DO125" s="6" t="s">
        <v>220</v>
      </c>
      <c r="DP125" s="6" t="s">
        <v>220</v>
      </c>
      <c r="DQ125" s="6" t="s">
        <v>220</v>
      </c>
      <c r="DR125" s="6" t="s">
        <v>220</v>
      </c>
      <c r="DS125" s="6" t="s">
        <v>220</v>
      </c>
      <c r="DT125" s="6" t="s">
        <v>220</v>
      </c>
      <c r="DU125" s="6" t="s">
        <v>220</v>
      </c>
      <c r="DV125" s="6" t="s">
        <v>220</v>
      </c>
      <c r="DW125" s="6" t="s">
        <v>220</v>
      </c>
      <c r="DX125" s="6" t="s">
        <v>220</v>
      </c>
      <c r="DY125" s="6" t="s">
        <v>220</v>
      </c>
      <c r="DZ125" s="6" t="s">
        <v>220</v>
      </c>
      <c r="EA125" s="6">
        <v>11.728520971405413</v>
      </c>
      <c r="EB125" s="6">
        <v>11.640682307852861</v>
      </c>
      <c r="EC125" s="6">
        <v>11.658657329899025</v>
      </c>
      <c r="ED125" s="6">
        <v>11.134239190450939</v>
      </c>
      <c r="EE125" s="6">
        <v>11.974307478798908</v>
      </c>
      <c r="EF125" s="6">
        <v>13.716977012730268</v>
      </c>
      <c r="EG125" s="6">
        <v>12.645441273660163</v>
      </c>
      <c r="EH125" s="6">
        <v>11.742521169876916</v>
      </c>
      <c r="EI125" s="6">
        <v>13.948163115526366</v>
      </c>
      <c r="EJ125" s="6">
        <v>14.400973781529785</v>
      </c>
      <c r="EK125" s="6">
        <v>13.962644741453182</v>
      </c>
      <c r="EL125" s="6">
        <v>14.559434581250452</v>
      </c>
      <c r="EM125" s="6">
        <v>14.582591645754265</v>
      </c>
      <c r="EN125" s="6">
        <v>14.302251503123866</v>
      </c>
      <c r="EO125" s="6">
        <v>12.031168352663979</v>
      </c>
      <c r="EP125" s="6">
        <v>12.337833136922908</v>
      </c>
      <c r="EQ125" s="6">
        <v>11.798023201898754</v>
      </c>
      <c r="ER125" s="6">
        <v>12.103379120395388</v>
      </c>
      <c r="ES125" s="6">
        <v>12.024529743024431</v>
      </c>
      <c r="ET125" s="6">
        <v>11.85932312954281</v>
      </c>
      <c r="EU125" s="6" t="s">
        <v>220</v>
      </c>
      <c r="EV125" s="6" t="s">
        <v>220</v>
      </c>
      <c r="EW125" s="6" t="s">
        <v>220</v>
      </c>
      <c r="EX125" s="6" t="s">
        <v>220</v>
      </c>
      <c r="EY125" s="6" t="s">
        <v>220</v>
      </c>
      <c r="EZ125" s="6" t="s">
        <v>220</v>
      </c>
      <c r="FA125" s="6" t="s">
        <v>220</v>
      </c>
      <c r="FB125" s="6" t="s">
        <v>220</v>
      </c>
      <c r="FC125" s="6" t="s">
        <v>220</v>
      </c>
      <c r="FD125" s="6" t="s">
        <v>220</v>
      </c>
      <c r="FE125" s="6" t="s">
        <v>220</v>
      </c>
      <c r="FF125" s="6" t="s">
        <v>220</v>
      </c>
      <c r="FG125" s="6">
        <v>6.4122523864450658</v>
      </c>
      <c r="FH125" s="6">
        <v>6.351672723545053</v>
      </c>
      <c r="FI125" s="6">
        <v>6.3926665439331858</v>
      </c>
      <c r="FJ125" s="6">
        <v>6.2034078799388332</v>
      </c>
      <c r="FK125" s="6">
        <v>6.557927550814469</v>
      </c>
      <c r="FL125" s="6">
        <v>7.5096067331702194</v>
      </c>
      <c r="FM125" s="6">
        <v>7.3370084890525424</v>
      </c>
      <c r="FN125" s="6">
        <v>8.0283468201718531</v>
      </c>
      <c r="FO125" s="6">
        <v>10.085397439415335</v>
      </c>
      <c r="FP125" s="6">
        <v>10.500395107082795</v>
      </c>
      <c r="FQ125" s="6">
        <v>9.7889409069233775</v>
      </c>
      <c r="FR125" s="6">
        <v>10.571428463600403</v>
      </c>
      <c r="FS125" s="6">
        <v>10.694633478789727</v>
      </c>
      <c r="FT125" s="6">
        <v>10.560150295139783</v>
      </c>
      <c r="FU125" s="6">
        <v>8.363982481827124</v>
      </c>
      <c r="FV125" s="6">
        <v>8.4866051699572367</v>
      </c>
      <c r="FW125" s="6">
        <v>8.5168449143034568</v>
      </c>
      <c r="FX125" s="6">
        <v>8.7556047172280458</v>
      </c>
      <c r="FY125" s="6">
        <v>8.9752404442408107</v>
      </c>
      <c r="FZ125" s="6">
        <v>8.6230139499491223</v>
      </c>
      <c r="GA125" s="6" t="s">
        <v>220</v>
      </c>
      <c r="GB125" s="6" t="s">
        <v>220</v>
      </c>
      <c r="GC125" s="6" t="s">
        <v>220</v>
      </c>
      <c r="GD125" s="6" t="s">
        <v>220</v>
      </c>
      <c r="GE125" s="6" t="s">
        <v>220</v>
      </c>
      <c r="GF125" s="6" t="s">
        <v>220</v>
      </c>
      <c r="GG125" s="6" t="s">
        <v>220</v>
      </c>
      <c r="GH125" s="6" t="s">
        <v>220</v>
      </c>
      <c r="GI125" s="6" t="s">
        <v>220</v>
      </c>
      <c r="GJ125" s="6" t="s">
        <v>220</v>
      </c>
      <c r="GK125" s="6" t="s">
        <v>220</v>
      </c>
      <c r="GL125" s="6" t="s">
        <v>220</v>
      </c>
      <c r="GM125" s="5">
        <v>1507707</v>
      </c>
      <c r="GN125" s="5">
        <v>1501421</v>
      </c>
      <c r="GO125" s="5">
        <v>1493697</v>
      </c>
      <c r="GP125" s="5">
        <v>1484867</v>
      </c>
      <c r="GQ125" s="5">
        <v>1475808</v>
      </c>
      <c r="GR125" s="5">
        <v>1470922</v>
      </c>
      <c r="GS125" s="5">
        <v>1466580</v>
      </c>
      <c r="GT125" s="5">
        <v>1461434</v>
      </c>
      <c r="GU125" s="5">
        <v>1458180</v>
      </c>
      <c r="GV125" s="5">
        <v>1454769</v>
      </c>
      <c r="GW125" s="5">
        <v>1450255</v>
      </c>
      <c r="GX125" s="5">
        <v>1446827</v>
      </c>
      <c r="GY125" s="5">
        <v>1442464</v>
      </c>
      <c r="GZ125" s="5">
        <v>1438256</v>
      </c>
      <c r="HA125" s="5">
        <v>1433921</v>
      </c>
      <c r="HB125" s="5">
        <v>1430294</v>
      </c>
      <c r="HC125" s="5">
        <v>1428624</v>
      </c>
      <c r="HD125" s="5">
        <v>1978194</v>
      </c>
      <c r="HE125" s="5">
        <v>1879230</v>
      </c>
      <c r="HF125" s="5">
        <v>1414591</v>
      </c>
      <c r="HG125" s="5" t="s">
        <v>220</v>
      </c>
      <c r="HH125" s="5" t="s">
        <v>220</v>
      </c>
      <c r="HI125" s="5" t="s">
        <v>220</v>
      </c>
      <c r="HJ125" s="5" t="s">
        <v>220</v>
      </c>
      <c r="HK125" s="5" t="s">
        <v>220</v>
      </c>
      <c r="HL125" s="5" t="s">
        <v>220</v>
      </c>
      <c r="HM125" s="5" t="s">
        <v>220</v>
      </c>
      <c r="HN125" s="5" t="s">
        <v>220</v>
      </c>
      <c r="HO125" s="5" t="s">
        <v>220</v>
      </c>
      <c r="HP125" s="5" t="s">
        <v>220</v>
      </c>
      <c r="HQ125" s="5" t="s">
        <v>220</v>
      </c>
      <c r="HR125" s="5" t="s">
        <v>220</v>
      </c>
      <c r="HS125" s="5">
        <v>1686884</v>
      </c>
      <c r="HT125" s="5">
        <v>1679057</v>
      </c>
      <c r="HU125" s="5">
        <v>1669594</v>
      </c>
      <c r="HV125" s="5">
        <v>1659215</v>
      </c>
      <c r="HW125" s="5">
        <v>1647838</v>
      </c>
      <c r="HX125" s="5">
        <v>1641519</v>
      </c>
      <c r="HY125" s="5">
        <v>1637911</v>
      </c>
      <c r="HZ125" s="5">
        <v>1632533</v>
      </c>
      <c r="IA125" s="5">
        <v>1626184</v>
      </c>
      <c r="IB125" s="5">
        <v>1621191</v>
      </c>
      <c r="IC125" s="5">
        <v>1616512</v>
      </c>
      <c r="ID125" s="5">
        <v>1612708</v>
      </c>
      <c r="IE125" s="5">
        <v>1607812</v>
      </c>
      <c r="IF125" s="5">
        <v>1602328</v>
      </c>
      <c r="IG125" s="5">
        <v>1596121</v>
      </c>
      <c r="IH125" s="5">
        <v>1592216</v>
      </c>
      <c r="II125" s="5">
        <v>1590294</v>
      </c>
      <c r="IJ125" s="5">
        <v>2273522</v>
      </c>
      <c r="IK125" s="5">
        <v>2126097</v>
      </c>
      <c r="IL125" s="5">
        <v>1572201</v>
      </c>
      <c r="IM125" s="5" t="s">
        <v>220</v>
      </c>
      <c r="IN125" s="5" t="s">
        <v>220</v>
      </c>
      <c r="IO125" s="5" t="s">
        <v>220</v>
      </c>
      <c r="IP125" s="5" t="s">
        <v>220</v>
      </c>
      <c r="IQ125" s="5" t="s">
        <v>220</v>
      </c>
      <c r="IR125" s="5" t="s">
        <v>220</v>
      </c>
      <c r="IS125" s="5" t="s">
        <v>220</v>
      </c>
      <c r="IT125" s="5" t="s">
        <v>220</v>
      </c>
      <c r="IU125" s="5" t="s">
        <v>220</v>
      </c>
      <c r="IV125" s="5" t="s">
        <v>220</v>
      </c>
      <c r="IW125" s="5" t="s">
        <v>220</v>
      </c>
      <c r="IX125" s="5" t="s">
        <v>220</v>
      </c>
    </row>
    <row r="126" spans="1:258" x14ac:dyDescent="0.3">
      <c r="A126" s="1" t="s">
        <v>120</v>
      </c>
      <c r="B126" s="2">
        <v>4061866</v>
      </c>
      <c r="C126" s="5">
        <v>24741</v>
      </c>
      <c r="D126" s="5">
        <v>24984</v>
      </c>
      <c r="E126" s="5">
        <v>23084</v>
      </c>
      <c r="F126" s="5">
        <v>22793</v>
      </c>
      <c r="G126" s="5">
        <v>22786</v>
      </c>
      <c r="H126" s="5">
        <v>24178</v>
      </c>
      <c r="I126" s="5">
        <v>23138</v>
      </c>
      <c r="J126" s="5">
        <v>22346</v>
      </c>
      <c r="K126" s="5">
        <v>22716</v>
      </c>
      <c r="L126" s="5">
        <v>22507</v>
      </c>
      <c r="M126" s="5">
        <v>22419</v>
      </c>
      <c r="N126" s="5">
        <v>22118</v>
      </c>
      <c r="O126" s="5">
        <v>21992</v>
      </c>
      <c r="P126" s="5">
        <v>22113</v>
      </c>
      <c r="Q126" s="5" t="s">
        <v>220</v>
      </c>
      <c r="R126" s="5" t="s">
        <v>220</v>
      </c>
      <c r="S126" s="5" t="s">
        <v>220</v>
      </c>
      <c r="T126" s="5" t="s">
        <v>220</v>
      </c>
      <c r="U126" s="5" t="s">
        <v>220</v>
      </c>
      <c r="V126" s="5" t="s">
        <v>220</v>
      </c>
      <c r="W126" s="5" t="s">
        <v>220</v>
      </c>
      <c r="X126" s="5" t="s">
        <v>220</v>
      </c>
      <c r="Y126" s="5" t="s">
        <v>220</v>
      </c>
      <c r="Z126" s="5" t="s">
        <v>220</v>
      </c>
      <c r="AA126" s="5" t="s">
        <v>220</v>
      </c>
      <c r="AB126" s="5" t="s">
        <v>220</v>
      </c>
      <c r="AC126" s="5" t="s">
        <v>220</v>
      </c>
      <c r="AD126" s="5" t="s">
        <v>220</v>
      </c>
      <c r="AE126" s="5" t="s">
        <v>220</v>
      </c>
      <c r="AF126" s="5" t="s">
        <v>220</v>
      </c>
      <c r="AG126" s="5" t="s">
        <v>220</v>
      </c>
      <c r="AH126" s="5" t="s">
        <v>220</v>
      </c>
      <c r="AI126" s="5">
        <v>34858</v>
      </c>
      <c r="AJ126" s="5">
        <v>35245</v>
      </c>
      <c r="AK126" s="5">
        <v>33700</v>
      </c>
      <c r="AL126" s="5">
        <v>33738</v>
      </c>
      <c r="AM126" s="5">
        <v>33499</v>
      </c>
      <c r="AN126" s="5">
        <v>34903</v>
      </c>
      <c r="AO126" s="5">
        <v>33127</v>
      </c>
      <c r="AP126" s="5">
        <v>32218</v>
      </c>
      <c r="AQ126" s="5">
        <v>32676</v>
      </c>
      <c r="AR126" s="5">
        <v>32309</v>
      </c>
      <c r="AS126" s="5">
        <v>32076</v>
      </c>
      <c r="AT126" s="5">
        <v>31167</v>
      </c>
      <c r="AU126" s="5">
        <v>30924</v>
      </c>
      <c r="AV126" s="5">
        <v>30987</v>
      </c>
      <c r="AW126" s="5" t="s">
        <v>220</v>
      </c>
      <c r="AX126" s="5" t="s">
        <v>220</v>
      </c>
      <c r="AY126" s="5" t="s">
        <v>220</v>
      </c>
      <c r="AZ126" s="5" t="s">
        <v>220</v>
      </c>
      <c r="BA126" s="5" t="s">
        <v>220</v>
      </c>
      <c r="BB126" s="5" t="s">
        <v>220</v>
      </c>
      <c r="BC126" s="5" t="s">
        <v>220</v>
      </c>
      <c r="BD126" s="5" t="s">
        <v>220</v>
      </c>
      <c r="BE126" s="5" t="s">
        <v>220</v>
      </c>
      <c r="BF126" s="5" t="s">
        <v>220</v>
      </c>
      <c r="BG126" s="5" t="s">
        <v>220</v>
      </c>
      <c r="BH126" s="5" t="s">
        <v>220</v>
      </c>
      <c r="BI126" s="5" t="s">
        <v>220</v>
      </c>
      <c r="BJ126" s="5" t="s">
        <v>220</v>
      </c>
      <c r="BK126" s="5" t="s">
        <v>220</v>
      </c>
      <c r="BL126" s="5" t="s">
        <v>220</v>
      </c>
      <c r="BM126" s="5" t="s">
        <v>220</v>
      </c>
      <c r="BN126" s="5" t="s">
        <v>220</v>
      </c>
      <c r="BO126" s="6">
        <v>15.39145547875995</v>
      </c>
      <c r="BP126" s="6">
        <v>14.468681208725229</v>
      </c>
      <c r="BQ126" s="6">
        <v>14.299948015941769</v>
      </c>
      <c r="BR126" s="6">
        <v>15.20642302461281</v>
      </c>
      <c r="BS126" s="6">
        <v>14.451856403054499</v>
      </c>
      <c r="BT126" s="6">
        <v>15.48928778228141</v>
      </c>
      <c r="BU126" s="6">
        <v>15.42916414556141</v>
      </c>
      <c r="BV126" s="6">
        <v>14.208359437930721</v>
      </c>
      <c r="BW126" s="6">
        <v>13.6643775312555</v>
      </c>
      <c r="BX126" s="6">
        <v>14.719864930910379</v>
      </c>
      <c r="BY126" s="6">
        <v>14.527855836567189</v>
      </c>
      <c r="BZ126" s="6">
        <v>15.001356361334651</v>
      </c>
      <c r="CA126" s="6">
        <v>14.550745725718439</v>
      </c>
      <c r="CB126" s="6">
        <v>12.78885723330167</v>
      </c>
      <c r="CC126" s="6">
        <v>12.677762325602259</v>
      </c>
      <c r="CD126" s="6">
        <v>11.62918266593527</v>
      </c>
      <c r="CE126" s="6">
        <v>10.874920171517189</v>
      </c>
      <c r="CF126" s="6">
        <v>10.60768835536456</v>
      </c>
      <c r="CG126" s="6">
        <v>10.55482997146035</v>
      </c>
      <c r="CH126" s="6">
        <v>8.7487032554463209</v>
      </c>
      <c r="CI126" s="6" t="s">
        <v>220</v>
      </c>
      <c r="CJ126" s="6" t="s">
        <v>220</v>
      </c>
      <c r="CK126" s="6" t="s">
        <v>220</v>
      </c>
      <c r="CL126" s="6" t="s">
        <v>220</v>
      </c>
      <c r="CM126" s="6" t="s">
        <v>220</v>
      </c>
      <c r="CN126" s="6" t="s">
        <v>220</v>
      </c>
      <c r="CO126" s="6" t="s">
        <v>220</v>
      </c>
      <c r="CP126" s="6" t="s">
        <v>220</v>
      </c>
      <c r="CQ126" s="6" t="s">
        <v>220</v>
      </c>
      <c r="CR126" s="6" t="s">
        <v>220</v>
      </c>
      <c r="CS126" s="6" t="s">
        <v>220</v>
      </c>
      <c r="CT126" s="6" t="s">
        <v>220</v>
      </c>
      <c r="CU126" s="6">
        <v>14.63078776751391</v>
      </c>
      <c r="CV126" s="6">
        <v>13.83742374804936</v>
      </c>
      <c r="CW126" s="6">
        <v>13.385756676557859</v>
      </c>
      <c r="CX126" s="6">
        <v>14.08797201968107</v>
      </c>
      <c r="CY126" s="6">
        <v>13.654138929520281</v>
      </c>
      <c r="CZ126" s="6">
        <v>14.878377216858141</v>
      </c>
      <c r="DA126" s="6">
        <v>14.65270021432668</v>
      </c>
      <c r="DB126" s="6">
        <v>13.542119312185729</v>
      </c>
      <c r="DC126" s="6">
        <v>13.217652099400169</v>
      </c>
      <c r="DD126" s="6">
        <v>14.27775542418521</v>
      </c>
      <c r="DE126" s="6">
        <v>14.14453173712432</v>
      </c>
      <c r="DF126" s="6">
        <v>14.662944781339229</v>
      </c>
      <c r="DG126" s="6">
        <v>14.23489846074246</v>
      </c>
      <c r="DH126" s="6">
        <v>12.46651821731693</v>
      </c>
      <c r="DI126" s="6">
        <v>12.332635319499961</v>
      </c>
      <c r="DJ126" s="6">
        <v>11.236712803879371</v>
      </c>
      <c r="DK126" s="6">
        <v>10.63014933058702</v>
      </c>
      <c r="DL126" s="6">
        <v>10.375870679458529</v>
      </c>
      <c r="DM126" s="6">
        <v>10.341115521765451</v>
      </c>
      <c r="DN126" s="6">
        <v>8.4939965694682602</v>
      </c>
      <c r="DO126" s="6" t="s">
        <v>220</v>
      </c>
      <c r="DP126" s="6" t="s">
        <v>220</v>
      </c>
      <c r="DQ126" s="6" t="s">
        <v>220</v>
      </c>
      <c r="DR126" s="6" t="s">
        <v>220</v>
      </c>
      <c r="DS126" s="6" t="s">
        <v>220</v>
      </c>
      <c r="DT126" s="6" t="s">
        <v>220</v>
      </c>
      <c r="DU126" s="6" t="s">
        <v>220</v>
      </c>
      <c r="DV126" s="6" t="s">
        <v>220</v>
      </c>
      <c r="DW126" s="6" t="s">
        <v>220</v>
      </c>
      <c r="DX126" s="6" t="s">
        <v>220</v>
      </c>
      <c r="DY126" s="6" t="s">
        <v>220</v>
      </c>
      <c r="DZ126" s="6" t="s">
        <v>220</v>
      </c>
      <c r="EA126" s="6">
        <v>15.391455478759953</v>
      </c>
      <c r="EB126" s="6">
        <v>14.468681208725235</v>
      </c>
      <c r="EC126" s="6">
        <v>14.299948015941778</v>
      </c>
      <c r="ED126" s="6">
        <v>15.206423024612819</v>
      </c>
      <c r="EE126" s="6">
        <v>14.451856403054506</v>
      </c>
      <c r="EF126" s="6">
        <v>15.489287782281412</v>
      </c>
      <c r="EG126" s="6">
        <v>15.429164145561414</v>
      </c>
      <c r="EH126" s="6">
        <v>14.208359437930726</v>
      </c>
      <c r="EI126" s="6">
        <v>13.664377531255504</v>
      </c>
      <c r="EJ126" s="6">
        <v>14.719864930910383</v>
      </c>
      <c r="EK126" s="6">
        <v>14.527855836567197</v>
      </c>
      <c r="EL126" s="6">
        <v>15.001356361334659</v>
      </c>
      <c r="EM126" s="6">
        <v>14.550745725718443</v>
      </c>
      <c r="EN126" s="6">
        <v>12.788857233301679</v>
      </c>
      <c r="EO126" s="6">
        <v>12.677762325602261</v>
      </c>
      <c r="EP126" s="6">
        <v>11.629182665935272</v>
      </c>
      <c r="EQ126" s="6">
        <v>10.874920171517198</v>
      </c>
      <c r="ER126" s="6">
        <v>10.607688355364566</v>
      </c>
      <c r="ES126" s="6">
        <v>10.554829971460359</v>
      </c>
      <c r="ET126" s="6">
        <v>8.748703255446328</v>
      </c>
      <c r="EU126" s="6" t="s">
        <v>220</v>
      </c>
      <c r="EV126" s="6" t="s">
        <v>220</v>
      </c>
      <c r="EW126" s="6" t="s">
        <v>220</v>
      </c>
      <c r="EX126" s="6" t="s">
        <v>220</v>
      </c>
      <c r="EY126" s="6" t="s">
        <v>220</v>
      </c>
      <c r="EZ126" s="6" t="s">
        <v>220</v>
      </c>
      <c r="FA126" s="6" t="s">
        <v>220</v>
      </c>
      <c r="FB126" s="6" t="s">
        <v>220</v>
      </c>
      <c r="FC126" s="6" t="s">
        <v>220</v>
      </c>
      <c r="FD126" s="6" t="s">
        <v>220</v>
      </c>
      <c r="FE126" s="6" t="s">
        <v>220</v>
      </c>
      <c r="FF126" s="6" t="s">
        <v>220</v>
      </c>
      <c r="FG126" s="6">
        <v>14.630787767513914</v>
      </c>
      <c r="FH126" s="6">
        <v>13.837423748049369</v>
      </c>
      <c r="FI126" s="6">
        <v>13.385756676557863</v>
      </c>
      <c r="FJ126" s="6">
        <v>14.087972019681072</v>
      </c>
      <c r="FK126" s="6">
        <v>13.654138929520284</v>
      </c>
      <c r="FL126" s="6">
        <v>14.87837721685815</v>
      </c>
      <c r="FM126" s="6">
        <v>14.652700214326682</v>
      </c>
      <c r="FN126" s="6">
        <v>13.542119312185735</v>
      </c>
      <c r="FO126" s="6">
        <v>13.217652099400171</v>
      </c>
      <c r="FP126" s="6">
        <v>14.277755424185212</v>
      </c>
      <c r="FQ126" s="6">
        <v>14.14453173712433</v>
      </c>
      <c r="FR126" s="6">
        <v>14.662944781339236</v>
      </c>
      <c r="FS126" s="6">
        <v>14.234898460742466</v>
      </c>
      <c r="FT126" s="6">
        <v>12.46651821731694</v>
      </c>
      <c r="FU126" s="6">
        <v>12.332635319499968</v>
      </c>
      <c r="FV126" s="6">
        <v>11.23671280387938</v>
      </c>
      <c r="FW126" s="6">
        <v>10.630149330587024</v>
      </c>
      <c r="FX126" s="6">
        <v>10.375870679458536</v>
      </c>
      <c r="FY126" s="6">
        <v>10.341115521765458</v>
      </c>
      <c r="FZ126" s="6">
        <v>8.4939965694682673</v>
      </c>
      <c r="GA126" s="6" t="s">
        <v>220</v>
      </c>
      <c r="GB126" s="6" t="s">
        <v>220</v>
      </c>
      <c r="GC126" s="6" t="s">
        <v>220</v>
      </c>
      <c r="GD126" s="6" t="s">
        <v>220</v>
      </c>
      <c r="GE126" s="6" t="s">
        <v>220</v>
      </c>
      <c r="GF126" s="6" t="s">
        <v>220</v>
      </c>
      <c r="GG126" s="6" t="s">
        <v>220</v>
      </c>
      <c r="GH126" s="6" t="s">
        <v>220</v>
      </c>
      <c r="GI126" s="6" t="s">
        <v>220</v>
      </c>
      <c r="GJ126" s="6" t="s">
        <v>220</v>
      </c>
      <c r="GK126" s="6" t="s">
        <v>220</v>
      </c>
      <c r="GL126" s="6" t="s">
        <v>220</v>
      </c>
      <c r="GM126" s="5">
        <v>4680</v>
      </c>
      <c r="GN126" s="5">
        <v>4654</v>
      </c>
      <c r="GO126" s="5">
        <v>4629</v>
      </c>
      <c r="GP126" s="5">
        <v>4589</v>
      </c>
      <c r="GQ126" s="5">
        <v>4537</v>
      </c>
      <c r="GR126" s="5">
        <v>4536</v>
      </c>
      <c r="GS126" s="5">
        <v>4525</v>
      </c>
      <c r="GT126" s="5">
        <v>4510</v>
      </c>
      <c r="GU126" s="5">
        <v>4481</v>
      </c>
      <c r="GV126" s="5">
        <v>4474</v>
      </c>
      <c r="GW126" s="5">
        <v>4443</v>
      </c>
      <c r="GX126" s="5">
        <v>4413</v>
      </c>
      <c r="GY126" s="5">
        <v>4369</v>
      </c>
      <c r="GZ126" s="5">
        <v>4300</v>
      </c>
      <c r="HA126" s="5">
        <v>4185</v>
      </c>
      <c r="HB126" s="5">
        <v>4067</v>
      </c>
      <c r="HC126" s="5">
        <v>3957</v>
      </c>
      <c r="HD126" s="5">
        <v>3833</v>
      </c>
      <c r="HE126" s="5">
        <v>3691</v>
      </c>
      <c r="HF126" s="5">
        <v>3569</v>
      </c>
      <c r="HG126" s="5" t="s">
        <v>220</v>
      </c>
      <c r="HH126" s="5" t="s">
        <v>220</v>
      </c>
      <c r="HI126" s="5" t="s">
        <v>220</v>
      </c>
      <c r="HJ126" s="5" t="s">
        <v>220</v>
      </c>
      <c r="HK126" s="5" t="s">
        <v>220</v>
      </c>
      <c r="HL126" s="5" t="s">
        <v>220</v>
      </c>
      <c r="HM126" s="5" t="s">
        <v>220</v>
      </c>
      <c r="HN126" s="5" t="s">
        <v>220</v>
      </c>
      <c r="HO126" s="5" t="s">
        <v>220</v>
      </c>
      <c r="HP126" s="5" t="s">
        <v>220</v>
      </c>
      <c r="HQ126" s="5" t="s">
        <v>220</v>
      </c>
      <c r="HR126" s="5" t="s">
        <v>220</v>
      </c>
      <c r="HS126" s="5">
        <v>5155</v>
      </c>
      <c r="HT126" s="5">
        <v>5115</v>
      </c>
      <c r="HU126" s="5">
        <v>5079</v>
      </c>
      <c r="HV126" s="5">
        <v>5037</v>
      </c>
      <c r="HW126" s="5">
        <v>4974</v>
      </c>
      <c r="HX126" s="5">
        <v>4973</v>
      </c>
      <c r="HY126" s="5">
        <v>4961</v>
      </c>
      <c r="HZ126" s="5">
        <v>4944</v>
      </c>
      <c r="IA126" s="5">
        <v>4920</v>
      </c>
      <c r="IB126" s="5">
        <v>4915</v>
      </c>
      <c r="IC126" s="5">
        <v>4885</v>
      </c>
      <c r="ID126" s="5">
        <v>4849</v>
      </c>
      <c r="IE126" s="5">
        <v>4799</v>
      </c>
      <c r="IF126" s="5">
        <v>4727</v>
      </c>
      <c r="IG126" s="5">
        <v>4611</v>
      </c>
      <c r="IH126" s="5">
        <v>4497</v>
      </c>
      <c r="II126" s="5">
        <v>4390</v>
      </c>
      <c r="IJ126" s="5">
        <v>4265</v>
      </c>
      <c r="IK126" s="5">
        <v>4127</v>
      </c>
      <c r="IL126" s="5">
        <v>4014</v>
      </c>
      <c r="IM126" s="5" t="s">
        <v>220</v>
      </c>
      <c r="IN126" s="5" t="s">
        <v>220</v>
      </c>
      <c r="IO126" s="5" t="s">
        <v>220</v>
      </c>
      <c r="IP126" s="5" t="s">
        <v>220</v>
      </c>
      <c r="IQ126" s="5" t="s">
        <v>220</v>
      </c>
      <c r="IR126" s="5" t="s">
        <v>220</v>
      </c>
      <c r="IS126" s="5" t="s">
        <v>220</v>
      </c>
      <c r="IT126" s="5" t="s">
        <v>220</v>
      </c>
      <c r="IU126" s="5" t="s">
        <v>220</v>
      </c>
      <c r="IV126" s="5" t="s">
        <v>220</v>
      </c>
      <c r="IW126" s="5" t="s">
        <v>220</v>
      </c>
      <c r="IX126" s="5" t="s">
        <v>220</v>
      </c>
    </row>
    <row r="127" spans="1:258" x14ac:dyDescent="0.3">
      <c r="A127" s="1" t="s">
        <v>121</v>
      </c>
      <c r="B127" s="2">
        <v>4012860</v>
      </c>
      <c r="C127" s="5">
        <v>3369471</v>
      </c>
      <c r="D127" s="5">
        <v>3535168</v>
      </c>
      <c r="E127" s="5">
        <v>3301699</v>
      </c>
      <c r="F127" s="5">
        <v>3514821</v>
      </c>
      <c r="G127" s="5">
        <v>3309929</v>
      </c>
      <c r="H127" s="5">
        <v>3384222</v>
      </c>
      <c r="I127" s="5">
        <v>3444738</v>
      </c>
      <c r="J127" s="5">
        <v>3524316</v>
      </c>
      <c r="K127" s="5">
        <v>3526537</v>
      </c>
      <c r="L127" s="5">
        <v>3625579</v>
      </c>
      <c r="M127" s="5">
        <v>3241418</v>
      </c>
      <c r="N127" s="5">
        <v>3345850</v>
      </c>
      <c r="O127" s="5">
        <v>3543627</v>
      </c>
      <c r="P127" s="5">
        <v>3293909</v>
      </c>
      <c r="Q127" s="5">
        <v>3516122</v>
      </c>
      <c r="R127" s="5">
        <v>3104271</v>
      </c>
      <c r="S127" s="5">
        <v>3122471</v>
      </c>
      <c r="T127" s="5">
        <v>3228343</v>
      </c>
      <c r="U127" s="5">
        <v>2956872</v>
      </c>
      <c r="V127" s="5">
        <v>2953275</v>
      </c>
      <c r="W127" s="5">
        <v>2996650</v>
      </c>
      <c r="X127" s="5">
        <v>2936762</v>
      </c>
      <c r="Y127" s="5">
        <v>2723990</v>
      </c>
      <c r="Z127" s="5">
        <v>2700234</v>
      </c>
      <c r="AA127" s="5">
        <v>2797247</v>
      </c>
      <c r="AB127" s="5">
        <v>2552430</v>
      </c>
      <c r="AC127" s="5">
        <v>2552837</v>
      </c>
      <c r="AD127" s="5">
        <v>2343303</v>
      </c>
      <c r="AE127" s="5">
        <v>2588637</v>
      </c>
      <c r="AF127" s="5">
        <v>2305444</v>
      </c>
      <c r="AG127" s="5">
        <v>2284887</v>
      </c>
      <c r="AH127" s="5">
        <v>2401802</v>
      </c>
      <c r="AI127" s="5">
        <v>15721312</v>
      </c>
      <c r="AJ127" s="5">
        <v>16447940</v>
      </c>
      <c r="AK127" s="5">
        <v>16725564</v>
      </c>
      <c r="AL127" s="5">
        <v>16831194</v>
      </c>
      <c r="AM127" s="5">
        <v>16758427</v>
      </c>
      <c r="AN127" s="5">
        <v>18186288</v>
      </c>
      <c r="AO127" s="5">
        <v>17468011</v>
      </c>
      <c r="AP127" s="5">
        <v>17008298</v>
      </c>
      <c r="AQ127" s="5">
        <v>17487436</v>
      </c>
      <c r="AR127" s="5">
        <v>17008021</v>
      </c>
      <c r="AS127" s="5">
        <v>15525657</v>
      </c>
      <c r="AT127" s="5">
        <v>17442460</v>
      </c>
      <c r="AU127" s="5">
        <v>17813060</v>
      </c>
      <c r="AV127" s="5">
        <v>17428268</v>
      </c>
      <c r="AW127" s="5">
        <v>17486967</v>
      </c>
      <c r="AX127" s="5">
        <v>17367516</v>
      </c>
      <c r="AY127" s="5">
        <v>18439160</v>
      </c>
      <c r="AZ127" s="5">
        <v>18775921</v>
      </c>
      <c r="BA127" s="5">
        <v>16311311</v>
      </c>
      <c r="BB127" s="5">
        <v>17492833</v>
      </c>
      <c r="BC127" s="5">
        <v>18214594</v>
      </c>
      <c r="BD127" s="5">
        <v>17061977</v>
      </c>
      <c r="BE127" s="5">
        <v>15992165</v>
      </c>
      <c r="BF127" s="5">
        <v>16740551</v>
      </c>
      <c r="BG127" s="5">
        <v>16924353</v>
      </c>
      <c r="BH127" s="5">
        <v>15536394</v>
      </c>
      <c r="BI127" s="5">
        <v>15165167</v>
      </c>
      <c r="BJ127" s="5">
        <v>14433111</v>
      </c>
      <c r="BK127" s="5">
        <v>13679045</v>
      </c>
      <c r="BL127" s="5">
        <v>13327819</v>
      </c>
      <c r="BM127" s="5">
        <v>12936200</v>
      </c>
      <c r="BN127" s="5">
        <v>12755044</v>
      </c>
      <c r="BO127" s="6">
        <v>14.29349422906273</v>
      </c>
      <c r="BP127" s="6">
        <v>13.99316807574632</v>
      </c>
      <c r="BQ127" s="6">
        <v>14.443200303843559</v>
      </c>
      <c r="BR127" s="6">
        <v>13.013009766357939</v>
      </c>
      <c r="BS127" s="6">
        <v>12.903509410624819</v>
      </c>
      <c r="BT127" s="6">
        <v>12.94900275454742</v>
      </c>
      <c r="BU127" s="6">
        <v>12.385296066057849</v>
      </c>
      <c r="BV127" s="6">
        <v>11.64376293158729</v>
      </c>
      <c r="BW127" s="6">
        <v>11.170968435296521</v>
      </c>
      <c r="BX127" s="6">
        <v>10.84452993577025</v>
      </c>
      <c r="BY127" s="6">
        <v>11.113315221918301</v>
      </c>
      <c r="BZ127" s="6">
        <v>10.98847826411823</v>
      </c>
      <c r="CA127" s="6">
        <v>10.97708647100837</v>
      </c>
      <c r="CB127" s="6">
        <v>10.875045690407861</v>
      </c>
      <c r="CC127" s="6">
        <v>9.9518162339076905</v>
      </c>
      <c r="CD127" s="6">
        <v>9.5069663698820097</v>
      </c>
      <c r="CE127" s="6">
        <v>9.4445072508279502</v>
      </c>
      <c r="CF127" s="6">
        <v>9.5869305089329107</v>
      </c>
      <c r="CG127" s="6">
        <v>9.9984375380469608</v>
      </c>
      <c r="CH127" s="6">
        <v>9.8561088960560692</v>
      </c>
      <c r="CI127" s="6" t="s">
        <v>220</v>
      </c>
      <c r="CJ127" s="6" t="s">
        <v>220</v>
      </c>
      <c r="CK127" s="6" t="s">
        <v>220</v>
      </c>
      <c r="CL127" s="6" t="s">
        <v>220</v>
      </c>
      <c r="CM127" s="6" t="s">
        <v>220</v>
      </c>
      <c r="CN127" s="6" t="s">
        <v>220</v>
      </c>
      <c r="CO127" s="6" t="s">
        <v>220</v>
      </c>
      <c r="CP127" s="6" t="s">
        <v>220</v>
      </c>
      <c r="CQ127" s="6" t="s">
        <v>220</v>
      </c>
      <c r="CR127" s="6" t="s">
        <v>220</v>
      </c>
      <c r="CS127" s="6" t="s">
        <v>220</v>
      </c>
      <c r="CT127" s="6" t="s">
        <v>220</v>
      </c>
      <c r="CU127" s="6">
        <v>10.1426573106144</v>
      </c>
      <c r="CV127" s="6">
        <v>9.9168943762308892</v>
      </c>
      <c r="CW127" s="6">
        <v>10.16025232057652</v>
      </c>
      <c r="CX127" s="6">
        <v>9.2962513641882296</v>
      </c>
      <c r="CY127" s="6">
        <v>9.2768755380021908</v>
      </c>
      <c r="CZ127" s="6">
        <v>9.3008075815145403</v>
      </c>
      <c r="DA127" s="6">
        <v>8.9690079403702807</v>
      </c>
      <c r="DB127" s="6">
        <v>8.5190024380193705</v>
      </c>
      <c r="DC127" s="6">
        <v>8.1706742959697696</v>
      </c>
      <c r="DD127" s="6">
        <v>7.9851672299766703</v>
      </c>
      <c r="DE127" s="6">
        <v>8.03399803699768</v>
      </c>
      <c r="DF127" s="6">
        <v>7.6241282070499103</v>
      </c>
      <c r="DG127" s="6">
        <v>7.6180928685155198</v>
      </c>
      <c r="DH127" s="6">
        <v>7.4673854354842097</v>
      </c>
      <c r="DI127" s="6">
        <v>6.8707523591300399</v>
      </c>
      <c r="DJ127" s="6">
        <v>6.2871765137630904</v>
      </c>
      <c r="DK127" s="6">
        <v>6.1917181280099003</v>
      </c>
      <c r="DL127" s="6">
        <v>6.4213623606071</v>
      </c>
      <c r="DM127" s="6">
        <v>6.5087993375005899</v>
      </c>
      <c r="DN127" s="6">
        <v>6.2770186227897602</v>
      </c>
      <c r="DO127" s="6" t="s">
        <v>220</v>
      </c>
      <c r="DP127" s="6" t="s">
        <v>220</v>
      </c>
      <c r="DQ127" s="6" t="s">
        <v>220</v>
      </c>
      <c r="DR127" s="6" t="s">
        <v>220</v>
      </c>
      <c r="DS127" s="6" t="s">
        <v>220</v>
      </c>
      <c r="DT127" s="6" t="s">
        <v>220</v>
      </c>
      <c r="DU127" s="6" t="s">
        <v>220</v>
      </c>
      <c r="DV127" s="6" t="s">
        <v>220</v>
      </c>
      <c r="DW127" s="6" t="s">
        <v>220</v>
      </c>
      <c r="DX127" s="6" t="s">
        <v>220</v>
      </c>
      <c r="DY127" s="6" t="s">
        <v>220</v>
      </c>
      <c r="DZ127" s="6" t="s">
        <v>220</v>
      </c>
      <c r="EA127" s="6">
        <v>14.29349422906273</v>
      </c>
      <c r="EB127" s="6">
        <v>13.993168075746329</v>
      </c>
      <c r="EC127" s="6">
        <v>14.443200303843566</v>
      </c>
      <c r="ED127" s="6">
        <v>13.013009766357944</v>
      </c>
      <c r="EE127" s="6">
        <v>12.903509410624819</v>
      </c>
      <c r="EF127" s="6">
        <v>12.949002754547426</v>
      </c>
      <c r="EG127" s="6">
        <v>12.385296066057855</v>
      </c>
      <c r="EH127" s="6">
        <v>11.643762931587291</v>
      </c>
      <c r="EI127" s="6">
        <v>11.170968435296526</v>
      </c>
      <c r="EJ127" s="6">
        <v>10.844529935770259</v>
      </c>
      <c r="EK127" s="6">
        <v>11.113315221918308</v>
      </c>
      <c r="EL127" s="6">
        <v>10.988478264118235</v>
      </c>
      <c r="EM127" s="6">
        <v>10.977086471008377</v>
      </c>
      <c r="EN127" s="6">
        <v>10.875045690407868</v>
      </c>
      <c r="EO127" s="6">
        <v>9.9518162339076977</v>
      </c>
      <c r="EP127" s="6">
        <v>9.5069663698820115</v>
      </c>
      <c r="EQ127" s="6">
        <v>9.4445072508279502</v>
      </c>
      <c r="ER127" s="6">
        <v>9.5869305089329107</v>
      </c>
      <c r="ES127" s="6">
        <v>9.9984375380469626</v>
      </c>
      <c r="ET127" s="6">
        <v>9.8561088960560728</v>
      </c>
      <c r="EU127" s="6" t="s">
        <v>220</v>
      </c>
      <c r="EV127" s="6" t="s">
        <v>220</v>
      </c>
      <c r="EW127" s="6" t="s">
        <v>220</v>
      </c>
      <c r="EX127" s="6" t="s">
        <v>220</v>
      </c>
      <c r="EY127" s="6" t="s">
        <v>220</v>
      </c>
      <c r="EZ127" s="6" t="s">
        <v>220</v>
      </c>
      <c r="FA127" s="6" t="s">
        <v>220</v>
      </c>
      <c r="FB127" s="6" t="s">
        <v>220</v>
      </c>
      <c r="FC127" s="6" t="s">
        <v>220</v>
      </c>
      <c r="FD127" s="6" t="s">
        <v>220</v>
      </c>
      <c r="FE127" s="6" t="s">
        <v>220</v>
      </c>
      <c r="FF127" s="6" t="s">
        <v>220</v>
      </c>
      <c r="FG127" s="6">
        <v>10.142657310614402</v>
      </c>
      <c r="FH127" s="6">
        <v>9.9168943762308928</v>
      </c>
      <c r="FI127" s="6">
        <v>10.160252320576527</v>
      </c>
      <c r="FJ127" s="6">
        <v>9.2962513641882349</v>
      </c>
      <c r="FK127" s="6">
        <v>9.2768755380021997</v>
      </c>
      <c r="FL127" s="6">
        <v>9.3008075815145421</v>
      </c>
      <c r="FM127" s="6">
        <v>8.9690079403702807</v>
      </c>
      <c r="FN127" s="6">
        <v>8.5190024380193776</v>
      </c>
      <c r="FO127" s="6">
        <v>8.1706742959697767</v>
      </c>
      <c r="FP127" s="6">
        <v>7.9851672299766774</v>
      </c>
      <c r="FQ127" s="6">
        <v>8.0339980369976818</v>
      </c>
      <c r="FR127" s="6">
        <v>7.624128207049913</v>
      </c>
      <c r="FS127" s="6">
        <v>7.6180928685155216</v>
      </c>
      <c r="FT127" s="6">
        <v>7.4673854354842142</v>
      </c>
      <c r="FU127" s="6">
        <v>6.8707523591300426</v>
      </c>
      <c r="FV127" s="6">
        <v>6.2871765137631002</v>
      </c>
      <c r="FW127" s="6">
        <v>6.191718128009903</v>
      </c>
      <c r="FX127" s="6">
        <v>6.4213623606071071</v>
      </c>
      <c r="FY127" s="6">
        <v>6.5087993375005935</v>
      </c>
      <c r="FZ127" s="6">
        <v>6.2770186227897673</v>
      </c>
      <c r="GA127" s="6" t="s">
        <v>220</v>
      </c>
      <c r="GB127" s="6" t="s">
        <v>220</v>
      </c>
      <c r="GC127" s="6" t="s">
        <v>220</v>
      </c>
      <c r="GD127" s="6" t="s">
        <v>220</v>
      </c>
      <c r="GE127" s="6" t="s">
        <v>220</v>
      </c>
      <c r="GF127" s="6" t="s">
        <v>220</v>
      </c>
      <c r="GG127" s="6" t="s">
        <v>220</v>
      </c>
      <c r="GH127" s="6" t="s">
        <v>220</v>
      </c>
      <c r="GI127" s="6" t="s">
        <v>220</v>
      </c>
      <c r="GJ127" s="6" t="s">
        <v>220</v>
      </c>
      <c r="GK127" s="6" t="s">
        <v>220</v>
      </c>
      <c r="GL127" s="6" t="s">
        <v>220</v>
      </c>
      <c r="GM127" s="5">
        <v>415534</v>
      </c>
      <c r="GN127" s="5">
        <v>412267</v>
      </c>
      <c r="GO127" s="5">
        <v>409401</v>
      </c>
      <c r="GP127" s="5">
        <v>407268</v>
      </c>
      <c r="GQ127" s="5">
        <v>404889</v>
      </c>
      <c r="GR127" s="5">
        <v>403272</v>
      </c>
      <c r="GS127" s="5">
        <v>401455</v>
      </c>
      <c r="GT127" s="5">
        <v>400398</v>
      </c>
      <c r="GU127" s="5">
        <v>399907</v>
      </c>
      <c r="GV127" s="5">
        <v>399963</v>
      </c>
      <c r="GW127" s="5">
        <v>399016</v>
      </c>
      <c r="GX127" s="5">
        <v>399937</v>
      </c>
      <c r="GY127" s="5">
        <v>398841</v>
      </c>
      <c r="GZ127" s="5">
        <v>395948</v>
      </c>
      <c r="HA127" s="5">
        <v>393303</v>
      </c>
      <c r="HB127" s="5">
        <v>389515</v>
      </c>
      <c r="HC127" s="5">
        <v>385807</v>
      </c>
      <c r="HD127" s="5">
        <v>382556</v>
      </c>
      <c r="HE127" s="5">
        <v>381440</v>
      </c>
      <c r="HF127" s="5">
        <v>377798</v>
      </c>
      <c r="HG127" s="5" t="s">
        <v>220</v>
      </c>
      <c r="HH127" s="5" t="s">
        <v>220</v>
      </c>
      <c r="HI127" s="5" t="s">
        <v>220</v>
      </c>
      <c r="HJ127" s="5" t="s">
        <v>220</v>
      </c>
      <c r="HK127" s="5" t="s">
        <v>220</v>
      </c>
      <c r="HL127" s="5" t="s">
        <v>220</v>
      </c>
      <c r="HM127" s="5" t="s">
        <v>220</v>
      </c>
      <c r="HN127" s="5" t="s">
        <v>220</v>
      </c>
      <c r="HO127" s="5" t="s">
        <v>220</v>
      </c>
      <c r="HP127" s="5" t="s">
        <v>220</v>
      </c>
      <c r="HQ127" s="5" t="s">
        <v>220</v>
      </c>
      <c r="HR127" s="5" t="s">
        <v>220</v>
      </c>
      <c r="HS127" s="5">
        <v>475576</v>
      </c>
      <c r="HT127" s="5">
        <v>471891</v>
      </c>
      <c r="HU127" s="5">
        <v>468590</v>
      </c>
      <c r="HV127" s="5">
        <v>465930</v>
      </c>
      <c r="HW127" s="5">
        <v>463028</v>
      </c>
      <c r="HX127" s="5">
        <v>461010</v>
      </c>
      <c r="HY127" s="5">
        <v>458753</v>
      </c>
      <c r="HZ127" s="5">
        <v>457496</v>
      </c>
      <c r="IA127" s="5">
        <v>456953</v>
      </c>
      <c r="IB127" s="5">
        <v>456826</v>
      </c>
      <c r="IC127" s="5">
        <v>455645</v>
      </c>
      <c r="ID127" s="5">
        <v>456302</v>
      </c>
      <c r="IE127" s="5">
        <v>454471</v>
      </c>
      <c r="IF127" s="5">
        <v>450819</v>
      </c>
      <c r="IG127" s="5">
        <v>447831</v>
      </c>
      <c r="IH127" s="5">
        <v>442554</v>
      </c>
      <c r="II127" s="5">
        <v>437905</v>
      </c>
      <c r="IJ127" s="5">
        <v>433798</v>
      </c>
      <c r="IK127" s="5">
        <v>432170</v>
      </c>
      <c r="IL127" s="5">
        <v>427493</v>
      </c>
      <c r="IM127" s="5" t="s">
        <v>220</v>
      </c>
      <c r="IN127" s="5" t="s">
        <v>220</v>
      </c>
      <c r="IO127" s="5" t="s">
        <v>220</v>
      </c>
      <c r="IP127" s="5" t="s">
        <v>220</v>
      </c>
      <c r="IQ127" s="5" t="s">
        <v>220</v>
      </c>
      <c r="IR127" s="5" t="s">
        <v>220</v>
      </c>
      <c r="IS127" s="5" t="s">
        <v>220</v>
      </c>
      <c r="IT127" s="5" t="s">
        <v>220</v>
      </c>
      <c r="IU127" s="5" t="s">
        <v>220</v>
      </c>
      <c r="IV127" s="5" t="s">
        <v>220</v>
      </c>
      <c r="IW127" s="5" t="s">
        <v>220</v>
      </c>
      <c r="IX127" s="5" t="s">
        <v>220</v>
      </c>
    </row>
    <row r="128" spans="1:258" x14ac:dyDescent="0.3">
      <c r="A128" s="1" t="s">
        <v>122</v>
      </c>
      <c r="B128" s="2">
        <v>4057754</v>
      </c>
      <c r="C128" s="5">
        <v>10106076</v>
      </c>
      <c r="D128" s="5">
        <v>10476336</v>
      </c>
      <c r="E128" s="5">
        <v>9899976</v>
      </c>
      <c r="F128" s="5">
        <v>10107329</v>
      </c>
      <c r="G128" s="5">
        <v>9987615</v>
      </c>
      <c r="H128" s="5">
        <v>10316636</v>
      </c>
      <c r="I128" s="5">
        <v>10486140</v>
      </c>
      <c r="J128" s="5">
        <v>10377064</v>
      </c>
      <c r="K128" s="5">
        <v>10447557</v>
      </c>
      <c r="L128" s="5">
        <v>10413621</v>
      </c>
      <c r="M128" s="5">
        <v>10011783</v>
      </c>
      <c r="N128" s="5">
        <v>10098859</v>
      </c>
      <c r="O128" s="5">
        <v>10533775</v>
      </c>
      <c r="P128" s="5">
        <v>10222975</v>
      </c>
      <c r="Q128" s="5">
        <v>10177482</v>
      </c>
      <c r="R128" s="5">
        <v>9557622</v>
      </c>
      <c r="S128" s="5">
        <v>9777891</v>
      </c>
      <c r="T128" s="5">
        <v>9782435</v>
      </c>
      <c r="U128" s="5">
        <v>9236502</v>
      </c>
      <c r="V128" s="5">
        <v>8994702</v>
      </c>
      <c r="W128" s="5">
        <v>8642416</v>
      </c>
      <c r="X128" s="5">
        <v>8420107</v>
      </c>
      <c r="Y128" s="5">
        <v>8108924</v>
      </c>
      <c r="Z128" s="5">
        <v>8140292</v>
      </c>
      <c r="AA128" s="5">
        <v>8236883</v>
      </c>
      <c r="AB128" s="5">
        <v>7660822</v>
      </c>
      <c r="AC128" s="5">
        <v>7464634</v>
      </c>
      <c r="AD128" s="5">
        <v>7106001</v>
      </c>
      <c r="AE128" s="5">
        <v>7711272</v>
      </c>
      <c r="AF128" s="5">
        <v>7293871</v>
      </c>
      <c r="AG128" s="5">
        <v>7266998</v>
      </c>
      <c r="AH128" s="5">
        <v>7485601</v>
      </c>
      <c r="AI128" s="5">
        <v>44858726</v>
      </c>
      <c r="AJ128" s="5">
        <v>42564876</v>
      </c>
      <c r="AK128" s="5">
        <v>40720489</v>
      </c>
      <c r="AL128" s="5">
        <v>41519021</v>
      </c>
      <c r="AM128" s="5">
        <v>39484126</v>
      </c>
      <c r="AN128" s="5">
        <v>39129144</v>
      </c>
      <c r="AO128" s="5">
        <v>37474524</v>
      </c>
      <c r="AP128" s="5">
        <v>38209248</v>
      </c>
      <c r="AQ128" s="5">
        <v>38806251</v>
      </c>
      <c r="AR128" s="5">
        <v>41077672</v>
      </c>
      <c r="AS128" s="5">
        <v>39461951</v>
      </c>
      <c r="AT128" s="5">
        <v>41453484</v>
      </c>
      <c r="AU128" s="5">
        <v>43690852</v>
      </c>
      <c r="AV128" s="5">
        <v>44806941</v>
      </c>
      <c r="AW128" s="5">
        <v>43241446</v>
      </c>
      <c r="AX128" s="5">
        <v>42158152</v>
      </c>
      <c r="AY128" s="5">
        <v>41360589</v>
      </c>
      <c r="AZ128" s="5">
        <v>39981104</v>
      </c>
      <c r="BA128" s="5">
        <v>39852347</v>
      </c>
      <c r="BB128" s="5">
        <v>39574772</v>
      </c>
      <c r="BC128" s="5">
        <v>37950366</v>
      </c>
      <c r="BD128" s="5">
        <v>36992703</v>
      </c>
      <c r="BE128" s="5">
        <v>34357405</v>
      </c>
      <c r="BF128" s="5">
        <v>34193576</v>
      </c>
      <c r="BG128" s="5">
        <v>35498513</v>
      </c>
      <c r="BH128" s="5">
        <v>34536029</v>
      </c>
      <c r="BI128" s="5">
        <v>34810086</v>
      </c>
      <c r="BJ128" s="5">
        <v>32317969</v>
      </c>
      <c r="BK128" s="5">
        <v>32283070</v>
      </c>
      <c r="BL128" s="5">
        <v>31565236</v>
      </c>
      <c r="BM128" s="5">
        <v>29726771</v>
      </c>
      <c r="BN128" s="5">
        <v>29839893</v>
      </c>
      <c r="BO128" s="6">
        <v>13.220114416215569</v>
      </c>
      <c r="BP128" s="6">
        <v>13.723557549127859</v>
      </c>
      <c r="BQ128" s="6">
        <v>13.42539482667484</v>
      </c>
      <c r="BR128" s="6">
        <v>12.90126938555786</v>
      </c>
      <c r="BS128" s="6">
        <v>12.403400371019471</v>
      </c>
      <c r="BT128" s="6">
        <v>12.45101600948216</v>
      </c>
      <c r="BU128" s="6">
        <v>12.36278554358419</v>
      </c>
      <c r="BV128" s="6">
        <v>11.23066324257643</v>
      </c>
      <c r="BW128" s="6">
        <v>10.91736356789179</v>
      </c>
      <c r="BX128" s="6">
        <v>10.52335964150036</v>
      </c>
      <c r="BY128" s="6">
        <v>10.06351478642606</v>
      </c>
      <c r="BZ128" s="6">
        <v>10.09766158592465</v>
      </c>
      <c r="CA128" s="6">
        <v>9.6122437421701097</v>
      </c>
      <c r="CB128" s="6">
        <v>8.99495851059344</v>
      </c>
      <c r="CC128" s="6">
        <v>8.5079295645032804</v>
      </c>
      <c r="CD128" s="6">
        <v>7.9403747082694798</v>
      </c>
      <c r="CE128" s="6">
        <v>7.7196503826847698</v>
      </c>
      <c r="CF128" s="6">
        <v>7.5405254417739496</v>
      </c>
      <c r="CG128" s="6">
        <v>7.9779552908665998</v>
      </c>
      <c r="CH128" s="6">
        <v>7.84353945244656</v>
      </c>
      <c r="CI128" s="6" t="s">
        <v>220</v>
      </c>
      <c r="CJ128" s="6" t="s">
        <v>220</v>
      </c>
      <c r="CK128" s="6" t="s">
        <v>220</v>
      </c>
      <c r="CL128" s="6" t="s">
        <v>220</v>
      </c>
      <c r="CM128" s="6" t="s">
        <v>220</v>
      </c>
      <c r="CN128" s="6" t="s">
        <v>220</v>
      </c>
      <c r="CO128" s="6" t="s">
        <v>220</v>
      </c>
      <c r="CP128" s="6" t="s">
        <v>220</v>
      </c>
      <c r="CQ128" s="6" t="s">
        <v>220</v>
      </c>
      <c r="CR128" s="6" t="s">
        <v>220</v>
      </c>
      <c r="CS128" s="6" t="s">
        <v>220</v>
      </c>
      <c r="CT128" s="6" t="s">
        <v>220</v>
      </c>
      <c r="CU128" s="6">
        <v>10.57958289114306</v>
      </c>
      <c r="CV128" s="6">
        <v>10.811012731124549</v>
      </c>
      <c r="CW128" s="6">
        <v>10.713144116626269</v>
      </c>
      <c r="CX128" s="6">
        <v>10.194810403201499</v>
      </c>
      <c r="CY128" s="6">
        <v>9.7938318237206996</v>
      </c>
      <c r="CZ128" s="6">
        <v>9.9404352187182994</v>
      </c>
      <c r="DA128" s="6">
        <v>9.9458937184379401</v>
      </c>
      <c r="DB128" s="6">
        <v>8.9162099672897401</v>
      </c>
      <c r="DC128" s="6">
        <v>8.6511358825382807</v>
      </c>
      <c r="DD128" s="6">
        <v>8.3593334201319394</v>
      </c>
      <c r="DE128" s="6">
        <v>7.9805373897622198</v>
      </c>
      <c r="DF128" s="6">
        <v>8.0315961073722093</v>
      </c>
      <c r="DG128" s="6">
        <v>7.66445177184535</v>
      </c>
      <c r="DH128" s="6">
        <v>7.2148318961997902</v>
      </c>
      <c r="DI128" s="6">
        <v>6.7986436230556704</v>
      </c>
      <c r="DJ128" s="6">
        <v>6.1915898040398796</v>
      </c>
      <c r="DK128" s="6">
        <v>6.0133277482070504</v>
      </c>
      <c r="DL128" s="6">
        <v>5.7454295371303301</v>
      </c>
      <c r="DM128" s="6">
        <v>6.10397921060075</v>
      </c>
      <c r="DN128" s="6">
        <v>6.02850831215342</v>
      </c>
      <c r="DO128" s="6" t="s">
        <v>220</v>
      </c>
      <c r="DP128" s="6" t="s">
        <v>220</v>
      </c>
      <c r="DQ128" s="6" t="s">
        <v>220</v>
      </c>
      <c r="DR128" s="6" t="s">
        <v>220</v>
      </c>
      <c r="DS128" s="6" t="s">
        <v>220</v>
      </c>
      <c r="DT128" s="6" t="s">
        <v>220</v>
      </c>
      <c r="DU128" s="6" t="s">
        <v>220</v>
      </c>
      <c r="DV128" s="6" t="s">
        <v>220</v>
      </c>
      <c r="DW128" s="6" t="s">
        <v>220</v>
      </c>
      <c r="DX128" s="6" t="s">
        <v>220</v>
      </c>
      <c r="DY128" s="6" t="s">
        <v>220</v>
      </c>
      <c r="DZ128" s="6" t="s">
        <v>220</v>
      </c>
      <c r="EA128" s="6">
        <v>13.220114416215576</v>
      </c>
      <c r="EB128" s="6">
        <v>13.723557549127863</v>
      </c>
      <c r="EC128" s="6">
        <v>13.42539482667485</v>
      </c>
      <c r="ED128" s="6">
        <v>12.901269385557869</v>
      </c>
      <c r="EE128" s="6">
        <v>12.403400371019471</v>
      </c>
      <c r="EF128" s="6">
        <v>12.45101600948216</v>
      </c>
      <c r="EG128" s="6">
        <v>12.362785543584199</v>
      </c>
      <c r="EH128" s="6">
        <v>11.230663242576441</v>
      </c>
      <c r="EI128" s="6">
        <v>10.917363567891792</v>
      </c>
      <c r="EJ128" s="6">
        <v>10.523359641500369</v>
      </c>
      <c r="EK128" s="6">
        <v>10.063514786426067</v>
      </c>
      <c r="EL128" s="6">
        <v>10.097661585924659</v>
      </c>
      <c r="EM128" s="6">
        <v>9.6122437421701115</v>
      </c>
      <c r="EN128" s="6">
        <v>8.9949585105934471</v>
      </c>
      <c r="EO128" s="6">
        <v>8.5079295645032822</v>
      </c>
      <c r="EP128" s="6">
        <v>7.9403747082694833</v>
      </c>
      <c r="EQ128" s="6">
        <v>7.7196503826847733</v>
      </c>
      <c r="ER128" s="6">
        <v>7.5405254417739549</v>
      </c>
      <c r="ES128" s="6">
        <v>7.9779552908666069</v>
      </c>
      <c r="ET128" s="6">
        <v>7.8435394524465627</v>
      </c>
      <c r="EU128" s="6" t="s">
        <v>220</v>
      </c>
      <c r="EV128" s="6" t="s">
        <v>220</v>
      </c>
      <c r="EW128" s="6" t="s">
        <v>220</v>
      </c>
      <c r="EX128" s="6" t="s">
        <v>220</v>
      </c>
      <c r="EY128" s="6" t="s">
        <v>220</v>
      </c>
      <c r="EZ128" s="6" t="s">
        <v>220</v>
      </c>
      <c r="FA128" s="6" t="s">
        <v>220</v>
      </c>
      <c r="FB128" s="6" t="s">
        <v>220</v>
      </c>
      <c r="FC128" s="6" t="s">
        <v>220</v>
      </c>
      <c r="FD128" s="6" t="s">
        <v>220</v>
      </c>
      <c r="FE128" s="6" t="s">
        <v>220</v>
      </c>
      <c r="FF128" s="6" t="s">
        <v>220</v>
      </c>
      <c r="FG128" s="6">
        <v>10.579582891143065</v>
      </c>
      <c r="FH128" s="6">
        <v>10.811012731124558</v>
      </c>
      <c r="FI128" s="6">
        <v>10.71314411662628</v>
      </c>
      <c r="FJ128" s="6">
        <v>10.19481040320151</v>
      </c>
      <c r="FK128" s="6">
        <v>9.7938318237207032</v>
      </c>
      <c r="FL128" s="6">
        <v>9.9404352187183083</v>
      </c>
      <c r="FM128" s="6">
        <v>9.9458937184379437</v>
      </c>
      <c r="FN128" s="6">
        <v>8.9162099672897455</v>
      </c>
      <c r="FO128" s="6">
        <v>8.6511358825382825</v>
      </c>
      <c r="FP128" s="6">
        <v>8.3593334201319429</v>
      </c>
      <c r="FQ128" s="6">
        <v>7.9805373897622207</v>
      </c>
      <c r="FR128" s="6">
        <v>8.0315961073722111</v>
      </c>
      <c r="FS128" s="6">
        <v>7.6644517718453562</v>
      </c>
      <c r="FT128" s="6">
        <v>7.2148318961997981</v>
      </c>
      <c r="FU128" s="6">
        <v>6.7986436230556704</v>
      </c>
      <c r="FV128" s="6">
        <v>6.1915898040398902</v>
      </c>
      <c r="FW128" s="6">
        <v>6.0133277482070602</v>
      </c>
      <c r="FX128" s="6">
        <v>5.8213082129640439</v>
      </c>
      <c r="FY128" s="6">
        <v>6.1933484580237153</v>
      </c>
      <c r="FZ128" s="6">
        <v>6.0285083121534218</v>
      </c>
      <c r="GA128" s="6" t="s">
        <v>220</v>
      </c>
      <c r="GB128" s="6" t="s">
        <v>220</v>
      </c>
      <c r="GC128" s="6" t="s">
        <v>220</v>
      </c>
      <c r="GD128" s="6" t="s">
        <v>220</v>
      </c>
      <c r="GE128" s="6" t="s">
        <v>220</v>
      </c>
      <c r="GF128" s="6" t="s">
        <v>220</v>
      </c>
      <c r="GG128" s="6" t="s">
        <v>220</v>
      </c>
      <c r="GH128" s="6" t="s">
        <v>220</v>
      </c>
      <c r="GI128" s="6" t="s">
        <v>220</v>
      </c>
      <c r="GJ128" s="6" t="s">
        <v>220</v>
      </c>
      <c r="GK128" s="6" t="s">
        <v>220</v>
      </c>
      <c r="GL128" s="6" t="s">
        <v>220</v>
      </c>
      <c r="GM128" s="5">
        <v>1324114</v>
      </c>
      <c r="GN128" s="5">
        <v>1313100</v>
      </c>
      <c r="GO128" s="5">
        <v>1302326</v>
      </c>
      <c r="GP128" s="5">
        <v>1291114</v>
      </c>
      <c r="GQ128" s="5">
        <v>1279781</v>
      </c>
      <c r="GR128" s="5">
        <v>1268637</v>
      </c>
      <c r="GS128" s="5">
        <v>1257882</v>
      </c>
      <c r="GT128" s="5">
        <v>1248994</v>
      </c>
      <c r="GU128" s="5">
        <v>1242394</v>
      </c>
      <c r="GV128" s="5">
        <v>1236338</v>
      </c>
      <c r="GW128" s="5">
        <v>1229482</v>
      </c>
      <c r="GX128" s="5">
        <v>1222843</v>
      </c>
      <c r="GY128" s="5">
        <v>1213805</v>
      </c>
      <c r="GZ128" s="5">
        <v>1195602</v>
      </c>
      <c r="HA128" s="5">
        <v>1183927</v>
      </c>
      <c r="HB128" s="5">
        <v>1201560</v>
      </c>
      <c r="HC128" s="5">
        <v>1175024</v>
      </c>
      <c r="HD128" s="5">
        <v>1162761</v>
      </c>
      <c r="HE128" s="5">
        <v>1146319</v>
      </c>
      <c r="HF128" s="5">
        <v>1137649</v>
      </c>
      <c r="HG128" s="5" t="s">
        <v>220</v>
      </c>
      <c r="HH128" s="5" t="s">
        <v>220</v>
      </c>
      <c r="HI128" s="5" t="s">
        <v>220</v>
      </c>
      <c r="HJ128" s="5" t="s">
        <v>220</v>
      </c>
      <c r="HK128" s="5" t="s">
        <v>220</v>
      </c>
      <c r="HL128" s="5" t="s">
        <v>220</v>
      </c>
      <c r="HM128" s="5" t="s">
        <v>220</v>
      </c>
      <c r="HN128" s="5" t="s">
        <v>220</v>
      </c>
      <c r="HO128" s="5" t="s">
        <v>220</v>
      </c>
      <c r="HP128" s="5" t="s">
        <v>220</v>
      </c>
      <c r="HQ128" s="5" t="s">
        <v>220</v>
      </c>
      <c r="HR128" s="5" t="s">
        <v>220</v>
      </c>
      <c r="HS128" s="5">
        <v>1491047</v>
      </c>
      <c r="HT128" s="5">
        <v>1478544</v>
      </c>
      <c r="HU128" s="5">
        <v>1466394</v>
      </c>
      <c r="HV128" s="5">
        <v>1454287</v>
      </c>
      <c r="HW128" s="5">
        <v>1441800</v>
      </c>
      <c r="HX128" s="5">
        <v>1429382</v>
      </c>
      <c r="HY128" s="5">
        <v>1417492</v>
      </c>
      <c r="HZ128" s="5">
        <v>1407496</v>
      </c>
      <c r="IA128" s="5">
        <v>1399828</v>
      </c>
      <c r="IB128" s="5">
        <v>1392493</v>
      </c>
      <c r="IC128" s="5">
        <v>1384091</v>
      </c>
      <c r="ID128" s="5">
        <v>1376147</v>
      </c>
      <c r="IE128" s="5">
        <v>1365459</v>
      </c>
      <c r="IF128" s="5">
        <v>1344260</v>
      </c>
      <c r="IG128" s="5">
        <v>1330963</v>
      </c>
      <c r="IH128" s="5">
        <v>1352175</v>
      </c>
      <c r="II128" s="5">
        <v>1321717</v>
      </c>
      <c r="IJ128" s="5">
        <v>1307707</v>
      </c>
      <c r="IK128" s="5">
        <v>1288887</v>
      </c>
      <c r="IL128" s="5">
        <v>1277273</v>
      </c>
      <c r="IM128" s="5" t="s">
        <v>220</v>
      </c>
      <c r="IN128" s="5" t="s">
        <v>220</v>
      </c>
      <c r="IO128" s="5" t="s">
        <v>220</v>
      </c>
      <c r="IP128" s="5" t="s">
        <v>220</v>
      </c>
      <c r="IQ128" s="5" t="s">
        <v>220</v>
      </c>
      <c r="IR128" s="5" t="s">
        <v>220</v>
      </c>
      <c r="IS128" s="5" t="s">
        <v>220</v>
      </c>
      <c r="IT128" s="5" t="s">
        <v>220</v>
      </c>
      <c r="IU128" s="5" t="s">
        <v>220</v>
      </c>
      <c r="IV128" s="5" t="s">
        <v>220</v>
      </c>
      <c r="IW128" s="5" t="s">
        <v>220</v>
      </c>
      <c r="IX128" s="5" t="s">
        <v>220</v>
      </c>
    </row>
    <row r="129" spans="1:258" x14ac:dyDescent="0.3">
      <c r="A129" s="1" t="s">
        <v>123</v>
      </c>
      <c r="B129" s="2">
        <v>4061925</v>
      </c>
      <c r="C129" s="5">
        <v>1923592</v>
      </c>
      <c r="D129" s="5">
        <v>1958652</v>
      </c>
      <c r="E129" s="5">
        <v>1852970</v>
      </c>
      <c r="F129" s="5">
        <v>1868561</v>
      </c>
      <c r="G129" s="5">
        <v>1863281</v>
      </c>
      <c r="H129" s="5">
        <v>1983611</v>
      </c>
      <c r="I129" s="5">
        <v>1989588</v>
      </c>
      <c r="J129" s="5">
        <v>1921302</v>
      </c>
      <c r="K129" s="5">
        <v>1981889</v>
      </c>
      <c r="L129" s="5">
        <v>1961829</v>
      </c>
      <c r="M129" s="5">
        <v>1944757</v>
      </c>
      <c r="N129" s="5">
        <v>1938259</v>
      </c>
      <c r="O129" s="5">
        <v>1957478</v>
      </c>
      <c r="P129" s="5">
        <v>1924194</v>
      </c>
      <c r="Q129" s="5">
        <v>1928120</v>
      </c>
      <c r="R129" s="5">
        <v>1844404</v>
      </c>
      <c r="S129" s="5">
        <v>1884176</v>
      </c>
      <c r="T129" s="5">
        <v>1874118</v>
      </c>
      <c r="U129" s="5">
        <v>1779853</v>
      </c>
      <c r="V129" s="5">
        <v>1774005</v>
      </c>
      <c r="W129" s="5">
        <v>1730446</v>
      </c>
      <c r="X129" s="5">
        <v>1706477</v>
      </c>
      <c r="Y129" s="5">
        <v>1681368</v>
      </c>
      <c r="Z129" s="5">
        <v>1706485</v>
      </c>
      <c r="AA129" s="5">
        <v>1718547</v>
      </c>
      <c r="AB129" s="5">
        <v>1642158</v>
      </c>
      <c r="AC129" s="5">
        <v>1627454</v>
      </c>
      <c r="AD129" s="5">
        <v>1574622</v>
      </c>
      <c r="AE129" s="5">
        <v>1655628</v>
      </c>
      <c r="AF129" s="5">
        <v>1579207</v>
      </c>
      <c r="AG129" s="5">
        <v>1616628</v>
      </c>
      <c r="AH129" s="5">
        <v>1615302</v>
      </c>
      <c r="AI129" s="5">
        <v>6789827</v>
      </c>
      <c r="AJ129" s="5">
        <v>6987962</v>
      </c>
      <c r="AK129" s="5">
        <v>6727740</v>
      </c>
      <c r="AL129" s="5">
        <v>6641542</v>
      </c>
      <c r="AM129" s="5">
        <v>6647300</v>
      </c>
      <c r="AN129" s="5">
        <v>6750889</v>
      </c>
      <c r="AO129" s="5">
        <v>6562368</v>
      </c>
      <c r="AP129" s="5">
        <v>6869708</v>
      </c>
      <c r="AQ129" s="5">
        <v>6961402</v>
      </c>
      <c r="AR129" s="5">
        <v>6865070</v>
      </c>
      <c r="AS129" s="5">
        <v>6836154</v>
      </c>
      <c r="AT129" s="5">
        <v>6919958</v>
      </c>
      <c r="AU129" s="5">
        <v>6943802</v>
      </c>
      <c r="AV129" s="5">
        <v>6743656</v>
      </c>
      <c r="AW129" s="5">
        <v>6712864</v>
      </c>
      <c r="AX129" s="5">
        <v>6477076</v>
      </c>
      <c r="AY129" s="5">
        <v>6427845</v>
      </c>
      <c r="AZ129" s="5">
        <v>6323632</v>
      </c>
      <c r="BA129" s="5">
        <v>6092327</v>
      </c>
      <c r="BB129" s="5">
        <v>6073238</v>
      </c>
      <c r="BC129" s="5">
        <v>5905066</v>
      </c>
      <c r="BD129" s="5">
        <v>5842653</v>
      </c>
      <c r="BE129" s="5">
        <v>5664272</v>
      </c>
      <c r="BF129" s="5">
        <v>5568555</v>
      </c>
      <c r="BG129" s="5">
        <v>5501716</v>
      </c>
      <c r="BH129" s="5">
        <v>5293185</v>
      </c>
      <c r="BI129" s="5">
        <v>5089499</v>
      </c>
      <c r="BJ129" s="5">
        <v>4923603</v>
      </c>
      <c r="BK129" s="5">
        <v>5168806</v>
      </c>
      <c r="BL129" s="5">
        <v>5020381</v>
      </c>
      <c r="BM129" s="5">
        <v>5020301</v>
      </c>
      <c r="BN129" s="5">
        <v>4955785</v>
      </c>
      <c r="BO129" s="6">
        <v>13.339841993438309</v>
      </c>
      <c r="BP129" s="6">
        <v>13.67874436091761</v>
      </c>
      <c r="BQ129" s="6">
        <v>13.71548718247614</v>
      </c>
      <c r="BR129" s="6">
        <v>13.29771947503988</v>
      </c>
      <c r="BS129" s="6">
        <v>13.117559831286851</v>
      </c>
      <c r="BT129" s="6">
        <v>12.818900892816631</v>
      </c>
      <c r="BU129" s="6">
        <v>12.418758264906231</v>
      </c>
      <c r="BV129" s="6">
        <v>11.616647660467921</v>
      </c>
      <c r="BW129" s="6">
        <v>11.41060959242777</v>
      </c>
      <c r="BX129" s="6">
        <v>10.86200233899525</v>
      </c>
      <c r="BY129" s="6">
        <v>10.374722797112589</v>
      </c>
      <c r="BZ129" s="6">
        <v>10.36925405737829</v>
      </c>
      <c r="CA129" s="6">
        <v>9.3622508145685401</v>
      </c>
      <c r="CB129" s="6">
        <v>9.2674647150962901</v>
      </c>
      <c r="CC129" s="6">
        <v>7.9615376636308897</v>
      </c>
      <c r="CD129" s="6">
        <v>7.5779492996111397</v>
      </c>
      <c r="CE129" s="6">
        <v>7.5190428070413802</v>
      </c>
      <c r="CF129" s="6">
        <v>7.6047506080193399</v>
      </c>
      <c r="CG129" s="6">
        <v>7.6046167857682603</v>
      </c>
      <c r="CH129" s="6">
        <v>7.3957514212192104</v>
      </c>
      <c r="CI129" s="6" t="s">
        <v>220</v>
      </c>
      <c r="CJ129" s="6" t="s">
        <v>220</v>
      </c>
      <c r="CK129" s="6" t="s">
        <v>220</v>
      </c>
      <c r="CL129" s="6" t="s">
        <v>220</v>
      </c>
      <c r="CM129" s="6" t="s">
        <v>220</v>
      </c>
      <c r="CN129" s="6" t="s">
        <v>220</v>
      </c>
      <c r="CO129" s="6" t="s">
        <v>220</v>
      </c>
      <c r="CP129" s="6" t="s">
        <v>220</v>
      </c>
      <c r="CQ129" s="6" t="s">
        <v>220</v>
      </c>
      <c r="CR129" s="6" t="s">
        <v>220</v>
      </c>
      <c r="CS129" s="6" t="s">
        <v>220</v>
      </c>
      <c r="CT129" s="6" t="s">
        <v>220</v>
      </c>
      <c r="CU129" s="6">
        <v>10.24024618005731</v>
      </c>
      <c r="CV129" s="6">
        <v>10.463551461785279</v>
      </c>
      <c r="CW129" s="6">
        <v>10.568318633003051</v>
      </c>
      <c r="CX129" s="6">
        <v>10.31090370278468</v>
      </c>
      <c r="CY129" s="6">
        <v>10.18198366253967</v>
      </c>
      <c r="CZ129" s="6">
        <v>10.067992526613899</v>
      </c>
      <c r="DA129" s="6">
        <v>9.8362264813627505</v>
      </c>
      <c r="DB129" s="6">
        <v>9.2408608287432994</v>
      </c>
      <c r="DC129" s="6">
        <v>9.1785278448083503</v>
      </c>
      <c r="DD129" s="6">
        <v>8.7718509600659598</v>
      </c>
      <c r="DE129" s="6">
        <v>8.3516072258268697</v>
      </c>
      <c r="DF129" s="6">
        <v>8.2835324843733602</v>
      </c>
      <c r="DG129" s="6">
        <v>7.4781160308464596</v>
      </c>
      <c r="DH129" s="6">
        <v>7.3986136397617797</v>
      </c>
      <c r="DI129" s="6">
        <v>6.4233435475408296</v>
      </c>
      <c r="DJ129" s="6">
        <v>6.05432447279507</v>
      </c>
      <c r="DK129" s="6">
        <v>6.0744488894530404</v>
      </c>
      <c r="DL129" s="6">
        <v>6.1744472857839003</v>
      </c>
      <c r="DM129" s="6">
        <v>6.14682513483955</v>
      </c>
      <c r="DN129" s="6">
        <v>5.9099745385491502</v>
      </c>
      <c r="DO129" s="6" t="s">
        <v>220</v>
      </c>
      <c r="DP129" s="6" t="s">
        <v>220</v>
      </c>
      <c r="DQ129" s="6" t="s">
        <v>220</v>
      </c>
      <c r="DR129" s="6" t="s">
        <v>220</v>
      </c>
      <c r="DS129" s="6" t="s">
        <v>220</v>
      </c>
      <c r="DT129" s="6" t="s">
        <v>220</v>
      </c>
      <c r="DU129" s="6" t="s">
        <v>220</v>
      </c>
      <c r="DV129" s="6" t="s">
        <v>220</v>
      </c>
      <c r="DW129" s="6" t="s">
        <v>220</v>
      </c>
      <c r="DX129" s="6" t="s">
        <v>220</v>
      </c>
      <c r="DY129" s="6" t="s">
        <v>220</v>
      </c>
      <c r="DZ129" s="6" t="s">
        <v>220</v>
      </c>
      <c r="EA129" s="6">
        <v>13.339841993438315</v>
      </c>
      <c r="EB129" s="6">
        <v>13.67874436091761</v>
      </c>
      <c r="EC129" s="6">
        <v>13.715487182476142</v>
      </c>
      <c r="ED129" s="6">
        <v>13.297719475039884</v>
      </c>
      <c r="EE129" s="6">
        <v>13.117559831286854</v>
      </c>
      <c r="EF129" s="6">
        <v>12.818900892816632</v>
      </c>
      <c r="EG129" s="6">
        <v>12.418758264906234</v>
      </c>
      <c r="EH129" s="6">
        <v>11.616647660467923</v>
      </c>
      <c r="EI129" s="6">
        <v>11.410609592427774</v>
      </c>
      <c r="EJ129" s="6">
        <v>10.862002338995252</v>
      </c>
      <c r="EK129" s="6">
        <v>10.374722797112597</v>
      </c>
      <c r="EL129" s="6">
        <v>10.369254057378297</v>
      </c>
      <c r="EM129" s="6">
        <v>9.3622508145685419</v>
      </c>
      <c r="EN129" s="6">
        <v>9.2674647150962954</v>
      </c>
      <c r="EO129" s="6">
        <v>7.9615376636308941</v>
      </c>
      <c r="EP129" s="6">
        <v>7.5779492996111477</v>
      </c>
      <c r="EQ129" s="6">
        <v>7.5190428070413802</v>
      </c>
      <c r="ER129" s="6">
        <v>7.6047506080193452</v>
      </c>
      <c r="ES129" s="6">
        <v>7.6046167857682629</v>
      </c>
      <c r="ET129" s="6">
        <v>7.3957514212192184</v>
      </c>
      <c r="EU129" s="6" t="s">
        <v>220</v>
      </c>
      <c r="EV129" s="6" t="s">
        <v>220</v>
      </c>
      <c r="EW129" s="6" t="s">
        <v>220</v>
      </c>
      <c r="EX129" s="6" t="s">
        <v>220</v>
      </c>
      <c r="EY129" s="6" t="s">
        <v>220</v>
      </c>
      <c r="EZ129" s="6" t="s">
        <v>220</v>
      </c>
      <c r="FA129" s="6" t="s">
        <v>220</v>
      </c>
      <c r="FB129" s="6" t="s">
        <v>220</v>
      </c>
      <c r="FC129" s="6" t="s">
        <v>220</v>
      </c>
      <c r="FD129" s="6" t="s">
        <v>220</v>
      </c>
      <c r="FE129" s="6" t="s">
        <v>220</v>
      </c>
      <c r="FF129" s="6" t="s">
        <v>220</v>
      </c>
      <c r="FG129" s="6">
        <v>10.240246180057312</v>
      </c>
      <c r="FH129" s="6">
        <v>10.463551461785281</v>
      </c>
      <c r="FI129" s="6">
        <v>10.568318633003059</v>
      </c>
      <c r="FJ129" s="6">
        <v>10.310903702784685</v>
      </c>
      <c r="FK129" s="6">
        <v>10.181983662539677</v>
      </c>
      <c r="FL129" s="6">
        <v>10.067992526613903</v>
      </c>
      <c r="FM129" s="6">
        <v>9.8362264813627558</v>
      </c>
      <c r="FN129" s="6">
        <v>9.2408608287433029</v>
      </c>
      <c r="FO129" s="6">
        <v>9.1785278448083574</v>
      </c>
      <c r="FP129" s="6">
        <v>8.7718509600659598</v>
      </c>
      <c r="FQ129" s="6">
        <v>8.3516072258268768</v>
      </c>
      <c r="FR129" s="6">
        <v>8.2835324843733602</v>
      </c>
      <c r="FS129" s="6">
        <v>7.4781160308464694</v>
      </c>
      <c r="FT129" s="6">
        <v>7.3986136397617877</v>
      </c>
      <c r="FU129" s="6">
        <v>6.4233435475408331</v>
      </c>
      <c r="FV129" s="6">
        <v>6.0543244727950709</v>
      </c>
      <c r="FW129" s="6">
        <v>6.0744488894530457</v>
      </c>
      <c r="FX129" s="6">
        <v>6.1744472857839066</v>
      </c>
      <c r="FY129" s="6">
        <v>6.1468251348395562</v>
      </c>
      <c r="FZ129" s="6">
        <v>5.9099745385491511</v>
      </c>
      <c r="GA129" s="6" t="s">
        <v>220</v>
      </c>
      <c r="GB129" s="6" t="s">
        <v>220</v>
      </c>
      <c r="GC129" s="6" t="s">
        <v>220</v>
      </c>
      <c r="GD129" s="6" t="s">
        <v>220</v>
      </c>
      <c r="GE129" s="6" t="s">
        <v>220</v>
      </c>
      <c r="GF129" s="6" t="s">
        <v>220</v>
      </c>
      <c r="GG129" s="6" t="s">
        <v>220</v>
      </c>
      <c r="GH129" s="6" t="s">
        <v>220</v>
      </c>
      <c r="GI129" s="6" t="s">
        <v>220</v>
      </c>
      <c r="GJ129" s="6" t="s">
        <v>220</v>
      </c>
      <c r="GK129" s="6" t="s">
        <v>220</v>
      </c>
      <c r="GL129" s="6" t="s">
        <v>220</v>
      </c>
      <c r="GM129" s="5">
        <v>219425</v>
      </c>
      <c r="GN129" s="5">
        <v>218150</v>
      </c>
      <c r="GO129" s="5">
        <v>216796</v>
      </c>
      <c r="GP129" s="5">
        <v>215852</v>
      </c>
      <c r="GQ129" s="5">
        <v>214660</v>
      </c>
      <c r="GR129" s="5">
        <v>214019</v>
      </c>
      <c r="GS129" s="5">
        <v>211413</v>
      </c>
      <c r="GT129" s="5">
        <v>211465</v>
      </c>
      <c r="GU129" s="5">
        <v>211035</v>
      </c>
      <c r="GV129" s="5">
        <v>210330</v>
      </c>
      <c r="GW129" s="5">
        <v>209870</v>
      </c>
      <c r="GX129" s="5">
        <v>209013</v>
      </c>
      <c r="GY129" s="5">
        <v>214426</v>
      </c>
      <c r="GZ129" s="5">
        <v>214145</v>
      </c>
      <c r="HA129" s="5">
        <v>210077</v>
      </c>
      <c r="HB129" s="5">
        <v>202113</v>
      </c>
      <c r="HC129" s="5">
        <v>198494</v>
      </c>
      <c r="HD129" s="5">
        <v>196660</v>
      </c>
      <c r="HE129" s="5">
        <v>193223</v>
      </c>
      <c r="HF129" s="5">
        <v>190987</v>
      </c>
      <c r="HG129" s="5" t="s">
        <v>220</v>
      </c>
      <c r="HH129" s="5" t="s">
        <v>220</v>
      </c>
      <c r="HI129" s="5" t="s">
        <v>220</v>
      </c>
      <c r="HJ129" s="5" t="s">
        <v>220</v>
      </c>
      <c r="HK129" s="5" t="s">
        <v>220</v>
      </c>
      <c r="HL129" s="5" t="s">
        <v>220</v>
      </c>
      <c r="HM129" s="5" t="s">
        <v>220</v>
      </c>
      <c r="HN129" s="5" t="s">
        <v>220</v>
      </c>
      <c r="HO129" s="5" t="s">
        <v>220</v>
      </c>
      <c r="HP129" s="5" t="s">
        <v>220</v>
      </c>
      <c r="HQ129" s="5" t="s">
        <v>220</v>
      </c>
      <c r="HR129" s="5" t="s">
        <v>220</v>
      </c>
      <c r="HS129" s="5">
        <v>261072</v>
      </c>
      <c r="HT129" s="5">
        <v>259353</v>
      </c>
      <c r="HU129" s="5">
        <v>257641</v>
      </c>
      <c r="HV129" s="5">
        <v>256490</v>
      </c>
      <c r="HW129" s="5">
        <v>254987</v>
      </c>
      <c r="HX129" s="5">
        <v>254069</v>
      </c>
      <c r="HY129" s="5">
        <v>251142</v>
      </c>
      <c r="HZ129" s="5">
        <v>250794</v>
      </c>
      <c r="IA129" s="5">
        <v>250073</v>
      </c>
      <c r="IB129" s="5">
        <v>249253</v>
      </c>
      <c r="IC129" s="5">
        <v>248433</v>
      </c>
      <c r="ID129" s="5">
        <v>247157</v>
      </c>
      <c r="IE129" s="5">
        <v>255876</v>
      </c>
      <c r="IF129" s="5">
        <v>255125</v>
      </c>
      <c r="IG129" s="5">
        <v>249846</v>
      </c>
      <c r="IH129" s="5">
        <v>238065</v>
      </c>
      <c r="II129" s="5">
        <v>233917</v>
      </c>
      <c r="IJ129" s="5">
        <v>231669</v>
      </c>
      <c r="IK129" s="5">
        <v>227544</v>
      </c>
      <c r="IL129" s="5">
        <v>224465</v>
      </c>
      <c r="IM129" s="5" t="s">
        <v>220</v>
      </c>
      <c r="IN129" s="5" t="s">
        <v>220</v>
      </c>
      <c r="IO129" s="5" t="s">
        <v>220</v>
      </c>
      <c r="IP129" s="5" t="s">
        <v>220</v>
      </c>
      <c r="IQ129" s="5" t="s">
        <v>220</v>
      </c>
      <c r="IR129" s="5" t="s">
        <v>220</v>
      </c>
      <c r="IS129" s="5" t="s">
        <v>220</v>
      </c>
      <c r="IT129" s="5" t="s">
        <v>220</v>
      </c>
      <c r="IU129" s="5" t="s">
        <v>220</v>
      </c>
      <c r="IV129" s="5" t="s">
        <v>220</v>
      </c>
      <c r="IW129" s="5" t="s">
        <v>220</v>
      </c>
      <c r="IX129" s="5" t="s">
        <v>220</v>
      </c>
    </row>
    <row r="130" spans="1:258" x14ac:dyDescent="0.3">
      <c r="A130" s="1" t="s">
        <v>124</v>
      </c>
      <c r="B130" s="2">
        <v>4057053</v>
      </c>
      <c r="C130" s="5">
        <v>3169457</v>
      </c>
      <c r="D130" s="5">
        <v>3116129</v>
      </c>
      <c r="E130" s="5">
        <v>3084779</v>
      </c>
      <c r="F130" s="5">
        <v>2920128</v>
      </c>
      <c r="G130" s="5">
        <v>2909198</v>
      </c>
      <c r="H130" s="5">
        <v>2982126</v>
      </c>
      <c r="I130" s="5">
        <v>2990866</v>
      </c>
      <c r="J130" s="5">
        <v>2900263</v>
      </c>
      <c r="K130" s="5">
        <v>2958407</v>
      </c>
      <c r="L130" s="5">
        <v>2878572</v>
      </c>
      <c r="M130" s="5">
        <v>2840179</v>
      </c>
      <c r="N130" s="5">
        <v>2797544</v>
      </c>
      <c r="O130" s="5">
        <v>2739507</v>
      </c>
      <c r="P130" s="5">
        <v>2657907</v>
      </c>
      <c r="Q130" s="5">
        <v>2580194</v>
      </c>
      <c r="R130" s="5">
        <v>2458039</v>
      </c>
      <c r="S130" s="5">
        <v>2542319</v>
      </c>
      <c r="T130" s="5">
        <v>857732</v>
      </c>
      <c r="U130" s="5">
        <v>452131</v>
      </c>
      <c r="V130" s="5">
        <v>428050</v>
      </c>
      <c r="W130" s="5">
        <v>421359</v>
      </c>
      <c r="X130" s="5">
        <v>427261</v>
      </c>
      <c r="Y130" s="5">
        <v>433107</v>
      </c>
      <c r="Z130" s="5">
        <v>425718</v>
      </c>
      <c r="AA130" s="5">
        <v>425205</v>
      </c>
      <c r="AB130" s="5">
        <v>399100</v>
      </c>
      <c r="AC130" s="5">
        <v>385278</v>
      </c>
      <c r="AD130" s="5">
        <v>352801</v>
      </c>
      <c r="AE130" s="5">
        <v>389456</v>
      </c>
      <c r="AF130" s="5">
        <v>362988</v>
      </c>
      <c r="AG130" s="5">
        <v>370004</v>
      </c>
      <c r="AH130" s="5">
        <v>375282</v>
      </c>
      <c r="AI130" s="5">
        <v>9114678</v>
      </c>
      <c r="AJ130" s="5">
        <v>8732831</v>
      </c>
      <c r="AK130" s="5">
        <v>8924244</v>
      </c>
      <c r="AL130" s="5">
        <v>9037846</v>
      </c>
      <c r="AM130" s="5">
        <v>11027880</v>
      </c>
      <c r="AN130" s="5">
        <v>10006908</v>
      </c>
      <c r="AO130" s="5">
        <v>9519519</v>
      </c>
      <c r="AP130" s="5">
        <v>8854711</v>
      </c>
      <c r="AQ130" s="5">
        <v>8824721</v>
      </c>
      <c r="AR130" s="5">
        <v>9693467</v>
      </c>
      <c r="AS130" s="5">
        <v>9869673</v>
      </c>
      <c r="AT130" s="5">
        <v>11358233</v>
      </c>
      <c r="AU130" s="5">
        <v>9994226</v>
      </c>
      <c r="AV130" s="5">
        <v>7019031</v>
      </c>
      <c r="AW130" s="5">
        <v>9454439</v>
      </c>
      <c r="AX130" s="5">
        <v>9655771</v>
      </c>
      <c r="AY130" s="5">
        <v>9901850</v>
      </c>
      <c r="AZ130" s="5">
        <v>2893585</v>
      </c>
      <c r="BA130" s="5">
        <v>1555808</v>
      </c>
      <c r="BB130" s="5">
        <v>1518680</v>
      </c>
      <c r="BC130" s="5">
        <v>1537773</v>
      </c>
      <c r="BD130" s="5">
        <v>1387735</v>
      </c>
      <c r="BE130" s="5">
        <v>1327040</v>
      </c>
      <c r="BF130" s="5">
        <v>1158038</v>
      </c>
      <c r="BG130" s="5">
        <v>1198500</v>
      </c>
      <c r="BH130" s="5">
        <v>1200541</v>
      </c>
      <c r="BI130" s="5">
        <v>1155647</v>
      </c>
      <c r="BJ130" s="5">
        <v>1053862</v>
      </c>
      <c r="BK130" s="5">
        <v>1071439</v>
      </c>
      <c r="BL130" s="5">
        <v>897957</v>
      </c>
      <c r="BM130" s="5">
        <v>892749</v>
      </c>
      <c r="BN130" s="5">
        <v>889707</v>
      </c>
      <c r="BO130" s="6">
        <v>11.753022678648099</v>
      </c>
      <c r="BP130" s="6">
        <v>11.54027962257018</v>
      </c>
      <c r="BQ130" s="6">
        <v>11.633313115785599</v>
      </c>
      <c r="BR130" s="6">
        <v>11.52151549521116</v>
      </c>
      <c r="BS130" s="6">
        <v>11.2773387295532</v>
      </c>
      <c r="BT130" s="6">
        <v>10.332896732062959</v>
      </c>
      <c r="BU130" s="6">
        <v>10.651363183773521</v>
      </c>
      <c r="BV130" s="6">
        <v>10.376538135838659</v>
      </c>
      <c r="BW130" s="6">
        <v>10.14856639111305</v>
      </c>
      <c r="BX130" s="6">
        <v>9.3740544360000495</v>
      </c>
      <c r="BY130" s="6">
        <v>9.3858906026312408</v>
      </c>
      <c r="BZ130" s="6">
        <v>10.08438115718644</v>
      </c>
      <c r="CA130" s="6">
        <v>9.60420980855314</v>
      </c>
      <c r="CB130" s="6">
        <v>8.8776620099950794</v>
      </c>
      <c r="CC130" s="6">
        <v>8.6109383205532897</v>
      </c>
      <c r="CD130" s="6">
        <v>8.2162243967650603</v>
      </c>
      <c r="CE130" s="6">
        <v>7.77245033216776</v>
      </c>
      <c r="CF130" s="6">
        <v>7.1810004604750803</v>
      </c>
      <c r="CG130" s="6">
        <v>7.7420039767235602</v>
      </c>
      <c r="CH130" s="6">
        <v>7.5271580422847704</v>
      </c>
      <c r="CI130" s="6" t="s">
        <v>220</v>
      </c>
      <c r="CJ130" s="6" t="s">
        <v>220</v>
      </c>
      <c r="CK130" s="6" t="s">
        <v>220</v>
      </c>
      <c r="CL130" s="6" t="s">
        <v>220</v>
      </c>
      <c r="CM130" s="6" t="s">
        <v>220</v>
      </c>
      <c r="CN130" s="6" t="s">
        <v>220</v>
      </c>
      <c r="CO130" s="6" t="s">
        <v>220</v>
      </c>
      <c r="CP130" s="6" t="s">
        <v>220</v>
      </c>
      <c r="CQ130" s="6" t="s">
        <v>220</v>
      </c>
      <c r="CR130" s="6" t="s">
        <v>220</v>
      </c>
      <c r="CS130" s="6" t="s">
        <v>220</v>
      </c>
      <c r="CT130" s="6" t="s">
        <v>220</v>
      </c>
      <c r="CU130" s="6">
        <v>11.17950033426648</v>
      </c>
      <c r="CV130" s="6">
        <v>10.934385133564181</v>
      </c>
      <c r="CW130" s="6">
        <v>11.09648101673878</v>
      </c>
      <c r="CX130" s="6">
        <v>11.031178894419149</v>
      </c>
      <c r="CY130" s="6">
        <v>10.79929788395205</v>
      </c>
      <c r="CZ130" s="6">
        <v>10.012477198776541</v>
      </c>
      <c r="DA130" s="6">
        <v>10.10098001487675</v>
      </c>
      <c r="DB130" s="6">
        <v>9.7882738152396094</v>
      </c>
      <c r="DC130" s="6">
        <v>9.6961892568380197</v>
      </c>
      <c r="DD130" s="6">
        <v>8.9663074195267907</v>
      </c>
      <c r="DE130" s="6">
        <v>8.8909796217538197</v>
      </c>
      <c r="DF130" s="6">
        <v>9.4367084186491201</v>
      </c>
      <c r="DG130" s="6">
        <v>8.9875067352666491</v>
      </c>
      <c r="DH130" s="6">
        <v>8.3024993051035096</v>
      </c>
      <c r="DI130" s="6">
        <v>8.0665840947998593</v>
      </c>
      <c r="DJ130" s="6">
        <v>7.6441181753890302</v>
      </c>
      <c r="DK130" s="6">
        <v>7.3032889507278904</v>
      </c>
      <c r="DL130" s="6">
        <v>6.7675573840999004</v>
      </c>
      <c r="DM130" s="6">
        <v>6.9219666466738996</v>
      </c>
      <c r="DN130" s="6">
        <v>6.6417648092810602</v>
      </c>
      <c r="DO130" s="6" t="s">
        <v>220</v>
      </c>
      <c r="DP130" s="6" t="s">
        <v>220</v>
      </c>
      <c r="DQ130" s="6" t="s">
        <v>220</v>
      </c>
      <c r="DR130" s="6" t="s">
        <v>220</v>
      </c>
      <c r="DS130" s="6" t="s">
        <v>220</v>
      </c>
      <c r="DT130" s="6" t="s">
        <v>220</v>
      </c>
      <c r="DU130" s="6" t="s">
        <v>220</v>
      </c>
      <c r="DV130" s="6" t="s">
        <v>220</v>
      </c>
      <c r="DW130" s="6" t="s">
        <v>220</v>
      </c>
      <c r="DX130" s="6" t="s">
        <v>220</v>
      </c>
      <c r="DY130" s="6" t="s">
        <v>220</v>
      </c>
      <c r="DZ130" s="6" t="s">
        <v>220</v>
      </c>
      <c r="EA130" s="6">
        <v>11.752996721212167</v>
      </c>
      <c r="EB130" s="6">
        <v>11.540257402198558</v>
      </c>
      <c r="EC130" s="6">
        <v>11.633304049870494</v>
      </c>
      <c r="ED130" s="6">
        <v>11.52151028478791</v>
      </c>
      <c r="EE130" s="6">
        <v>11.277315470938261</v>
      </c>
      <c r="EF130" s="6">
        <v>10.332872477518608</v>
      </c>
      <c r="EG130" s="6">
        <v>10.651314709439234</v>
      </c>
      <c r="EH130" s="6">
        <v>10.376284787216033</v>
      </c>
      <c r="EI130" s="6">
        <v>10.148313470435159</v>
      </c>
      <c r="EJ130" s="6">
        <v>9.3738026250107254</v>
      </c>
      <c r="EK130" s="6">
        <v>9.3856502684219709</v>
      </c>
      <c r="EL130" s="6">
        <v>10.084073262157666</v>
      </c>
      <c r="EM130" s="6">
        <v>9.6041481492297045</v>
      </c>
      <c r="EN130" s="6">
        <v>8.8776620099950829</v>
      </c>
      <c r="EO130" s="6">
        <v>8.6109383205532914</v>
      </c>
      <c r="EP130" s="6">
        <v>8.2162015705081011</v>
      </c>
      <c r="EQ130" s="6">
        <v>7.7713102389502611</v>
      </c>
      <c r="ER130" s="6">
        <v>7.1791823472473801</v>
      </c>
      <c r="ES130" s="6">
        <v>7.7420039767235602</v>
      </c>
      <c r="ET130" s="6">
        <v>7.5271580422847801</v>
      </c>
      <c r="EU130" s="6" t="s">
        <v>220</v>
      </c>
      <c r="EV130" s="6" t="s">
        <v>220</v>
      </c>
      <c r="EW130" s="6" t="s">
        <v>220</v>
      </c>
      <c r="EX130" s="6" t="s">
        <v>220</v>
      </c>
      <c r="EY130" s="6" t="s">
        <v>220</v>
      </c>
      <c r="EZ130" s="6" t="s">
        <v>220</v>
      </c>
      <c r="FA130" s="6" t="s">
        <v>220</v>
      </c>
      <c r="FB130" s="6" t="s">
        <v>220</v>
      </c>
      <c r="FC130" s="6" t="s">
        <v>220</v>
      </c>
      <c r="FD130" s="6" t="s">
        <v>220</v>
      </c>
      <c r="FE130" s="6" t="s">
        <v>220</v>
      </c>
      <c r="FF130" s="6" t="s">
        <v>220</v>
      </c>
      <c r="FG130" s="6">
        <v>7.9697999522449212</v>
      </c>
      <c r="FH130" s="6">
        <v>8.016439551863586</v>
      </c>
      <c r="FI130" s="6">
        <v>8.315980083211679</v>
      </c>
      <c r="FJ130" s="6">
        <v>8.2246136966746448</v>
      </c>
      <c r="FK130" s="6">
        <v>8.08180492662318</v>
      </c>
      <c r="FL130" s="6">
        <v>7.6027320986267393</v>
      </c>
      <c r="FM130" s="6">
        <v>7.5964325577393534</v>
      </c>
      <c r="FN130" s="6">
        <v>7.3363604750034446</v>
      </c>
      <c r="FO130" s="6">
        <v>7.3013284243480934</v>
      </c>
      <c r="FP130" s="6">
        <v>6.7521357034494622</v>
      </c>
      <c r="FQ130" s="6">
        <v>6.6352095847829879</v>
      </c>
      <c r="FR130" s="6">
        <v>6.9820769332863577</v>
      </c>
      <c r="FS130" s="6">
        <v>6.7197996641376179</v>
      </c>
      <c r="FT130" s="6">
        <v>6.1544557138472689</v>
      </c>
      <c r="FU130" s="6">
        <v>5.9422124256422526</v>
      </c>
      <c r="FV130" s="6">
        <v>5.57647852824027</v>
      </c>
      <c r="FW130" s="6">
        <v>5.3771561069628531</v>
      </c>
      <c r="FX130" s="6">
        <v>4.9609755694724189</v>
      </c>
      <c r="FY130" s="6">
        <v>6.9219666466739049</v>
      </c>
      <c r="FZ130" s="6">
        <v>6.641764809281069</v>
      </c>
      <c r="GA130" s="6" t="s">
        <v>220</v>
      </c>
      <c r="GB130" s="6" t="s">
        <v>220</v>
      </c>
      <c r="GC130" s="6" t="s">
        <v>220</v>
      </c>
      <c r="GD130" s="6" t="s">
        <v>220</v>
      </c>
      <c r="GE130" s="6" t="s">
        <v>220</v>
      </c>
      <c r="GF130" s="6" t="s">
        <v>220</v>
      </c>
      <c r="GG130" s="6" t="s">
        <v>220</v>
      </c>
      <c r="GH130" s="6" t="s">
        <v>220</v>
      </c>
      <c r="GI130" s="6" t="s">
        <v>220</v>
      </c>
      <c r="GJ130" s="6" t="s">
        <v>220</v>
      </c>
      <c r="GK130" s="6" t="s">
        <v>220</v>
      </c>
      <c r="GL130" s="6" t="s">
        <v>220</v>
      </c>
      <c r="GM130" s="5">
        <v>353838</v>
      </c>
      <c r="GN130" s="5">
        <v>349985</v>
      </c>
      <c r="GO130" s="5">
        <v>345675</v>
      </c>
      <c r="GP130" s="5">
        <v>341364</v>
      </c>
      <c r="GQ130" s="5">
        <v>337194</v>
      </c>
      <c r="GR130" s="5">
        <v>332939</v>
      </c>
      <c r="GS130" s="5">
        <v>325650</v>
      </c>
      <c r="GT130" s="5">
        <v>322914</v>
      </c>
      <c r="GU130" s="5">
        <v>320816</v>
      </c>
      <c r="GV130" s="5">
        <v>319014</v>
      </c>
      <c r="GW130" s="5">
        <v>316750</v>
      </c>
      <c r="GX130" s="5">
        <v>314066</v>
      </c>
      <c r="GY130" s="5">
        <v>310194</v>
      </c>
      <c r="GZ130" s="5">
        <v>305493</v>
      </c>
      <c r="HA130" s="5">
        <v>300213</v>
      </c>
      <c r="HB130" s="5">
        <v>295577</v>
      </c>
      <c r="HC130" s="5">
        <v>291244</v>
      </c>
      <c r="HD130" s="5">
        <v>287382</v>
      </c>
      <c r="HE130" s="5">
        <v>46485</v>
      </c>
      <c r="HF130" s="5">
        <v>46374</v>
      </c>
      <c r="HG130" s="5" t="s">
        <v>220</v>
      </c>
      <c r="HH130" s="5" t="s">
        <v>220</v>
      </c>
      <c r="HI130" s="5" t="s">
        <v>220</v>
      </c>
      <c r="HJ130" s="5" t="s">
        <v>220</v>
      </c>
      <c r="HK130" s="5" t="s">
        <v>220</v>
      </c>
      <c r="HL130" s="5" t="s">
        <v>220</v>
      </c>
      <c r="HM130" s="5" t="s">
        <v>220</v>
      </c>
      <c r="HN130" s="5" t="s">
        <v>220</v>
      </c>
      <c r="HO130" s="5" t="s">
        <v>220</v>
      </c>
      <c r="HP130" s="5" t="s">
        <v>220</v>
      </c>
      <c r="HQ130" s="5" t="s">
        <v>220</v>
      </c>
      <c r="HR130" s="5" t="s">
        <v>220</v>
      </c>
      <c r="HS130" s="5">
        <v>441845</v>
      </c>
      <c r="HT130" s="5">
        <v>436533</v>
      </c>
      <c r="HU130" s="5">
        <v>431097</v>
      </c>
      <c r="HV130" s="5">
        <v>425862</v>
      </c>
      <c r="HW130" s="5">
        <v>420459</v>
      </c>
      <c r="HX130" s="5">
        <v>415234</v>
      </c>
      <c r="HY130" s="5">
        <v>406534</v>
      </c>
      <c r="HZ130" s="5">
        <v>403193</v>
      </c>
      <c r="IA130" s="5">
        <v>400280</v>
      </c>
      <c r="IB130" s="5">
        <v>397759</v>
      </c>
      <c r="IC130" s="5">
        <v>394869</v>
      </c>
      <c r="ID130" s="5">
        <v>391047</v>
      </c>
      <c r="IE130" s="5">
        <v>385724</v>
      </c>
      <c r="IF130" s="5">
        <v>379369</v>
      </c>
      <c r="IG130" s="5">
        <v>373054</v>
      </c>
      <c r="IH130" s="5">
        <v>367106</v>
      </c>
      <c r="II130" s="5">
        <v>360875</v>
      </c>
      <c r="IJ130" s="5">
        <v>357411</v>
      </c>
      <c r="IK130" s="5">
        <v>57412</v>
      </c>
      <c r="IL130" s="5">
        <v>57260</v>
      </c>
      <c r="IM130" s="5" t="s">
        <v>220</v>
      </c>
      <c r="IN130" s="5" t="s">
        <v>220</v>
      </c>
      <c r="IO130" s="5" t="s">
        <v>220</v>
      </c>
      <c r="IP130" s="5" t="s">
        <v>220</v>
      </c>
      <c r="IQ130" s="5" t="s">
        <v>220</v>
      </c>
      <c r="IR130" s="5" t="s">
        <v>220</v>
      </c>
      <c r="IS130" s="5" t="s">
        <v>220</v>
      </c>
      <c r="IT130" s="5" t="s">
        <v>220</v>
      </c>
      <c r="IU130" s="5" t="s">
        <v>220</v>
      </c>
      <c r="IV130" s="5" t="s">
        <v>220</v>
      </c>
      <c r="IW130" s="5" t="s">
        <v>220</v>
      </c>
      <c r="IX130" s="5" t="s">
        <v>220</v>
      </c>
    </row>
    <row r="131" spans="1:258" x14ac:dyDescent="0.3">
      <c r="A131" s="1" t="s">
        <v>125</v>
      </c>
      <c r="B131" s="2">
        <v>4061951</v>
      </c>
      <c r="C131" s="5">
        <v>86701</v>
      </c>
      <c r="D131" s="5">
        <v>85743</v>
      </c>
      <c r="E131" s="5">
        <v>77115</v>
      </c>
      <c r="F131" s="5">
        <v>76762</v>
      </c>
      <c r="G131" s="5">
        <v>75015</v>
      </c>
      <c r="H131" s="5">
        <v>80198</v>
      </c>
      <c r="I131" s="5">
        <v>80085</v>
      </c>
      <c r="J131" s="5">
        <v>76764</v>
      </c>
      <c r="K131" s="5">
        <v>76493</v>
      </c>
      <c r="L131" s="5">
        <v>76642</v>
      </c>
      <c r="M131" s="5">
        <v>77331</v>
      </c>
      <c r="N131" s="5">
        <v>79124</v>
      </c>
      <c r="O131" s="5">
        <v>79873</v>
      </c>
      <c r="P131" s="5">
        <v>77405</v>
      </c>
      <c r="Q131" s="5">
        <v>78567</v>
      </c>
      <c r="R131" s="5">
        <v>83419</v>
      </c>
      <c r="S131" s="5">
        <v>77862</v>
      </c>
      <c r="T131" s="5">
        <v>75411</v>
      </c>
      <c r="U131" s="5">
        <v>72779</v>
      </c>
      <c r="V131" s="5">
        <v>71986</v>
      </c>
      <c r="W131" s="5">
        <v>68992</v>
      </c>
      <c r="X131" s="5">
        <v>65537</v>
      </c>
      <c r="Y131" s="5">
        <v>66559</v>
      </c>
      <c r="Z131" s="5">
        <v>66919</v>
      </c>
      <c r="AA131" s="5">
        <v>65085</v>
      </c>
      <c r="AB131" s="5">
        <v>61870</v>
      </c>
      <c r="AC131" s="5" t="s">
        <v>220</v>
      </c>
      <c r="AD131" s="5" t="s">
        <v>220</v>
      </c>
      <c r="AE131" s="5" t="s">
        <v>220</v>
      </c>
      <c r="AF131" s="5" t="s">
        <v>220</v>
      </c>
      <c r="AG131" s="5" t="s">
        <v>220</v>
      </c>
      <c r="AH131" s="5" t="s">
        <v>220</v>
      </c>
      <c r="AI131" s="5">
        <v>177826</v>
      </c>
      <c r="AJ131" s="5">
        <v>179823</v>
      </c>
      <c r="AK131" s="5">
        <v>172734</v>
      </c>
      <c r="AL131" s="5">
        <v>174598</v>
      </c>
      <c r="AM131" s="5">
        <v>172379</v>
      </c>
      <c r="AN131" s="5">
        <v>178945</v>
      </c>
      <c r="AO131" s="5">
        <v>179795</v>
      </c>
      <c r="AP131" s="5">
        <v>175399</v>
      </c>
      <c r="AQ131" s="5">
        <v>172981</v>
      </c>
      <c r="AR131" s="5">
        <v>171922</v>
      </c>
      <c r="AS131" s="5">
        <v>170419</v>
      </c>
      <c r="AT131" s="5">
        <v>175354</v>
      </c>
      <c r="AU131" s="5">
        <v>177618</v>
      </c>
      <c r="AV131" s="5">
        <v>174880</v>
      </c>
      <c r="AW131" s="5">
        <v>179557</v>
      </c>
      <c r="AX131" s="5">
        <v>185606</v>
      </c>
      <c r="AY131" s="5">
        <v>183851</v>
      </c>
      <c r="AZ131" s="5">
        <v>177734</v>
      </c>
      <c r="BA131" s="5">
        <v>158529</v>
      </c>
      <c r="BB131" s="5">
        <v>155077</v>
      </c>
      <c r="BC131" s="5">
        <v>149348</v>
      </c>
      <c r="BD131" s="5">
        <v>145816</v>
      </c>
      <c r="BE131" s="5">
        <v>144086</v>
      </c>
      <c r="BF131" s="5">
        <v>142319</v>
      </c>
      <c r="BG131" s="5">
        <v>136620</v>
      </c>
      <c r="BH131" s="5">
        <v>128208</v>
      </c>
      <c r="BI131" s="5" t="s">
        <v>220</v>
      </c>
      <c r="BJ131" s="5" t="s">
        <v>220</v>
      </c>
      <c r="BK131" s="5" t="s">
        <v>220</v>
      </c>
      <c r="BL131" s="5" t="s">
        <v>220</v>
      </c>
      <c r="BM131" s="5" t="s">
        <v>220</v>
      </c>
      <c r="BN131" s="5" t="s">
        <v>220</v>
      </c>
      <c r="BO131" s="6">
        <v>13.53472270951746</v>
      </c>
      <c r="BP131" s="6">
        <v>13.42044811783582</v>
      </c>
      <c r="BQ131" s="6">
        <v>13.9162481670365</v>
      </c>
      <c r="BR131" s="6">
        <v>13.702084072016699</v>
      </c>
      <c r="BS131" s="6">
        <v>13.85856162100913</v>
      </c>
      <c r="BT131" s="6">
        <v>14.55647272999326</v>
      </c>
      <c r="BU131" s="6">
        <v>13.829056627333451</v>
      </c>
      <c r="BV131" s="6">
        <v>13.89192850815486</v>
      </c>
      <c r="BW131" s="6">
        <v>12.82731753232321</v>
      </c>
      <c r="BX131" s="6">
        <v>13.251219957725519</v>
      </c>
      <c r="BY131" s="6">
        <v>13.197812002948361</v>
      </c>
      <c r="BZ131" s="6">
        <v>13.47246376811594</v>
      </c>
      <c r="CA131" s="6">
        <v>12.54917683614403</v>
      </c>
      <c r="CB131" s="6">
        <v>11.481170467024089</v>
      </c>
      <c r="CC131" s="6">
        <v>11.413188743365531</v>
      </c>
      <c r="CD131" s="6">
        <v>10.209904218463411</v>
      </c>
      <c r="CE131" s="6">
        <v>9.9676350466209396</v>
      </c>
      <c r="CF131" s="6">
        <v>9.1405763084960991</v>
      </c>
      <c r="CG131" s="6">
        <v>9.5109853116970502</v>
      </c>
      <c r="CH131" s="6">
        <v>8.3530130858777998</v>
      </c>
      <c r="CI131" s="6" t="s">
        <v>220</v>
      </c>
      <c r="CJ131" s="6" t="s">
        <v>220</v>
      </c>
      <c r="CK131" s="6" t="s">
        <v>220</v>
      </c>
      <c r="CL131" s="6" t="s">
        <v>220</v>
      </c>
      <c r="CM131" s="6" t="s">
        <v>220</v>
      </c>
      <c r="CN131" s="6" t="s">
        <v>220</v>
      </c>
      <c r="CO131" s="6" t="s">
        <v>220</v>
      </c>
      <c r="CP131" s="6" t="s">
        <v>220</v>
      </c>
      <c r="CQ131" s="6" t="s">
        <v>220</v>
      </c>
      <c r="CR131" s="6" t="s">
        <v>220</v>
      </c>
      <c r="CS131" s="6" t="s">
        <v>220</v>
      </c>
      <c r="CT131" s="6" t="s">
        <v>220</v>
      </c>
      <c r="CU131" s="6">
        <v>12.023850475862851</v>
      </c>
      <c r="CV131" s="6">
        <v>11.70856997354058</v>
      </c>
      <c r="CW131" s="6">
        <v>12.1663275624703</v>
      </c>
      <c r="CX131" s="6">
        <v>11.708105657496001</v>
      </c>
      <c r="CY131" s="6">
        <v>11.821022898010691</v>
      </c>
      <c r="CZ131" s="6">
        <v>12.597326664466859</v>
      </c>
      <c r="DA131" s="6">
        <v>11.909052699458201</v>
      </c>
      <c r="DB131" s="6">
        <v>11.946555195399441</v>
      </c>
      <c r="DC131" s="6">
        <v>11.34643481593255</v>
      </c>
      <c r="DD131" s="6">
        <v>11.815764779480761</v>
      </c>
      <c r="DE131" s="6">
        <v>11.858766085884501</v>
      </c>
      <c r="DF131" s="6">
        <v>11.93351951663494</v>
      </c>
      <c r="DG131" s="6">
        <v>11.222721344732641</v>
      </c>
      <c r="DH131" s="6">
        <v>10.381348423452691</v>
      </c>
      <c r="DI131" s="6">
        <v>10.297911459679961</v>
      </c>
      <c r="DJ131" s="6">
        <v>9.1070359447413303</v>
      </c>
      <c r="DK131" s="6">
        <v>8.8008182625408793</v>
      </c>
      <c r="DL131" s="6">
        <v>8.0091347019890602</v>
      </c>
      <c r="DM131" s="6">
        <v>8.5553218452373105</v>
      </c>
      <c r="DN131" s="6">
        <v>7.4873384736680304</v>
      </c>
      <c r="DO131" s="6" t="s">
        <v>220</v>
      </c>
      <c r="DP131" s="6" t="s">
        <v>220</v>
      </c>
      <c r="DQ131" s="6" t="s">
        <v>220</v>
      </c>
      <c r="DR131" s="6" t="s">
        <v>220</v>
      </c>
      <c r="DS131" s="6" t="s">
        <v>220</v>
      </c>
      <c r="DT131" s="6" t="s">
        <v>220</v>
      </c>
      <c r="DU131" s="6" t="s">
        <v>220</v>
      </c>
      <c r="DV131" s="6" t="s">
        <v>220</v>
      </c>
      <c r="DW131" s="6" t="s">
        <v>220</v>
      </c>
      <c r="DX131" s="6" t="s">
        <v>220</v>
      </c>
      <c r="DY131" s="6" t="s">
        <v>220</v>
      </c>
      <c r="DZ131" s="6" t="s">
        <v>220</v>
      </c>
      <c r="EA131" s="6">
        <v>13.53472270951746</v>
      </c>
      <c r="EB131" s="6">
        <v>13.420448117835829</v>
      </c>
      <c r="EC131" s="6">
        <v>13.916248167036503</v>
      </c>
      <c r="ED131" s="6">
        <v>13.702084072016705</v>
      </c>
      <c r="EE131" s="6">
        <v>13.858561621009132</v>
      </c>
      <c r="EF131" s="6">
        <v>14.556472729993267</v>
      </c>
      <c r="EG131" s="6">
        <v>13.829056627333458</v>
      </c>
      <c r="EH131" s="6">
        <v>13.891928508154864</v>
      </c>
      <c r="EI131" s="6">
        <v>12.827317532323219</v>
      </c>
      <c r="EJ131" s="6">
        <v>13.25121995772553</v>
      </c>
      <c r="EK131" s="6">
        <v>13.197812002948364</v>
      </c>
      <c r="EL131" s="6">
        <v>13.472463768115942</v>
      </c>
      <c r="EM131" s="6">
        <v>12.549176836144035</v>
      </c>
      <c r="EN131" s="6">
        <v>11.481170467024095</v>
      </c>
      <c r="EO131" s="6">
        <v>11.413188743365534</v>
      </c>
      <c r="EP131" s="6">
        <v>10.20990421846342</v>
      </c>
      <c r="EQ131" s="6">
        <v>9.9676350466209449</v>
      </c>
      <c r="ER131" s="6">
        <v>9.140576308496108</v>
      </c>
      <c r="ES131" s="6">
        <v>9.5109853116970555</v>
      </c>
      <c r="ET131" s="6">
        <v>8.3530130858778087</v>
      </c>
      <c r="EU131" s="6" t="s">
        <v>220</v>
      </c>
      <c r="EV131" s="6" t="s">
        <v>220</v>
      </c>
      <c r="EW131" s="6" t="s">
        <v>220</v>
      </c>
      <c r="EX131" s="6" t="s">
        <v>220</v>
      </c>
      <c r="EY131" s="6" t="s">
        <v>220</v>
      </c>
      <c r="EZ131" s="6" t="s">
        <v>220</v>
      </c>
      <c r="FA131" s="6" t="s">
        <v>220</v>
      </c>
      <c r="FB131" s="6" t="s">
        <v>220</v>
      </c>
      <c r="FC131" s="6" t="s">
        <v>220</v>
      </c>
      <c r="FD131" s="6" t="s">
        <v>220</v>
      </c>
      <c r="FE131" s="6" t="s">
        <v>220</v>
      </c>
      <c r="FF131" s="6" t="s">
        <v>220</v>
      </c>
      <c r="FG131" s="6">
        <v>12.02385047586286</v>
      </c>
      <c r="FH131" s="6">
        <v>11.70856997354058</v>
      </c>
      <c r="FI131" s="6">
        <v>12.166327562470302</v>
      </c>
      <c r="FJ131" s="6">
        <v>11.708105657496004</v>
      </c>
      <c r="FK131" s="6">
        <v>11.821022898010698</v>
      </c>
      <c r="FL131" s="6">
        <v>12.597326664466866</v>
      </c>
      <c r="FM131" s="6">
        <v>11.909052699458208</v>
      </c>
      <c r="FN131" s="6">
        <v>11.946555195399448</v>
      </c>
      <c r="FO131" s="6">
        <v>11.346434815932552</v>
      </c>
      <c r="FP131" s="6">
        <v>11.815764779480764</v>
      </c>
      <c r="FQ131" s="6">
        <v>11.858766085884504</v>
      </c>
      <c r="FR131" s="6">
        <v>11.933519516634945</v>
      </c>
      <c r="FS131" s="6">
        <v>11.222721344732648</v>
      </c>
      <c r="FT131" s="6">
        <v>10.381348423452692</v>
      </c>
      <c r="FU131" s="6">
        <v>10.297911459679968</v>
      </c>
      <c r="FV131" s="6">
        <v>9.1070359447413356</v>
      </c>
      <c r="FW131" s="6">
        <v>8.8008182625408846</v>
      </c>
      <c r="FX131" s="6">
        <v>8.0091347019890637</v>
      </c>
      <c r="FY131" s="6">
        <v>8.5553218452373176</v>
      </c>
      <c r="FZ131" s="6">
        <v>7.487338473668034</v>
      </c>
      <c r="GA131" s="6" t="s">
        <v>220</v>
      </c>
      <c r="GB131" s="6" t="s">
        <v>220</v>
      </c>
      <c r="GC131" s="6" t="s">
        <v>220</v>
      </c>
      <c r="GD131" s="6" t="s">
        <v>220</v>
      </c>
      <c r="GE131" s="6" t="s">
        <v>220</v>
      </c>
      <c r="GF131" s="6" t="s">
        <v>220</v>
      </c>
      <c r="GG131" s="6" t="s">
        <v>220</v>
      </c>
      <c r="GH131" s="6" t="s">
        <v>220</v>
      </c>
      <c r="GI131" s="6" t="s">
        <v>220</v>
      </c>
      <c r="GJ131" s="6" t="s">
        <v>220</v>
      </c>
      <c r="GK131" s="6" t="s">
        <v>220</v>
      </c>
      <c r="GL131" s="6" t="s">
        <v>220</v>
      </c>
      <c r="GM131" s="5">
        <v>11603</v>
      </c>
      <c r="GN131" s="5">
        <v>10721</v>
      </c>
      <c r="GO131" s="5">
        <v>10215</v>
      </c>
      <c r="GP131" s="5">
        <v>10025</v>
      </c>
      <c r="GQ131" s="5">
        <v>9965</v>
      </c>
      <c r="GR131" s="5">
        <v>9345</v>
      </c>
      <c r="GS131" s="5">
        <v>9847</v>
      </c>
      <c r="GT131" s="5">
        <v>9812</v>
      </c>
      <c r="GU131" s="5">
        <v>9824</v>
      </c>
      <c r="GV131" s="5">
        <v>11736</v>
      </c>
      <c r="GW131" s="5">
        <v>11696</v>
      </c>
      <c r="GX131" s="5">
        <v>11679</v>
      </c>
      <c r="GY131" s="5">
        <v>11629</v>
      </c>
      <c r="GZ131" s="5">
        <v>11463</v>
      </c>
      <c r="HA131" s="5">
        <v>11313</v>
      </c>
      <c r="HB131" s="5">
        <v>11117</v>
      </c>
      <c r="HC131" s="5">
        <v>10917</v>
      </c>
      <c r="HD131" s="5">
        <v>10672</v>
      </c>
      <c r="HE131" s="5">
        <v>10493</v>
      </c>
      <c r="HF131" s="5">
        <v>10335</v>
      </c>
      <c r="HG131" s="5" t="s">
        <v>220</v>
      </c>
      <c r="HH131" s="5" t="s">
        <v>220</v>
      </c>
      <c r="HI131" s="5" t="s">
        <v>220</v>
      </c>
      <c r="HJ131" s="5" t="s">
        <v>220</v>
      </c>
      <c r="HK131" s="5" t="s">
        <v>220</v>
      </c>
      <c r="HL131" s="5" t="s">
        <v>220</v>
      </c>
      <c r="HM131" s="5" t="s">
        <v>220</v>
      </c>
      <c r="HN131" s="5" t="s">
        <v>220</v>
      </c>
      <c r="HO131" s="5" t="s">
        <v>220</v>
      </c>
      <c r="HP131" s="5" t="s">
        <v>220</v>
      </c>
      <c r="HQ131" s="5" t="s">
        <v>220</v>
      </c>
      <c r="HR131" s="5" t="s">
        <v>220</v>
      </c>
      <c r="HS131" s="5">
        <v>13347</v>
      </c>
      <c r="HT131" s="5">
        <v>12451</v>
      </c>
      <c r="HU131" s="5">
        <v>11788</v>
      </c>
      <c r="HV131" s="5">
        <v>11563</v>
      </c>
      <c r="HW131" s="5">
        <v>11542</v>
      </c>
      <c r="HX131" s="5">
        <v>10938</v>
      </c>
      <c r="HY131" s="5">
        <v>11361</v>
      </c>
      <c r="HZ131" s="5">
        <v>11316</v>
      </c>
      <c r="IA131" s="5">
        <v>11377</v>
      </c>
      <c r="IB131" s="5">
        <v>13291</v>
      </c>
      <c r="IC131" s="5">
        <v>13243</v>
      </c>
      <c r="ID131" s="5">
        <v>13214</v>
      </c>
      <c r="IE131" s="5">
        <v>13149</v>
      </c>
      <c r="IF131" s="5">
        <v>12973</v>
      </c>
      <c r="IG131" s="5">
        <v>12833</v>
      </c>
      <c r="IH131" s="5">
        <v>12616</v>
      </c>
      <c r="II131" s="5">
        <v>12382</v>
      </c>
      <c r="IJ131" s="5">
        <v>12120</v>
      </c>
      <c r="IK131" s="5">
        <v>11915</v>
      </c>
      <c r="IL131" s="5">
        <v>11757</v>
      </c>
      <c r="IM131" s="5" t="s">
        <v>220</v>
      </c>
      <c r="IN131" s="5" t="s">
        <v>220</v>
      </c>
      <c r="IO131" s="5" t="s">
        <v>220</v>
      </c>
      <c r="IP131" s="5" t="s">
        <v>220</v>
      </c>
      <c r="IQ131" s="5" t="s">
        <v>220</v>
      </c>
      <c r="IR131" s="5" t="s">
        <v>220</v>
      </c>
      <c r="IS131" s="5" t="s">
        <v>220</v>
      </c>
      <c r="IT131" s="5" t="s">
        <v>220</v>
      </c>
      <c r="IU131" s="5" t="s">
        <v>220</v>
      </c>
      <c r="IV131" s="5" t="s">
        <v>220</v>
      </c>
      <c r="IW131" s="5" t="s">
        <v>220</v>
      </c>
      <c r="IX131" s="5" t="s">
        <v>220</v>
      </c>
    </row>
    <row r="132" spans="1:258" x14ac:dyDescent="0.3">
      <c r="A132" s="1" t="s">
        <v>126</v>
      </c>
      <c r="B132" s="2">
        <v>4008369</v>
      </c>
      <c r="C132" s="5">
        <v>7808156</v>
      </c>
      <c r="D132" s="5">
        <v>8181727</v>
      </c>
      <c r="E132" s="5">
        <v>6319874</v>
      </c>
      <c r="F132" s="5">
        <v>6518340</v>
      </c>
      <c r="G132" s="5">
        <v>6687478</v>
      </c>
      <c r="H132" s="5">
        <v>6625123</v>
      </c>
      <c r="I132" s="5">
        <v>6853061</v>
      </c>
      <c r="J132" s="5">
        <v>6762992</v>
      </c>
      <c r="K132" s="5">
        <v>6749124</v>
      </c>
      <c r="L132" s="5">
        <v>6840860</v>
      </c>
      <c r="M132" s="5">
        <v>6462562</v>
      </c>
      <c r="N132" s="5">
        <v>6538227</v>
      </c>
      <c r="O132" s="5">
        <v>6575587</v>
      </c>
      <c r="P132" s="5">
        <v>4248738</v>
      </c>
      <c r="Q132" s="5">
        <v>4428754</v>
      </c>
      <c r="R132" s="5">
        <v>4283560</v>
      </c>
      <c r="S132" s="5">
        <v>4238135</v>
      </c>
      <c r="T132" s="5">
        <v>3996623</v>
      </c>
      <c r="U132" s="5">
        <v>3958364</v>
      </c>
      <c r="V132" s="5">
        <v>3917575</v>
      </c>
      <c r="W132" s="5">
        <v>3820954</v>
      </c>
      <c r="X132" s="5">
        <v>3598660</v>
      </c>
      <c r="Y132" s="5">
        <v>3566405</v>
      </c>
      <c r="Z132" s="5">
        <v>3549899</v>
      </c>
      <c r="AA132" s="5">
        <v>3563626</v>
      </c>
      <c r="AB132" s="5">
        <v>3534372</v>
      </c>
      <c r="AC132" s="5">
        <v>3487370</v>
      </c>
      <c r="AD132" s="5">
        <v>3424275</v>
      </c>
      <c r="AE132" s="5">
        <v>3382306</v>
      </c>
      <c r="AF132" s="5">
        <v>3430720</v>
      </c>
      <c r="AG132" s="5">
        <v>3413801</v>
      </c>
      <c r="AH132" s="5">
        <v>3430611</v>
      </c>
      <c r="AI132" s="5">
        <v>24692613</v>
      </c>
      <c r="AJ132" s="5">
        <v>25261677</v>
      </c>
      <c r="AK132" s="5">
        <v>21529739</v>
      </c>
      <c r="AL132" s="5">
        <v>23127763</v>
      </c>
      <c r="AM132" s="5">
        <v>23856657</v>
      </c>
      <c r="AN132" s="5">
        <v>23629876</v>
      </c>
      <c r="AO132" s="5">
        <v>23996935</v>
      </c>
      <c r="AP132" s="5">
        <v>23653544</v>
      </c>
      <c r="AQ132" s="5">
        <v>24508428</v>
      </c>
      <c r="AR132" s="5">
        <v>24853387</v>
      </c>
      <c r="AS132" s="5">
        <v>24017455</v>
      </c>
      <c r="AT132" s="5">
        <v>24702484</v>
      </c>
      <c r="AU132" s="5">
        <v>24636178</v>
      </c>
      <c r="AV132" s="5">
        <v>17148578</v>
      </c>
      <c r="AW132" s="5">
        <v>17757352</v>
      </c>
      <c r="AX132" s="5">
        <v>20215106</v>
      </c>
      <c r="AY132" s="5">
        <v>20285296</v>
      </c>
      <c r="AZ132" s="5">
        <v>23383812</v>
      </c>
      <c r="BA132" s="5">
        <v>15657929</v>
      </c>
      <c r="BB132" s="5">
        <v>15623728</v>
      </c>
      <c r="BC132" s="5">
        <v>15709872</v>
      </c>
      <c r="BD132" s="5">
        <v>17849065</v>
      </c>
      <c r="BE132" s="5">
        <v>17441684</v>
      </c>
      <c r="BF132" s="5">
        <v>16918055</v>
      </c>
      <c r="BG132" s="5">
        <v>16378267</v>
      </c>
      <c r="BH132" s="5">
        <v>15776137</v>
      </c>
      <c r="BI132" s="5">
        <v>15666609</v>
      </c>
      <c r="BJ132" s="5">
        <v>17012913</v>
      </c>
      <c r="BK132" s="5">
        <v>14139236</v>
      </c>
      <c r="BL132" s="5">
        <v>14313719</v>
      </c>
      <c r="BM132" s="5">
        <v>13752983</v>
      </c>
      <c r="BN132" s="5">
        <v>13111519</v>
      </c>
      <c r="BO132" s="6">
        <v>22.528048675629471</v>
      </c>
      <c r="BP132" s="6">
        <v>23.061622788291011</v>
      </c>
      <c r="BQ132" s="6">
        <v>21.032488083000001</v>
      </c>
      <c r="BR132" s="6">
        <v>20.183296801041958</v>
      </c>
      <c r="BS132" s="6">
        <v>21.131140606129922</v>
      </c>
      <c r="BT132" s="6">
        <v>18.888032303113398</v>
      </c>
      <c r="BU132" s="6">
        <v>17.582343204760491</v>
      </c>
      <c r="BV132" s="6">
        <v>16.575448801164079</v>
      </c>
      <c r="BW132" s="6">
        <v>16.230685858630341</v>
      </c>
      <c r="BX132" s="6">
        <v>17.010182874589521</v>
      </c>
      <c r="BY132" s="6">
        <v>19.36015072224971</v>
      </c>
      <c r="BZ132" s="6">
        <v>19.69396650616688</v>
      </c>
      <c r="CA132" s="6">
        <v>18.637581631179501</v>
      </c>
      <c r="CB132" s="6">
        <v>20.174645682620259</v>
      </c>
      <c r="CC132" s="6">
        <v>14.982302827774941</v>
      </c>
      <c r="CD132" s="6">
        <v>13.191361575301899</v>
      </c>
      <c r="CE132" s="6">
        <v>13.07479080047915</v>
      </c>
      <c r="CF132" s="6">
        <v>13.1257841645625</v>
      </c>
      <c r="CG132" s="6">
        <v>14.389847433418019</v>
      </c>
      <c r="CH132" s="6">
        <v>11.742380014498981</v>
      </c>
      <c r="CI132" s="6" t="s">
        <v>220</v>
      </c>
      <c r="CJ132" s="6" t="s">
        <v>220</v>
      </c>
      <c r="CK132" s="6" t="s">
        <v>220</v>
      </c>
      <c r="CL132" s="6" t="s">
        <v>220</v>
      </c>
      <c r="CM132" s="6" t="s">
        <v>220</v>
      </c>
      <c r="CN132" s="6" t="s">
        <v>220</v>
      </c>
      <c r="CO132" s="6" t="s">
        <v>220</v>
      </c>
      <c r="CP132" s="6" t="s">
        <v>220</v>
      </c>
      <c r="CQ132" s="6" t="s">
        <v>220</v>
      </c>
      <c r="CR132" s="6" t="s">
        <v>220</v>
      </c>
      <c r="CS132" s="6" t="s">
        <v>220</v>
      </c>
      <c r="CT132" s="6" t="s">
        <v>220</v>
      </c>
      <c r="CU132" s="6">
        <v>22.259479383595291</v>
      </c>
      <c r="CV132" s="6">
        <v>23.161720237220191</v>
      </c>
      <c r="CW132" s="6">
        <v>19.408748488934538</v>
      </c>
      <c r="CX132" s="6">
        <v>19.175300732848719</v>
      </c>
      <c r="CY132" s="6">
        <v>19.847993219741308</v>
      </c>
      <c r="CZ132" s="6">
        <v>17.60968710700698</v>
      </c>
      <c r="DA132" s="6">
        <v>16.989816915230691</v>
      </c>
      <c r="DB132" s="6">
        <v>15.25392900231669</v>
      </c>
      <c r="DC132" s="6">
        <v>15.979756289197599</v>
      </c>
      <c r="DD132" s="6">
        <v>16.301674551348871</v>
      </c>
      <c r="DE132" s="6">
        <v>18.92577892704254</v>
      </c>
      <c r="DF132" s="6">
        <v>18.904402685399429</v>
      </c>
      <c r="DG132" s="6">
        <v>17.911687993178091</v>
      </c>
      <c r="DH132" s="6">
        <v>19.769378865328122</v>
      </c>
      <c r="DI132" s="6">
        <v>14.14289774853644</v>
      </c>
      <c r="DJ132" s="6">
        <v>12.36255127766638</v>
      </c>
      <c r="DK132" s="6">
        <v>12.11412048077227</v>
      </c>
      <c r="DL132" s="6">
        <v>12.44299583148203</v>
      </c>
      <c r="DM132" s="6">
        <v>13.23865677527435</v>
      </c>
      <c r="DN132" s="6">
        <v>10.325235434311599</v>
      </c>
      <c r="DO132" s="6" t="s">
        <v>220</v>
      </c>
      <c r="DP132" s="6" t="s">
        <v>220</v>
      </c>
      <c r="DQ132" s="6" t="s">
        <v>220</v>
      </c>
      <c r="DR132" s="6" t="s">
        <v>220</v>
      </c>
      <c r="DS132" s="6" t="s">
        <v>220</v>
      </c>
      <c r="DT132" s="6" t="s">
        <v>220</v>
      </c>
      <c r="DU132" s="6" t="s">
        <v>220</v>
      </c>
      <c r="DV132" s="6" t="s">
        <v>220</v>
      </c>
      <c r="DW132" s="6" t="s">
        <v>220</v>
      </c>
      <c r="DX132" s="6" t="s">
        <v>220</v>
      </c>
      <c r="DY132" s="6" t="s">
        <v>220</v>
      </c>
      <c r="DZ132" s="6" t="s">
        <v>220</v>
      </c>
      <c r="EA132" s="6">
        <v>16.875392858441867</v>
      </c>
      <c r="EB132" s="6">
        <v>16.910244010830475</v>
      </c>
      <c r="EC132" s="6">
        <v>16.44890388637495</v>
      </c>
      <c r="ED132" s="6">
        <v>16.664795024500101</v>
      </c>
      <c r="EE132" s="6">
        <v>17.690196513543672</v>
      </c>
      <c r="EF132" s="6">
        <v>16.677909225232497</v>
      </c>
      <c r="EG132" s="6">
        <v>15.652946909417558</v>
      </c>
      <c r="EH132" s="6">
        <v>14.905195053490386</v>
      </c>
      <c r="EI132" s="6">
        <v>14.793257820792785</v>
      </c>
      <c r="EJ132" s="6">
        <v>15.354034434267037</v>
      </c>
      <c r="EK132" s="6">
        <v>16.938854899960727</v>
      </c>
      <c r="EL132" s="6">
        <v>17.349797942132927</v>
      </c>
      <c r="EM132" s="6">
        <v>16.54480621107691</v>
      </c>
      <c r="EN132" s="6">
        <v>20.054637400564591</v>
      </c>
      <c r="EO132" s="6">
        <v>14.934816851338706</v>
      </c>
      <c r="EP132" s="6">
        <v>13.14929944935975</v>
      </c>
      <c r="EQ132" s="6">
        <v>13.029521593348656</v>
      </c>
      <c r="ER132" s="6">
        <v>13.069784165281538</v>
      </c>
      <c r="ES132" s="6">
        <v>14.362065605519884</v>
      </c>
      <c r="ET132" s="6">
        <v>11.720158516429169</v>
      </c>
      <c r="EU132" s="6" t="s">
        <v>220</v>
      </c>
      <c r="EV132" s="6" t="s">
        <v>220</v>
      </c>
      <c r="EW132" s="6" t="s">
        <v>220</v>
      </c>
      <c r="EX132" s="6" t="s">
        <v>220</v>
      </c>
      <c r="EY132" s="6" t="s">
        <v>220</v>
      </c>
      <c r="EZ132" s="6" t="s">
        <v>220</v>
      </c>
      <c r="FA132" s="6" t="s">
        <v>220</v>
      </c>
      <c r="FB132" s="6" t="s">
        <v>220</v>
      </c>
      <c r="FC132" s="6" t="s">
        <v>220</v>
      </c>
      <c r="FD132" s="6" t="s">
        <v>220</v>
      </c>
      <c r="FE132" s="6" t="s">
        <v>220</v>
      </c>
      <c r="FF132" s="6" t="s">
        <v>220</v>
      </c>
      <c r="FG132" s="6">
        <v>11.833696139226063</v>
      </c>
      <c r="FH132" s="6">
        <v>11.915466940737181</v>
      </c>
      <c r="FI132" s="6">
        <v>11.129532940748796</v>
      </c>
      <c r="FJ132" s="6">
        <v>11.293174613708578</v>
      </c>
      <c r="FK132" s="6">
        <v>11.230894543114491</v>
      </c>
      <c r="FL132" s="6">
        <v>11.083391556144338</v>
      </c>
      <c r="FM132" s="6">
        <v>10.849407769360747</v>
      </c>
      <c r="FN132" s="6">
        <v>10.115566459341755</v>
      </c>
      <c r="FO132" s="6">
        <v>10.308646366560707</v>
      </c>
      <c r="FP132" s="6">
        <v>10.233309409382539</v>
      </c>
      <c r="FQ132" s="6">
        <v>10.957383140620614</v>
      </c>
      <c r="FR132" s="6">
        <v>11.390759938596316</v>
      </c>
      <c r="FS132" s="6">
        <v>10.976319853722815</v>
      </c>
      <c r="FT132" s="6">
        <v>13.369843820204894</v>
      </c>
      <c r="FU132" s="6">
        <v>11.335651686448685</v>
      </c>
      <c r="FV132" s="6">
        <v>10.297918610224064</v>
      </c>
      <c r="FW132" s="6">
        <v>10.596323011957526</v>
      </c>
      <c r="FX132" s="6">
        <v>10.360590086061935</v>
      </c>
      <c r="FY132" s="6">
        <v>12.387631073954775</v>
      </c>
      <c r="FZ132" s="6">
        <v>9.8282628483272916</v>
      </c>
      <c r="GA132" s="6" t="s">
        <v>220</v>
      </c>
      <c r="GB132" s="6" t="s">
        <v>220</v>
      </c>
      <c r="GC132" s="6" t="s">
        <v>220</v>
      </c>
      <c r="GD132" s="6" t="s">
        <v>220</v>
      </c>
      <c r="GE132" s="6" t="s">
        <v>220</v>
      </c>
      <c r="GF132" s="6" t="s">
        <v>220</v>
      </c>
      <c r="GG132" s="6" t="s">
        <v>220</v>
      </c>
      <c r="GH132" s="6" t="s">
        <v>220</v>
      </c>
      <c r="GI132" s="6" t="s">
        <v>220</v>
      </c>
      <c r="GJ132" s="6" t="s">
        <v>220</v>
      </c>
      <c r="GK132" s="6" t="s">
        <v>220</v>
      </c>
      <c r="GL132" s="6" t="s">
        <v>220</v>
      </c>
      <c r="GM132" s="5">
        <v>1239884</v>
      </c>
      <c r="GN132" s="5">
        <v>1230516</v>
      </c>
      <c r="GO132" s="5">
        <v>1030322</v>
      </c>
      <c r="GP132" s="5">
        <v>1024972</v>
      </c>
      <c r="GQ132" s="5">
        <v>1063565</v>
      </c>
      <c r="GR132" s="5">
        <v>1006534</v>
      </c>
      <c r="GS132" s="5">
        <v>1002288</v>
      </c>
      <c r="GT132" s="5">
        <v>998675</v>
      </c>
      <c r="GU132" s="5">
        <v>994374</v>
      </c>
      <c r="GV132" s="5">
        <v>989648</v>
      </c>
      <c r="GW132" s="5">
        <v>985885</v>
      </c>
      <c r="GX132" s="5">
        <v>977866</v>
      </c>
      <c r="GY132" s="5">
        <v>973656</v>
      </c>
      <c r="GZ132" s="5">
        <v>606679</v>
      </c>
      <c r="HA132" s="5">
        <v>597851</v>
      </c>
      <c r="HB132" s="5">
        <v>593849</v>
      </c>
      <c r="HC132" s="5">
        <v>592039</v>
      </c>
      <c r="HD132" s="5">
        <v>586047</v>
      </c>
      <c r="HE132" s="5">
        <v>592021</v>
      </c>
      <c r="HF132" s="5">
        <v>591173</v>
      </c>
      <c r="HG132" s="5" t="s">
        <v>220</v>
      </c>
      <c r="HH132" s="5" t="s">
        <v>220</v>
      </c>
      <c r="HI132" s="5" t="s">
        <v>220</v>
      </c>
      <c r="HJ132" s="5" t="s">
        <v>220</v>
      </c>
      <c r="HK132" s="5" t="s">
        <v>220</v>
      </c>
      <c r="HL132" s="5" t="s">
        <v>220</v>
      </c>
      <c r="HM132" s="5" t="s">
        <v>220</v>
      </c>
      <c r="HN132" s="5" t="s">
        <v>220</v>
      </c>
      <c r="HO132" s="5" t="s">
        <v>220</v>
      </c>
      <c r="HP132" s="5" t="s">
        <v>220</v>
      </c>
      <c r="HQ132" s="5" t="s">
        <v>220</v>
      </c>
      <c r="HR132" s="5" t="s">
        <v>220</v>
      </c>
      <c r="HS132" s="5">
        <v>1437663</v>
      </c>
      <c r="HT132" s="5">
        <v>1428067</v>
      </c>
      <c r="HU132" s="5">
        <v>1207464</v>
      </c>
      <c r="HV132" s="5">
        <v>1202407</v>
      </c>
      <c r="HW132" s="5">
        <v>1245331</v>
      </c>
      <c r="HX132" s="5">
        <v>1181168</v>
      </c>
      <c r="HY132" s="5">
        <v>1172941</v>
      </c>
      <c r="HZ132" s="5">
        <v>1172997</v>
      </c>
      <c r="IA132" s="5">
        <v>1167502</v>
      </c>
      <c r="IB132" s="5">
        <v>1156909</v>
      </c>
      <c r="IC132" s="5">
        <v>1151067</v>
      </c>
      <c r="ID132" s="5">
        <v>1143667</v>
      </c>
      <c r="IE132" s="5">
        <v>1138361</v>
      </c>
      <c r="IF132" s="5">
        <v>713575</v>
      </c>
      <c r="IG132" s="5">
        <v>702552</v>
      </c>
      <c r="IH132" s="5">
        <v>697498</v>
      </c>
      <c r="II132" s="5">
        <v>696642</v>
      </c>
      <c r="IJ132" s="5">
        <v>687074</v>
      </c>
      <c r="IK132" s="5">
        <v>689355</v>
      </c>
      <c r="IL132" s="5">
        <v>687933</v>
      </c>
      <c r="IM132" s="5" t="s">
        <v>220</v>
      </c>
      <c r="IN132" s="5" t="s">
        <v>220</v>
      </c>
      <c r="IO132" s="5" t="s">
        <v>220</v>
      </c>
      <c r="IP132" s="5" t="s">
        <v>220</v>
      </c>
      <c r="IQ132" s="5" t="s">
        <v>220</v>
      </c>
      <c r="IR132" s="5" t="s">
        <v>220</v>
      </c>
      <c r="IS132" s="5" t="s">
        <v>220</v>
      </c>
      <c r="IT132" s="5" t="s">
        <v>220</v>
      </c>
      <c r="IU132" s="5" t="s">
        <v>220</v>
      </c>
      <c r="IV132" s="5" t="s">
        <v>220</v>
      </c>
      <c r="IW132" s="5" t="s">
        <v>220</v>
      </c>
      <c r="IX132" s="5" t="s">
        <v>220</v>
      </c>
    </row>
    <row r="133" spans="1:258" x14ac:dyDescent="0.3">
      <c r="A133" s="1" t="s">
        <v>127</v>
      </c>
      <c r="B133" s="2">
        <v>4014480</v>
      </c>
      <c r="C133" s="5">
        <v>9258226</v>
      </c>
      <c r="D133" s="5">
        <v>9649851</v>
      </c>
      <c r="E133" s="5">
        <v>8930997</v>
      </c>
      <c r="F133" s="5">
        <v>9428754</v>
      </c>
      <c r="G133" s="5">
        <v>9221743</v>
      </c>
      <c r="H133" s="5">
        <v>9353079</v>
      </c>
      <c r="I133" s="5">
        <v>9275099</v>
      </c>
      <c r="J133" s="5">
        <v>9400422</v>
      </c>
      <c r="K133" s="5">
        <v>9512486</v>
      </c>
      <c r="L133" s="5">
        <v>9493340</v>
      </c>
      <c r="M133" s="5">
        <v>8973737</v>
      </c>
      <c r="N133" s="5">
        <v>9250369</v>
      </c>
      <c r="O133" s="5">
        <v>9379039</v>
      </c>
      <c r="P133" s="5">
        <v>8889980</v>
      </c>
      <c r="Q133" s="5">
        <v>9237090</v>
      </c>
      <c r="R133" s="5">
        <v>8628787</v>
      </c>
      <c r="S133" s="5">
        <v>8502991</v>
      </c>
      <c r="T133" s="5">
        <v>8699866</v>
      </c>
      <c r="U133" s="5">
        <v>8254311</v>
      </c>
      <c r="V133" s="5">
        <v>8045943</v>
      </c>
      <c r="W133" s="5">
        <v>8122413</v>
      </c>
      <c r="X133" s="5">
        <v>7495132</v>
      </c>
      <c r="Y133" s="5">
        <v>7393006</v>
      </c>
      <c r="Z133" s="5">
        <v>7449758</v>
      </c>
      <c r="AA133" s="5">
        <v>7351065</v>
      </c>
      <c r="AB133" s="5">
        <v>7023304</v>
      </c>
      <c r="AC133" s="5">
        <v>7131779</v>
      </c>
      <c r="AD133" s="5">
        <v>6634111</v>
      </c>
      <c r="AE133" s="5">
        <v>6847193</v>
      </c>
      <c r="AF133" s="5">
        <v>6507057</v>
      </c>
      <c r="AG133" s="5">
        <v>6594510</v>
      </c>
      <c r="AH133" s="5">
        <v>6619399</v>
      </c>
      <c r="AI133" s="5">
        <v>23441457</v>
      </c>
      <c r="AJ133" s="5">
        <v>24413580</v>
      </c>
      <c r="AK133" s="5">
        <v>23977058</v>
      </c>
      <c r="AL133" s="5">
        <v>26451421</v>
      </c>
      <c r="AM133" s="5">
        <v>27056153</v>
      </c>
      <c r="AN133" s="5">
        <v>27819394</v>
      </c>
      <c r="AO133" s="5">
        <v>27059942</v>
      </c>
      <c r="AP133" s="5">
        <v>27282662</v>
      </c>
      <c r="AQ133" s="5">
        <v>27268081</v>
      </c>
      <c r="AR133" s="5">
        <v>27200815</v>
      </c>
      <c r="AS133" s="5">
        <v>25283855</v>
      </c>
      <c r="AT133" s="5">
        <v>28079487</v>
      </c>
      <c r="AU133" s="5">
        <v>28686080</v>
      </c>
      <c r="AV133" s="5">
        <v>28167276</v>
      </c>
      <c r="AW133" s="5">
        <v>38250655</v>
      </c>
      <c r="AX133" s="5">
        <v>38037211</v>
      </c>
      <c r="AY133" s="5">
        <v>37137630</v>
      </c>
      <c r="AZ133" s="5">
        <v>38592196</v>
      </c>
      <c r="BA133" s="5">
        <v>37207322</v>
      </c>
      <c r="BB133" s="5">
        <v>31190108</v>
      </c>
      <c r="BC133" s="5">
        <v>31070880</v>
      </c>
      <c r="BD133" s="5">
        <v>28428132</v>
      </c>
      <c r="BE133" s="5">
        <v>29038836</v>
      </c>
      <c r="BF133" s="5">
        <v>30297461</v>
      </c>
      <c r="BG133" s="5">
        <v>29539555</v>
      </c>
      <c r="BH133" s="5">
        <v>27574156</v>
      </c>
      <c r="BI133" s="5">
        <v>28632139</v>
      </c>
      <c r="BJ133" s="5">
        <v>28395728</v>
      </c>
      <c r="BK133" s="5">
        <v>28251544</v>
      </c>
      <c r="BL133" s="5">
        <v>26781608</v>
      </c>
      <c r="BM133" s="5">
        <v>28575574</v>
      </c>
      <c r="BN133" s="5">
        <v>31123837</v>
      </c>
      <c r="BO133" s="6">
        <v>12.068564900749161</v>
      </c>
      <c r="BP133" s="6">
        <v>12.3948839856698</v>
      </c>
      <c r="BQ133" s="6">
        <v>12.270218960406829</v>
      </c>
      <c r="BR133" s="6">
        <v>11.75835195786769</v>
      </c>
      <c r="BS133" s="6">
        <v>12.54336954441041</v>
      </c>
      <c r="BT133" s="6">
        <v>11.559421449346511</v>
      </c>
      <c r="BU133" s="6">
        <v>11.346718799535029</v>
      </c>
      <c r="BV133" s="6">
        <v>11.350517926692291</v>
      </c>
      <c r="BW133" s="6">
        <v>10.930730498015199</v>
      </c>
      <c r="BX133" s="6">
        <v>10.870752748760941</v>
      </c>
      <c r="BY133" s="6">
        <v>11.358597609609619</v>
      </c>
      <c r="BZ133" s="6">
        <v>11.118364839653969</v>
      </c>
      <c r="CA133" s="6">
        <v>10.508872038015189</v>
      </c>
      <c r="CB133" s="6">
        <v>10.47818323111311</v>
      </c>
      <c r="CC133" s="6">
        <v>9.9252600785940608</v>
      </c>
      <c r="CD133" s="6">
        <v>9.8433825542180298</v>
      </c>
      <c r="CE133" s="6">
        <v>9.8838674235778701</v>
      </c>
      <c r="CF133" s="6">
        <v>9.7979313572185394</v>
      </c>
      <c r="CG133" s="6">
        <v>10.01989528350845</v>
      </c>
      <c r="CH133" s="6">
        <v>10.430001803393329</v>
      </c>
      <c r="CI133" s="6" t="s">
        <v>220</v>
      </c>
      <c r="CJ133" s="6" t="s">
        <v>220</v>
      </c>
      <c r="CK133" s="6" t="s">
        <v>220</v>
      </c>
      <c r="CL133" s="6" t="s">
        <v>220</v>
      </c>
      <c r="CM133" s="6" t="s">
        <v>220</v>
      </c>
      <c r="CN133" s="6" t="s">
        <v>220</v>
      </c>
      <c r="CO133" s="6" t="s">
        <v>220</v>
      </c>
      <c r="CP133" s="6" t="s">
        <v>220</v>
      </c>
      <c r="CQ133" s="6" t="s">
        <v>220</v>
      </c>
      <c r="CR133" s="6" t="s">
        <v>220</v>
      </c>
      <c r="CS133" s="6" t="s">
        <v>220</v>
      </c>
      <c r="CT133" s="6" t="s">
        <v>220</v>
      </c>
      <c r="CU133" s="6">
        <v>11.81554657432377</v>
      </c>
      <c r="CV133" s="6">
        <v>12.08922142972496</v>
      </c>
      <c r="CW133" s="6">
        <v>12.00685071628277</v>
      </c>
      <c r="CX133" s="6">
        <v>11.157113315708189</v>
      </c>
      <c r="CY133" s="6">
        <v>11.219431739033929</v>
      </c>
      <c r="CZ133" s="6">
        <v>10.024273468239739</v>
      </c>
      <c r="DA133" s="6">
        <v>9.6589978468417304</v>
      </c>
      <c r="DB133" s="6">
        <v>9.6345720854572505</v>
      </c>
      <c r="DC133" s="6">
        <v>9.6448380307120605</v>
      </c>
      <c r="DD133" s="6">
        <v>9.8471382972680406</v>
      </c>
      <c r="DE133" s="6">
        <v>10.084997956285079</v>
      </c>
      <c r="DF133" s="6">
        <v>9.5585833378207692</v>
      </c>
      <c r="DG133" s="6">
        <v>8.8609371430840493</v>
      </c>
      <c r="DH133" s="6">
        <v>8.6740528469737495</v>
      </c>
      <c r="DI133" s="6">
        <v>8.2048698225642394</v>
      </c>
      <c r="DJ133" s="6">
        <v>8.1336497184603704</v>
      </c>
      <c r="DK133" s="6">
        <v>8.1544863763190598</v>
      </c>
      <c r="DL133" s="6">
        <v>8.3162896578534706</v>
      </c>
      <c r="DM133" s="6">
        <v>8.3958483445330394</v>
      </c>
      <c r="DN133" s="6">
        <v>8.2446232535311594</v>
      </c>
      <c r="DO133" s="6" t="s">
        <v>220</v>
      </c>
      <c r="DP133" s="6" t="s">
        <v>220</v>
      </c>
      <c r="DQ133" s="6" t="s">
        <v>220</v>
      </c>
      <c r="DR133" s="6" t="s">
        <v>220</v>
      </c>
      <c r="DS133" s="6" t="s">
        <v>220</v>
      </c>
      <c r="DT133" s="6" t="s">
        <v>220</v>
      </c>
      <c r="DU133" s="6" t="s">
        <v>220</v>
      </c>
      <c r="DV133" s="6" t="s">
        <v>220</v>
      </c>
      <c r="DW133" s="6" t="s">
        <v>220</v>
      </c>
      <c r="DX133" s="6" t="s">
        <v>220</v>
      </c>
      <c r="DY133" s="6" t="s">
        <v>220</v>
      </c>
      <c r="DZ133" s="6" t="s">
        <v>220</v>
      </c>
      <c r="EA133" s="6">
        <v>8.4557235911069792</v>
      </c>
      <c r="EB133" s="6">
        <v>8.5055510183525112</v>
      </c>
      <c r="EC133" s="6">
        <v>8.58465185913734</v>
      </c>
      <c r="ED133" s="6">
        <v>7.7608133587958701</v>
      </c>
      <c r="EE133" s="6">
        <v>7.8960018729647965</v>
      </c>
      <c r="EF133" s="6">
        <v>6.8851016868348918</v>
      </c>
      <c r="EG133" s="6">
        <v>7.0071812710570525</v>
      </c>
      <c r="EH133" s="6">
        <v>7.3484147839320402</v>
      </c>
      <c r="EI133" s="6">
        <v>6.8667110924829649</v>
      </c>
      <c r="EJ133" s="6">
        <v>8.1576663218635375</v>
      </c>
      <c r="EK133" s="6">
        <v>10.658224104406001</v>
      </c>
      <c r="EL133" s="6">
        <v>10.240953631147038</v>
      </c>
      <c r="EM133" s="6">
        <v>9.6316487895666913</v>
      </c>
      <c r="EN133" s="6">
        <v>9.5305265556810532</v>
      </c>
      <c r="EO133" s="6">
        <v>8.6387153704559143</v>
      </c>
      <c r="EP133" s="6">
        <v>8.6680212025191032</v>
      </c>
      <c r="EQ133" s="6">
        <v>8.9016922282632347</v>
      </c>
      <c r="ER133" s="6">
        <v>9.0919101512598015</v>
      </c>
      <c r="ES133" s="6">
        <v>9.6723275873661656</v>
      </c>
      <c r="ET133" s="6">
        <v>10.430001803393337</v>
      </c>
      <c r="EU133" s="6" t="s">
        <v>220</v>
      </c>
      <c r="EV133" s="6" t="s">
        <v>220</v>
      </c>
      <c r="EW133" s="6" t="s">
        <v>220</v>
      </c>
      <c r="EX133" s="6" t="s">
        <v>220</v>
      </c>
      <c r="EY133" s="6" t="s">
        <v>220</v>
      </c>
      <c r="EZ133" s="6" t="s">
        <v>220</v>
      </c>
      <c r="FA133" s="6" t="s">
        <v>220</v>
      </c>
      <c r="FB133" s="6" t="s">
        <v>220</v>
      </c>
      <c r="FC133" s="6" t="s">
        <v>220</v>
      </c>
      <c r="FD133" s="6" t="s">
        <v>220</v>
      </c>
      <c r="FE133" s="6" t="s">
        <v>220</v>
      </c>
      <c r="FF133" s="6" t="s">
        <v>220</v>
      </c>
      <c r="FG133" s="6">
        <v>5.6133712166440848</v>
      </c>
      <c r="FH133" s="6">
        <v>5.6625779586607123</v>
      </c>
      <c r="FI133" s="6">
        <v>5.6230369806334428</v>
      </c>
      <c r="FJ133" s="6">
        <v>5.0785055029821757</v>
      </c>
      <c r="FK133" s="6">
        <v>5.2319539746392705</v>
      </c>
      <c r="FL133" s="6">
        <v>4.6268002156030423</v>
      </c>
      <c r="FM133" s="6">
        <v>4.7302465119120924</v>
      </c>
      <c r="FN133" s="6">
        <v>4.8453241402979055</v>
      </c>
      <c r="FO133" s="6">
        <v>4.7740040323085982</v>
      </c>
      <c r="FP133" s="6">
        <v>5.6396113990388059</v>
      </c>
      <c r="FQ133" s="6">
        <v>8.8796007568389186</v>
      </c>
      <c r="FR133" s="6">
        <v>8.6572853527486782</v>
      </c>
      <c r="FS133" s="6">
        <v>7.9763969111391111</v>
      </c>
      <c r="FT133" s="6">
        <v>7.7415008154117979</v>
      </c>
      <c r="FU133" s="6">
        <v>7.0038271485432935</v>
      </c>
      <c r="FV133" s="6">
        <v>7.0458367244741833</v>
      </c>
      <c r="FW133" s="6">
        <v>7.1425025064686691</v>
      </c>
      <c r="FX133" s="6">
        <v>7.3987533494915967</v>
      </c>
      <c r="FY133" s="6">
        <v>7.8547180134349981</v>
      </c>
      <c r="FZ133" s="6">
        <v>8.244623253531163</v>
      </c>
      <c r="GA133" s="6" t="s">
        <v>220</v>
      </c>
      <c r="GB133" s="6" t="s">
        <v>220</v>
      </c>
      <c r="GC133" s="6" t="s">
        <v>220</v>
      </c>
      <c r="GD133" s="6" t="s">
        <v>220</v>
      </c>
      <c r="GE133" s="6" t="s">
        <v>220</v>
      </c>
      <c r="GF133" s="6" t="s">
        <v>220</v>
      </c>
      <c r="GG133" s="6" t="s">
        <v>220</v>
      </c>
      <c r="GH133" s="6" t="s">
        <v>220</v>
      </c>
      <c r="GI133" s="6" t="s">
        <v>220</v>
      </c>
      <c r="GJ133" s="6" t="s">
        <v>220</v>
      </c>
      <c r="GK133" s="6" t="s">
        <v>220</v>
      </c>
      <c r="GL133" s="6" t="s">
        <v>220</v>
      </c>
      <c r="GM133" s="5">
        <v>936429</v>
      </c>
      <c r="GN133" s="5">
        <v>933566</v>
      </c>
      <c r="GO133" s="5">
        <v>930293</v>
      </c>
      <c r="GP133" s="5">
        <v>925014</v>
      </c>
      <c r="GQ133" s="5">
        <v>921461</v>
      </c>
      <c r="GR133" s="5">
        <v>919752</v>
      </c>
      <c r="GS133" s="5">
        <v>919344</v>
      </c>
      <c r="GT133" s="5">
        <v>918450</v>
      </c>
      <c r="GU133" s="5">
        <v>921314</v>
      </c>
      <c r="GV133" s="5">
        <v>922104</v>
      </c>
      <c r="GW133" s="5">
        <v>922861</v>
      </c>
      <c r="GX133" s="5">
        <v>924968</v>
      </c>
      <c r="GY133" s="5">
        <v>925360</v>
      </c>
      <c r="GZ133" s="5">
        <v>927153</v>
      </c>
      <c r="HA133" s="5">
        <v>920448</v>
      </c>
      <c r="HB133" s="5">
        <v>910954</v>
      </c>
      <c r="HC133" s="5">
        <v>905264</v>
      </c>
      <c r="HD133" s="5">
        <v>901371</v>
      </c>
      <c r="HE133" s="5">
        <v>894975</v>
      </c>
      <c r="HF133" s="5">
        <v>888259</v>
      </c>
      <c r="HG133" s="5" t="s">
        <v>220</v>
      </c>
      <c r="HH133" s="5" t="s">
        <v>220</v>
      </c>
      <c r="HI133" s="5" t="s">
        <v>220</v>
      </c>
      <c r="HJ133" s="5" t="s">
        <v>220</v>
      </c>
      <c r="HK133" s="5" t="s">
        <v>220</v>
      </c>
      <c r="HL133" s="5" t="s">
        <v>220</v>
      </c>
      <c r="HM133" s="5" t="s">
        <v>220</v>
      </c>
      <c r="HN133" s="5" t="s">
        <v>220</v>
      </c>
      <c r="HO133" s="5" t="s">
        <v>220</v>
      </c>
      <c r="HP133" s="5" t="s">
        <v>220</v>
      </c>
      <c r="HQ133" s="5" t="s">
        <v>220</v>
      </c>
      <c r="HR133" s="5" t="s">
        <v>220</v>
      </c>
      <c r="HS133" s="5">
        <v>1052921</v>
      </c>
      <c r="HT133" s="5">
        <v>1050129</v>
      </c>
      <c r="HU133" s="5">
        <v>1046760</v>
      </c>
      <c r="HV133" s="5">
        <v>1041123</v>
      </c>
      <c r="HW133" s="5">
        <v>1037216</v>
      </c>
      <c r="HX133" s="5">
        <v>1035096</v>
      </c>
      <c r="HY133" s="5">
        <v>1032776</v>
      </c>
      <c r="HZ133" s="5">
        <v>1031761</v>
      </c>
      <c r="IA133" s="5">
        <v>1034534</v>
      </c>
      <c r="IB133" s="5">
        <v>1036981</v>
      </c>
      <c r="IC133" s="5">
        <v>1037998</v>
      </c>
      <c r="ID133" s="5">
        <v>1040518</v>
      </c>
      <c r="IE133" s="5">
        <v>1040662</v>
      </c>
      <c r="IF133" s="5">
        <v>1041985</v>
      </c>
      <c r="IG133" s="5">
        <v>1034352</v>
      </c>
      <c r="IH133" s="5">
        <v>1023509</v>
      </c>
      <c r="II133" s="5">
        <v>1015524</v>
      </c>
      <c r="IJ133" s="5">
        <v>1008277</v>
      </c>
      <c r="IK133" s="5">
        <v>1001534</v>
      </c>
      <c r="IL133" s="5">
        <v>993655</v>
      </c>
      <c r="IM133" s="5" t="s">
        <v>220</v>
      </c>
      <c r="IN133" s="5" t="s">
        <v>220</v>
      </c>
      <c r="IO133" s="5" t="s">
        <v>220</v>
      </c>
      <c r="IP133" s="5" t="s">
        <v>220</v>
      </c>
      <c r="IQ133" s="5" t="s">
        <v>220</v>
      </c>
      <c r="IR133" s="5" t="s">
        <v>220</v>
      </c>
      <c r="IS133" s="5" t="s">
        <v>220</v>
      </c>
      <c r="IT133" s="5" t="s">
        <v>220</v>
      </c>
      <c r="IU133" s="5" t="s">
        <v>220</v>
      </c>
      <c r="IV133" s="5" t="s">
        <v>220</v>
      </c>
      <c r="IW133" s="5" t="s">
        <v>220</v>
      </c>
      <c r="IX133" s="5" t="s">
        <v>220</v>
      </c>
    </row>
    <row r="134" spans="1:258" x14ac:dyDescent="0.3">
      <c r="A134" s="1" t="s">
        <v>128</v>
      </c>
      <c r="B134" s="2">
        <v>4057015</v>
      </c>
      <c r="C134" s="5">
        <v>14410513</v>
      </c>
      <c r="D134" s="5">
        <v>14940366</v>
      </c>
      <c r="E134" s="5">
        <v>13538862</v>
      </c>
      <c r="F134" s="5">
        <v>14314364</v>
      </c>
      <c r="G134" s="5">
        <v>14173918</v>
      </c>
      <c r="H134" s="5">
        <v>10206657</v>
      </c>
      <c r="I134" s="5">
        <v>10834999</v>
      </c>
      <c r="J134" s="5">
        <v>12413637</v>
      </c>
      <c r="K134" s="5">
        <v>14950412</v>
      </c>
      <c r="L134" s="5">
        <v>7581518</v>
      </c>
      <c r="M134" s="5">
        <v>7338988</v>
      </c>
      <c r="N134" s="5">
        <v>7527989</v>
      </c>
      <c r="O134" s="5">
        <v>7674434</v>
      </c>
      <c r="P134" s="5">
        <v>7207804</v>
      </c>
      <c r="Q134" s="5">
        <v>7679308</v>
      </c>
      <c r="R134" s="5">
        <v>7116217</v>
      </c>
      <c r="S134" s="5">
        <v>7183630</v>
      </c>
      <c r="T134" s="5">
        <v>7219163</v>
      </c>
      <c r="U134" s="5">
        <v>6819519</v>
      </c>
      <c r="V134" s="5">
        <v>6538625</v>
      </c>
      <c r="W134" s="5">
        <v>6546137</v>
      </c>
      <c r="X134" s="5">
        <v>6399068</v>
      </c>
      <c r="Y134" s="5">
        <v>6379107</v>
      </c>
      <c r="Z134" s="5">
        <v>6559464</v>
      </c>
      <c r="AA134" s="5">
        <v>6537261</v>
      </c>
      <c r="AB134" s="5">
        <v>6170618</v>
      </c>
      <c r="AC134" s="5">
        <v>6142004</v>
      </c>
      <c r="AD134" s="5">
        <v>5728601</v>
      </c>
      <c r="AE134" s="5">
        <v>5958319</v>
      </c>
      <c r="AF134" s="5">
        <v>5498098</v>
      </c>
      <c r="AG134" s="5">
        <v>5725511</v>
      </c>
      <c r="AH134" s="5">
        <v>5668362</v>
      </c>
      <c r="AI134" s="5">
        <v>46457835</v>
      </c>
      <c r="AJ134" s="5">
        <v>47557544</v>
      </c>
      <c r="AK134" s="5">
        <v>45688514</v>
      </c>
      <c r="AL134" s="5">
        <v>45870876</v>
      </c>
      <c r="AM134" s="5">
        <v>45685751</v>
      </c>
      <c r="AN134" s="5">
        <v>15591760</v>
      </c>
      <c r="AO134" s="5">
        <v>60639578</v>
      </c>
      <c r="AP134" s="5">
        <v>63522830</v>
      </c>
      <c r="AQ134" s="5">
        <v>74461246</v>
      </c>
      <c r="AR134" s="5">
        <v>54151721</v>
      </c>
      <c r="AS134" s="5">
        <v>53288948</v>
      </c>
      <c r="AT134" s="5">
        <v>60346827</v>
      </c>
      <c r="AU134" s="5">
        <v>59895793</v>
      </c>
      <c r="AV134" s="5">
        <v>54381944</v>
      </c>
      <c r="AW134" s="5">
        <v>57443126</v>
      </c>
      <c r="AX134" s="5">
        <v>57658526</v>
      </c>
      <c r="AY134" s="5">
        <v>59854026</v>
      </c>
      <c r="AZ134" s="5">
        <v>54048545</v>
      </c>
      <c r="BA134" s="5">
        <v>164081191</v>
      </c>
      <c r="BB134" s="5">
        <v>56484928</v>
      </c>
      <c r="BC134" s="5">
        <v>50852755</v>
      </c>
      <c r="BD134" s="5">
        <v>53550978</v>
      </c>
      <c r="BE134" s="5">
        <v>56130753</v>
      </c>
      <c r="BF134" s="5">
        <v>52778817</v>
      </c>
      <c r="BG134" s="5">
        <v>45864403</v>
      </c>
      <c r="BH134" s="5">
        <v>44210438</v>
      </c>
      <c r="BI134" s="5">
        <v>45170418</v>
      </c>
      <c r="BJ134" s="5">
        <v>45224492</v>
      </c>
      <c r="BK134" s="5">
        <v>43777761</v>
      </c>
      <c r="BL134" s="5">
        <v>36767420</v>
      </c>
      <c r="BM134" s="5">
        <v>37294961</v>
      </c>
      <c r="BN134" s="5">
        <v>34129820</v>
      </c>
      <c r="BO134" s="6">
        <v>12.194626923538539</v>
      </c>
      <c r="BP134" s="6">
        <v>12.457863839676349</v>
      </c>
      <c r="BQ134" s="6">
        <v>12.8002200517723</v>
      </c>
      <c r="BR134" s="6">
        <v>13.26321495299403</v>
      </c>
      <c r="BS134" s="6">
        <v>13.685062851368491</v>
      </c>
      <c r="BT134" s="6">
        <v>14.26350469110503</v>
      </c>
      <c r="BU134" s="6">
        <v>13.36219781838466</v>
      </c>
      <c r="BV134" s="6">
        <v>12.342023534279271</v>
      </c>
      <c r="BW134" s="6">
        <v>11.20223308896102</v>
      </c>
      <c r="BX134" s="6">
        <v>9.7019383405757509</v>
      </c>
      <c r="BY134" s="6">
        <v>8.6910892891499394</v>
      </c>
      <c r="BZ134" s="6">
        <v>8.0070520825681299</v>
      </c>
      <c r="CA134" s="6">
        <v>7.7184584556984897</v>
      </c>
      <c r="CB134" s="6">
        <v>7.5252462469845103</v>
      </c>
      <c r="CC134" s="6">
        <v>6.5609166867639601</v>
      </c>
      <c r="CD134" s="6">
        <v>6.6259221718505703</v>
      </c>
      <c r="CE134" s="6">
        <v>6.6028317159987298</v>
      </c>
      <c r="CF134" s="6">
        <v>6.5826190653958001</v>
      </c>
      <c r="CG134" s="6">
        <v>6.5168525815383704</v>
      </c>
      <c r="CH134" s="6">
        <v>6.5685216693111999</v>
      </c>
      <c r="CI134" s="6" t="s">
        <v>220</v>
      </c>
      <c r="CJ134" s="6" t="s">
        <v>220</v>
      </c>
      <c r="CK134" s="6" t="s">
        <v>220</v>
      </c>
      <c r="CL134" s="6" t="s">
        <v>220</v>
      </c>
      <c r="CM134" s="6" t="s">
        <v>220</v>
      </c>
      <c r="CN134" s="6" t="s">
        <v>220</v>
      </c>
      <c r="CO134" s="6" t="s">
        <v>220</v>
      </c>
      <c r="CP134" s="6" t="s">
        <v>220</v>
      </c>
      <c r="CQ134" s="6" t="s">
        <v>220</v>
      </c>
      <c r="CR134" s="6" t="s">
        <v>220</v>
      </c>
      <c r="CS134" s="6" t="s">
        <v>220</v>
      </c>
      <c r="CT134" s="6" t="s">
        <v>220</v>
      </c>
      <c r="CU134" s="6">
        <v>11.964809678090241</v>
      </c>
      <c r="CV134" s="6">
        <v>12.152931105696011</v>
      </c>
      <c r="CW134" s="6">
        <v>12.551635151453031</v>
      </c>
      <c r="CX134" s="6">
        <v>12.676311491602799</v>
      </c>
      <c r="CY134" s="6">
        <v>12.44169835005547</v>
      </c>
      <c r="CZ134" s="6">
        <v>12.62072653957439</v>
      </c>
      <c r="DA134" s="6">
        <v>11.23424882128173</v>
      </c>
      <c r="DB134" s="6">
        <v>9.5490485242825294</v>
      </c>
      <c r="DC134" s="6">
        <v>8.4098972996568406</v>
      </c>
      <c r="DD134" s="6">
        <v>7.1508457594765202</v>
      </c>
      <c r="DE134" s="6">
        <v>6.7486742962961799</v>
      </c>
      <c r="DF134" s="6">
        <v>6.1372496819336098</v>
      </c>
      <c r="DG134" s="6">
        <v>5.83465829997985</v>
      </c>
      <c r="DH134" s="6">
        <v>5.72064046655849</v>
      </c>
      <c r="DI134" s="6">
        <v>4.8355598615032802</v>
      </c>
      <c r="DJ134" s="6">
        <v>4.8171380245239002</v>
      </c>
      <c r="DK134" s="6">
        <v>4.8529590715902504</v>
      </c>
      <c r="DL134" s="6">
        <v>4.8204559384876298</v>
      </c>
      <c r="DM134" s="6">
        <v>4.7604823594293402</v>
      </c>
      <c r="DN134" s="6">
        <v>4.6084757781735597</v>
      </c>
      <c r="DO134" s="6" t="s">
        <v>220</v>
      </c>
      <c r="DP134" s="6" t="s">
        <v>220</v>
      </c>
      <c r="DQ134" s="6" t="s">
        <v>220</v>
      </c>
      <c r="DR134" s="6" t="s">
        <v>220</v>
      </c>
      <c r="DS134" s="6" t="s">
        <v>220</v>
      </c>
      <c r="DT134" s="6" t="s">
        <v>220</v>
      </c>
      <c r="DU134" s="6" t="s">
        <v>220</v>
      </c>
      <c r="DV134" s="6" t="s">
        <v>220</v>
      </c>
      <c r="DW134" s="6" t="s">
        <v>220</v>
      </c>
      <c r="DX134" s="6" t="s">
        <v>220</v>
      </c>
      <c r="DY134" s="6" t="s">
        <v>220</v>
      </c>
      <c r="DZ134" s="6" t="s">
        <v>220</v>
      </c>
      <c r="EA134" s="6">
        <v>10.280237768079457</v>
      </c>
      <c r="EB134" s="6">
        <v>10.6268724206267</v>
      </c>
      <c r="EC134" s="6">
        <v>10.947869108358656</v>
      </c>
      <c r="ED134" s="6">
        <v>11.423190020876932</v>
      </c>
      <c r="EE134" s="6">
        <v>11.503072051072964</v>
      </c>
      <c r="EF134" s="6">
        <v>11.874968615076856</v>
      </c>
      <c r="EG134" s="6">
        <v>11.47856224904533</v>
      </c>
      <c r="EH134" s="6">
        <v>11.299724156527656</v>
      </c>
      <c r="EI134" s="6">
        <v>11.140609936094229</v>
      </c>
      <c r="EJ134" s="6">
        <v>9.7019105806924912</v>
      </c>
      <c r="EK134" s="6">
        <v>8.6910892891499483</v>
      </c>
      <c r="EL134" s="6">
        <v>8.0070520825681335</v>
      </c>
      <c r="EM134" s="6">
        <v>7.7184584556984923</v>
      </c>
      <c r="EN134" s="6">
        <v>7.5252462469845183</v>
      </c>
      <c r="EO134" s="6">
        <v>6.5609166867639637</v>
      </c>
      <c r="EP134" s="6">
        <v>6.6259221718505774</v>
      </c>
      <c r="EQ134" s="6">
        <v>6.602831715998736</v>
      </c>
      <c r="ER134" s="6">
        <v>6.5826190653958081</v>
      </c>
      <c r="ES134" s="6">
        <v>6.5168525815383749</v>
      </c>
      <c r="ET134" s="6">
        <v>6.5685216693112087</v>
      </c>
      <c r="EU134" s="6" t="s">
        <v>220</v>
      </c>
      <c r="EV134" s="6" t="s">
        <v>220</v>
      </c>
      <c r="EW134" s="6" t="s">
        <v>220</v>
      </c>
      <c r="EX134" s="6" t="s">
        <v>220</v>
      </c>
      <c r="EY134" s="6" t="s">
        <v>220</v>
      </c>
      <c r="EZ134" s="6" t="s">
        <v>220</v>
      </c>
      <c r="FA134" s="6" t="s">
        <v>220</v>
      </c>
      <c r="FB134" s="6" t="s">
        <v>220</v>
      </c>
      <c r="FC134" s="6" t="s">
        <v>220</v>
      </c>
      <c r="FD134" s="6" t="s">
        <v>220</v>
      </c>
      <c r="FE134" s="6" t="s">
        <v>220</v>
      </c>
      <c r="FF134" s="6" t="s">
        <v>220</v>
      </c>
      <c r="FG134" s="6">
        <v>5.7555427195934659</v>
      </c>
      <c r="FH134" s="6">
        <v>6.304485963087421</v>
      </c>
      <c r="FI134" s="6">
        <v>6.1341347366648487</v>
      </c>
      <c r="FJ134" s="6">
        <v>6.480934914011578</v>
      </c>
      <c r="FK134" s="6">
        <v>6.352507130915825</v>
      </c>
      <c r="FL134" s="6">
        <v>6.5794065367157488</v>
      </c>
      <c r="FM134" s="6">
        <v>6.4973020793355269</v>
      </c>
      <c r="FN134" s="6">
        <v>7.1329900686742516</v>
      </c>
      <c r="FO134" s="6">
        <v>7.7621304563665676</v>
      </c>
      <c r="FP134" s="6">
        <v>7.150536877198804</v>
      </c>
      <c r="FQ134" s="6">
        <v>6.7486742962961861</v>
      </c>
      <c r="FR134" s="6">
        <v>6.1372496819336142</v>
      </c>
      <c r="FS134" s="6">
        <v>5.8346582999798544</v>
      </c>
      <c r="FT134" s="6">
        <v>5.7206404665584989</v>
      </c>
      <c r="FU134" s="6">
        <v>4.8355598615032811</v>
      </c>
      <c r="FV134" s="6">
        <v>4.8171380245239082</v>
      </c>
      <c r="FW134" s="6">
        <v>4.8529590715902522</v>
      </c>
      <c r="FX134" s="6">
        <v>4.8204559384876333</v>
      </c>
      <c r="FY134" s="6">
        <v>4.1428356196271743</v>
      </c>
      <c r="FZ134" s="6">
        <v>4.0345860884590845</v>
      </c>
      <c r="GA134" s="6" t="s">
        <v>220</v>
      </c>
      <c r="GB134" s="6" t="s">
        <v>220</v>
      </c>
      <c r="GC134" s="6" t="s">
        <v>220</v>
      </c>
      <c r="GD134" s="6" t="s">
        <v>220</v>
      </c>
      <c r="GE134" s="6" t="s">
        <v>220</v>
      </c>
      <c r="GF134" s="6" t="s">
        <v>220</v>
      </c>
      <c r="GG134" s="6" t="s">
        <v>220</v>
      </c>
      <c r="GH134" s="6" t="s">
        <v>220</v>
      </c>
      <c r="GI134" s="6" t="s">
        <v>220</v>
      </c>
      <c r="GJ134" s="6" t="s">
        <v>220</v>
      </c>
      <c r="GK134" s="6" t="s">
        <v>220</v>
      </c>
      <c r="GL134" s="6" t="s">
        <v>220</v>
      </c>
      <c r="GM134" s="5">
        <v>1297029</v>
      </c>
      <c r="GN134" s="5">
        <v>1292374</v>
      </c>
      <c r="GO134" s="5">
        <v>1282558</v>
      </c>
      <c r="GP134" s="5">
        <v>1278484</v>
      </c>
      <c r="GQ134" s="5">
        <v>1276363</v>
      </c>
      <c r="GR134" s="5">
        <v>1276023</v>
      </c>
      <c r="GS134" s="5">
        <v>1273602</v>
      </c>
      <c r="GT134" s="5">
        <v>1273361</v>
      </c>
      <c r="GU134" s="5">
        <v>1273589</v>
      </c>
      <c r="GV134" s="5">
        <v>606319</v>
      </c>
      <c r="GW134" s="5">
        <v>607807</v>
      </c>
      <c r="GX134" s="5">
        <v>609365</v>
      </c>
      <c r="GY134" s="5">
        <v>609974</v>
      </c>
      <c r="GZ134" s="5">
        <v>609476</v>
      </c>
      <c r="HA134" s="5">
        <v>608871</v>
      </c>
      <c r="HB134" s="5">
        <v>607709</v>
      </c>
      <c r="HC134" s="5">
        <v>603494</v>
      </c>
      <c r="HD134" s="5">
        <v>602218</v>
      </c>
      <c r="HE134" s="5">
        <v>600703</v>
      </c>
      <c r="HF134" s="5">
        <v>598202</v>
      </c>
      <c r="HG134" s="5" t="s">
        <v>220</v>
      </c>
      <c r="HH134" s="5" t="s">
        <v>220</v>
      </c>
      <c r="HI134" s="5" t="s">
        <v>220</v>
      </c>
      <c r="HJ134" s="5" t="s">
        <v>220</v>
      </c>
      <c r="HK134" s="5" t="s">
        <v>220</v>
      </c>
      <c r="HL134" s="5" t="s">
        <v>220</v>
      </c>
      <c r="HM134" s="5" t="s">
        <v>220</v>
      </c>
      <c r="HN134" s="5" t="s">
        <v>220</v>
      </c>
      <c r="HO134" s="5" t="s">
        <v>220</v>
      </c>
      <c r="HP134" s="5" t="s">
        <v>220</v>
      </c>
      <c r="HQ134" s="5" t="s">
        <v>220</v>
      </c>
      <c r="HR134" s="5" t="s">
        <v>220</v>
      </c>
      <c r="HS134" s="5">
        <v>1490119</v>
      </c>
      <c r="HT134" s="5">
        <v>1484321</v>
      </c>
      <c r="HU134" s="5">
        <v>1472768</v>
      </c>
      <c r="HV134" s="5">
        <v>1467725</v>
      </c>
      <c r="HW134" s="5">
        <v>1464068</v>
      </c>
      <c r="HX134" s="5">
        <v>1463883</v>
      </c>
      <c r="HY134" s="5">
        <v>1460980</v>
      </c>
      <c r="HZ134" s="5">
        <v>1460393</v>
      </c>
      <c r="IA134" s="5">
        <v>1459876</v>
      </c>
      <c r="IB134" s="5">
        <v>709295</v>
      </c>
      <c r="IC134" s="5">
        <v>710161</v>
      </c>
      <c r="ID134" s="5">
        <v>711447</v>
      </c>
      <c r="IE134" s="5">
        <v>711406</v>
      </c>
      <c r="IF134" s="5">
        <v>710212</v>
      </c>
      <c r="IG134" s="5">
        <v>708823</v>
      </c>
      <c r="IH134" s="5">
        <v>706840</v>
      </c>
      <c r="II134" s="5">
        <v>701534</v>
      </c>
      <c r="IJ134" s="5">
        <v>699519</v>
      </c>
      <c r="IK134" s="5">
        <v>696910</v>
      </c>
      <c r="IL134" s="5">
        <v>692901</v>
      </c>
      <c r="IM134" s="5" t="s">
        <v>220</v>
      </c>
      <c r="IN134" s="5" t="s">
        <v>220</v>
      </c>
      <c r="IO134" s="5" t="s">
        <v>220</v>
      </c>
      <c r="IP134" s="5" t="s">
        <v>220</v>
      </c>
      <c r="IQ134" s="5" t="s">
        <v>220</v>
      </c>
      <c r="IR134" s="5" t="s">
        <v>220</v>
      </c>
      <c r="IS134" s="5" t="s">
        <v>220</v>
      </c>
      <c r="IT134" s="5" t="s">
        <v>220</v>
      </c>
      <c r="IU134" s="5" t="s">
        <v>220</v>
      </c>
      <c r="IV134" s="5" t="s">
        <v>220</v>
      </c>
      <c r="IW134" s="5" t="s">
        <v>220</v>
      </c>
      <c r="IX134" s="5" t="s">
        <v>220</v>
      </c>
    </row>
    <row r="135" spans="1:258" x14ac:dyDescent="0.3">
      <c r="A135" s="1" t="s">
        <v>129</v>
      </c>
      <c r="B135" s="2">
        <v>4057016</v>
      </c>
      <c r="C135" s="5">
        <v>9722351</v>
      </c>
      <c r="D135" s="5">
        <v>9728174</v>
      </c>
      <c r="E135" s="5">
        <v>8823492</v>
      </c>
      <c r="F135" s="5">
        <v>9290146</v>
      </c>
      <c r="G135" s="5">
        <v>9158424</v>
      </c>
      <c r="H135" s="5">
        <v>9391486</v>
      </c>
      <c r="I135" s="5">
        <v>9421829</v>
      </c>
      <c r="J135" s="5">
        <v>9157688</v>
      </c>
      <c r="K135" s="5">
        <v>9919418</v>
      </c>
      <c r="L135" s="5">
        <v>9552783</v>
      </c>
      <c r="M135" s="5">
        <v>8744394</v>
      </c>
      <c r="N135" s="5">
        <v>8962158</v>
      </c>
      <c r="O135" s="5">
        <v>8667389</v>
      </c>
      <c r="P135" s="5">
        <v>8717214</v>
      </c>
      <c r="Q135" s="5">
        <v>8548939</v>
      </c>
      <c r="R135" s="5">
        <v>7919389</v>
      </c>
      <c r="S135" s="5">
        <v>8184973</v>
      </c>
      <c r="T135" s="5">
        <v>8042862</v>
      </c>
      <c r="U135" s="5">
        <v>7981842</v>
      </c>
      <c r="V135" s="5">
        <v>7974248</v>
      </c>
      <c r="W135" s="5">
        <v>7508888</v>
      </c>
      <c r="X135" s="5">
        <v>7959571</v>
      </c>
      <c r="Y135" s="5">
        <v>7179431</v>
      </c>
      <c r="Z135" s="5">
        <v>7142685</v>
      </c>
      <c r="AA135" s="5">
        <v>6848424</v>
      </c>
      <c r="AB135" s="5">
        <v>6739224</v>
      </c>
      <c r="AC135" s="5">
        <v>6631288</v>
      </c>
      <c r="AD135" s="5">
        <v>5980308</v>
      </c>
      <c r="AE135" s="5">
        <v>6433480</v>
      </c>
      <c r="AF135" s="5">
        <v>6354479</v>
      </c>
      <c r="AG135" s="5">
        <v>5996127</v>
      </c>
      <c r="AH135" s="5">
        <v>6125798</v>
      </c>
      <c r="AI135" s="5">
        <v>29591331</v>
      </c>
      <c r="AJ135" s="5">
        <v>29445754</v>
      </c>
      <c r="AK135" s="5">
        <v>28111471</v>
      </c>
      <c r="AL135" s="5">
        <v>29762475</v>
      </c>
      <c r="AM135" s="5">
        <v>28867056</v>
      </c>
      <c r="AN135" s="5">
        <v>30234927</v>
      </c>
      <c r="AO135" s="5">
        <v>28578159</v>
      </c>
      <c r="AP135" s="5">
        <v>29446318</v>
      </c>
      <c r="AQ135" s="5">
        <v>29509572</v>
      </c>
      <c r="AR135" s="5">
        <v>28145638</v>
      </c>
      <c r="AS135" s="5">
        <v>26880647</v>
      </c>
      <c r="AT135" s="5">
        <v>28162429</v>
      </c>
      <c r="AU135" s="5">
        <v>27066293</v>
      </c>
      <c r="AV135" s="5">
        <v>26412872</v>
      </c>
      <c r="AW135" s="5">
        <v>26076616</v>
      </c>
      <c r="AX135" s="5">
        <v>24764862</v>
      </c>
      <c r="AY135" s="5">
        <v>25139931</v>
      </c>
      <c r="AZ135" s="5">
        <v>24924083</v>
      </c>
      <c r="BA135" s="5">
        <v>24940789</v>
      </c>
      <c r="BB135" s="5">
        <v>25258044</v>
      </c>
      <c r="BC135" s="5">
        <v>23842157</v>
      </c>
      <c r="BD135" s="5">
        <v>24370202</v>
      </c>
      <c r="BE135" s="5">
        <v>23384925</v>
      </c>
      <c r="BF135" s="5">
        <v>23016119</v>
      </c>
      <c r="BG135" s="5">
        <v>22680254</v>
      </c>
      <c r="BH135" s="5">
        <v>21199440</v>
      </c>
      <c r="BI135" s="5">
        <v>23305510</v>
      </c>
      <c r="BJ135" s="5">
        <v>23377927</v>
      </c>
      <c r="BK135" s="5">
        <v>22081763</v>
      </c>
      <c r="BL135" s="5">
        <v>20423679</v>
      </c>
      <c r="BM135" s="5">
        <v>19508207</v>
      </c>
      <c r="BN135" s="5">
        <v>19214152</v>
      </c>
      <c r="BO135" s="6">
        <v>9.1651382299262494</v>
      </c>
      <c r="BP135" s="6">
        <v>9.2622100239767402</v>
      </c>
      <c r="BQ135" s="6">
        <v>10.02036154838434</v>
      </c>
      <c r="BR135" s="6">
        <v>10.24681420507277</v>
      </c>
      <c r="BS135" s="6">
        <v>9.7883325777448107</v>
      </c>
      <c r="BT135" s="6">
        <v>9.8541892402993003</v>
      </c>
      <c r="BU135" s="6">
        <v>9.5623218963868197</v>
      </c>
      <c r="BV135" s="6">
        <v>9.5891561276164907</v>
      </c>
      <c r="BW135" s="6">
        <v>9.5118603756511408</v>
      </c>
      <c r="BX135" s="6">
        <v>9.3665050942217398</v>
      </c>
      <c r="BY135" s="6">
        <v>8.2100257605043794</v>
      </c>
      <c r="BZ135" s="6">
        <v>8.3815220781162498</v>
      </c>
      <c r="CA135" s="6">
        <v>8.1502985674576909</v>
      </c>
      <c r="CB135" s="6">
        <v>8.0163437501147108</v>
      </c>
      <c r="CC135" s="6">
        <v>7.7619456636665598</v>
      </c>
      <c r="CD135" s="6">
        <v>7.7202799357374596</v>
      </c>
      <c r="CE135" s="6">
        <v>7.3478556373979398</v>
      </c>
      <c r="CF135" s="6">
        <v>6.9335020295014296</v>
      </c>
      <c r="CG135" s="6">
        <v>7.2524738024130198</v>
      </c>
      <c r="CH135" s="6">
        <v>7.2189377606515297</v>
      </c>
      <c r="CI135" s="6" t="s">
        <v>220</v>
      </c>
      <c r="CJ135" s="6" t="s">
        <v>220</v>
      </c>
      <c r="CK135" s="6" t="s">
        <v>220</v>
      </c>
      <c r="CL135" s="6" t="s">
        <v>220</v>
      </c>
      <c r="CM135" s="6" t="s">
        <v>220</v>
      </c>
      <c r="CN135" s="6" t="s">
        <v>220</v>
      </c>
      <c r="CO135" s="6" t="s">
        <v>220</v>
      </c>
      <c r="CP135" s="6" t="s">
        <v>220</v>
      </c>
      <c r="CQ135" s="6" t="s">
        <v>220</v>
      </c>
      <c r="CR135" s="6" t="s">
        <v>220</v>
      </c>
      <c r="CS135" s="6" t="s">
        <v>220</v>
      </c>
      <c r="CT135" s="6" t="s">
        <v>220</v>
      </c>
      <c r="CU135" s="6">
        <v>7.1106670317734899</v>
      </c>
      <c r="CV135" s="6">
        <v>7.3136502879514103</v>
      </c>
      <c r="CW135" s="6">
        <v>7.76525406852475</v>
      </c>
      <c r="CX135" s="6">
        <v>7.7658271370468102</v>
      </c>
      <c r="CY135" s="6">
        <v>7.4206590273844402</v>
      </c>
      <c r="CZ135" s="6">
        <v>7.9327889930193001</v>
      </c>
      <c r="DA135" s="6">
        <v>7.6735739053283796</v>
      </c>
      <c r="DB135" s="6">
        <v>7.3699139590507103</v>
      </c>
      <c r="DC135" s="6">
        <v>7.6259963641060997</v>
      </c>
      <c r="DD135" s="6">
        <v>7.61221989905476</v>
      </c>
      <c r="DE135" s="6">
        <v>6.6299096643877702</v>
      </c>
      <c r="DF135" s="6">
        <v>7.0540873955933003</v>
      </c>
      <c r="DG135" s="6">
        <v>6.8087719776691502</v>
      </c>
      <c r="DH135" s="6">
        <v>6.6039540649718598</v>
      </c>
      <c r="DI135" s="6">
        <v>6.5656774550884904</v>
      </c>
      <c r="DJ135" s="6">
        <v>6.3625169023729002</v>
      </c>
      <c r="DK135" s="6">
        <v>6.0210133579623699</v>
      </c>
      <c r="DL135" s="6">
        <v>5.6143605211988996</v>
      </c>
      <c r="DM135" s="6">
        <v>5.8982535448391804</v>
      </c>
      <c r="DN135" s="6">
        <v>5.8272913522996301</v>
      </c>
      <c r="DO135" s="6" t="s">
        <v>220</v>
      </c>
      <c r="DP135" s="6" t="s">
        <v>220</v>
      </c>
      <c r="DQ135" s="6" t="s">
        <v>220</v>
      </c>
      <c r="DR135" s="6" t="s">
        <v>220</v>
      </c>
      <c r="DS135" s="6" t="s">
        <v>220</v>
      </c>
      <c r="DT135" s="6" t="s">
        <v>220</v>
      </c>
      <c r="DU135" s="6" t="s">
        <v>220</v>
      </c>
      <c r="DV135" s="6" t="s">
        <v>220</v>
      </c>
      <c r="DW135" s="6" t="s">
        <v>220</v>
      </c>
      <c r="DX135" s="6" t="s">
        <v>220</v>
      </c>
      <c r="DY135" s="6" t="s">
        <v>220</v>
      </c>
      <c r="DZ135" s="6" t="s">
        <v>220</v>
      </c>
      <c r="EA135" s="6">
        <v>9.1651382299262565</v>
      </c>
      <c r="EB135" s="6">
        <v>9.2622100239767473</v>
      </c>
      <c r="EC135" s="6">
        <v>10.020361548384347</v>
      </c>
      <c r="ED135" s="6">
        <v>10.246814205072774</v>
      </c>
      <c r="EE135" s="6">
        <v>9.7883325777448178</v>
      </c>
      <c r="EF135" s="6">
        <v>9.8541892402993003</v>
      </c>
      <c r="EG135" s="6">
        <v>9.5623218963868286</v>
      </c>
      <c r="EH135" s="6">
        <v>9.5891561276164907</v>
      </c>
      <c r="EI135" s="6">
        <v>9.5118603756511479</v>
      </c>
      <c r="EJ135" s="6">
        <v>9.3665050942217469</v>
      </c>
      <c r="EK135" s="6">
        <v>8.2100257605043865</v>
      </c>
      <c r="EL135" s="6">
        <v>8.3815220781162569</v>
      </c>
      <c r="EM135" s="6">
        <v>8.1502985674576927</v>
      </c>
      <c r="EN135" s="6">
        <v>8.0163437501147161</v>
      </c>
      <c r="EO135" s="6">
        <v>7.7619456636665669</v>
      </c>
      <c r="EP135" s="6">
        <v>7.7202799357374667</v>
      </c>
      <c r="EQ135" s="6">
        <v>7.3478556373979487</v>
      </c>
      <c r="ER135" s="6">
        <v>6.9335020295014385</v>
      </c>
      <c r="ES135" s="6">
        <v>7.2524738024130269</v>
      </c>
      <c r="ET135" s="6">
        <v>7.2189377606515368</v>
      </c>
      <c r="EU135" s="6" t="s">
        <v>220</v>
      </c>
      <c r="EV135" s="6" t="s">
        <v>220</v>
      </c>
      <c r="EW135" s="6" t="s">
        <v>220</v>
      </c>
      <c r="EX135" s="6" t="s">
        <v>220</v>
      </c>
      <c r="EY135" s="6" t="s">
        <v>220</v>
      </c>
      <c r="EZ135" s="6" t="s">
        <v>220</v>
      </c>
      <c r="FA135" s="6" t="s">
        <v>220</v>
      </c>
      <c r="FB135" s="6" t="s">
        <v>220</v>
      </c>
      <c r="FC135" s="6" t="s">
        <v>220</v>
      </c>
      <c r="FD135" s="6" t="s">
        <v>220</v>
      </c>
      <c r="FE135" s="6" t="s">
        <v>220</v>
      </c>
      <c r="FF135" s="6" t="s">
        <v>220</v>
      </c>
      <c r="FG135" s="6">
        <v>7.1106670317734961</v>
      </c>
      <c r="FH135" s="6">
        <v>7.3136502879514147</v>
      </c>
      <c r="FI135" s="6">
        <v>7.7652540685247535</v>
      </c>
      <c r="FJ135" s="6">
        <v>7.765827137046811</v>
      </c>
      <c r="FK135" s="6">
        <v>7.4206590273844473</v>
      </c>
      <c r="FL135" s="6">
        <v>7.9327889930193063</v>
      </c>
      <c r="FM135" s="6">
        <v>7.6735739053283876</v>
      </c>
      <c r="FN135" s="6">
        <v>7.3699139590507112</v>
      </c>
      <c r="FO135" s="6">
        <v>7.6259963641061095</v>
      </c>
      <c r="FP135" s="6">
        <v>7.6122198990547627</v>
      </c>
      <c r="FQ135" s="6">
        <v>6.6299096643877782</v>
      </c>
      <c r="FR135" s="6">
        <v>7.0540873955933083</v>
      </c>
      <c r="FS135" s="6">
        <v>6.8087719776691538</v>
      </c>
      <c r="FT135" s="6">
        <v>6.6039540649718687</v>
      </c>
      <c r="FU135" s="6">
        <v>6.565677455088494</v>
      </c>
      <c r="FV135" s="6">
        <v>6.3625169023729038</v>
      </c>
      <c r="FW135" s="6">
        <v>6.0210133579623779</v>
      </c>
      <c r="FX135" s="6">
        <v>5.6143605211989041</v>
      </c>
      <c r="FY135" s="6">
        <v>5.8982535448391813</v>
      </c>
      <c r="FZ135" s="6">
        <v>5.8272913522996328</v>
      </c>
      <c r="GA135" s="6" t="s">
        <v>220</v>
      </c>
      <c r="GB135" s="6" t="s">
        <v>220</v>
      </c>
      <c r="GC135" s="6" t="s">
        <v>220</v>
      </c>
      <c r="GD135" s="6" t="s">
        <v>220</v>
      </c>
      <c r="GE135" s="6" t="s">
        <v>220</v>
      </c>
      <c r="GF135" s="6" t="s">
        <v>220</v>
      </c>
      <c r="GG135" s="6" t="s">
        <v>220</v>
      </c>
      <c r="GH135" s="6" t="s">
        <v>220</v>
      </c>
      <c r="GI135" s="6" t="s">
        <v>220</v>
      </c>
      <c r="GJ135" s="6" t="s">
        <v>220</v>
      </c>
      <c r="GK135" s="6" t="s">
        <v>220</v>
      </c>
      <c r="GL135" s="6" t="s">
        <v>220</v>
      </c>
      <c r="GM135" s="5">
        <v>729158</v>
      </c>
      <c r="GN135" s="5">
        <v>722360</v>
      </c>
      <c r="GO135" s="5">
        <v>716425</v>
      </c>
      <c r="GP135" s="5">
        <v>709647</v>
      </c>
      <c r="GQ135" s="5">
        <v>701282</v>
      </c>
      <c r="GR135" s="5">
        <v>694004</v>
      </c>
      <c r="GS135" s="5">
        <v>687079</v>
      </c>
      <c r="GT135" s="5">
        <v>680214</v>
      </c>
      <c r="GU135" s="5">
        <v>673655</v>
      </c>
      <c r="GV135" s="5">
        <v>668523</v>
      </c>
      <c r="GW135" s="5">
        <v>663032</v>
      </c>
      <c r="GX135" s="5">
        <v>657392</v>
      </c>
      <c r="GY135" s="5">
        <v>651482</v>
      </c>
      <c r="GZ135" s="5">
        <v>644466</v>
      </c>
      <c r="HA135" s="5">
        <v>635839</v>
      </c>
      <c r="HB135" s="5">
        <v>627024</v>
      </c>
      <c r="HC135" s="5">
        <v>619992</v>
      </c>
      <c r="HD135" s="5">
        <v>614210</v>
      </c>
      <c r="HE135" s="5">
        <v>607879</v>
      </c>
      <c r="HF135" s="5">
        <v>604997</v>
      </c>
      <c r="HG135" s="5" t="s">
        <v>220</v>
      </c>
      <c r="HH135" s="5" t="s">
        <v>220</v>
      </c>
      <c r="HI135" s="5" t="s">
        <v>220</v>
      </c>
      <c r="HJ135" s="5" t="s">
        <v>220</v>
      </c>
      <c r="HK135" s="5" t="s">
        <v>220</v>
      </c>
      <c r="HL135" s="5" t="s">
        <v>220</v>
      </c>
      <c r="HM135" s="5" t="s">
        <v>220</v>
      </c>
      <c r="HN135" s="5" t="s">
        <v>220</v>
      </c>
      <c r="HO135" s="5" t="s">
        <v>220</v>
      </c>
      <c r="HP135" s="5" t="s">
        <v>220</v>
      </c>
      <c r="HQ135" s="5" t="s">
        <v>220</v>
      </c>
      <c r="HR135" s="5" t="s">
        <v>220</v>
      </c>
      <c r="HS135" s="5">
        <v>854128</v>
      </c>
      <c r="HT135" s="5">
        <v>845498</v>
      </c>
      <c r="HU135" s="5">
        <v>838252</v>
      </c>
      <c r="HV135" s="5">
        <v>830057</v>
      </c>
      <c r="HW135" s="5">
        <v>820058</v>
      </c>
      <c r="HX135" s="5">
        <v>811188</v>
      </c>
      <c r="HY135" s="5">
        <v>802834</v>
      </c>
      <c r="HZ135" s="5">
        <v>794321</v>
      </c>
      <c r="IA135" s="5">
        <v>786522</v>
      </c>
      <c r="IB135" s="5">
        <v>780180</v>
      </c>
      <c r="IC135" s="5">
        <v>773897</v>
      </c>
      <c r="ID135" s="5">
        <v>766887</v>
      </c>
      <c r="IE135" s="5">
        <v>759576</v>
      </c>
      <c r="IF135" s="5">
        <v>751041</v>
      </c>
      <c r="IG135" s="5">
        <v>740596</v>
      </c>
      <c r="IH135" s="5">
        <v>730695</v>
      </c>
      <c r="II135" s="5">
        <v>722359</v>
      </c>
      <c r="IJ135" s="5">
        <v>713213</v>
      </c>
      <c r="IK135" s="5">
        <v>700420</v>
      </c>
      <c r="IL135" s="5">
        <v>703628</v>
      </c>
      <c r="IM135" s="5" t="s">
        <v>220</v>
      </c>
      <c r="IN135" s="5" t="s">
        <v>220</v>
      </c>
      <c r="IO135" s="5" t="s">
        <v>220</v>
      </c>
      <c r="IP135" s="5" t="s">
        <v>220</v>
      </c>
      <c r="IQ135" s="5" t="s">
        <v>220</v>
      </c>
      <c r="IR135" s="5" t="s">
        <v>220</v>
      </c>
      <c r="IS135" s="5" t="s">
        <v>220</v>
      </c>
      <c r="IT135" s="5" t="s">
        <v>220</v>
      </c>
      <c r="IU135" s="5" t="s">
        <v>220</v>
      </c>
      <c r="IV135" s="5" t="s">
        <v>220</v>
      </c>
      <c r="IW135" s="5" t="s">
        <v>220</v>
      </c>
      <c r="IX135" s="5" t="s">
        <v>220</v>
      </c>
    </row>
    <row r="136" spans="1:258" x14ac:dyDescent="0.3">
      <c r="A136" s="1" t="s">
        <v>130</v>
      </c>
      <c r="B136" s="2">
        <v>4080589</v>
      </c>
      <c r="C136" s="5">
        <v>45544415</v>
      </c>
      <c r="D136" s="5">
        <v>46204893</v>
      </c>
      <c r="E136" s="5">
        <v>40955929</v>
      </c>
      <c r="F136" s="5">
        <v>41234983</v>
      </c>
      <c r="G136" s="5">
        <v>42552509</v>
      </c>
      <c r="H136" s="5">
        <v>42196193</v>
      </c>
      <c r="I136" s="5">
        <v>41486332</v>
      </c>
      <c r="J136" s="5">
        <v>40377144</v>
      </c>
      <c r="K136" s="5">
        <v>43887470</v>
      </c>
      <c r="L136" s="5">
        <v>41823026</v>
      </c>
      <c r="M136" s="5">
        <v>38299457</v>
      </c>
      <c r="N136" s="5">
        <v>38727823</v>
      </c>
      <c r="O136" s="5">
        <v>37450416</v>
      </c>
      <c r="P136" s="5">
        <v>38622368</v>
      </c>
      <c r="Q136" s="5">
        <v>39009610</v>
      </c>
      <c r="R136" s="5">
        <v>36665756</v>
      </c>
      <c r="S136" s="5">
        <v>38024192</v>
      </c>
      <c r="T136" s="5">
        <v>35858862</v>
      </c>
      <c r="U136" s="5" t="s">
        <v>220</v>
      </c>
      <c r="V136" s="5" t="s">
        <v>220</v>
      </c>
      <c r="W136" s="5" t="s">
        <v>220</v>
      </c>
      <c r="X136" s="5" t="s">
        <v>220</v>
      </c>
      <c r="Y136" s="5" t="s">
        <v>220</v>
      </c>
      <c r="Z136" s="5" t="s">
        <v>220</v>
      </c>
      <c r="AA136" s="5" t="s">
        <v>220</v>
      </c>
      <c r="AB136" s="5" t="s">
        <v>220</v>
      </c>
      <c r="AC136" s="5" t="s">
        <v>220</v>
      </c>
      <c r="AD136" s="5" t="s">
        <v>220</v>
      </c>
      <c r="AE136" s="5" t="s">
        <v>220</v>
      </c>
      <c r="AF136" s="5" t="s">
        <v>220</v>
      </c>
      <c r="AG136" s="5" t="s">
        <v>220</v>
      </c>
      <c r="AH136" s="5" t="s">
        <v>220</v>
      </c>
      <c r="AI136" s="5">
        <v>133357452</v>
      </c>
      <c r="AJ136" s="5">
        <v>130007690</v>
      </c>
      <c r="AK136" s="5">
        <v>117017075</v>
      </c>
      <c r="AL136" s="5">
        <v>115791379</v>
      </c>
      <c r="AM136" s="5">
        <v>116594625</v>
      </c>
      <c r="AN136" s="5">
        <v>114905829</v>
      </c>
      <c r="AO136" s="5">
        <v>112312279</v>
      </c>
      <c r="AP136" s="5">
        <v>111329397</v>
      </c>
      <c r="AQ136" s="5">
        <v>114956521</v>
      </c>
      <c r="AR136" s="5">
        <v>110433101</v>
      </c>
      <c r="AS136" s="5">
        <v>104490504</v>
      </c>
      <c r="AT136" s="5">
        <v>108994160</v>
      </c>
      <c r="AU136" s="5">
        <v>106556966</v>
      </c>
      <c r="AV136" s="5">
        <v>107985212</v>
      </c>
      <c r="AW136" s="5">
        <v>106188534</v>
      </c>
      <c r="AX136" s="5">
        <v>101644131</v>
      </c>
      <c r="AY136" s="5">
        <v>102713458</v>
      </c>
      <c r="AZ136" s="5">
        <v>97136129</v>
      </c>
      <c r="BA136" s="5" t="s">
        <v>220</v>
      </c>
      <c r="BB136" s="5" t="s">
        <v>220</v>
      </c>
      <c r="BC136" s="5" t="s">
        <v>220</v>
      </c>
      <c r="BD136" s="5" t="s">
        <v>220</v>
      </c>
      <c r="BE136" s="5" t="s">
        <v>220</v>
      </c>
      <c r="BF136" s="5" t="s">
        <v>220</v>
      </c>
      <c r="BG136" s="5" t="s">
        <v>220</v>
      </c>
      <c r="BH136" s="5" t="s">
        <v>220</v>
      </c>
      <c r="BI136" s="5" t="s">
        <v>220</v>
      </c>
      <c r="BJ136" s="5" t="s">
        <v>220</v>
      </c>
      <c r="BK136" s="5" t="s">
        <v>220</v>
      </c>
      <c r="BL136" s="5" t="s">
        <v>220</v>
      </c>
      <c r="BM136" s="5" t="s">
        <v>220</v>
      </c>
      <c r="BN136" s="5" t="s">
        <v>220</v>
      </c>
      <c r="BO136" s="6" t="s">
        <v>220</v>
      </c>
      <c r="BP136" s="6" t="s">
        <v>220</v>
      </c>
      <c r="BQ136" s="6" t="s">
        <v>220</v>
      </c>
      <c r="BR136" s="6" t="s">
        <v>220</v>
      </c>
      <c r="BS136" s="6" t="s">
        <v>220</v>
      </c>
      <c r="BT136" s="6" t="s">
        <v>220</v>
      </c>
      <c r="BU136" s="6" t="s">
        <v>220</v>
      </c>
      <c r="BV136" s="6" t="s">
        <v>220</v>
      </c>
      <c r="BW136" s="6" t="s">
        <v>220</v>
      </c>
      <c r="BX136" s="6" t="s">
        <v>220</v>
      </c>
      <c r="BY136" s="6" t="s">
        <v>220</v>
      </c>
      <c r="BZ136" s="6" t="s">
        <v>220</v>
      </c>
      <c r="CA136" s="6" t="s">
        <v>220</v>
      </c>
      <c r="CB136" s="6" t="s">
        <v>220</v>
      </c>
      <c r="CC136" s="6" t="s">
        <v>220</v>
      </c>
      <c r="CD136" s="6" t="s">
        <v>220</v>
      </c>
      <c r="CE136" s="6" t="s">
        <v>220</v>
      </c>
      <c r="CF136" s="6" t="s">
        <v>220</v>
      </c>
      <c r="CG136" s="6">
        <v>9.0024874976562703</v>
      </c>
      <c r="CH136" s="6" t="s">
        <v>220</v>
      </c>
      <c r="CI136" s="6" t="s">
        <v>220</v>
      </c>
      <c r="CJ136" s="6" t="s">
        <v>220</v>
      </c>
      <c r="CK136" s="6" t="s">
        <v>220</v>
      </c>
      <c r="CL136" s="6" t="s">
        <v>220</v>
      </c>
      <c r="CM136" s="6" t="s">
        <v>220</v>
      </c>
      <c r="CN136" s="6" t="s">
        <v>220</v>
      </c>
      <c r="CO136" s="6" t="s">
        <v>220</v>
      </c>
      <c r="CP136" s="6" t="s">
        <v>220</v>
      </c>
      <c r="CQ136" s="6" t="s">
        <v>220</v>
      </c>
      <c r="CR136" s="6" t="s">
        <v>220</v>
      </c>
      <c r="CS136" s="6" t="s">
        <v>220</v>
      </c>
      <c r="CT136" s="6" t="s">
        <v>220</v>
      </c>
      <c r="CU136" s="6" t="s">
        <v>220</v>
      </c>
      <c r="CV136" s="6" t="s">
        <v>220</v>
      </c>
      <c r="CW136" s="6" t="s">
        <v>220</v>
      </c>
      <c r="CX136" s="6" t="s">
        <v>220</v>
      </c>
      <c r="CY136" s="6" t="s">
        <v>220</v>
      </c>
      <c r="CZ136" s="6" t="s">
        <v>220</v>
      </c>
      <c r="DA136" s="6" t="s">
        <v>220</v>
      </c>
      <c r="DB136" s="6" t="s">
        <v>220</v>
      </c>
      <c r="DC136" s="6" t="s">
        <v>220</v>
      </c>
      <c r="DD136" s="6" t="s">
        <v>220</v>
      </c>
      <c r="DE136" s="6" t="s">
        <v>220</v>
      </c>
      <c r="DF136" s="6" t="s">
        <v>220</v>
      </c>
      <c r="DG136" s="6" t="s">
        <v>220</v>
      </c>
      <c r="DH136" s="6" t="s">
        <v>220</v>
      </c>
      <c r="DI136" s="6" t="s">
        <v>220</v>
      </c>
      <c r="DJ136" s="6" t="s">
        <v>220</v>
      </c>
      <c r="DK136" s="6" t="s">
        <v>220</v>
      </c>
      <c r="DL136" s="6" t="s">
        <v>220</v>
      </c>
      <c r="DM136" s="6">
        <v>7.5568451910079304</v>
      </c>
      <c r="DN136" s="6" t="s">
        <v>220</v>
      </c>
      <c r="DO136" s="6" t="s">
        <v>220</v>
      </c>
      <c r="DP136" s="6" t="s">
        <v>220</v>
      </c>
      <c r="DQ136" s="6" t="s">
        <v>220</v>
      </c>
      <c r="DR136" s="6" t="s">
        <v>220</v>
      </c>
      <c r="DS136" s="6" t="s">
        <v>220</v>
      </c>
      <c r="DT136" s="6" t="s">
        <v>220</v>
      </c>
      <c r="DU136" s="6" t="s">
        <v>220</v>
      </c>
      <c r="DV136" s="6" t="s">
        <v>220</v>
      </c>
      <c r="DW136" s="6" t="s">
        <v>220</v>
      </c>
      <c r="DX136" s="6" t="s">
        <v>220</v>
      </c>
      <c r="DY136" s="6" t="s">
        <v>220</v>
      </c>
      <c r="DZ136" s="6" t="s">
        <v>220</v>
      </c>
      <c r="EA136" s="6" t="s">
        <v>220</v>
      </c>
      <c r="EB136" s="6" t="s">
        <v>220</v>
      </c>
      <c r="EC136" s="6" t="s">
        <v>220</v>
      </c>
      <c r="ED136" s="6" t="s">
        <v>220</v>
      </c>
      <c r="EE136" s="6" t="s">
        <v>220</v>
      </c>
      <c r="EF136" s="6" t="s">
        <v>220</v>
      </c>
      <c r="EG136" s="6" t="s">
        <v>220</v>
      </c>
      <c r="EH136" s="6" t="s">
        <v>220</v>
      </c>
      <c r="EI136" s="6" t="s">
        <v>220</v>
      </c>
      <c r="EJ136" s="6" t="s">
        <v>220</v>
      </c>
      <c r="EK136" s="6" t="s">
        <v>220</v>
      </c>
      <c r="EL136" s="6" t="s">
        <v>220</v>
      </c>
      <c r="EM136" s="6" t="s">
        <v>220</v>
      </c>
      <c r="EN136" s="6" t="s">
        <v>220</v>
      </c>
      <c r="EO136" s="6" t="s">
        <v>220</v>
      </c>
      <c r="EP136" s="6" t="s">
        <v>220</v>
      </c>
      <c r="EQ136" s="6" t="s">
        <v>220</v>
      </c>
      <c r="ER136" s="6" t="s">
        <v>220</v>
      </c>
      <c r="ES136" s="6">
        <v>9.0024874976562721</v>
      </c>
      <c r="ET136" s="6" t="s">
        <v>220</v>
      </c>
      <c r="EU136" s="6" t="s">
        <v>220</v>
      </c>
      <c r="EV136" s="6" t="s">
        <v>220</v>
      </c>
      <c r="EW136" s="6" t="s">
        <v>220</v>
      </c>
      <c r="EX136" s="6" t="s">
        <v>220</v>
      </c>
      <c r="EY136" s="6" t="s">
        <v>220</v>
      </c>
      <c r="EZ136" s="6" t="s">
        <v>220</v>
      </c>
      <c r="FA136" s="6" t="s">
        <v>220</v>
      </c>
      <c r="FB136" s="6" t="s">
        <v>220</v>
      </c>
      <c r="FC136" s="6" t="s">
        <v>220</v>
      </c>
      <c r="FD136" s="6" t="s">
        <v>220</v>
      </c>
      <c r="FE136" s="6" t="s">
        <v>220</v>
      </c>
      <c r="FF136" s="6" t="s">
        <v>220</v>
      </c>
      <c r="FG136" s="6" t="s">
        <v>220</v>
      </c>
      <c r="FH136" s="6" t="s">
        <v>220</v>
      </c>
      <c r="FI136" s="6" t="s">
        <v>220</v>
      </c>
      <c r="FJ136" s="6" t="s">
        <v>220</v>
      </c>
      <c r="FK136" s="6" t="s">
        <v>220</v>
      </c>
      <c r="FL136" s="6" t="s">
        <v>220</v>
      </c>
      <c r="FM136" s="6" t="s">
        <v>220</v>
      </c>
      <c r="FN136" s="6" t="s">
        <v>220</v>
      </c>
      <c r="FO136" s="6" t="s">
        <v>220</v>
      </c>
      <c r="FP136" s="6" t="s">
        <v>220</v>
      </c>
      <c r="FQ136" s="6" t="s">
        <v>220</v>
      </c>
      <c r="FR136" s="6" t="s">
        <v>220</v>
      </c>
      <c r="FS136" s="6" t="s">
        <v>220</v>
      </c>
      <c r="FT136" s="6" t="s">
        <v>220</v>
      </c>
      <c r="FU136" s="6" t="s">
        <v>220</v>
      </c>
      <c r="FV136" s="6" t="s">
        <v>220</v>
      </c>
      <c r="FW136" s="6" t="s">
        <v>220</v>
      </c>
      <c r="FX136" s="6" t="s">
        <v>220</v>
      </c>
      <c r="FY136" s="6">
        <v>7.5568451910079393</v>
      </c>
      <c r="FZ136" s="6" t="s">
        <v>220</v>
      </c>
      <c r="GA136" s="6" t="s">
        <v>220</v>
      </c>
      <c r="GB136" s="6" t="s">
        <v>220</v>
      </c>
      <c r="GC136" s="6" t="s">
        <v>220</v>
      </c>
      <c r="GD136" s="6" t="s">
        <v>220</v>
      </c>
      <c r="GE136" s="6" t="s">
        <v>220</v>
      </c>
      <c r="GF136" s="6" t="s">
        <v>220</v>
      </c>
      <c r="GG136" s="6" t="s">
        <v>220</v>
      </c>
      <c r="GH136" s="6" t="s">
        <v>220</v>
      </c>
      <c r="GI136" s="6" t="s">
        <v>220</v>
      </c>
      <c r="GJ136" s="6" t="s">
        <v>220</v>
      </c>
      <c r="GK136" s="6" t="s">
        <v>220</v>
      </c>
      <c r="GL136" s="6" t="s">
        <v>220</v>
      </c>
      <c r="GM136" s="5" t="s">
        <v>220</v>
      </c>
      <c r="GN136" s="5" t="s">
        <v>220</v>
      </c>
      <c r="GO136" s="5" t="s">
        <v>220</v>
      </c>
      <c r="GP136" s="5" t="s">
        <v>220</v>
      </c>
      <c r="GQ136" s="5" t="s">
        <v>220</v>
      </c>
      <c r="GR136" s="5" t="s">
        <v>220</v>
      </c>
      <c r="GS136" s="5" t="s">
        <v>220</v>
      </c>
      <c r="GT136" s="5" t="s">
        <v>220</v>
      </c>
      <c r="GU136" s="5" t="s">
        <v>220</v>
      </c>
      <c r="GV136" s="5" t="s">
        <v>220</v>
      </c>
      <c r="GW136" s="5" t="s">
        <v>220</v>
      </c>
      <c r="GX136" s="5" t="s">
        <v>220</v>
      </c>
      <c r="GY136" s="5" t="s">
        <v>220</v>
      </c>
      <c r="GZ136" s="5" t="s">
        <v>220</v>
      </c>
      <c r="HA136" s="5" t="s">
        <v>220</v>
      </c>
      <c r="HB136" s="5" t="s">
        <v>220</v>
      </c>
      <c r="HC136" s="5" t="s">
        <v>220</v>
      </c>
      <c r="HD136" s="5" t="s">
        <v>220</v>
      </c>
      <c r="HE136" s="5">
        <v>2441268</v>
      </c>
      <c r="HF136" s="5" t="s">
        <v>220</v>
      </c>
      <c r="HG136" s="5" t="s">
        <v>220</v>
      </c>
      <c r="HH136" s="5" t="s">
        <v>220</v>
      </c>
      <c r="HI136" s="5" t="s">
        <v>220</v>
      </c>
      <c r="HJ136" s="5" t="s">
        <v>220</v>
      </c>
      <c r="HK136" s="5" t="s">
        <v>220</v>
      </c>
      <c r="HL136" s="5" t="s">
        <v>220</v>
      </c>
      <c r="HM136" s="5" t="s">
        <v>220</v>
      </c>
      <c r="HN136" s="5" t="s">
        <v>220</v>
      </c>
      <c r="HO136" s="5" t="s">
        <v>220</v>
      </c>
      <c r="HP136" s="5" t="s">
        <v>220</v>
      </c>
      <c r="HQ136" s="5" t="s">
        <v>220</v>
      </c>
      <c r="HR136" s="5" t="s">
        <v>220</v>
      </c>
      <c r="HS136" s="5" t="s">
        <v>220</v>
      </c>
      <c r="HT136" s="5" t="s">
        <v>220</v>
      </c>
      <c r="HU136" s="5" t="s">
        <v>220</v>
      </c>
      <c r="HV136" s="5" t="s">
        <v>220</v>
      </c>
      <c r="HW136" s="5" t="s">
        <v>220</v>
      </c>
      <c r="HX136" s="5" t="s">
        <v>220</v>
      </c>
      <c r="HY136" s="5" t="s">
        <v>220</v>
      </c>
      <c r="HZ136" s="5" t="s">
        <v>220</v>
      </c>
      <c r="IA136" s="5" t="s">
        <v>220</v>
      </c>
      <c r="IB136" s="5" t="s">
        <v>220</v>
      </c>
      <c r="IC136" s="5" t="s">
        <v>220</v>
      </c>
      <c r="ID136" s="5" t="s">
        <v>220</v>
      </c>
      <c r="IE136" s="5" t="s">
        <v>220</v>
      </c>
      <c r="IF136" s="5" t="s">
        <v>220</v>
      </c>
      <c r="IG136" s="5" t="s">
        <v>220</v>
      </c>
      <c r="IH136" s="5" t="s">
        <v>220</v>
      </c>
      <c r="II136" s="5" t="s">
        <v>220</v>
      </c>
      <c r="IJ136" s="5" t="s">
        <v>220</v>
      </c>
      <c r="IK136" s="5">
        <v>2791898</v>
      </c>
      <c r="IL136" s="5" t="s">
        <v>220</v>
      </c>
      <c r="IM136" s="5" t="s">
        <v>220</v>
      </c>
      <c r="IN136" s="5" t="s">
        <v>220</v>
      </c>
      <c r="IO136" s="5" t="s">
        <v>220</v>
      </c>
      <c r="IP136" s="5" t="s">
        <v>220</v>
      </c>
      <c r="IQ136" s="5" t="s">
        <v>220</v>
      </c>
      <c r="IR136" s="5" t="s">
        <v>220</v>
      </c>
      <c r="IS136" s="5" t="s">
        <v>220</v>
      </c>
      <c r="IT136" s="5" t="s">
        <v>220</v>
      </c>
      <c r="IU136" s="5" t="s">
        <v>220</v>
      </c>
      <c r="IV136" s="5" t="s">
        <v>220</v>
      </c>
      <c r="IW136" s="5" t="s">
        <v>220</v>
      </c>
      <c r="IX136" s="5" t="s">
        <v>220</v>
      </c>
    </row>
    <row r="137" spans="1:258" x14ac:dyDescent="0.3">
      <c r="A137" s="1" t="s">
        <v>131</v>
      </c>
      <c r="B137" s="2">
        <v>4057093</v>
      </c>
      <c r="C137" s="5">
        <v>1615892</v>
      </c>
      <c r="D137" s="5">
        <v>1668063</v>
      </c>
      <c r="E137" s="5">
        <v>1556193</v>
      </c>
      <c r="F137" s="5">
        <v>1683233</v>
      </c>
      <c r="G137" s="5">
        <v>1662539</v>
      </c>
      <c r="H137" s="5">
        <v>1625933</v>
      </c>
      <c r="I137" s="5">
        <v>1677643</v>
      </c>
      <c r="J137" s="5">
        <v>1665381</v>
      </c>
      <c r="K137" s="5">
        <v>1668869</v>
      </c>
      <c r="L137" s="5">
        <v>1690174</v>
      </c>
      <c r="M137" s="5">
        <v>1561344</v>
      </c>
      <c r="N137" s="5">
        <v>1658914</v>
      </c>
      <c r="O137" s="5">
        <v>1645851</v>
      </c>
      <c r="P137" s="5">
        <v>1572484</v>
      </c>
      <c r="Q137" s="5">
        <v>1672162</v>
      </c>
      <c r="R137" s="5">
        <v>1500375</v>
      </c>
      <c r="S137" s="5">
        <v>1473586</v>
      </c>
      <c r="T137" s="5">
        <v>1452311</v>
      </c>
      <c r="U137" s="5">
        <v>1322643</v>
      </c>
      <c r="V137" s="5">
        <v>1300731</v>
      </c>
      <c r="W137" s="5">
        <v>1304199</v>
      </c>
      <c r="X137" s="5">
        <v>1190951</v>
      </c>
      <c r="Y137" s="5">
        <v>1189779</v>
      </c>
      <c r="Z137" s="5">
        <v>1152756</v>
      </c>
      <c r="AA137" s="5">
        <v>1133831</v>
      </c>
      <c r="AB137" s="5">
        <v>1117685</v>
      </c>
      <c r="AC137" s="5">
        <v>1076478</v>
      </c>
      <c r="AD137" s="5">
        <v>1034849</v>
      </c>
      <c r="AE137" s="5">
        <v>1055973</v>
      </c>
      <c r="AF137" s="5">
        <v>995352</v>
      </c>
      <c r="AG137" s="5">
        <v>997400</v>
      </c>
      <c r="AH137" s="5">
        <v>964794</v>
      </c>
      <c r="AI137" s="5">
        <v>4122410</v>
      </c>
      <c r="AJ137" s="5">
        <v>4232576</v>
      </c>
      <c r="AK137" s="5">
        <v>4056841</v>
      </c>
      <c r="AL137" s="5">
        <v>4315576</v>
      </c>
      <c r="AM137" s="5">
        <v>4415840</v>
      </c>
      <c r="AN137" s="5">
        <v>4256408</v>
      </c>
      <c r="AO137" s="5">
        <v>4263699</v>
      </c>
      <c r="AP137" s="5">
        <v>4300462</v>
      </c>
      <c r="AQ137" s="5">
        <v>4486052</v>
      </c>
      <c r="AR137" s="5">
        <v>4427722</v>
      </c>
      <c r="AS137" s="5">
        <v>4195388</v>
      </c>
      <c r="AT137" s="5">
        <v>4442197</v>
      </c>
      <c r="AU137" s="5">
        <v>4470009</v>
      </c>
      <c r="AV137" s="5">
        <v>4421075</v>
      </c>
      <c r="AW137" s="5">
        <v>4635830</v>
      </c>
      <c r="AX137" s="5">
        <v>4374983</v>
      </c>
      <c r="AY137" s="5">
        <v>4270538</v>
      </c>
      <c r="AZ137" s="5">
        <v>4427842</v>
      </c>
      <c r="BA137" s="5">
        <v>5387979</v>
      </c>
      <c r="BB137" s="5">
        <v>5482609</v>
      </c>
      <c r="BC137" s="5">
        <v>5217439</v>
      </c>
      <c r="BD137" s="5">
        <v>5482322</v>
      </c>
      <c r="BE137" s="5">
        <v>5059220</v>
      </c>
      <c r="BF137" s="5">
        <v>4876395</v>
      </c>
      <c r="BG137" s="5">
        <v>4732480</v>
      </c>
      <c r="BH137" s="5">
        <v>4802606</v>
      </c>
      <c r="BI137" s="5">
        <v>4670564</v>
      </c>
      <c r="BJ137" s="5">
        <v>4554963</v>
      </c>
      <c r="BK137" s="5">
        <v>4610348</v>
      </c>
      <c r="BL137" s="5">
        <v>4686638</v>
      </c>
      <c r="BM137" s="5">
        <v>4563008</v>
      </c>
      <c r="BN137" s="5">
        <v>4379642</v>
      </c>
      <c r="BO137" s="6">
        <v>19.405507323732781</v>
      </c>
      <c r="BP137" s="6">
        <v>20.528964246235979</v>
      </c>
      <c r="BQ137" s="6">
        <v>22.242892449886611</v>
      </c>
      <c r="BR137" s="6">
        <v>19.398177061094891</v>
      </c>
      <c r="BS137" s="6">
        <v>20.819452858236751</v>
      </c>
      <c r="BT137" s="6">
        <v>23.23716286676505</v>
      </c>
      <c r="BU137" s="6">
        <v>19.456731002572351</v>
      </c>
      <c r="BV137" s="6">
        <v>16.850988150986161</v>
      </c>
      <c r="BW137" s="6">
        <v>18.602404276872441</v>
      </c>
      <c r="BX137" s="6">
        <v>18.883418968964921</v>
      </c>
      <c r="BY137" s="6">
        <v>17.633269689072229</v>
      </c>
      <c r="BZ137" s="6">
        <v>18.118736021063949</v>
      </c>
      <c r="CA137" s="6">
        <v>16.595014874045781</v>
      </c>
      <c r="CB137" s="6">
        <v>15.397925379752881</v>
      </c>
      <c r="CC137" s="6">
        <v>15.20062326656322</v>
      </c>
      <c r="CD137" s="6">
        <v>13.84179931834171</v>
      </c>
      <c r="CE137" s="6">
        <v>13.946937438584991</v>
      </c>
      <c r="CF137" s="6">
        <v>12.469173323275941</v>
      </c>
      <c r="CG137" s="6">
        <v>14.778544584155229</v>
      </c>
      <c r="CH137" s="6">
        <v>13.5435210914307</v>
      </c>
      <c r="CI137" s="6" t="s">
        <v>220</v>
      </c>
      <c r="CJ137" s="6" t="s">
        <v>220</v>
      </c>
      <c r="CK137" s="6" t="s">
        <v>220</v>
      </c>
      <c r="CL137" s="6" t="s">
        <v>220</v>
      </c>
      <c r="CM137" s="6" t="s">
        <v>220</v>
      </c>
      <c r="CN137" s="6" t="s">
        <v>220</v>
      </c>
      <c r="CO137" s="6" t="s">
        <v>220</v>
      </c>
      <c r="CP137" s="6" t="s">
        <v>220</v>
      </c>
      <c r="CQ137" s="6" t="s">
        <v>220</v>
      </c>
      <c r="CR137" s="6" t="s">
        <v>220</v>
      </c>
      <c r="CS137" s="6" t="s">
        <v>220</v>
      </c>
      <c r="CT137" s="6" t="s">
        <v>220</v>
      </c>
      <c r="CU137" s="6">
        <v>16.901573550169211</v>
      </c>
      <c r="CV137" s="6">
        <v>17.757007104817031</v>
      </c>
      <c r="CW137" s="6">
        <v>19.063780321797761</v>
      </c>
      <c r="CX137" s="6">
        <v>16.973570953038049</v>
      </c>
      <c r="CY137" s="6">
        <v>18.51702546919454</v>
      </c>
      <c r="CZ137" s="6">
        <v>20.59133589604329</v>
      </c>
      <c r="DA137" s="6">
        <v>17.063946919354901</v>
      </c>
      <c r="DB137" s="6">
        <v>14.45979648065655</v>
      </c>
      <c r="DC137" s="6">
        <v>15.750043307334799</v>
      </c>
      <c r="DD137" s="6">
        <v>16.033478766107361</v>
      </c>
      <c r="DE137" s="6">
        <v>14.5818741331484</v>
      </c>
      <c r="DF137" s="6">
        <v>15.90384759373303</v>
      </c>
      <c r="DG137" s="6">
        <v>14.360285641368151</v>
      </c>
      <c r="DH137" s="6">
        <v>13.037073042904369</v>
      </c>
      <c r="DI137" s="6">
        <v>12.90565097313814</v>
      </c>
      <c r="DJ137" s="6">
        <v>11.61246718356295</v>
      </c>
      <c r="DK137" s="6">
        <v>11.83746406107695</v>
      </c>
      <c r="DL137" s="6">
        <v>10.261516960621259</v>
      </c>
      <c r="DM137" s="6">
        <v>12.226165549137679</v>
      </c>
      <c r="DN137" s="6">
        <v>11.60994590427582</v>
      </c>
      <c r="DO137" s="6" t="s">
        <v>220</v>
      </c>
      <c r="DP137" s="6" t="s">
        <v>220</v>
      </c>
      <c r="DQ137" s="6" t="s">
        <v>220</v>
      </c>
      <c r="DR137" s="6" t="s">
        <v>220</v>
      </c>
      <c r="DS137" s="6" t="s">
        <v>220</v>
      </c>
      <c r="DT137" s="6" t="s">
        <v>220</v>
      </c>
      <c r="DU137" s="6" t="s">
        <v>220</v>
      </c>
      <c r="DV137" s="6" t="s">
        <v>220</v>
      </c>
      <c r="DW137" s="6" t="s">
        <v>220</v>
      </c>
      <c r="DX137" s="6" t="s">
        <v>220</v>
      </c>
      <c r="DY137" s="6" t="s">
        <v>220</v>
      </c>
      <c r="DZ137" s="6" t="s">
        <v>220</v>
      </c>
      <c r="EA137" s="6">
        <v>16.711822324759328</v>
      </c>
      <c r="EB137" s="6">
        <v>17.319130032858471</v>
      </c>
      <c r="EC137" s="6">
        <v>17.929471427690157</v>
      </c>
      <c r="ED137" s="6">
        <v>15.951455295526701</v>
      </c>
      <c r="EE137" s="6">
        <v>16.235949953655222</v>
      </c>
      <c r="EF137" s="6">
        <v>17.26073583597848</v>
      </c>
      <c r="EG137" s="6">
        <v>15.031693293324798</v>
      </c>
      <c r="EH137" s="6">
        <v>13.568306591704841</v>
      </c>
      <c r="EI137" s="6">
        <v>14.796265969666846</v>
      </c>
      <c r="EJ137" s="6">
        <v>15.409369336748368</v>
      </c>
      <c r="EK137" s="6">
        <v>14.524794023610427</v>
      </c>
      <c r="EL137" s="6">
        <v>14.456798570149767</v>
      </c>
      <c r="EM137" s="6">
        <v>13.428485671858709</v>
      </c>
      <c r="EN137" s="6">
        <v>12.356302285872362</v>
      </c>
      <c r="EO137" s="6">
        <v>12.064785511468971</v>
      </c>
      <c r="EP137" s="6">
        <v>11.352354343177977</v>
      </c>
      <c r="EQ137" s="6">
        <v>11.814911505055351</v>
      </c>
      <c r="ER137" s="6">
        <v>11.042607265248284</v>
      </c>
      <c r="ES137" s="6">
        <v>13.451248749662607</v>
      </c>
      <c r="ET137" s="6">
        <v>13.173823027205472</v>
      </c>
      <c r="EU137" s="6" t="s">
        <v>220</v>
      </c>
      <c r="EV137" s="6" t="s">
        <v>220</v>
      </c>
      <c r="EW137" s="6" t="s">
        <v>220</v>
      </c>
      <c r="EX137" s="6" t="s">
        <v>220</v>
      </c>
      <c r="EY137" s="6" t="s">
        <v>220</v>
      </c>
      <c r="EZ137" s="6" t="s">
        <v>220</v>
      </c>
      <c r="FA137" s="6" t="s">
        <v>220</v>
      </c>
      <c r="FB137" s="6" t="s">
        <v>220</v>
      </c>
      <c r="FC137" s="6" t="s">
        <v>220</v>
      </c>
      <c r="FD137" s="6" t="s">
        <v>220</v>
      </c>
      <c r="FE137" s="6" t="s">
        <v>220</v>
      </c>
      <c r="FF137" s="6" t="s">
        <v>220</v>
      </c>
      <c r="FG137" s="6">
        <v>11.25078557397754</v>
      </c>
      <c r="FH137" s="6">
        <v>11.614367260981094</v>
      </c>
      <c r="FI137" s="6">
        <v>11.814537974359942</v>
      </c>
      <c r="FJ137" s="6">
        <v>10.865761219232649</v>
      </c>
      <c r="FK137" s="6">
        <v>11.188984610985004</v>
      </c>
      <c r="FL137" s="6">
        <v>11.914593945906319</v>
      </c>
      <c r="FM137" s="6">
        <v>10.687856011442825</v>
      </c>
      <c r="FN137" s="6">
        <v>9.6299491171008924</v>
      </c>
      <c r="FO137" s="6">
        <v>10.548567924786067</v>
      </c>
      <c r="FP137" s="6">
        <v>11.293473063710257</v>
      </c>
      <c r="FQ137" s="6">
        <v>10.721650853952957</v>
      </c>
      <c r="FR137" s="6">
        <v>11.550946416754721</v>
      </c>
      <c r="FS137" s="6">
        <v>10.831160286213287</v>
      </c>
      <c r="FT137" s="6">
        <v>9.7058005113671246</v>
      </c>
      <c r="FU137" s="6">
        <v>9.6618787254119045</v>
      </c>
      <c r="FV137" s="6">
        <v>8.463752513044362</v>
      </c>
      <c r="FW137" s="6">
        <v>9.1212965383998075</v>
      </c>
      <c r="FX137" s="6">
        <v>8.3062003552644477</v>
      </c>
      <c r="FY137" s="6">
        <v>10.497968757218944</v>
      </c>
      <c r="FZ137" s="6">
        <v>10.250564513764081</v>
      </c>
      <c r="GA137" s="6" t="s">
        <v>220</v>
      </c>
      <c r="GB137" s="6" t="s">
        <v>220</v>
      </c>
      <c r="GC137" s="6" t="s">
        <v>220</v>
      </c>
      <c r="GD137" s="6" t="s">
        <v>220</v>
      </c>
      <c r="GE137" s="6" t="s">
        <v>220</v>
      </c>
      <c r="GF137" s="6" t="s">
        <v>220</v>
      </c>
      <c r="GG137" s="6" t="s">
        <v>220</v>
      </c>
      <c r="GH137" s="6" t="s">
        <v>220</v>
      </c>
      <c r="GI137" s="6" t="s">
        <v>220</v>
      </c>
      <c r="GJ137" s="6" t="s">
        <v>220</v>
      </c>
      <c r="GK137" s="6" t="s">
        <v>220</v>
      </c>
      <c r="GL137" s="6" t="s">
        <v>220</v>
      </c>
      <c r="GM137" s="5">
        <v>203078</v>
      </c>
      <c r="GN137" s="5">
        <v>201158</v>
      </c>
      <c r="GO137" s="5">
        <v>199345</v>
      </c>
      <c r="GP137" s="5">
        <v>198331</v>
      </c>
      <c r="GQ137" s="5">
        <v>196904</v>
      </c>
      <c r="GR137" s="5">
        <v>195850</v>
      </c>
      <c r="GS137" s="5">
        <v>195267</v>
      </c>
      <c r="GT137" s="5">
        <v>194236</v>
      </c>
      <c r="GU137" s="5">
        <v>193651</v>
      </c>
      <c r="GV137" s="5">
        <v>193447</v>
      </c>
      <c r="GW137" s="5">
        <v>192867</v>
      </c>
      <c r="GX137" s="5">
        <v>192244</v>
      </c>
      <c r="GY137" s="5">
        <v>190952</v>
      </c>
      <c r="GZ137" s="5">
        <v>189758</v>
      </c>
      <c r="HA137" s="5">
        <v>188191</v>
      </c>
      <c r="HB137" s="5">
        <v>186359</v>
      </c>
      <c r="HC137" s="5">
        <v>184764</v>
      </c>
      <c r="HD137" s="5">
        <v>181890</v>
      </c>
      <c r="HE137" s="5">
        <v>180718</v>
      </c>
      <c r="HF137" s="5">
        <v>178993</v>
      </c>
      <c r="HG137" s="5" t="s">
        <v>220</v>
      </c>
      <c r="HH137" s="5" t="s">
        <v>220</v>
      </c>
      <c r="HI137" s="5" t="s">
        <v>220</v>
      </c>
      <c r="HJ137" s="5" t="s">
        <v>220</v>
      </c>
      <c r="HK137" s="5" t="s">
        <v>220</v>
      </c>
      <c r="HL137" s="5" t="s">
        <v>220</v>
      </c>
      <c r="HM137" s="5" t="s">
        <v>220</v>
      </c>
      <c r="HN137" s="5" t="s">
        <v>220</v>
      </c>
      <c r="HO137" s="5" t="s">
        <v>220</v>
      </c>
      <c r="HP137" s="5" t="s">
        <v>220</v>
      </c>
      <c r="HQ137" s="5" t="s">
        <v>220</v>
      </c>
      <c r="HR137" s="5" t="s">
        <v>220</v>
      </c>
      <c r="HS137" s="5">
        <v>235635</v>
      </c>
      <c r="HT137" s="5">
        <v>233546</v>
      </c>
      <c r="HU137" s="5">
        <v>231413</v>
      </c>
      <c r="HV137" s="5">
        <v>230142</v>
      </c>
      <c r="HW137" s="5">
        <v>228421</v>
      </c>
      <c r="HX137" s="5">
        <v>227176</v>
      </c>
      <c r="HY137" s="5">
        <v>226446</v>
      </c>
      <c r="HZ137" s="5">
        <v>225280</v>
      </c>
      <c r="IA137" s="5">
        <v>224607</v>
      </c>
      <c r="IB137" s="5">
        <v>224293</v>
      </c>
      <c r="IC137" s="5">
        <v>223661</v>
      </c>
      <c r="ID137" s="5">
        <v>222965</v>
      </c>
      <c r="IE137" s="5">
        <v>221451</v>
      </c>
      <c r="IF137" s="5">
        <v>219929</v>
      </c>
      <c r="IG137" s="5">
        <v>218094</v>
      </c>
      <c r="IH137" s="5">
        <v>215869</v>
      </c>
      <c r="II137" s="5">
        <v>214037</v>
      </c>
      <c r="IJ137" s="5">
        <v>210512</v>
      </c>
      <c r="IK137" s="5">
        <v>209119</v>
      </c>
      <c r="IL137" s="5">
        <v>207016</v>
      </c>
      <c r="IM137" s="5" t="s">
        <v>220</v>
      </c>
      <c r="IN137" s="5" t="s">
        <v>220</v>
      </c>
      <c r="IO137" s="5" t="s">
        <v>220</v>
      </c>
      <c r="IP137" s="5" t="s">
        <v>220</v>
      </c>
      <c r="IQ137" s="5" t="s">
        <v>220</v>
      </c>
      <c r="IR137" s="5" t="s">
        <v>220</v>
      </c>
      <c r="IS137" s="5" t="s">
        <v>220</v>
      </c>
      <c r="IT137" s="5" t="s">
        <v>220</v>
      </c>
      <c r="IU137" s="5" t="s">
        <v>220</v>
      </c>
      <c r="IV137" s="5" t="s">
        <v>220</v>
      </c>
      <c r="IW137" s="5" t="s">
        <v>220</v>
      </c>
      <c r="IX137" s="5" t="s">
        <v>220</v>
      </c>
    </row>
    <row r="138" spans="1:258" x14ac:dyDescent="0.3">
      <c r="A138" s="1" t="s">
        <v>132</v>
      </c>
      <c r="B138" s="2">
        <v>4147257</v>
      </c>
      <c r="C138" s="5">
        <v>1303317</v>
      </c>
      <c r="D138" s="5">
        <v>1321132</v>
      </c>
      <c r="E138" s="5">
        <v>1243194</v>
      </c>
      <c r="F138" s="5">
        <v>1220946</v>
      </c>
      <c r="G138" s="5">
        <v>1272912</v>
      </c>
      <c r="H138" s="5">
        <v>1386104</v>
      </c>
      <c r="I138" s="5">
        <v>1378859</v>
      </c>
      <c r="J138" s="5">
        <v>1253567</v>
      </c>
      <c r="K138" s="5">
        <v>1315798</v>
      </c>
      <c r="L138" s="5">
        <v>1273122</v>
      </c>
      <c r="M138" s="5">
        <v>1296779</v>
      </c>
      <c r="N138" s="5" t="s">
        <v>220</v>
      </c>
      <c r="O138" s="5" t="s">
        <v>220</v>
      </c>
      <c r="P138" s="5" t="s">
        <v>220</v>
      </c>
      <c r="Q138" s="5" t="s">
        <v>220</v>
      </c>
      <c r="R138" s="5" t="s">
        <v>220</v>
      </c>
      <c r="S138" s="5" t="s">
        <v>220</v>
      </c>
      <c r="T138" s="5" t="s">
        <v>220</v>
      </c>
      <c r="U138" s="5" t="s">
        <v>220</v>
      </c>
      <c r="V138" s="5" t="s">
        <v>220</v>
      </c>
      <c r="W138" s="5" t="s">
        <v>220</v>
      </c>
      <c r="X138" s="5" t="s">
        <v>220</v>
      </c>
      <c r="Y138" s="5" t="s">
        <v>220</v>
      </c>
      <c r="Z138" s="5" t="s">
        <v>220</v>
      </c>
      <c r="AA138" s="5" t="s">
        <v>220</v>
      </c>
      <c r="AB138" s="5" t="s">
        <v>220</v>
      </c>
      <c r="AC138" s="5" t="s">
        <v>220</v>
      </c>
      <c r="AD138" s="5" t="s">
        <v>220</v>
      </c>
      <c r="AE138" s="5" t="s">
        <v>220</v>
      </c>
      <c r="AF138" s="5" t="s">
        <v>220</v>
      </c>
      <c r="AG138" s="5" t="s">
        <v>220</v>
      </c>
      <c r="AH138" s="5" t="s">
        <v>220</v>
      </c>
      <c r="AI138" s="5">
        <v>5174324</v>
      </c>
      <c r="AJ138" s="5">
        <v>5289372</v>
      </c>
      <c r="AK138" s="5">
        <v>5040591</v>
      </c>
      <c r="AL138" s="5">
        <v>4955630</v>
      </c>
      <c r="AM138" s="5">
        <v>4709464</v>
      </c>
      <c r="AN138" s="5">
        <v>5470896</v>
      </c>
      <c r="AO138" s="5">
        <v>6219751</v>
      </c>
      <c r="AP138" s="5">
        <v>6375948</v>
      </c>
      <c r="AQ138" s="5">
        <v>6788099</v>
      </c>
      <c r="AR138" s="5">
        <v>6604064</v>
      </c>
      <c r="AS138" s="5">
        <v>6201911</v>
      </c>
      <c r="AT138" s="5" t="s">
        <v>220</v>
      </c>
      <c r="AU138" s="5" t="s">
        <v>220</v>
      </c>
      <c r="AV138" s="5" t="s">
        <v>220</v>
      </c>
      <c r="AW138" s="5" t="s">
        <v>220</v>
      </c>
      <c r="AX138" s="5" t="s">
        <v>220</v>
      </c>
      <c r="AY138" s="5" t="s">
        <v>220</v>
      </c>
      <c r="AZ138" s="5" t="s">
        <v>220</v>
      </c>
      <c r="BA138" s="5" t="s">
        <v>220</v>
      </c>
      <c r="BB138" s="5" t="s">
        <v>220</v>
      </c>
      <c r="BC138" s="5" t="s">
        <v>220</v>
      </c>
      <c r="BD138" s="5" t="s">
        <v>220</v>
      </c>
      <c r="BE138" s="5" t="s">
        <v>220</v>
      </c>
      <c r="BF138" s="5" t="s">
        <v>220</v>
      </c>
      <c r="BG138" s="5" t="s">
        <v>220</v>
      </c>
      <c r="BH138" s="5" t="s">
        <v>220</v>
      </c>
      <c r="BI138" s="5" t="s">
        <v>220</v>
      </c>
      <c r="BJ138" s="5" t="s">
        <v>220</v>
      </c>
      <c r="BK138" s="5" t="s">
        <v>220</v>
      </c>
      <c r="BL138" s="5" t="s">
        <v>220</v>
      </c>
      <c r="BM138" s="5" t="s">
        <v>220</v>
      </c>
      <c r="BN138" s="5" t="s">
        <v>220</v>
      </c>
      <c r="BO138" s="6">
        <v>10.12508852412728</v>
      </c>
      <c r="BP138" s="6">
        <v>9.6537739255229003</v>
      </c>
      <c r="BQ138" s="6">
        <v>9.4464741625200794</v>
      </c>
      <c r="BR138" s="6">
        <v>9.4830565807169105</v>
      </c>
      <c r="BS138" s="6">
        <v>9.13496701654711</v>
      </c>
      <c r="BT138" s="6">
        <v>9.0215864378971293</v>
      </c>
      <c r="BU138" s="6">
        <v>8.2266510015519998</v>
      </c>
      <c r="BV138" s="6">
        <v>8.3083712318527798</v>
      </c>
      <c r="BW138" s="6">
        <v>8.0557957984432207</v>
      </c>
      <c r="BX138" s="6">
        <v>7.9937350858754996</v>
      </c>
      <c r="BY138" s="6">
        <v>7.5699868674616102</v>
      </c>
      <c r="BZ138" s="6">
        <v>7.7580167949359096</v>
      </c>
      <c r="CA138" s="6">
        <v>7.46749248374008</v>
      </c>
      <c r="CB138" s="6">
        <v>7.4262858919357901</v>
      </c>
      <c r="CC138" s="6">
        <v>7.2017929660825901</v>
      </c>
      <c r="CD138" s="6">
        <v>6.8238988371562996</v>
      </c>
      <c r="CE138" s="6">
        <v>6.6133619711758698</v>
      </c>
      <c r="CF138" s="6">
        <v>6.3832666088299197</v>
      </c>
      <c r="CG138" s="6">
        <v>6.3636057336377201</v>
      </c>
      <c r="CH138" s="6">
        <v>6.2555770038406902</v>
      </c>
      <c r="CI138" s="6" t="s">
        <v>220</v>
      </c>
      <c r="CJ138" s="6" t="s">
        <v>220</v>
      </c>
      <c r="CK138" s="6" t="s">
        <v>220</v>
      </c>
      <c r="CL138" s="6" t="s">
        <v>220</v>
      </c>
      <c r="CM138" s="6" t="s">
        <v>220</v>
      </c>
      <c r="CN138" s="6" t="s">
        <v>220</v>
      </c>
      <c r="CO138" s="6" t="s">
        <v>220</v>
      </c>
      <c r="CP138" s="6" t="s">
        <v>220</v>
      </c>
      <c r="CQ138" s="6" t="s">
        <v>220</v>
      </c>
      <c r="CR138" s="6" t="s">
        <v>220</v>
      </c>
      <c r="CS138" s="6" t="s">
        <v>220</v>
      </c>
      <c r="CT138" s="6" t="s">
        <v>220</v>
      </c>
      <c r="CU138" s="6">
        <v>8.1764081907166393</v>
      </c>
      <c r="CV138" s="6">
        <v>7.9981956857197902</v>
      </c>
      <c r="CW138" s="6">
        <v>7.8330270671719697</v>
      </c>
      <c r="CX138" s="6">
        <v>7.8928777274945201</v>
      </c>
      <c r="CY138" s="6">
        <v>7.8323033504847102</v>
      </c>
      <c r="CZ138" s="6">
        <v>7.7382364705726898</v>
      </c>
      <c r="DA138" s="6">
        <v>7.2332041088872501</v>
      </c>
      <c r="DB138" s="6">
        <v>7.2038717323592296</v>
      </c>
      <c r="DC138" s="6">
        <v>7.1130433445326302</v>
      </c>
      <c r="DD138" s="6">
        <v>7.0729726458143896</v>
      </c>
      <c r="DE138" s="6">
        <v>6.6778940702015799</v>
      </c>
      <c r="DF138" s="6">
        <v>6.8683023932396399</v>
      </c>
      <c r="DG138" s="6">
        <v>6.7144846624412997</v>
      </c>
      <c r="DH138" s="6">
        <v>6.5380993641962304</v>
      </c>
      <c r="DI138" s="6">
        <v>6.3921724203896</v>
      </c>
      <c r="DJ138" s="6">
        <v>5.9454597112585397</v>
      </c>
      <c r="DK138" s="6">
        <v>5.8508846328542203</v>
      </c>
      <c r="DL138" s="6">
        <v>5.6053413725242001</v>
      </c>
      <c r="DM138" s="6">
        <v>5.53778251848696</v>
      </c>
      <c r="DN138" s="6">
        <v>5.3772147938466404</v>
      </c>
      <c r="DO138" s="6" t="s">
        <v>220</v>
      </c>
      <c r="DP138" s="6" t="s">
        <v>220</v>
      </c>
      <c r="DQ138" s="6" t="s">
        <v>220</v>
      </c>
      <c r="DR138" s="6" t="s">
        <v>220</v>
      </c>
      <c r="DS138" s="6" t="s">
        <v>220</v>
      </c>
      <c r="DT138" s="6" t="s">
        <v>220</v>
      </c>
      <c r="DU138" s="6" t="s">
        <v>220</v>
      </c>
      <c r="DV138" s="6" t="s">
        <v>220</v>
      </c>
      <c r="DW138" s="6" t="s">
        <v>220</v>
      </c>
      <c r="DX138" s="6" t="s">
        <v>220</v>
      </c>
      <c r="DY138" s="6" t="s">
        <v>220</v>
      </c>
      <c r="DZ138" s="6" t="s">
        <v>220</v>
      </c>
      <c r="EA138" s="6">
        <v>10.125088524127284</v>
      </c>
      <c r="EB138" s="6">
        <v>9.6537739255229038</v>
      </c>
      <c r="EC138" s="6">
        <v>9.4464741625200901</v>
      </c>
      <c r="ED138" s="6">
        <v>9.4830565807169194</v>
      </c>
      <c r="EE138" s="6">
        <v>9.1349670165471117</v>
      </c>
      <c r="EF138" s="6">
        <v>9.0215864378971311</v>
      </c>
      <c r="EG138" s="6">
        <v>8.2266510015520069</v>
      </c>
      <c r="EH138" s="6">
        <v>8.3083712318527851</v>
      </c>
      <c r="EI138" s="6">
        <v>8.055795798443226</v>
      </c>
      <c r="EJ138" s="6">
        <v>7.9937350858755094</v>
      </c>
      <c r="EK138" s="6">
        <v>7.5699868674616102</v>
      </c>
      <c r="EL138" s="6">
        <v>7.7580167949359158</v>
      </c>
      <c r="EM138" s="6">
        <v>7.4674924837400845</v>
      </c>
      <c r="EN138" s="6">
        <v>7.4262858919357964</v>
      </c>
      <c r="EO138" s="6">
        <v>7.2017929660825999</v>
      </c>
      <c r="EP138" s="6">
        <v>6.8238988371563094</v>
      </c>
      <c r="EQ138" s="6">
        <v>6.6133619711758715</v>
      </c>
      <c r="ER138" s="6">
        <v>6.3832666088299197</v>
      </c>
      <c r="ES138" s="6">
        <v>6.3636057336377236</v>
      </c>
      <c r="ET138" s="6">
        <v>6.2555770038406928</v>
      </c>
      <c r="EU138" s="6" t="s">
        <v>220</v>
      </c>
      <c r="EV138" s="6" t="s">
        <v>220</v>
      </c>
      <c r="EW138" s="6" t="s">
        <v>220</v>
      </c>
      <c r="EX138" s="6" t="s">
        <v>220</v>
      </c>
      <c r="EY138" s="6" t="s">
        <v>220</v>
      </c>
      <c r="EZ138" s="6" t="s">
        <v>220</v>
      </c>
      <c r="FA138" s="6" t="s">
        <v>220</v>
      </c>
      <c r="FB138" s="6" t="s">
        <v>220</v>
      </c>
      <c r="FC138" s="6" t="s">
        <v>220</v>
      </c>
      <c r="FD138" s="6" t="s">
        <v>220</v>
      </c>
      <c r="FE138" s="6" t="s">
        <v>220</v>
      </c>
      <c r="FF138" s="6" t="s">
        <v>220</v>
      </c>
      <c r="FG138" s="6">
        <v>8.1764081907166481</v>
      </c>
      <c r="FH138" s="6">
        <v>7.9981956857197964</v>
      </c>
      <c r="FI138" s="6">
        <v>7.8330270671719777</v>
      </c>
      <c r="FJ138" s="6">
        <v>7.8928777274945254</v>
      </c>
      <c r="FK138" s="6">
        <v>7.8323033504847173</v>
      </c>
      <c r="FL138" s="6">
        <v>7.7382364705726996</v>
      </c>
      <c r="FM138" s="6">
        <v>7.2332041088872501</v>
      </c>
      <c r="FN138" s="6">
        <v>7.2038717323592376</v>
      </c>
      <c r="FO138" s="6">
        <v>7.1130433445326338</v>
      </c>
      <c r="FP138" s="6">
        <v>7.0729726458143904</v>
      </c>
      <c r="FQ138" s="6">
        <v>6.677894070201587</v>
      </c>
      <c r="FR138" s="6">
        <v>6.8683023932396443</v>
      </c>
      <c r="FS138" s="6">
        <v>6.7144846624413077</v>
      </c>
      <c r="FT138" s="6">
        <v>6.5380993641962348</v>
      </c>
      <c r="FU138" s="6">
        <v>6.3921724203896071</v>
      </c>
      <c r="FV138" s="6">
        <v>5.9454597112585423</v>
      </c>
      <c r="FW138" s="6">
        <v>5.8508846328542248</v>
      </c>
      <c r="FX138" s="6">
        <v>5.6053413725242081</v>
      </c>
      <c r="FY138" s="6">
        <v>5.5377825184869627</v>
      </c>
      <c r="FZ138" s="6">
        <v>5.3772147938466421</v>
      </c>
      <c r="GA138" s="6" t="s">
        <v>220</v>
      </c>
      <c r="GB138" s="6" t="s">
        <v>220</v>
      </c>
      <c r="GC138" s="6" t="s">
        <v>220</v>
      </c>
      <c r="GD138" s="6" t="s">
        <v>220</v>
      </c>
      <c r="GE138" s="6" t="s">
        <v>220</v>
      </c>
      <c r="GF138" s="6" t="s">
        <v>220</v>
      </c>
      <c r="GG138" s="6" t="s">
        <v>220</v>
      </c>
      <c r="GH138" s="6" t="s">
        <v>220</v>
      </c>
      <c r="GI138" s="6" t="s">
        <v>220</v>
      </c>
      <c r="GJ138" s="6" t="s">
        <v>220</v>
      </c>
      <c r="GK138" s="6" t="s">
        <v>220</v>
      </c>
      <c r="GL138" s="6" t="s">
        <v>220</v>
      </c>
      <c r="GM138" s="5">
        <v>103329</v>
      </c>
      <c r="GN138" s="5">
        <v>102992</v>
      </c>
      <c r="GO138" s="5">
        <v>102901</v>
      </c>
      <c r="GP138" s="5">
        <v>102686</v>
      </c>
      <c r="GQ138" s="5">
        <v>102126</v>
      </c>
      <c r="GR138" s="5">
        <v>102771</v>
      </c>
      <c r="GS138" s="5">
        <v>101257</v>
      </c>
      <c r="GT138" s="5">
        <v>100845</v>
      </c>
      <c r="GU138" s="5">
        <v>100534</v>
      </c>
      <c r="GV138" s="5">
        <v>100546</v>
      </c>
      <c r="GW138" s="5">
        <v>100358</v>
      </c>
      <c r="GX138" s="5">
        <v>100308</v>
      </c>
      <c r="GY138" s="5">
        <v>100177</v>
      </c>
      <c r="GZ138" s="5">
        <v>99850</v>
      </c>
      <c r="HA138" s="5">
        <v>99587</v>
      </c>
      <c r="HB138" s="5">
        <v>99269</v>
      </c>
      <c r="HC138" s="5">
        <v>98846</v>
      </c>
      <c r="HD138" s="5">
        <v>98420</v>
      </c>
      <c r="HE138" s="5">
        <v>99696</v>
      </c>
      <c r="HF138" s="5">
        <v>99524</v>
      </c>
      <c r="HG138" s="5" t="s">
        <v>220</v>
      </c>
      <c r="HH138" s="5" t="s">
        <v>220</v>
      </c>
      <c r="HI138" s="5" t="s">
        <v>220</v>
      </c>
      <c r="HJ138" s="5" t="s">
        <v>220</v>
      </c>
      <c r="HK138" s="5" t="s">
        <v>220</v>
      </c>
      <c r="HL138" s="5" t="s">
        <v>220</v>
      </c>
      <c r="HM138" s="5" t="s">
        <v>220</v>
      </c>
      <c r="HN138" s="5" t="s">
        <v>220</v>
      </c>
      <c r="HO138" s="5" t="s">
        <v>220</v>
      </c>
      <c r="HP138" s="5" t="s">
        <v>220</v>
      </c>
      <c r="HQ138" s="5" t="s">
        <v>220</v>
      </c>
      <c r="HR138" s="5" t="s">
        <v>220</v>
      </c>
      <c r="HS138" s="5">
        <v>132583</v>
      </c>
      <c r="HT138" s="5">
        <v>131170</v>
      </c>
      <c r="HU138" s="5">
        <v>131047</v>
      </c>
      <c r="HV138" s="5">
        <v>132940</v>
      </c>
      <c r="HW138" s="5">
        <v>129986</v>
      </c>
      <c r="HX138" s="5">
        <v>130489</v>
      </c>
      <c r="HY138" s="5">
        <v>128971</v>
      </c>
      <c r="HZ138" s="5">
        <v>128403</v>
      </c>
      <c r="IA138" s="5">
        <v>127988</v>
      </c>
      <c r="IB138" s="5">
        <v>127958</v>
      </c>
      <c r="IC138" s="5">
        <v>127792</v>
      </c>
      <c r="ID138" s="5">
        <v>127816</v>
      </c>
      <c r="IE138" s="5">
        <v>127533</v>
      </c>
      <c r="IF138" s="5">
        <v>127053</v>
      </c>
      <c r="IG138" s="5">
        <v>127876</v>
      </c>
      <c r="IH138" s="5">
        <v>127382</v>
      </c>
      <c r="II138" s="5">
        <v>125688</v>
      </c>
      <c r="IJ138" s="5">
        <v>125291</v>
      </c>
      <c r="IK138" s="5">
        <v>126629</v>
      </c>
      <c r="IL138" s="5">
        <v>126470</v>
      </c>
      <c r="IM138" s="5" t="s">
        <v>220</v>
      </c>
      <c r="IN138" s="5" t="s">
        <v>220</v>
      </c>
      <c r="IO138" s="5" t="s">
        <v>220</v>
      </c>
      <c r="IP138" s="5" t="s">
        <v>220</v>
      </c>
      <c r="IQ138" s="5" t="s">
        <v>220</v>
      </c>
      <c r="IR138" s="5" t="s">
        <v>220</v>
      </c>
      <c r="IS138" s="5" t="s">
        <v>220</v>
      </c>
      <c r="IT138" s="5" t="s">
        <v>220</v>
      </c>
      <c r="IU138" s="5" t="s">
        <v>220</v>
      </c>
      <c r="IV138" s="5" t="s">
        <v>220</v>
      </c>
      <c r="IW138" s="5" t="s">
        <v>220</v>
      </c>
      <c r="IX138" s="5" t="s">
        <v>220</v>
      </c>
    </row>
    <row r="139" spans="1:258" x14ac:dyDescent="0.3">
      <c r="A139" s="1" t="s">
        <v>133</v>
      </c>
      <c r="B139" s="2">
        <v>4004218</v>
      </c>
      <c r="C139" s="5">
        <v>27513436</v>
      </c>
      <c r="D139" s="5">
        <v>27485186</v>
      </c>
      <c r="E139" s="5">
        <v>29408850</v>
      </c>
      <c r="F139" s="5">
        <v>28660730</v>
      </c>
      <c r="G139" s="5">
        <v>29278920</v>
      </c>
      <c r="H139" s="5">
        <v>29835314</v>
      </c>
      <c r="I139" s="5">
        <v>30990228</v>
      </c>
      <c r="J139" s="5">
        <v>31082050</v>
      </c>
      <c r="K139" s="5">
        <v>30871668</v>
      </c>
      <c r="L139" s="5">
        <v>30744336</v>
      </c>
      <c r="M139" s="5">
        <v>31234681</v>
      </c>
      <c r="N139" s="5">
        <v>31454144</v>
      </c>
      <c r="O139" s="5">
        <v>30797140</v>
      </c>
      <c r="P139" s="5">
        <v>31013224</v>
      </c>
      <c r="Q139" s="5">
        <v>29752492</v>
      </c>
      <c r="R139" s="5">
        <v>29451812</v>
      </c>
      <c r="S139" s="5">
        <v>29024571</v>
      </c>
      <c r="T139" s="5">
        <v>27434696</v>
      </c>
      <c r="U139" s="5">
        <v>26919816</v>
      </c>
      <c r="V139" s="5">
        <v>28753363</v>
      </c>
      <c r="W139" s="5">
        <v>27739169</v>
      </c>
      <c r="X139" s="5">
        <v>26846421</v>
      </c>
      <c r="Y139" s="5">
        <v>25946061</v>
      </c>
      <c r="Z139" s="5">
        <v>25457707</v>
      </c>
      <c r="AA139" s="5">
        <v>24391280</v>
      </c>
      <c r="AB139" s="5">
        <v>24325737</v>
      </c>
      <c r="AC139" s="5">
        <v>24111122</v>
      </c>
      <c r="AD139" s="5">
        <v>23663905</v>
      </c>
      <c r="AE139" s="5">
        <v>23534822</v>
      </c>
      <c r="AF139" s="5">
        <v>23222083</v>
      </c>
      <c r="AG139" s="5">
        <v>22845271</v>
      </c>
      <c r="AH139" s="5">
        <v>22564697</v>
      </c>
      <c r="AI139" s="5">
        <v>100279960</v>
      </c>
      <c r="AJ139" s="5">
        <v>90857206</v>
      </c>
      <c r="AK139" s="5">
        <v>88175650</v>
      </c>
      <c r="AL139" s="5">
        <v>85067412</v>
      </c>
      <c r="AM139" s="5">
        <v>87981023</v>
      </c>
      <c r="AN139" s="5">
        <v>88189685</v>
      </c>
      <c r="AO139" s="5">
        <v>88322913</v>
      </c>
      <c r="AP139" s="5">
        <v>88012033</v>
      </c>
      <c r="AQ139" s="5">
        <v>85606726</v>
      </c>
      <c r="AR139" s="5">
        <v>85672076</v>
      </c>
      <c r="AS139" s="5">
        <v>87628625</v>
      </c>
      <c r="AT139" s="5">
        <v>90263810</v>
      </c>
      <c r="AU139" s="5">
        <v>87924159</v>
      </c>
      <c r="AV139" s="5">
        <v>85794752</v>
      </c>
      <c r="AW139" s="5">
        <v>81750623</v>
      </c>
      <c r="AX139" s="5">
        <v>83071826</v>
      </c>
      <c r="AY139" s="5">
        <v>80278612</v>
      </c>
      <c r="AZ139" s="5">
        <v>78357592</v>
      </c>
      <c r="BA139" s="5">
        <v>79682326</v>
      </c>
      <c r="BB139" s="5">
        <v>82049657</v>
      </c>
      <c r="BC139" s="5">
        <v>79376077</v>
      </c>
      <c r="BD139" s="5">
        <v>78038607</v>
      </c>
      <c r="BE139" s="5">
        <v>79531311</v>
      </c>
      <c r="BF139" s="5">
        <v>74532181</v>
      </c>
      <c r="BG139" s="5">
        <v>75493448</v>
      </c>
      <c r="BH139" s="5">
        <v>75756039</v>
      </c>
      <c r="BI139" s="5">
        <v>75807370</v>
      </c>
      <c r="BJ139" s="5">
        <v>75434046</v>
      </c>
      <c r="BK139" s="5">
        <v>74347871</v>
      </c>
      <c r="BL139" s="5">
        <v>74216253</v>
      </c>
      <c r="BM139" s="5">
        <v>69912129</v>
      </c>
      <c r="BN139" s="5">
        <v>68662204</v>
      </c>
      <c r="BO139" s="6">
        <v>22.349103734200579</v>
      </c>
      <c r="BP139" s="6">
        <v>22.21614934073073</v>
      </c>
      <c r="BQ139" s="6">
        <v>21.181207657210521</v>
      </c>
      <c r="BR139" s="6">
        <v>19.941262474803619</v>
      </c>
      <c r="BS139" s="6">
        <v>18.031265379514569</v>
      </c>
      <c r="BT139" s="6">
        <v>16.73042876523067</v>
      </c>
      <c r="BU139" s="6">
        <v>16.909656222099109</v>
      </c>
      <c r="BV139" s="6">
        <v>15.61612462834888</v>
      </c>
      <c r="BW139" s="6">
        <v>15.319207393678649</v>
      </c>
      <c r="BX139" s="6">
        <v>15.747973870699299</v>
      </c>
      <c r="BY139" s="6">
        <v>14.73734537655438</v>
      </c>
      <c r="BZ139" s="6">
        <v>13.229764930691729</v>
      </c>
      <c r="CA139" s="6">
        <v>15.12415914425249</v>
      </c>
      <c r="CB139" s="6">
        <v>14.61348377281324</v>
      </c>
      <c r="CC139" s="6">
        <v>12.91318634746886</v>
      </c>
      <c r="CD139" s="6">
        <v>12.651496828762079</v>
      </c>
      <c r="CE139" s="6">
        <v>12.597342998133399</v>
      </c>
      <c r="CF139" s="6">
        <v>13.21800423893562</v>
      </c>
      <c r="CG139" s="6">
        <v>12.623815554262171</v>
      </c>
      <c r="CH139" s="6">
        <v>10.65312325868509</v>
      </c>
      <c r="CI139" s="6" t="s">
        <v>220</v>
      </c>
      <c r="CJ139" s="6" t="s">
        <v>220</v>
      </c>
      <c r="CK139" s="6" t="s">
        <v>220</v>
      </c>
      <c r="CL139" s="6" t="s">
        <v>220</v>
      </c>
      <c r="CM139" s="6" t="s">
        <v>220</v>
      </c>
      <c r="CN139" s="6" t="s">
        <v>220</v>
      </c>
      <c r="CO139" s="6" t="s">
        <v>220</v>
      </c>
      <c r="CP139" s="6" t="s">
        <v>220</v>
      </c>
      <c r="CQ139" s="6" t="s">
        <v>220</v>
      </c>
      <c r="CR139" s="6" t="s">
        <v>220</v>
      </c>
      <c r="CS139" s="6" t="s">
        <v>220</v>
      </c>
      <c r="CT139" s="6" t="s">
        <v>220</v>
      </c>
      <c r="CU139" s="6">
        <v>21.627212016008809</v>
      </c>
      <c r="CV139" s="6">
        <v>20.672650546450779</v>
      </c>
      <c r="CW139" s="6">
        <v>20.058724216873632</v>
      </c>
      <c r="CX139" s="6">
        <v>18.758221810421421</v>
      </c>
      <c r="CY139" s="6">
        <v>17.405715156868631</v>
      </c>
      <c r="CZ139" s="6">
        <v>16.635165212990831</v>
      </c>
      <c r="DA139" s="6">
        <v>16.04063097264039</v>
      </c>
      <c r="DB139" s="6">
        <v>14.665970965826659</v>
      </c>
      <c r="DC139" s="6">
        <v>13.804156044983189</v>
      </c>
      <c r="DD139" s="6">
        <v>13.84231160714504</v>
      </c>
      <c r="DE139" s="6">
        <v>13.61949714934808</v>
      </c>
      <c r="DF139" s="6">
        <v>12.01290142374565</v>
      </c>
      <c r="DG139" s="6">
        <v>13.722708727426291</v>
      </c>
      <c r="DH139" s="6">
        <v>13.666127416292071</v>
      </c>
      <c r="DI139" s="6">
        <v>12.683668486445431</v>
      </c>
      <c r="DJ139" s="6">
        <v>12.44217862550062</v>
      </c>
      <c r="DK139" s="6">
        <v>13.233208429043151</v>
      </c>
      <c r="DL139" s="6">
        <v>13.74220387549102</v>
      </c>
      <c r="DM139" s="6">
        <v>12.486814928596949</v>
      </c>
      <c r="DN139" s="6">
        <v>9.6891813922362395</v>
      </c>
      <c r="DO139" s="6" t="s">
        <v>220</v>
      </c>
      <c r="DP139" s="6" t="s">
        <v>220</v>
      </c>
      <c r="DQ139" s="6" t="s">
        <v>220</v>
      </c>
      <c r="DR139" s="6" t="s">
        <v>220</v>
      </c>
      <c r="DS139" s="6" t="s">
        <v>220</v>
      </c>
      <c r="DT139" s="6" t="s">
        <v>220</v>
      </c>
      <c r="DU139" s="6" t="s">
        <v>220</v>
      </c>
      <c r="DV139" s="6" t="s">
        <v>220</v>
      </c>
      <c r="DW139" s="6" t="s">
        <v>220</v>
      </c>
      <c r="DX139" s="6" t="s">
        <v>220</v>
      </c>
      <c r="DY139" s="6" t="s">
        <v>220</v>
      </c>
      <c r="DZ139" s="6" t="s">
        <v>220</v>
      </c>
      <c r="EA139" s="6">
        <v>18.639449467525612</v>
      </c>
      <c r="EB139" s="6">
        <v>20.371242153091409</v>
      </c>
      <c r="EC139" s="6">
        <v>20.222712558386764</v>
      </c>
      <c r="ED139" s="6">
        <v>19.464492393285699</v>
      </c>
      <c r="EE139" s="6">
        <v>17.567316221316247</v>
      </c>
      <c r="EF139" s="6">
        <v>16.573891553080706</v>
      </c>
      <c r="EG139" s="6">
        <v>16.805067224383116</v>
      </c>
      <c r="EH139" s="6">
        <v>15.586819402195157</v>
      </c>
      <c r="EI139" s="6">
        <v>15.316003687171564</v>
      </c>
      <c r="EJ139" s="6">
        <v>15.737298942391448</v>
      </c>
      <c r="EK139" s="6">
        <v>14.729549671739894</v>
      </c>
      <c r="EL139" s="6">
        <v>13.222181471541555</v>
      </c>
      <c r="EM139" s="6">
        <v>15.112650070753324</v>
      </c>
      <c r="EN139" s="6">
        <v>14.602168242881431</v>
      </c>
      <c r="EO139" s="6">
        <v>12.90253678436822</v>
      </c>
      <c r="EP139" s="6">
        <v>12.634437419297146</v>
      </c>
      <c r="EQ139" s="6">
        <v>12.577109669497258</v>
      </c>
      <c r="ER139" s="6">
        <v>13.192243310332636</v>
      </c>
      <c r="ES139" s="6">
        <v>12.49813520270718</v>
      </c>
      <c r="ET139" s="6">
        <v>10.460254683947753</v>
      </c>
      <c r="EU139" s="6" t="s">
        <v>220</v>
      </c>
      <c r="EV139" s="6" t="s">
        <v>220</v>
      </c>
      <c r="EW139" s="6" t="s">
        <v>220</v>
      </c>
      <c r="EX139" s="6" t="s">
        <v>220</v>
      </c>
      <c r="EY139" s="6" t="s">
        <v>220</v>
      </c>
      <c r="EZ139" s="6" t="s">
        <v>220</v>
      </c>
      <c r="FA139" s="6" t="s">
        <v>220</v>
      </c>
      <c r="FB139" s="6" t="s">
        <v>220</v>
      </c>
      <c r="FC139" s="6" t="s">
        <v>220</v>
      </c>
      <c r="FD139" s="6" t="s">
        <v>220</v>
      </c>
      <c r="FE139" s="6" t="s">
        <v>220</v>
      </c>
      <c r="FF139" s="6" t="s">
        <v>220</v>
      </c>
      <c r="FG139" s="6">
        <v>16.309227310166623</v>
      </c>
      <c r="FH139" s="6">
        <v>16.970843068626884</v>
      </c>
      <c r="FI139" s="6">
        <v>17.520453252861952</v>
      </c>
      <c r="FJ139" s="6">
        <v>16.866306847739576</v>
      </c>
      <c r="FK139" s="6">
        <v>15.618494762412571</v>
      </c>
      <c r="FL139" s="6">
        <v>15.158088426414793</v>
      </c>
      <c r="FM139" s="6">
        <v>14.735268136072676</v>
      </c>
      <c r="FN139" s="6">
        <v>13.660599795413834</v>
      </c>
      <c r="FO139" s="6">
        <v>13.03467951850954</v>
      </c>
      <c r="FP139" s="6">
        <v>13.159815855294353</v>
      </c>
      <c r="FQ139" s="6">
        <v>12.903289542832981</v>
      </c>
      <c r="FR139" s="6">
        <v>11.394606545772715</v>
      </c>
      <c r="FS139" s="6">
        <v>12.880912109671007</v>
      </c>
      <c r="FT139" s="6">
        <v>12.813228318461908</v>
      </c>
      <c r="FU139" s="6">
        <v>11.806459492073371</v>
      </c>
      <c r="FV139" s="6">
        <v>11.519886126023501</v>
      </c>
      <c r="FW139" s="6">
        <v>12.21929366390169</v>
      </c>
      <c r="FX139" s="6">
        <v>12.676921097998473</v>
      </c>
      <c r="FY139" s="6">
        <v>11.674965710232815</v>
      </c>
      <c r="FZ139" s="6">
        <v>8.1323964250593104</v>
      </c>
      <c r="GA139" s="6" t="s">
        <v>220</v>
      </c>
      <c r="GB139" s="6" t="s">
        <v>220</v>
      </c>
      <c r="GC139" s="6" t="s">
        <v>220</v>
      </c>
      <c r="GD139" s="6" t="s">
        <v>220</v>
      </c>
      <c r="GE139" s="6" t="s">
        <v>220</v>
      </c>
      <c r="GF139" s="6" t="s">
        <v>220</v>
      </c>
      <c r="GG139" s="6" t="s">
        <v>220</v>
      </c>
      <c r="GH139" s="6" t="s">
        <v>220</v>
      </c>
      <c r="GI139" s="6" t="s">
        <v>220</v>
      </c>
      <c r="GJ139" s="6" t="s">
        <v>220</v>
      </c>
      <c r="GK139" s="6" t="s">
        <v>220</v>
      </c>
      <c r="GL139" s="6" t="s">
        <v>220</v>
      </c>
      <c r="GM139" s="5">
        <v>4845482</v>
      </c>
      <c r="GN139" s="5">
        <v>4798734</v>
      </c>
      <c r="GO139" s="5">
        <v>4808754</v>
      </c>
      <c r="GP139" s="5">
        <v>4760208</v>
      </c>
      <c r="GQ139" s="5">
        <v>4749486</v>
      </c>
      <c r="GR139" s="5">
        <v>4679175</v>
      </c>
      <c r="GS139" s="5">
        <v>4792227</v>
      </c>
      <c r="GT139" s="5">
        <v>4643106</v>
      </c>
      <c r="GU139" s="5">
        <v>4586166</v>
      </c>
      <c r="GV139" s="5">
        <v>4573378</v>
      </c>
      <c r="GW139" s="5">
        <v>4578150</v>
      </c>
      <c r="GX139" s="5">
        <v>4626747</v>
      </c>
      <c r="GY139" s="5">
        <v>4550572</v>
      </c>
      <c r="GZ139" s="5">
        <v>4493101</v>
      </c>
      <c r="HA139" s="5">
        <v>4396800</v>
      </c>
      <c r="HB139" s="5">
        <v>4366896</v>
      </c>
      <c r="HC139" s="5">
        <v>4286085</v>
      </c>
      <c r="HD139" s="5">
        <v>4171365</v>
      </c>
      <c r="HE139" s="5">
        <v>4165074</v>
      </c>
      <c r="HF139" s="5">
        <v>3527239</v>
      </c>
      <c r="HG139" s="5" t="s">
        <v>220</v>
      </c>
      <c r="HH139" s="5" t="s">
        <v>220</v>
      </c>
      <c r="HI139" s="5" t="s">
        <v>220</v>
      </c>
      <c r="HJ139" s="5" t="s">
        <v>220</v>
      </c>
      <c r="HK139" s="5" t="s">
        <v>220</v>
      </c>
      <c r="HL139" s="5" t="s">
        <v>220</v>
      </c>
      <c r="HM139" s="5" t="s">
        <v>220</v>
      </c>
      <c r="HN139" s="5" t="s">
        <v>220</v>
      </c>
      <c r="HO139" s="5" t="s">
        <v>220</v>
      </c>
      <c r="HP139" s="5" t="s">
        <v>220</v>
      </c>
      <c r="HQ139" s="5" t="s">
        <v>220</v>
      </c>
      <c r="HR139" s="5" t="s">
        <v>220</v>
      </c>
      <c r="HS139" s="5">
        <v>5524077</v>
      </c>
      <c r="HT139" s="5">
        <v>5471786</v>
      </c>
      <c r="HU139" s="5">
        <v>5479894</v>
      </c>
      <c r="HV139" s="5">
        <v>5428388</v>
      </c>
      <c r="HW139" s="5">
        <v>5417166</v>
      </c>
      <c r="HX139" s="5">
        <v>5339264</v>
      </c>
      <c r="HY139" s="5">
        <v>5471894</v>
      </c>
      <c r="HZ139" s="5">
        <v>5299263</v>
      </c>
      <c r="IA139" s="5">
        <v>5233500</v>
      </c>
      <c r="IB139" s="5">
        <v>5225733</v>
      </c>
      <c r="IC139" s="5">
        <v>5224255</v>
      </c>
      <c r="ID139" s="5">
        <v>5278737</v>
      </c>
      <c r="IE139" s="5">
        <v>5190973</v>
      </c>
      <c r="IF139" s="5">
        <v>5121487</v>
      </c>
      <c r="IG139" s="5">
        <v>5014405</v>
      </c>
      <c r="IH139" s="5">
        <v>4985193</v>
      </c>
      <c r="II139" s="5">
        <v>4889125</v>
      </c>
      <c r="IJ139" s="5">
        <v>4759417</v>
      </c>
      <c r="IK139" s="5">
        <v>4756159</v>
      </c>
      <c r="IL139" s="5">
        <v>3910107</v>
      </c>
      <c r="IM139" s="5" t="s">
        <v>220</v>
      </c>
      <c r="IN139" s="5" t="s">
        <v>220</v>
      </c>
      <c r="IO139" s="5" t="s">
        <v>220</v>
      </c>
      <c r="IP139" s="5" t="s">
        <v>220</v>
      </c>
      <c r="IQ139" s="5" t="s">
        <v>220</v>
      </c>
      <c r="IR139" s="5" t="s">
        <v>220</v>
      </c>
      <c r="IS139" s="5" t="s">
        <v>220</v>
      </c>
      <c r="IT139" s="5" t="s">
        <v>220</v>
      </c>
      <c r="IU139" s="5" t="s">
        <v>220</v>
      </c>
      <c r="IV139" s="5" t="s">
        <v>220</v>
      </c>
      <c r="IW139" s="5" t="s">
        <v>220</v>
      </c>
      <c r="IX139" s="5" t="s">
        <v>220</v>
      </c>
    </row>
    <row r="140" spans="1:258" x14ac:dyDescent="0.3">
      <c r="A140" s="1" t="s">
        <v>134</v>
      </c>
      <c r="B140" s="2">
        <v>4001587</v>
      </c>
      <c r="C140" s="5">
        <v>16668416</v>
      </c>
      <c r="D140" s="5">
        <v>16227117</v>
      </c>
      <c r="E140" s="5">
        <v>16625426</v>
      </c>
      <c r="F140" s="5">
        <v>16057814</v>
      </c>
      <c r="G140" s="5">
        <v>15565510</v>
      </c>
      <c r="H140" s="5">
        <v>15567753</v>
      </c>
      <c r="I140" s="5">
        <v>16339122</v>
      </c>
      <c r="J140" s="5">
        <v>15968423</v>
      </c>
      <c r="K140" s="5">
        <v>16046111</v>
      </c>
      <c r="L140" s="5">
        <v>15794444</v>
      </c>
      <c r="M140" s="5">
        <v>15998640</v>
      </c>
      <c r="N140" s="5">
        <v>16221455</v>
      </c>
      <c r="O140" s="5">
        <v>15975228</v>
      </c>
      <c r="P140" s="5">
        <v>15334601</v>
      </c>
      <c r="Q140" s="5">
        <v>14650121</v>
      </c>
      <c r="R140" s="5">
        <v>14187590</v>
      </c>
      <c r="S140" s="5">
        <v>14110075</v>
      </c>
      <c r="T140" s="5">
        <v>13572456</v>
      </c>
      <c r="U140" s="5">
        <v>13290940</v>
      </c>
      <c r="V140" s="5">
        <v>13375862</v>
      </c>
      <c r="W140" s="5">
        <v>13032079</v>
      </c>
      <c r="X140" s="5">
        <v>12968523</v>
      </c>
      <c r="Y140" s="5">
        <v>12902005</v>
      </c>
      <c r="Z140" s="5">
        <v>12818667</v>
      </c>
      <c r="AA140" s="5">
        <v>12030275</v>
      </c>
      <c r="AB140" s="5">
        <v>12126780</v>
      </c>
      <c r="AC140" s="5">
        <v>12054890</v>
      </c>
      <c r="AD140" s="5">
        <v>11230320</v>
      </c>
      <c r="AE140" s="5">
        <v>11354201</v>
      </c>
      <c r="AF140" s="5">
        <v>10990501</v>
      </c>
      <c r="AG140" s="5">
        <v>10765282</v>
      </c>
      <c r="AH140" s="5">
        <v>6743955</v>
      </c>
      <c r="AI140" s="5">
        <v>60822235</v>
      </c>
      <c r="AJ140" s="5">
        <v>63424928</v>
      </c>
      <c r="AK140" s="5">
        <v>62468319</v>
      </c>
      <c r="AL140" s="5">
        <v>60958902</v>
      </c>
      <c r="AM140" s="5">
        <v>63530663</v>
      </c>
      <c r="AN140" s="5">
        <v>65269524</v>
      </c>
      <c r="AO140" s="5">
        <v>65869008</v>
      </c>
      <c r="AP140" s="5">
        <v>66419130</v>
      </c>
      <c r="AQ140" s="5">
        <v>65073563</v>
      </c>
      <c r="AR140" s="5">
        <v>64430126</v>
      </c>
      <c r="AS140" s="5">
        <v>65058586</v>
      </c>
      <c r="AT140" s="5">
        <v>66706759</v>
      </c>
      <c r="AU140" s="5">
        <v>67114334</v>
      </c>
      <c r="AV140" s="5">
        <v>65453874</v>
      </c>
      <c r="AW140" s="5">
        <v>62920643</v>
      </c>
      <c r="AX140" s="5">
        <v>62173127</v>
      </c>
      <c r="AY140" s="5">
        <v>73015160</v>
      </c>
      <c r="AZ140" s="5">
        <v>77563390</v>
      </c>
      <c r="BA140" s="5">
        <v>70559360</v>
      </c>
      <c r="BB140" s="5">
        <v>78253964</v>
      </c>
      <c r="BC140" s="5">
        <v>82920651</v>
      </c>
      <c r="BD140" s="5">
        <v>92648546</v>
      </c>
      <c r="BE140" s="5">
        <v>105291878</v>
      </c>
      <c r="BF140" s="5">
        <v>74943152</v>
      </c>
      <c r="BG140" s="5">
        <v>59543382</v>
      </c>
      <c r="BH140" s="5">
        <v>59325486</v>
      </c>
      <c r="BI140" s="5">
        <v>57362015</v>
      </c>
      <c r="BJ140" s="5">
        <v>54931220</v>
      </c>
      <c r="BK140" s="5">
        <v>51078597</v>
      </c>
      <c r="BL140" s="5">
        <v>49758309</v>
      </c>
      <c r="BM140" s="5">
        <v>47755015</v>
      </c>
      <c r="BN140" s="5">
        <v>27111581</v>
      </c>
      <c r="BO140" s="6">
        <v>10.55253240619864</v>
      </c>
      <c r="BP140" s="6">
        <v>10.74022575914131</v>
      </c>
      <c r="BQ140" s="6">
        <v>11.121231487315359</v>
      </c>
      <c r="BR140" s="6">
        <v>11.12850105250938</v>
      </c>
      <c r="BS140" s="6">
        <v>11.110217397309819</v>
      </c>
      <c r="BT140" s="6">
        <v>10.83624592450818</v>
      </c>
      <c r="BU140" s="6">
        <v>10.640439287627061</v>
      </c>
      <c r="BV140" s="6">
        <v>10.184230465337739</v>
      </c>
      <c r="BW140" s="6">
        <v>9.2867050464751202</v>
      </c>
      <c r="BX140" s="6">
        <v>8.5709633083633694</v>
      </c>
      <c r="BY140" s="6">
        <v>8.3756812063826107</v>
      </c>
      <c r="BZ140" s="6">
        <v>8.20343797766599</v>
      </c>
      <c r="CA140" s="6">
        <v>7.7842962732235303</v>
      </c>
      <c r="CB140" s="6">
        <v>6.9428990108188602</v>
      </c>
      <c r="CC140" s="6">
        <v>6.6132286552445496</v>
      </c>
      <c r="CD140" s="6">
        <v>6.3808013636705398</v>
      </c>
      <c r="CE140" s="6">
        <v>6.2616034102154998</v>
      </c>
      <c r="CF140" s="6">
        <v>6.2001863626373401</v>
      </c>
      <c r="CG140" s="6">
        <v>6.4071159446121904</v>
      </c>
      <c r="CH140" s="6">
        <v>6.24256636638194</v>
      </c>
      <c r="CI140" s="6" t="s">
        <v>220</v>
      </c>
      <c r="CJ140" s="6" t="s">
        <v>220</v>
      </c>
      <c r="CK140" s="6" t="s">
        <v>220</v>
      </c>
      <c r="CL140" s="6" t="s">
        <v>220</v>
      </c>
      <c r="CM140" s="6" t="s">
        <v>220</v>
      </c>
      <c r="CN140" s="6" t="s">
        <v>220</v>
      </c>
      <c r="CO140" s="6" t="s">
        <v>220</v>
      </c>
      <c r="CP140" s="6" t="s">
        <v>220</v>
      </c>
      <c r="CQ140" s="6" t="s">
        <v>220</v>
      </c>
      <c r="CR140" s="6" t="s">
        <v>220</v>
      </c>
      <c r="CS140" s="6" t="s">
        <v>220</v>
      </c>
      <c r="CT140" s="6" t="s">
        <v>220</v>
      </c>
      <c r="CU140" s="6">
        <v>8.3404455449668191</v>
      </c>
      <c r="CV140" s="6">
        <v>8.4403982795678907</v>
      </c>
      <c r="CW140" s="6">
        <v>8.7312317494887104</v>
      </c>
      <c r="CX140" s="6">
        <v>8.7861197673983806</v>
      </c>
      <c r="CY140" s="6">
        <v>8.6369533677254395</v>
      </c>
      <c r="CZ140" s="6">
        <v>8.4366981769596698</v>
      </c>
      <c r="DA140" s="6">
        <v>8.2491807420719994</v>
      </c>
      <c r="DB140" s="6">
        <v>7.9083375177712902</v>
      </c>
      <c r="DC140" s="6">
        <v>7.2354202873721301</v>
      </c>
      <c r="DD140" s="6">
        <v>6.7067984262876603</v>
      </c>
      <c r="DE140" s="6">
        <v>6.5637131049843402</v>
      </c>
      <c r="DF140" s="6">
        <v>6.2632382753155804</v>
      </c>
      <c r="DG140" s="6">
        <v>5.9876201145829704</v>
      </c>
      <c r="DH140" s="6">
        <v>5.48478207450668</v>
      </c>
      <c r="DI140" s="6">
        <v>5.3110628684143801</v>
      </c>
      <c r="DJ140" s="6">
        <v>5.1262198141119102</v>
      </c>
      <c r="DK140" s="6">
        <v>4.9836040803126203</v>
      </c>
      <c r="DL140" s="6">
        <v>4.8996996040223202</v>
      </c>
      <c r="DM140" s="6">
        <v>4.8848756617825</v>
      </c>
      <c r="DN140" s="6">
        <v>4.7231297300132002</v>
      </c>
      <c r="DO140" s="6" t="s">
        <v>220</v>
      </c>
      <c r="DP140" s="6" t="s">
        <v>220</v>
      </c>
      <c r="DQ140" s="6" t="s">
        <v>220</v>
      </c>
      <c r="DR140" s="6" t="s">
        <v>220</v>
      </c>
      <c r="DS140" s="6" t="s">
        <v>220</v>
      </c>
      <c r="DT140" s="6" t="s">
        <v>220</v>
      </c>
      <c r="DU140" s="6" t="s">
        <v>220</v>
      </c>
      <c r="DV140" s="6" t="s">
        <v>220</v>
      </c>
      <c r="DW140" s="6" t="s">
        <v>220</v>
      </c>
      <c r="DX140" s="6" t="s">
        <v>220</v>
      </c>
      <c r="DY140" s="6" t="s">
        <v>220</v>
      </c>
      <c r="DZ140" s="6" t="s">
        <v>220</v>
      </c>
      <c r="EA140" s="6">
        <v>10.552532406198646</v>
      </c>
      <c r="EB140" s="6">
        <v>10.740225759141319</v>
      </c>
      <c r="EC140" s="6">
        <v>11.121231487315361</v>
      </c>
      <c r="ED140" s="6">
        <v>11.128501052509389</v>
      </c>
      <c r="EE140" s="6">
        <v>11.110217397309821</v>
      </c>
      <c r="EF140" s="6">
        <v>10.83624592450818</v>
      </c>
      <c r="EG140" s="6">
        <v>10.640439287627064</v>
      </c>
      <c r="EH140" s="6">
        <v>10.184230465337748</v>
      </c>
      <c r="EI140" s="6">
        <v>9.2867050464751237</v>
      </c>
      <c r="EJ140" s="6">
        <v>8.5709633083633712</v>
      </c>
      <c r="EK140" s="6">
        <v>8.3756812063826178</v>
      </c>
      <c r="EL140" s="6">
        <v>8.2034379776659989</v>
      </c>
      <c r="EM140" s="6">
        <v>7.7842962732235357</v>
      </c>
      <c r="EN140" s="6">
        <v>6.9428990108188646</v>
      </c>
      <c r="EO140" s="6">
        <v>6.6132286552445541</v>
      </c>
      <c r="EP140" s="6">
        <v>6.3808013636705487</v>
      </c>
      <c r="EQ140" s="6">
        <v>6.2616034102155087</v>
      </c>
      <c r="ER140" s="6">
        <v>6.200186362637349</v>
      </c>
      <c r="ES140" s="6">
        <v>6.4071159446121984</v>
      </c>
      <c r="ET140" s="6">
        <v>6.2425663663819471</v>
      </c>
      <c r="EU140" s="6" t="s">
        <v>220</v>
      </c>
      <c r="EV140" s="6" t="s">
        <v>220</v>
      </c>
      <c r="EW140" s="6" t="s">
        <v>220</v>
      </c>
      <c r="EX140" s="6" t="s">
        <v>220</v>
      </c>
      <c r="EY140" s="6" t="s">
        <v>220</v>
      </c>
      <c r="EZ140" s="6" t="s">
        <v>220</v>
      </c>
      <c r="FA140" s="6" t="s">
        <v>220</v>
      </c>
      <c r="FB140" s="6" t="s">
        <v>220</v>
      </c>
      <c r="FC140" s="6" t="s">
        <v>220</v>
      </c>
      <c r="FD140" s="6" t="s">
        <v>220</v>
      </c>
      <c r="FE140" s="6" t="s">
        <v>220</v>
      </c>
      <c r="FF140" s="6" t="s">
        <v>220</v>
      </c>
      <c r="FG140" s="6">
        <v>8.3067401719830816</v>
      </c>
      <c r="FH140" s="6">
        <v>8.4050387475051789</v>
      </c>
      <c r="FI140" s="6">
        <v>8.6980290340233388</v>
      </c>
      <c r="FJ140" s="6">
        <v>8.7586107655967993</v>
      </c>
      <c r="FK140" s="6">
        <v>8.6177025517641113</v>
      </c>
      <c r="FL140" s="6">
        <v>8.4207534477483552</v>
      </c>
      <c r="FM140" s="6">
        <v>8.2320958348141247</v>
      </c>
      <c r="FN140" s="6">
        <v>7.8934551911438993</v>
      </c>
      <c r="FO140" s="6">
        <v>7.2297019928726831</v>
      </c>
      <c r="FP140" s="6">
        <v>6.6988897907686438</v>
      </c>
      <c r="FQ140" s="6">
        <v>6.5560228705102901</v>
      </c>
      <c r="FR140" s="6">
        <v>6.2533143162432356</v>
      </c>
      <c r="FS140" s="6">
        <v>5.9779191937957243</v>
      </c>
      <c r="FT140" s="6">
        <v>5.4752378246207023</v>
      </c>
      <c r="FU140" s="6">
        <v>5.3110628684143855</v>
      </c>
      <c r="FV140" s="6">
        <v>5.1262198141119164</v>
      </c>
      <c r="FW140" s="6">
        <v>4.9836040803126265</v>
      </c>
      <c r="FX140" s="6">
        <v>4.8996996040223237</v>
      </c>
      <c r="FY140" s="6">
        <v>4.8848756617825089</v>
      </c>
      <c r="FZ140" s="6">
        <v>4.7231297300132029</v>
      </c>
      <c r="GA140" s="6" t="s">
        <v>220</v>
      </c>
      <c r="GB140" s="6" t="s">
        <v>220</v>
      </c>
      <c r="GC140" s="6" t="s">
        <v>220</v>
      </c>
      <c r="GD140" s="6" t="s">
        <v>220</v>
      </c>
      <c r="GE140" s="6" t="s">
        <v>220</v>
      </c>
      <c r="GF140" s="6" t="s">
        <v>220</v>
      </c>
      <c r="GG140" s="6" t="s">
        <v>220</v>
      </c>
      <c r="GH140" s="6" t="s">
        <v>220</v>
      </c>
      <c r="GI140" s="6" t="s">
        <v>220</v>
      </c>
      <c r="GJ140" s="6" t="s">
        <v>220</v>
      </c>
      <c r="GK140" s="6" t="s">
        <v>220</v>
      </c>
      <c r="GL140" s="6" t="s">
        <v>220</v>
      </c>
      <c r="GM140" s="5">
        <v>1681634</v>
      </c>
      <c r="GN140" s="5">
        <v>1651326</v>
      </c>
      <c r="GO140" s="5">
        <v>1622276</v>
      </c>
      <c r="GP140" s="5">
        <v>1598696</v>
      </c>
      <c r="GQ140" s="5">
        <v>1574481</v>
      </c>
      <c r="GR140" s="5">
        <v>1545530</v>
      </c>
      <c r="GS140" s="5">
        <v>1522173</v>
      </c>
      <c r="GT140" s="5">
        <v>1504514</v>
      </c>
      <c r="GU140" s="5">
        <v>1483134</v>
      </c>
      <c r="GV140" s="5">
        <v>1474908</v>
      </c>
      <c r="GW140" s="5">
        <v>1466725</v>
      </c>
      <c r="GX140" s="5">
        <v>1457645</v>
      </c>
      <c r="GY140" s="5">
        <v>1440687</v>
      </c>
      <c r="GZ140" s="5">
        <v>1411602</v>
      </c>
      <c r="HA140" s="5">
        <v>1379654</v>
      </c>
      <c r="HB140" s="5">
        <v>1364266</v>
      </c>
      <c r="HC140" s="5">
        <v>1334254</v>
      </c>
      <c r="HD140" s="5">
        <v>1310381</v>
      </c>
      <c r="HE140" s="5">
        <v>1282221</v>
      </c>
      <c r="HF140" s="5">
        <v>1262293</v>
      </c>
      <c r="HG140" s="5" t="s">
        <v>220</v>
      </c>
      <c r="HH140" s="5" t="s">
        <v>220</v>
      </c>
      <c r="HI140" s="5" t="s">
        <v>220</v>
      </c>
      <c r="HJ140" s="5" t="s">
        <v>220</v>
      </c>
      <c r="HK140" s="5" t="s">
        <v>220</v>
      </c>
      <c r="HL140" s="5" t="s">
        <v>220</v>
      </c>
      <c r="HM140" s="5" t="s">
        <v>220</v>
      </c>
      <c r="HN140" s="5" t="s">
        <v>220</v>
      </c>
      <c r="HO140" s="5" t="s">
        <v>220</v>
      </c>
      <c r="HP140" s="5" t="s">
        <v>220</v>
      </c>
      <c r="HQ140" s="5" t="s">
        <v>220</v>
      </c>
      <c r="HR140" s="5" t="s">
        <v>220</v>
      </c>
      <c r="HS140" s="5">
        <v>1932558</v>
      </c>
      <c r="HT140" s="5">
        <v>1899845</v>
      </c>
      <c r="HU140" s="5">
        <v>1867352</v>
      </c>
      <c r="HV140" s="5">
        <v>1840789</v>
      </c>
      <c r="HW140" s="5">
        <v>1813013</v>
      </c>
      <c r="HX140" s="5">
        <v>1782934</v>
      </c>
      <c r="HY140" s="5">
        <v>1766982</v>
      </c>
      <c r="HZ140" s="5">
        <v>1753691</v>
      </c>
      <c r="IA140" s="5">
        <v>1742224</v>
      </c>
      <c r="IB140" s="5">
        <v>1732815</v>
      </c>
      <c r="IC140" s="5">
        <v>1718486</v>
      </c>
      <c r="ID140" s="5">
        <v>1706128</v>
      </c>
      <c r="IE140" s="5">
        <v>1683617</v>
      </c>
      <c r="IF140" s="5">
        <v>1649449</v>
      </c>
      <c r="IG140" s="5">
        <v>1613112</v>
      </c>
      <c r="IH140" s="5">
        <v>1595827</v>
      </c>
      <c r="II140" s="5">
        <v>1562118</v>
      </c>
      <c r="IJ140" s="5">
        <v>1534515</v>
      </c>
      <c r="IK140" s="5">
        <v>1501161</v>
      </c>
      <c r="IL140" s="5">
        <v>1476964</v>
      </c>
      <c r="IM140" s="5" t="s">
        <v>220</v>
      </c>
      <c r="IN140" s="5" t="s">
        <v>220</v>
      </c>
      <c r="IO140" s="5" t="s">
        <v>220</v>
      </c>
      <c r="IP140" s="5" t="s">
        <v>220</v>
      </c>
      <c r="IQ140" s="5" t="s">
        <v>220</v>
      </c>
      <c r="IR140" s="5" t="s">
        <v>220</v>
      </c>
      <c r="IS140" s="5" t="s">
        <v>220</v>
      </c>
      <c r="IT140" s="5" t="s">
        <v>220</v>
      </c>
      <c r="IU140" s="5" t="s">
        <v>220</v>
      </c>
      <c r="IV140" s="5" t="s">
        <v>220</v>
      </c>
      <c r="IW140" s="5" t="s">
        <v>220</v>
      </c>
      <c r="IX140" s="5" t="s">
        <v>220</v>
      </c>
    </row>
    <row r="141" spans="1:258" x14ac:dyDescent="0.3">
      <c r="A141" s="1" t="s">
        <v>135</v>
      </c>
      <c r="B141" s="2">
        <v>4062222</v>
      </c>
      <c r="C141" s="5">
        <v>13649535</v>
      </c>
      <c r="D141" s="5">
        <v>14004677</v>
      </c>
      <c r="E141" s="5">
        <v>13023608</v>
      </c>
      <c r="F141" s="5">
        <v>13664168</v>
      </c>
      <c r="G141" s="5">
        <v>13629811</v>
      </c>
      <c r="H141" s="5">
        <v>13222177</v>
      </c>
      <c r="I141" s="5">
        <v>13340802</v>
      </c>
      <c r="J141" s="5">
        <v>13233318</v>
      </c>
      <c r="K141" s="5">
        <v>13685877</v>
      </c>
      <c r="L141" s="5">
        <v>13910210</v>
      </c>
      <c r="M141" s="5">
        <v>12893426</v>
      </c>
      <c r="N141" s="5">
        <v>13317085</v>
      </c>
      <c r="O141" s="5">
        <v>13487283</v>
      </c>
      <c r="P141" s="5">
        <v>12796906</v>
      </c>
      <c r="Q141" s="5">
        <v>13468664</v>
      </c>
      <c r="R141" s="5">
        <v>12507039</v>
      </c>
      <c r="S141" s="5">
        <v>12258656</v>
      </c>
      <c r="T141" s="5">
        <v>12335116</v>
      </c>
      <c r="U141" s="5">
        <v>8072915</v>
      </c>
      <c r="V141" s="5">
        <v>11310414</v>
      </c>
      <c r="W141" s="5">
        <v>10755249</v>
      </c>
      <c r="X141" s="5">
        <v>10368992</v>
      </c>
      <c r="Y141" s="5">
        <v>10514697</v>
      </c>
      <c r="Z141" s="5">
        <v>10657327</v>
      </c>
      <c r="AA141" s="5">
        <v>10660415</v>
      </c>
      <c r="AB141" s="5">
        <v>10412403</v>
      </c>
      <c r="AC141" s="5">
        <v>10263552</v>
      </c>
      <c r="AD141" s="5">
        <v>9522301</v>
      </c>
      <c r="AE141" s="5">
        <v>9946580</v>
      </c>
      <c r="AF141" s="5">
        <v>9474105</v>
      </c>
      <c r="AG141" s="5">
        <v>9639582</v>
      </c>
      <c r="AH141" s="5">
        <v>9734100</v>
      </c>
      <c r="AI141" s="5">
        <v>37327724</v>
      </c>
      <c r="AJ141" s="5">
        <v>38468473</v>
      </c>
      <c r="AK141" s="5">
        <v>37233657</v>
      </c>
      <c r="AL141" s="5">
        <v>37940620</v>
      </c>
      <c r="AM141" s="5">
        <v>38124845</v>
      </c>
      <c r="AN141" s="5">
        <v>37681485</v>
      </c>
      <c r="AO141" s="5">
        <v>38044130</v>
      </c>
      <c r="AP141" s="5">
        <v>37878498</v>
      </c>
      <c r="AQ141" s="5">
        <v>39256196</v>
      </c>
      <c r="AR141" s="5">
        <v>40545690</v>
      </c>
      <c r="AS141" s="5">
        <v>38701642</v>
      </c>
      <c r="AT141" s="5">
        <v>40014695</v>
      </c>
      <c r="AU141" s="5">
        <v>40411755</v>
      </c>
      <c r="AV141" s="5">
        <v>38846286</v>
      </c>
      <c r="AW141" s="5">
        <v>38908523</v>
      </c>
      <c r="AX141" s="5">
        <v>37655023</v>
      </c>
      <c r="AY141" s="5">
        <v>36855423</v>
      </c>
      <c r="AZ141" s="5">
        <v>36801017</v>
      </c>
      <c r="BA141" s="5">
        <v>28056955</v>
      </c>
      <c r="BB141" s="5">
        <v>73355101</v>
      </c>
      <c r="BC141" s="5">
        <v>74655743</v>
      </c>
      <c r="BD141" s="5">
        <v>74863733</v>
      </c>
      <c r="BE141" s="5">
        <v>63857000</v>
      </c>
      <c r="BF141" s="5">
        <v>54113365</v>
      </c>
      <c r="BG141" s="5">
        <v>48391713</v>
      </c>
      <c r="BH141" s="5">
        <v>44257633</v>
      </c>
      <c r="BI141" s="5">
        <v>42174171</v>
      </c>
      <c r="BJ141" s="5">
        <v>39824197</v>
      </c>
      <c r="BK141" s="5">
        <v>38164546</v>
      </c>
      <c r="BL141" s="5">
        <v>34239471</v>
      </c>
      <c r="BM141" s="5">
        <v>32644383</v>
      </c>
      <c r="BN141" s="5">
        <v>32181598</v>
      </c>
      <c r="BO141" s="6">
        <v>12.755107186019981</v>
      </c>
      <c r="BP141" s="6">
        <v>12.825689106867101</v>
      </c>
      <c r="BQ141" s="6">
        <v>14.002226415750989</v>
      </c>
      <c r="BR141" s="6">
        <v>14.02402034720305</v>
      </c>
      <c r="BS141" s="6">
        <v>13.595797232291289</v>
      </c>
      <c r="BT141" s="6">
        <v>14.53607958950729</v>
      </c>
      <c r="BU141" s="6">
        <v>14.87258081117122</v>
      </c>
      <c r="BV141" s="6">
        <v>15.292174094382441</v>
      </c>
      <c r="BW141" s="6">
        <v>15.533458740729291</v>
      </c>
      <c r="BX141" s="6">
        <v>14.88460054895009</v>
      </c>
      <c r="BY141" s="6">
        <v>14.42550586961497</v>
      </c>
      <c r="BZ141" s="6">
        <v>14.418125000329271</v>
      </c>
      <c r="CA141" s="6">
        <v>14.49237871715812</v>
      </c>
      <c r="CB141" s="6">
        <v>13.907285440948639</v>
      </c>
      <c r="CC141" s="6">
        <v>12.977742411656321</v>
      </c>
      <c r="CD141" s="6">
        <v>12.72155701409836</v>
      </c>
      <c r="CE141" s="6">
        <v>12.712137114450121</v>
      </c>
      <c r="CF141" s="6">
        <v>12.97157439247559</v>
      </c>
      <c r="CG141" s="6">
        <v>12.694534749839431</v>
      </c>
      <c r="CH141" s="6">
        <v>11.9359771791352</v>
      </c>
      <c r="CI141" s="6" t="s">
        <v>220</v>
      </c>
      <c r="CJ141" s="6" t="s">
        <v>220</v>
      </c>
      <c r="CK141" s="6" t="s">
        <v>220</v>
      </c>
      <c r="CL141" s="6" t="s">
        <v>220</v>
      </c>
      <c r="CM141" s="6" t="s">
        <v>220</v>
      </c>
      <c r="CN141" s="6" t="s">
        <v>220</v>
      </c>
      <c r="CO141" s="6" t="s">
        <v>220</v>
      </c>
      <c r="CP141" s="6" t="s">
        <v>220</v>
      </c>
      <c r="CQ141" s="6" t="s">
        <v>220</v>
      </c>
      <c r="CR141" s="6" t="s">
        <v>220</v>
      </c>
      <c r="CS141" s="6" t="s">
        <v>220</v>
      </c>
      <c r="CT141" s="6" t="s">
        <v>220</v>
      </c>
      <c r="CU141" s="6">
        <v>11.89158185079557</v>
      </c>
      <c r="CV141" s="6">
        <v>12.10821195741614</v>
      </c>
      <c r="CW141" s="6">
        <v>13.0200612622061</v>
      </c>
      <c r="CX141" s="6">
        <v>13.22184263417285</v>
      </c>
      <c r="CY141" s="6">
        <v>12.96702594998999</v>
      </c>
      <c r="CZ141" s="6">
        <v>13.94479219579733</v>
      </c>
      <c r="DA141" s="6">
        <v>13.921501953950269</v>
      </c>
      <c r="DB141" s="6">
        <v>14.468367399577239</v>
      </c>
      <c r="DC141" s="6">
        <v>13.948410805573969</v>
      </c>
      <c r="DD141" s="6">
        <v>11.585515120848211</v>
      </c>
      <c r="DE141" s="6">
        <v>11.31574496602307</v>
      </c>
      <c r="DF141" s="6">
        <v>11.395126501526599</v>
      </c>
      <c r="DG141" s="6">
        <v>11.370783571167101</v>
      </c>
      <c r="DH141" s="6">
        <v>10.977907869966071</v>
      </c>
      <c r="DI141" s="6">
        <v>10.3417476835029</v>
      </c>
      <c r="DJ141" s="6">
        <v>9.9296544633524295</v>
      </c>
      <c r="DK141" s="6">
        <v>10.0097187668914</v>
      </c>
      <c r="DL141" s="6">
        <v>9.9810847700339007</v>
      </c>
      <c r="DM141" s="6">
        <v>9.7580446780574501</v>
      </c>
      <c r="DN141" s="6">
        <v>9.5891237076999101</v>
      </c>
      <c r="DO141" s="6" t="s">
        <v>220</v>
      </c>
      <c r="DP141" s="6" t="s">
        <v>220</v>
      </c>
      <c r="DQ141" s="6" t="s">
        <v>220</v>
      </c>
      <c r="DR141" s="6" t="s">
        <v>220</v>
      </c>
      <c r="DS141" s="6" t="s">
        <v>220</v>
      </c>
      <c r="DT141" s="6" t="s">
        <v>220</v>
      </c>
      <c r="DU141" s="6" t="s">
        <v>220</v>
      </c>
      <c r="DV141" s="6" t="s">
        <v>220</v>
      </c>
      <c r="DW141" s="6" t="s">
        <v>220</v>
      </c>
      <c r="DX141" s="6" t="s">
        <v>220</v>
      </c>
      <c r="DY141" s="6" t="s">
        <v>220</v>
      </c>
      <c r="DZ141" s="6" t="s">
        <v>220</v>
      </c>
      <c r="EA141" s="6">
        <v>10.9379007895378</v>
      </c>
      <c r="EB141" s="6">
        <v>10.914714247933089</v>
      </c>
      <c r="EC141" s="6">
        <v>11.636029207292431</v>
      </c>
      <c r="ED141" s="6">
        <v>11.680894588501273</v>
      </c>
      <c r="EE141" s="6">
        <v>11.055607519301301</v>
      </c>
      <c r="EF141" s="6">
        <v>11.654545130584275</v>
      </c>
      <c r="EG141" s="6">
        <v>12.079280870617788</v>
      </c>
      <c r="EH141" s="6">
        <v>12.902627574975252</v>
      </c>
      <c r="EI141" s="6">
        <v>14.175514829807907</v>
      </c>
      <c r="EJ141" s="6">
        <v>14.870825098974063</v>
      </c>
      <c r="EK141" s="6">
        <v>14.414990586287196</v>
      </c>
      <c r="EL141" s="6">
        <v>14.404033856666198</v>
      </c>
      <c r="EM141" s="6">
        <v>14.473155715232789</v>
      </c>
      <c r="EN141" s="6">
        <v>13.878994978876314</v>
      </c>
      <c r="EO141" s="6">
        <v>12.837918656068535</v>
      </c>
      <c r="EP141" s="6">
        <v>11.83837967749526</v>
      </c>
      <c r="EQ141" s="6">
        <v>12.310169804137535</v>
      </c>
      <c r="ER141" s="6">
        <v>12.075401723189454</v>
      </c>
      <c r="ES141" s="6">
        <v>11.300626916478979</v>
      </c>
      <c r="ET141" s="6">
        <v>10.530972839911581</v>
      </c>
      <c r="EU141" s="6" t="s">
        <v>220</v>
      </c>
      <c r="EV141" s="6" t="s">
        <v>220</v>
      </c>
      <c r="EW141" s="6" t="s">
        <v>220</v>
      </c>
      <c r="EX141" s="6" t="s">
        <v>220</v>
      </c>
      <c r="EY141" s="6" t="s">
        <v>220</v>
      </c>
      <c r="EZ141" s="6" t="s">
        <v>220</v>
      </c>
      <c r="FA141" s="6" t="s">
        <v>220</v>
      </c>
      <c r="FB141" s="6" t="s">
        <v>220</v>
      </c>
      <c r="FC141" s="6" t="s">
        <v>220</v>
      </c>
      <c r="FD141" s="6" t="s">
        <v>220</v>
      </c>
      <c r="FE141" s="6" t="s">
        <v>220</v>
      </c>
      <c r="FF141" s="6" t="s">
        <v>220</v>
      </c>
      <c r="FG141" s="6">
        <v>5.6350000868309511</v>
      </c>
      <c r="FH141" s="6">
        <v>5.6574850311850584</v>
      </c>
      <c r="FI141" s="6">
        <v>5.7668279945578957</v>
      </c>
      <c r="FJ141" s="6">
        <v>5.9809809936009923</v>
      </c>
      <c r="FK141" s="6">
        <v>5.7309521237604955</v>
      </c>
      <c r="FL141" s="6">
        <v>5.9168594698971537</v>
      </c>
      <c r="FM141" s="6">
        <v>5.9709985838334436</v>
      </c>
      <c r="FN141" s="6">
        <v>6.5211063198453347</v>
      </c>
      <c r="FO141" s="6">
        <v>7.7213616165008032</v>
      </c>
      <c r="FP141" s="6">
        <v>11.534511552940108</v>
      </c>
      <c r="FQ141" s="6">
        <v>11.270410780276565</v>
      </c>
      <c r="FR141" s="6">
        <v>11.335934334012309</v>
      </c>
      <c r="FS141" s="6">
        <v>11.297332572617623</v>
      </c>
      <c r="FT141" s="6">
        <v>10.873853802909716</v>
      </c>
      <c r="FU141" s="6">
        <v>10.040649606609296</v>
      </c>
      <c r="FV141" s="6">
        <v>9.4310292873952513</v>
      </c>
      <c r="FW141" s="6">
        <v>9.5947519416265798</v>
      </c>
      <c r="FX141" s="6">
        <v>9.6309186612248485</v>
      </c>
      <c r="FY141" s="6">
        <v>8.8801768516668833</v>
      </c>
      <c r="FZ141" s="6">
        <v>6.8394554749932661</v>
      </c>
      <c r="GA141" s="6" t="s">
        <v>220</v>
      </c>
      <c r="GB141" s="6" t="s">
        <v>220</v>
      </c>
      <c r="GC141" s="6" t="s">
        <v>220</v>
      </c>
      <c r="GD141" s="6" t="s">
        <v>220</v>
      </c>
      <c r="GE141" s="6" t="s">
        <v>220</v>
      </c>
      <c r="GF141" s="6" t="s">
        <v>220</v>
      </c>
      <c r="GG141" s="6" t="s">
        <v>220</v>
      </c>
      <c r="GH141" s="6" t="s">
        <v>220</v>
      </c>
      <c r="GI141" s="6" t="s">
        <v>220</v>
      </c>
      <c r="GJ141" s="6" t="s">
        <v>220</v>
      </c>
      <c r="GK141" s="6" t="s">
        <v>220</v>
      </c>
      <c r="GL141" s="6" t="s">
        <v>220</v>
      </c>
      <c r="GM141" s="5">
        <v>1488143</v>
      </c>
      <c r="GN141" s="5">
        <v>1475949</v>
      </c>
      <c r="GO141" s="5">
        <v>1463018</v>
      </c>
      <c r="GP141" s="5">
        <v>1450780</v>
      </c>
      <c r="GQ141" s="5">
        <v>1439684</v>
      </c>
      <c r="GR141" s="5">
        <v>1429350</v>
      </c>
      <c r="GS141" s="5">
        <v>1421312</v>
      </c>
      <c r="GT141" s="5">
        <v>1417552</v>
      </c>
      <c r="GU141" s="5">
        <v>1413014</v>
      </c>
      <c r="GV141" s="5">
        <v>1406264</v>
      </c>
      <c r="GW141" s="5">
        <v>1403900</v>
      </c>
      <c r="GX141" s="5">
        <v>1407360</v>
      </c>
      <c r="GY141" s="5">
        <v>1396034</v>
      </c>
      <c r="GZ141" s="5">
        <v>1393874</v>
      </c>
      <c r="HA141" s="5">
        <v>1386140</v>
      </c>
      <c r="HB141" s="5">
        <v>1380938</v>
      </c>
      <c r="HC141" s="5">
        <v>1375455</v>
      </c>
      <c r="HD141" s="5">
        <v>1373649</v>
      </c>
      <c r="HE141" s="5">
        <v>1368418</v>
      </c>
      <c r="HF141" s="5">
        <v>1447316</v>
      </c>
      <c r="HG141" s="5" t="s">
        <v>220</v>
      </c>
      <c r="HH141" s="5" t="s">
        <v>220</v>
      </c>
      <c r="HI141" s="5" t="s">
        <v>220</v>
      </c>
      <c r="HJ141" s="5" t="s">
        <v>220</v>
      </c>
      <c r="HK141" s="5" t="s">
        <v>220</v>
      </c>
      <c r="HL141" s="5" t="s">
        <v>220</v>
      </c>
      <c r="HM141" s="5" t="s">
        <v>220</v>
      </c>
      <c r="HN141" s="5" t="s">
        <v>220</v>
      </c>
      <c r="HO141" s="5" t="s">
        <v>220</v>
      </c>
      <c r="HP141" s="5" t="s">
        <v>220</v>
      </c>
      <c r="HQ141" s="5" t="s">
        <v>220</v>
      </c>
      <c r="HR141" s="5" t="s">
        <v>220</v>
      </c>
      <c r="HS141" s="5">
        <v>1654391</v>
      </c>
      <c r="HT141" s="5">
        <v>1640812</v>
      </c>
      <c r="HU141" s="5">
        <v>1626679</v>
      </c>
      <c r="HV141" s="5">
        <v>1613290</v>
      </c>
      <c r="HW141" s="5">
        <v>1601669</v>
      </c>
      <c r="HX141" s="5">
        <v>1591389</v>
      </c>
      <c r="HY141" s="5">
        <v>1582929</v>
      </c>
      <c r="HZ141" s="5">
        <v>1579058</v>
      </c>
      <c r="IA141" s="5">
        <v>1574521</v>
      </c>
      <c r="IB141" s="5">
        <v>1566872</v>
      </c>
      <c r="IC141" s="5">
        <v>1567204</v>
      </c>
      <c r="ID141" s="5">
        <v>1570505</v>
      </c>
      <c r="IE141" s="5">
        <v>1554586</v>
      </c>
      <c r="IF141" s="5">
        <v>1554541</v>
      </c>
      <c r="IG141" s="5">
        <v>1543254</v>
      </c>
      <c r="IH141" s="5">
        <v>1537072</v>
      </c>
      <c r="II141" s="5">
        <v>1531026</v>
      </c>
      <c r="IJ141" s="5">
        <v>1528907</v>
      </c>
      <c r="IK141" s="5">
        <v>1522640</v>
      </c>
      <c r="IL141" s="5">
        <v>1622183</v>
      </c>
      <c r="IM141" s="5" t="s">
        <v>220</v>
      </c>
      <c r="IN141" s="5" t="s">
        <v>220</v>
      </c>
      <c r="IO141" s="5" t="s">
        <v>220</v>
      </c>
      <c r="IP141" s="5" t="s">
        <v>220</v>
      </c>
      <c r="IQ141" s="5" t="s">
        <v>220</v>
      </c>
      <c r="IR141" s="5" t="s">
        <v>220</v>
      </c>
      <c r="IS141" s="5" t="s">
        <v>220</v>
      </c>
      <c r="IT141" s="5" t="s">
        <v>220</v>
      </c>
      <c r="IU141" s="5" t="s">
        <v>220</v>
      </c>
      <c r="IV141" s="5" t="s">
        <v>220</v>
      </c>
      <c r="IW141" s="5" t="s">
        <v>220</v>
      </c>
      <c r="IX141" s="5" t="s">
        <v>220</v>
      </c>
    </row>
    <row r="142" spans="1:258" x14ac:dyDescent="0.3">
      <c r="A142" s="1" t="s">
        <v>136</v>
      </c>
      <c r="B142" s="2">
        <v>4057018</v>
      </c>
      <c r="C142" s="5">
        <v>4265867</v>
      </c>
      <c r="D142" s="5">
        <v>4424065</v>
      </c>
      <c r="E142" s="5">
        <v>4152733</v>
      </c>
      <c r="F142" s="5">
        <v>4328262</v>
      </c>
      <c r="G142" s="5">
        <v>4350462</v>
      </c>
      <c r="H142" s="5">
        <v>4461845</v>
      </c>
      <c r="I142" s="5">
        <v>4490880</v>
      </c>
      <c r="J142" s="5">
        <v>4425053</v>
      </c>
      <c r="K142" s="5">
        <v>4554116</v>
      </c>
      <c r="L142" s="5">
        <v>4645664</v>
      </c>
      <c r="M142" s="5">
        <v>4471132</v>
      </c>
      <c r="N142" s="5">
        <v>4557862</v>
      </c>
      <c r="O142" s="5">
        <v>4496832</v>
      </c>
      <c r="P142" s="5">
        <v>4381042</v>
      </c>
      <c r="Q142" s="5">
        <v>4456524</v>
      </c>
      <c r="R142" s="5">
        <v>4249263</v>
      </c>
      <c r="S142" s="5">
        <v>4165707</v>
      </c>
      <c r="T142" s="5">
        <v>4195983</v>
      </c>
      <c r="U142" s="5">
        <v>3985593</v>
      </c>
      <c r="V142" s="5">
        <v>3948654</v>
      </c>
      <c r="W142" s="5">
        <v>3864012</v>
      </c>
      <c r="X142" s="5">
        <v>3755552</v>
      </c>
      <c r="Y142" s="5">
        <v>3801120</v>
      </c>
      <c r="Z142" s="5">
        <v>3896505</v>
      </c>
      <c r="AA142" s="5">
        <v>3765186</v>
      </c>
      <c r="AB142" s="5">
        <v>3773048</v>
      </c>
      <c r="AC142" s="5">
        <v>3715564</v>
      </c>
      <c r="AD142" s="5">
        <v>3590161</v>
      </c>
      <c r="AE142" s="5">
        <v>3553366</v>
      </c>
      <c r="AF142" s="5">
        <v>3489015</v>
      </c>
      <c r="AG142" s="5">
        <v>3465889</v>
      </c>
      <c r="AH142" s="5">
        <v>3426946</v>
      </c>
      <c r="AI142" s="5">
        <v>14313118</v>
      </c>
      <c r="AJ142" s="5">
        <v>14708120</v>
      </c>
      <c r="AK142" s="5">
        <v>14363454</v>
      </c>
      <c r="AL142" s="5">
        <v>14386263</v>
      </c>
      <c r="AM142" s="5">
        <v>14473442</v>
      </c>
      <c r="AN142" s="5">
        <v>14771582</v>
      </c>
      <c r="AO142" s="5">
        <v>15484578</v>
      </c>
      <c r="AP142" s="5">
        <v>16146120</v>
      </c>
      <c r="AQ142" s="5">
        <v>16594590</v>
      </c>
      <c r="AR142" s="5">
        <v>17093624</v>
      </c>
      <c r="AS142" s="5">
        <v>16748619</v>
      </c>
      <c r="AT142" s="5">
        <v>17404292</v>
      </c>
      <c r="AU142" s="5">
        <v>17305418</v>
      </c>
      <c r="AV142" s="5">
        <v>14112149</v>
      </c>
      <c r="AW142" s="5">
        <v>14275625</v>
      </c>
      <c r="AX142" s="5">
        <v>13668142</v>
      </c>
      <c r="AY142" s="5">
        <v>13400384</v>
      </c>
      <c r="AZ142" s="5">
        <v>13842847</v>
      </c>
      <c r="BA142" s="5">
        <v>14318229</v>
      </c>
      <c r="BB142" s="5">
        <v>16081366</v>
      </c>
      <c r="BC142" s="5">
        <v>17310318</v>
      </c>
      <c r="BD142" s="5">
        <v>17301022</v>
      </c>
      <c r="BE142" s="5">
        <v>16239513</v>
      </c>
      <c r="BF142" s="5">
        <v>15674573</v>
      </c>
      <c r="BG142" s="5">
        <v>15854905</v>
      </c>
      <c r="BH142" s="5">
        <v>14486167</v>
      </c>
      <c r="BI142" s="5">
        <v>14166872</v>
      </c>
      <c r="BJ142" s="5">
        <v>15030693</v>
      </c>
      <c r="BK142" s="5">
        <v>14060439</v>
      </c>
      <c r="BL142" s="5">
        <v>12220690</v>
      </c>
      <c r="BM142" s="5">
        <v>11952760</v>
      </c>
      <c r="BN142" s="5">
        <v>12143757</v>
      </c>
      <c r="BO142" s="6">
        <v>14.65648606040387</v>
      </c>
      <c r="BP142" s="6">
        <v>15.01303424593511</v>
      </c>
      <c r="BQ142" s="6">
        <v>15.36020105358728</v>
      </c>
      <c r="BR142" s="6">
        <v>14.485892446637701</v>
      </c>
      <c r="BS142" s="6">
        <v>13.794815154506781</v>
      </c>
      <c r="BT142" s="6">
        <v>13.08345211274081</v>
      </c>
      <c r="BU142" s="6">
        <v>13.25355382404835</v>
      </c>
      <c r="BV142" s="6">
        <v>13.28739540946945</v>
      </c>
      <c r="BW142" s="6">
        <v>13.66313912288523</v>
      </c>
      <c r="BX142" s="6">
        <v>11.124552696563811</v>
      </c>
      <c r="BY142" s="6">
        <v>10.455316461245159</v>
      </c>
      <c r="BZ142" s="6">
        <v>10.292871900713109</v>
      </c>
      <c r="CA142" s="6">
        <v>10.106873040147599</v>
      </c>
      <c r="CB142" s="6">
        <v>9.0819340132367898</v>
      </c>
      <c r="CC142" s="6">
        <v>8.8435485752207903</v>
      </c>
      <c r="CD142" s="6">
        <v>8.8836146401346792</v>
      </c>
      <c r="CE142" s="6">
        <v>8.90577239178314</v>
      </c>
      <c r="CF142" s="6">
        <v>8.8907898202496494</v>
      </c>
      <c r="CG142" s="6">
        <v>8.8031145180538495</v>
      </c>
      <c r="CH142" s="6">
        <v>8.8323853684852001</v>
      </c>
      <c r="CI142" s="6" t="s">
        <v>220</v>
      </c>
      <c r="CJ142" s="6" t="s">
        <v>220</v>
      </c>
      <c r="CK142" s="6" t="s">
        <v>220</v>
      </c>
      <c r="CL142" s="6" t="s">
        <v>220</v>
      </c>
      <c r="CM142" s="6" t="s">
        <v>220</v>
      </c>
      <c r="CN142" s="6" t="s">
        <v>220</v>
      </c>
      <c r="CO142" s="6" t="s">
        <v>220</v>
      </c>
      <c r="CP142" s="6" t="s">
        <v>220</v>
      </c>
      <c r="CQ142" s="6" t="s">
        <v>220</v>
      </c>
      <c r="CR142" s="6" t="s">
        <v>220</v>
      </c>
      <c r="CS142" s="6" t="s">
        <v>220</v>
      </c>
      <c r="CT142" s="6" t="s">
        <v>220</v>
      </c>
      <c r="CU142" s="6">
        <v>13.745414934055161</v>
      </c>
      <c r="CV142" s="6">
        <v>14.012226174917229</v>
      </c>
      <c r="CW142" s="6">
        <v>14.25009454406527</v>
      </c>
      <c r="CX142" s="6">
        <v>13.427193221171031</v>
      </c>
      <c r="CY142" s="6">
        <v>13.050024664424949</v>
      </c>
      <c r="CZ142" s="6">
        <v>12.2544232951743</v>
      </c>
      <c r="DA142" s="6">
        <v>12.372554759364711</v>
      </c>
      <c r="DB142" s="6">
        <v>12.163255193243989</v>
      </c>
      <c r="DC142" s="6">
        <v>12.499276464345961</v>
      </c>
      <c r="DD142" s="6">
        <v>8.5438146537510509</v>
      </c>
      <c r="DE142" s="6">
        <v>8.2777173332616201</v>
      </c>
      <c r="DF142" s="6">
        <v>8.1079501223774297</v>
      </c>
      <c r="DG142" s="6">
        <v>7.9868808211331004</v>
      </c>
      <c r="DH142" s="6">
        <v>7.6524964489635403</v>
      </c>
      <c r="DI142" s="6">
        <v>7.4977324692942897</v>
      </c>
      <c r="DJ142" s="6">
        <v>7.5714971959203696</v>
      </c>
      <c r="DK142" s="6">
        <v>7.6422777857492301</v>
      </c>
      <c r="DL142" s="6">
        <v>7.6050002460119996</v>
      </c>
      <c r="DM142" s="6">
        <v>7.54890844335032</v>
      </c>
      <c r="DN142" s="6">
        <v>7.9033290264567002</v>
      </c>
      <c r="DO142" s="6" t="s">
        <v>220</v>
      </c>
      <c r="DP142" s="6" t="s">
        <v>220</v>
      </c>
      <c r="DQ142" s="6" t="s">
        <v>220</v>
      </c>
      <c r="DR142" s="6" t="s">
        <v>220</v>
      </c>
      <c r="DS142" s="6" t="s">
        <v>220</v>
      </c>
      <c r="DT142" s="6" t="s">
        <v>220</v>
      </c>
      <c r="DU142" s="6" t="s">
        <v>220</v>
      </c>
      <c r="DV142" s="6" t="s">
        <v>220</v>
      </c>
      <c r="DW142" s="6" t="s">
        <v>220</v>
      </c>
      <c r="DX142" s="6" t="s">
        <v>220</v>
      </c>
      <c r="DY142" s="6" t="s">
        <v>220</v>
      </c>
      <c r="DZ142" s="6" t="s">
        <v>220</v>
      </c>
      <c r="EA142" s="6">
        <v>13.21206216696395</v>
      </c>
      <c r="EB142" s="6">
        <v>13.276816683299183</v>
      </c>
      <c r="EC142" s="6">
        <v>13.417576670009044</v>
      </c>
      <c r="ED142" s="6">
        <v>12.335854977322301</v>
      </c>
      <c r="EE142" s="6">
        <v>11.395341460286287</v>
      </c>
      <c r="EF142" s="6">
        <v>10.033806635190905</v>
      </c>
      <c r="EG142" s="6">
        <v>10.42281477635002</v>
      </c>
      <c r="EH142" s="6">
        <v>11.349355589639265</v>
      </c>
      <c r="EI142" s="6">
        <v>13.180011225010517</v>
      </c>
      <c r="EJ142" s="6">
        <v>11.124502331636554</v>
      </c>
      <c r="EK142" s="6">
        <v>10.455316461245161</v>
      </c>
      <c r="EL142" s="6">
        <v>10.29287190071312</v>
      </c>
      <c r="EM142" s="6">
        <v>10.106873040147606</v>
      </c>
      <c r="EN142" s="6">
        <v>9.0819340132367969</v>
      </c>
      <c r="EO142" s="6">
        <v>8.8366628340832456</v>
      </c>
      <c r="EP142" s="6">
        <v>8.8754920559165207</v>
      </c>
      <c r="EQ142" s="6">
        <v>8.8943365435927202</v>
      </c>
      <c r="ER142" s="6">
        <v>8.8767995485205731</v>
      </c>
      <c r="ES142" s="6">
        <v>8.6920817052819999</v>
      </c>
      <c r="ET142" s="6">
        <v>8.5842922676942575</v>
      </c>
      <c r="EU142" s="6" t="s">
        <v>220</v>
      </c>
      <c r="EV142" s="6" t="s">
        <v>220</v>
      </c>
      <c r="EW142" s="6" t="s">
        <v>220</v>
      </c>
      <c r="EX142" s="6" t="s">
        <v>220</v>
      </c>
      <c r="EY142" s="6" t="s">
        <v>220</v>
      </c>
      <c r="EZ142" s="6" t="s">
        <v>220</v>
      </c>
      <c r="FA142" s="6" t="s">
        <v>220</v>
      </c>
      <c r="FB142" s="6" t="s">
        <v>220</v>
      </c>
      <c r="FC142" s="6" t="s">
        <v>220</v>
      </c>
      <c r="FD142" s="6" t="s">
        <v>220</v>
      </c>
      <c r="FE142" s="6" t="s">
        <v>220</v>
      </c>
      <c r="FF142" s="6" t="s">
        <v>220</v>
      </c>
      <c r="FG142" s="6">
        <v>6.197046861713174</v>
      </c>
      <c r="FH142" s="6">
        <v>6.3132166464246477</v>
      </c>
      <c r="FI142" s="6">
        <v>6.22244449153317</v>
      </c>
      <c r="FJ142" s="6">
        <v>5.9427365765794864</v>
      </c>
      <c r="FK142" s="6">
        <v>5.6090541431243413</v>
      </c>
      <c r="FL142" s="6">
        <v>4.9905219620946903</v>
      </c>
      <c r="FM142" s="6">
        <v>5.1909991610463928</v>
      </c>
      <c r="FN142" s="6">
        <v>5.5081863543379095</v>
      </c>
      <c r="FO142" s="6">
        <v>6.4877778675558186</v>
      </c>
      <c r="FP142" s="6">
        <v>8.2575517891519237</v>
      </c>
      <c r="FQ142" s="6">
        <v>7.9911052787324275</v>
      </c>
      <c r="FR142" s="6">
        <v>7.8544134048061967</v>
      </c>
      <c r="FS142" s="6">
        <v>7.7702254111599709</v>
      </c>
      <c r="FT142" s="6">
        <v>7.3972180687272555</v>
      </c>
      <c r="FU142" s="6">
        <v>7.0108662170996965</v>
      </c>
      <c r="FV142" s="6">
        <v>6.967067405817521</v>
      </c>
      <c r="FW142" s="6">
        <v>6.9554114512792715</v>
      </c>
      <c r="FX142" s="6">
        <v>7.1465467924317636</v>
      </c>
      <c r="FY142" s="6">
        <v>6.6369928369590738</v>
      </c>
      <c r="FZ142" s="6">
        <v>5.4731459079684504</v>
      </c>
      <c r="GA142" s="6" t="s">
        <v>220</v>
      </c>
      <c r="GB142" s="6" t="s">
        <v>220</v>
      </c>
      <c r="GC142" s="6" t="s">
        <v>220</v>
      </c>
      <c r="GD142" s="6" t="s">
        <v>220</v>
      </c>
      <c r="GE142" s="6" t="s">
        <v>220</v>
      </c>
      <c r="GF142" s="6" t="s">
        <v>220</v>
      </c>
      <c r="GG142" s="6" t="s">
        <v>220</v>
      </c>
      <c r="GH142" s="6" t="s">
        <v>220</v>
      </c>
      <c r="GI142" s="6" t="s">
        <v>220</v>
      </c>
      <c r="GJ142" s="6" t="s">
        <v>220</v>
      </c>
      <c r="GK142" s="6" t="s">
        <v>220</v>
      </c>
      <c r="GL142" s="6" t="s">
        <v>220</v>
      </c>
      <c r="GM142" s="5">
        <v>500877</v>
      </c>
      <c r="GN142" s="5">
        <v>504767</v>
      </c>
      <c r="GO142" s="5">
        <v>501532</v>
      </c>
      <c r="GP142" s="5">
        <v>501820</v>
      </c>
      <c r="GQ142" s="5">
        <v>502415</v>
      </c>
      <c r="GR142" s="5">
        <v>503596</v>
      </c>
      <c r="GS142" s="5">
        <v>503617</v>
      </c>
      <c r="GT142" s="5">
        <v>503949</v>
      </c>
      <c r="GU142" s="5">
        <v>501129</v>
      </c>
      <c r="GV142" s="5">
        <v>505344</v>
      </c>
      <c r="GW142" s="5">
        <v>504915</v>
      </c>
      <c r="GX142" s="5">
        <v>504968</v>
      </c>
      <c r="GY142" s="5">
        <v>505021</v>
      </c>
      <c r="GZ142" s="5">
        <v>505524</v>
      </c>
      <c r="HA142" s="5">
        <v>505372</v>
      </c>
      <c r="HB142" s="5">
        <v>503949</v>
      </c>
      <c r="HC142" s="5">
        <v>503133</v>
      </c>
      <c r="HD142" s="5">
        <v>502836</v>
      </c>
      <c r="HE142" s="5">
        <v>501837</v>
      </c>
      <c r="HF142" s="5">
        <v>501340</v>
      </c>
      <c r="HG142" s="5" t="s">
        <v>220</v>
      </c>
      <c r="HH142" s="5" t="s">
        <v>220</v>
      </c>
      <c r="HI142" s="5" t="s">
        <v>220</v>
      </c>
      <c r="HJ142" s="5" t="s">
        <v>220</v>
      </c>
      <c r="HK142" s="5" t="s">
        <v>220</v>
      </c>
      <c r="HL142" s="5" t="s">
        <v>220</v>
      </c>
      <c r="HM142" s="5" t="s">
        <v>220</v>
      </c>
      <c r="HN142" s="5" t="s">
        <v>220</v>
      </c>
      <c r="HO142" s="5" t="s">
        <v>220</v>
      </c>
      <c r="HP142" s="5" t="s">
        <v>220</v>
      </c>
      <c r="HQ142" s="5" t="s">
        <v>220</v>
      </c>
      <c r="HR142" s="5" t="s">
        <v>220</v>
      </c>
      <c r="HS142" s="5">
        <v>586517</v>
      </c>
      <c r="HT142" s="5">
        <v>590669</v>
      </c>
      <c r="HU142" s="5">
        <v>586984</v>
      </c>
      <c r="HV142" s="5">
        <v>587251</v>
      </c>
      <c r="HW142" s="5">
        <v>587614</v>
      </c>
      <c r="HX142" s="5">
        <v>588587</v>
      </c>
      <c r="HY142" s="5">
        <v>589402</v>
      </c>
      <c r="HZ142" s="5">
        <v>589505</v>
      </c>
      <c r="IA142" s="5">
        <v>585871</v>
      </c>
      <c r="IB142" s="5">
        <v>589852</v>
      </c>
      <c r="IC142" s="5">
        <v>589201</v>
      </c>
      <c r="ID142" s="5">
        <v>589017</v>
      </c>
      <c r="IE142" s="5">
        <v>588871</v>
      </c>
      <c r="IF142" s="5">
        <v>589159</v>
      </c>
      <c r="IG142" s="5">
        <v>587533</v>
      </c>
      <c r="IH142" s="5">
        <v>585658</v>
      </c>
      <c r="II142" s="5">
        <v>584210</v>
      </c>
      <c r="IJ142" s="5">
        <v>583301</v>
      </c>
      <c r="IK142" s="5">
        <v>580940</v>
      </c>
      <c r="IL142" s="5">
        <v>579087</v>
      </c>
      <c r="IM142" s="5" t="s">
        <v>220</v>
      </c>
      <c r="IN142" s="5" t="s">
        <v>220</v>
      </c>
      <c r="IO142" s="5" t="s">
        <v>220</v>
      </c>
      <c r="IP142" s="5" t="s">
        <v>220</v>
      </c>
      <c r="IQ142" s="5" t="s">
        <v>220</v>
      </c>
      <c r="IR142" s="5" t="s">
        <v>220</v>
      </c>
      <c r="IS142" s="5" t="s">
        <v>220</v>
      </c>
      <c r="IT142" s="5" t="s">
        <v>220</v>
      </c>
      <c r="IU142" s="5" t="s">
        <v>220</v>
      </c>
      <c r="IV142" s="5" t="s">
        <v>220</v>
      </c>
      <c r="IW142" s="5" t="s">
        <v>220</v>
      </c>
      <c r="IX142" s="5" t="s">
        <v>220</v>
      </c>
    </row>
    <row r="143" spans="1:258" x14ac:dyDescent="0.3">
      <c r="A143" s="1" t="s">
        <v>137</v>
      </c>
      <c r="B143" s="2">
        <v>4018463</v>
      </c>
      <c r="C143" s="5">
        <v>1638166</v>
      </c>
      <c r="D143" s="5">
        <v>1712880</v>
      </c>
      <c r="E143" s="5">
        <v>1590587</v>
      </c>
      <c r="F143" s="5">
        <v>1685833</v>
      </c>
      <c r="G143" s="5">
        <v>1703245</v>
      </c>
      <c r="H143" s="5">
        <v>1728349</v>
      </c>
      <c r="I143" s="5">
        <v>1703976</v>
      </c>
      <c r="J143" s="5">
        <v>1668050</v>
      </c>
      <c r="K143" s="5">
        <v>1710846</v>
      </c>
      <c r="L143" s="5">
        <v>1696494</v>
      </c>
      <c r="M143" s="5">
        <v>1634012</v>
      </c>
      <c r="N143" s="5">
        <v>1666785</v>
      </c>
      <c r="O143" s="5">
        <v>1689599</v>
      </c>
      <c r="P143" s="5">
        <v>1609601</v>
      </c>
      <c r="Q143" s="5">
        <v>1664331</v>
      </c>
      <c r="R143" s="5">
        <v>1551233</v>
      </c>
      <c r="S143" s="5">
        <v>1506035</v>
      </c>
      <c r="T143" s="5">
        <v>1533324</v>
      </c>
      <c r="U143" s="5">
        <v>1391350</v>
      </c>
      <c r="V143" s="5">
        <v>1316243</v>
      </c>
      <c r="W143" s="5">
        <v>1297012</v>
      </c>
      <c r="X143" s="5">
        <v>1278220</v>
      </c>
      <c r="Y143" s="5">
        <v>1237747</v>
      </c>
      <c r="Z143" s="5">
        <v>1253983</v>
      </c>
      <c r="AA143" s="5">
        <v>1195281</v>
      </c>
      <c r="AB143" s="5">
        <v>1178044</v>
      </c>
      <c r="AC143" s="5">
        <v>1105449</v>
      </c>
      <c r="AD143" s="5">
        <v>1050601</v>
      </c>
      <c r="AE143" s="5">
        <v>1060583</v>
      </c>
      <c r="AF143" s="5">
        <v>1019553</v>
      </c>
      <c r="AG143" s="5">
        <v>1024243</v>
      </c>
      <c r="AH143" s="5">
        <v>1008339</v>
      </c>
      <c r="AI143" s="5">
        <v>4664469</v>
      </c>
      <c r="AJ143" s="5">
        <v>4897635</v>
      </c>
      <c r="AK143" s="5">
        <v>4633922</v>
      </c>
      <c r="AL143" s="5">
        <v>4615081</v>
      </c>
      <c r="AM143" s="5">
        <v>4526159</v>
      </c>
      <c r="AN143" s="5">
        <v>4714488</v>
      </c>
      <c r="AO143" s="5">
        <v>4567609</v>
      </c>
      <c r="AP143" s="5">
        <v>4463787</v>
      </c>
      <c r="AQ143" s="5">
        <v>4585851</v>
      </c>
      <c r="AR143" s="5">
        <v>4502095</v>
      </c>
      <c r="AS143" s="5">
        <v>4237167</v>
      </c>
      <c r="AT143" s="5">
        <v>4695840</v>
      </c>
      <c r="AU143" s="5">
        <v>4741138</v>
      </c>
      <c r="AV143" s="5">
        <v>4672621</v>
      </c>
      <c r="AW143" s="5">
        <v>10975885</v>
      </c>
      <c r="AX143" s="5">
        <v>10833023</v>
      </c>
      <c r="AY143" s="5">
        <v>10030751</v>
      </c>
      <c r="AZ143" s="5">
        <v>10839537</v>
      </c>
      <c r="BA143" s="5">
        <v>9985573</v>
      </c>
      <c r="BB143" s="5">
        <v>7938007</v>
      </c>
      <c r="BC143" s="5">
        <v>4941205</v>
      </c>
      <c r="BD143" s="5">
        <v>4774429</v>
      </c>
      <c r="BE143" s="5">
        <v>4798994</v>
      </c>
      <c r="BF143" s="5">
        <v>5054632</v>
      </c>
      <c r="BG143" s="5">
        <v>4777003</v>
      </c>
      <c r="BH143" s="5">
        <v>4444155</v>
      </c>
      <c r="BI143" s="5">
        <v>4504032</v>
      </c>
      <c r="BJ143" s="5">
        <v>5336278</v>
      </c>
      <c r="BK143" s="5">
        <v>5139616</v>
      </c>
      <c r="BL143" s="5">
        <v>4527913</v>
      </c>
      <c r="BM143" s="5">
        <v>4626259</v>
      </c>
      <c r="BN143" s="5">
        <v>5021676</v>
      </c>
      <c r="BO143" s="6">
        <v>12.6943953991223</v>
      </c>
      <c r="BP143" s="6">
        <v>12.96679216125454</v>
      </c>
      <c r="BQ143" s="6">
        <v>13.004089897306679</v>
      </c>
      <c r="BR143" s="6">
        <v>12.882365798570349</v>
      </c>
      <c r="BS143" s="6">
        <v>12.17899152879216</v>
      </c>
      <c r="BT143" s="6">
        <v>10.359776544671419</v>
      </c>
      <c r="BU143" s="6">
        <v>10.242530537765839</v>
      </c>
      <c r="BV143" s="6">
        <v>10.426882622464239</v>
      </c>
      <c r="BW143" s="6">
        <v>11.241258840490859</v>
      </c>
      <c r="BX143" s="6">
        <v>12.236118915591341</v>
      </c>
      <c r="BY143" s="6">
        <v>12.65954738263029</v>
      </c>
      <c r="BZ143" s="6">
        <v>11.99566915181053</v>
      </c>
      <c r="CA143" s="6">
        <v>11.27763974271666</v>
      </c>
      <c r="CB143" s="6">
        <v>8.2954310362501396</v>
      </c>
      <c r="CC143" s="6">
        <v>8.8720631976975195</v>
      </c>
      <c r="CD143" s="6">
        <v>8.9635966581852404</v>
      </c>
      <c r="CE143" s="6">
        <v>9.0157197095850208</v>
      </c>
      <c r="CF143" s="6">
        <v>9.0279879468926403</v>
      </c>
      <c r="CG143" s="6">
        <v>9.1814856668162008</v>
      </c>
      <c r="CH143" s="6">
        <v>9.2719040458746704</v>
      </c>
      <c r="CI143" s="6" t="s">
        <v>220</v>
      </c>
      <c r="CJ143" s="6" t="s">
        <v>220</v>
      </c>
      <c r="CK143" s="6" t="s">
        <v>220</v>
      </c>
      <c r="CL143" s="6" t="s">
        <v>220</v>
      </c>
      <c r="CM143" s="6" t="s">
        <v>220</v>
      </c>
      <c r="CN143" s="6" t="s">
        <v>220</v>
      </c>
      <c r="CO143" s="6" t="s">
        <v>220</v>
      </c>
      <c r="CP143" s="6" t="s">
        <v>220</v>
      </c>
      <c r="CQ143" s="6" t="s">
        <v>220</v>
      </c>
      <c r="CR143" s="6" t="s">
        <v>220</v>
      </c>
      <c r="CS143" s="6" t="s">
        <v>220</v>
      </c>
      <c r="CT143" s="6" t="s">
        <v>220</v>
      </c>
      <c r="CU143" s="6">
        <v>12.07223998727982</v>
      </c>
      <c r="CV143" s="6">
        <v>12.39815100154083</v>
      </c>
      <c r="CW143" s="6">
        <v>12.31163466176071</v>
      </c>
      <c r="CX143" s="6">
        <v>11.86100519442075</v>
      </c>
      <c r="CY143" s="6">
        <v>11.50325732181634</v>
      </c>
      <c r="CZ143" s="6">
        <v>9.86727629310802</v>
      </c>
      <c r="DA143" s="6">
        <v>9.4503144386378608</v>
      </c>
      <c r="DB143" s="6">
        <v>9.6635866185567298</v>
      </c>
      <c r="DC143" s="6">
        <v>10.59233424133428</v>
      </c>
      <c r="DD143" s="6">
        <v>11.351323534456981</v>
      </c>
      <c r="DE143" s="6">
        <v>11.89345243893632</v>
      </c>
      <c r="DF143" s="6">
        <v>11.67868247822839</v>
      </c>
      <c r="DG143" s="6">
        <v>10.76870609689227</v>
      </c>
      <c r="DH143" s="6">
        <v>7.0029655125057904</v>
      </c>
      <c r="DI143" s="6">
        <v>7.3023087300322302</v>
      </c>
      <c r="DJ143" s="6">
        <v>7.3006169487710801</v>
      </c>
      <c r="DK143" s="6">
        <v>7.3850801004438802</v>
      </c>
      <c r="DL143" s="6">
        <v>7.3593680205414698</v>
      </c>
      <c r="DM143" s="6">
        <v>7.2947725806111601</v>
      </c>
      <c r="DN143" s="6">
        <v>7.2666199095070203</v>
      </c>
      <c r="DO143" s="6" t="s">
        <v>220</v>
      </c>
      <c r="DP143" s="6" t="s">
        <v>220</v>
      </c>
      <c r="DQ143" s="6" t="s">
        <v>220</v>
      </c>
      <c r="DR143" s="6" t="s">
        <v>220</v>
      </c>
      <c r="DS143" s="6" t="s">
        <v>220</v>
      </c>
      <c r="DT143" s="6" t="s">
        <v>220</v>
      </c>
      <c r="DU143" s="6" t="s">
        <v>220</v>
      </c>
      <c r="DV143" s="6" t="s">
        <v>220</v>
      </c>
      <c r="DW143" s="6" t="s">
        <v>220</v>
      </c>
      <c r="DX143" s="6" t="s">
        <v>220</v>
      </c>
      <c r="DY143" s="6" t="s">
        <v>220</v>
      </c>
      <c r="DZ143" s="6" t="s">
        <v>220</v>
      </c>
      <c r="EA143" s="6">
        <v>11.112915296740379</v>
      </c>
      <c r="EB143" s="6">
        <v>11.254904021297463</v>
      </c>
      <c r="EC143" s="6">
        <v>11.179457646768142</v>
      </c>
      <c r="ED143" s="6">
        <v>10.837787610042039</v>
      </c>
      <c r="EE143" s="6">
        <v>10.398738877847872</v>
      </c>
      <c r="EF143" s="6">
        <v>7.8412982563128164</v>
      </c>
      <c r="EG143" s="6">
        <v>8.1416639670981272</v>
      </c>
      <c r="EH143" s="6">
        <v>8.7670633374299332</v>
      </c>
      <c r="EI143" s="6">
        <v>10.043627538656313</v>
      </c>
      <c r="EJ143" s="6">
        <v>11.244189487260197</v>
      </c>
      <c r="EK143" s="6">
        <v>11.715635065326898</v>
      </c>
      <c r="EL143" s="6">
        <v>11.357013652030705</v>
      </c>
      <c r="EM143" s="6">
        <v>10.937914299242424</v>
      </c>
      <c r="EN143" s="6">
        <v>8.2954310362501484</v>
      </c>
      <c r="EO143" s="6">
        <v>8.864282405362875</v>
      </c>
      <c r="EP143" s="6">
        <v>8.95442528620781</v>
      </c>
      <c r="EQ143" s="6">
        <v>9.0042396093052286</v>
      </c>
      <c r="ER143" s="6">
        <v>8.9965982401632001</v>
      </c>
      <c r="ES143" s="6">
        <v>9.0817551299097996</v>
      </c>
      <c r="ET143" s="6">
        <v>9.0726124846312768</v>
      </c>
      <c r="EU143" s="6" t="s">
        <v>220</v>
      </c>
      <c r="EV143" s="6" t="s">
        <v>220</v>
      </c>
      <c r="EW143" s="6" t="s">
        <v>220</v>
      </c>
      <c r="EX143" s="6" t="s">
        <v>220</v>
      </c>
      <c r="EY143" s="6" t="s">
        <v>220</v>
      </c>
      <c r="EZ143" s="6" t="s">
        <v>220</v>
      </c>
      <c r="FA143" s="6" t="s">
        <v>220</v>
      </c>
      <c r="FB143" s="6" t="s">
        <v>220</v>
      </c>
      <c r="FC143" s="6" t="s">
        <v>220</v>
      </c>
      <c r="FD143" s="6" t="s">
        <v>220</v>
      </c>
      <c r="FE143" s="6" t="s">
        <v>220</v>
      </c>
      <c r="FF143" s="6" t="s">
        <v>220</v>
      </c>
      <c r="FG143" s="6">
        <v>5.0684039004147774</v>
      </c>
      <c r="FH143" s="6">
        <v>5.1942212925217985</v>
      </c>
      <c r="FI143" s="6">
        <v>5.158697103662945</v>
      </c>
      <c r="FJ143" s="6">
        <v>5.3445649166287659</v>
      </c>
      <c r="FK143" s="6">
        <v>5.5419175508416743</v>
      </c>
      <c r="FL143" s="6">
        <v>4.1915262060270386</v>
      </c>
      <c r="FM143" s="6">
        <v>4.1156543828510719</v>
      </c>
      <c r="FN143" s="6">
        <v>4.3509244504722115</v>
      </c>
      <c r="FO143" s="6">
        <v>5.0871255956637054</v>
      </c>
      <c r="FP143" s="6">
        <v>5.6787784353728652</v>
      </c>
      <c r="FQ143" s="6">
        <v>6.1768129496861421</v>
      </c>
      <c r="FR143" s="6">
        <v>5.8124579558059573</v>
      </c>
      <c r="FS143" s="6">
        <v>6.0007697164905744</v>
      </c>
      <c r="FT143" s="6">
        <v>6.9924272802985907</v>
      </c>
      <c r="FU143" s="6">
        <v>7.3002704343601437</v>
      </c>
      <c r="FV143" s="6">
        <v>7.2983262194027816</v>
      </c>
      <c r="FW143" s="6">
        <v>7.3820967768825785</v>
      </c>
      <c r="FX143" s="6">
        <v>7.3504430073019105</v>
      </c>
      <c r="FY143" s="6">
        <v>7.1511495599451713</v>
      </c>
      <c r="FZ143" s="6">
        <v>6.9183103754564552</v>
      </c>
      <c r="GA143" s="6" t="s">
        <v>220</v>
      </c>
      <c r="GB143" s="6" t="s">
        <v>220</v>
      </c>
      <c r="GC143" s="6" t="s">
        <v>220</v>
      </c>
      <c r="GD143" s="6" t="s">
        <v>220</v>
      </c>
      <c r="GE143" s="6" t="s">
        <v>220</v>
      </c>
      <c r="GF143" s="6" t="s">
        <v>220</v>
      </c>
      <c r="GG143" s="6" t="s">
        <v>220</v>
      </c>
      <c r="GH143" s="6" t="s">
        <v>220</v>
      </c>
      <c r="GI143" s="6" t="s">
        <v>220</v>
      </c>
      <c r="GJ143" s="6" t="s">
        <v>220</v>
      </c>
      <c r="GK143" s="6" t="s">
        <v>220</v>
      </c>
      <c r="GL143" s="6" t="s">
        <v>220</v>
      </c>
      <c r="GM143" s="5">
        <v>146017</v>
      </c>
      <c r="GN143" s="5">
        <v>145285</v>
      </c>
      <c r="GO143" s="5">
        <v>144286</v>
      </c>
      <c r="GP143" s="5">
        <v>143536</v>
      </c>
      <c r="GQ143" s="5">
        <v>142591</v>
      </c>
      <c r="GR143" s="5">
        <v>141745</v>
      </c>
      <c r="GS143" s="5">
        <v>141060</v>
      </c>
      <c r="GT143" s="5">
        <v>140538</v>
      </c>
      <c r="GU143" s="5">
        <v>140200</v>
      </c>
      <c r="GV143" s="5">
        <v>140101</v>
      </c>
      <c r="GW143" s="5">
        <v>139848</v>
      </c>
      <c r="GX143" s="5">
        <v>139701</v>
      </c>
      <c r="GY143" s="5">
        <v>139467</v>
      </c>
      <c r="GZ143" s="5">
        <v>139429</v>
      </c>
      <c r="HA143" s="5">
        <v>138505</v>
      </c>
      <c r="HB143" s="5">
        <v>137558</v>
      </c>
      <c r="HC143" s="5">
        <v>136735</v>
      </c>
      <c r="HD143" s="5">
        <v>135666</v>
      </c>
      <c r="HE143" s="5">
        <v>133049</v>
      </c>
      <c r="HF143" s="5">
        <v>132675</v>
      </c>
      <c r="HG143" s="5" t="s">
        <v>220</v>
      </c>
      <c r="HH143" s="5" t="s">
        <v>220</v>
      </c>
      <c r="HI143" s="5" t="s">
        <v>220</v>
      </c>
      <c r="HJ143" s="5" t="s">
        <v>220</v>
      </c>
      <c r="HK143" s="5" t="s">
        <v>220</v>
      </c>
      <c r="HL143" s="5" t="s">
        <v>220</v>
      </c>
      <c r="HM143" s="5" t="s">
        <v>220</v>
      </c>
      <c r="HN143" s="5" t="s">
        <v>220</v>
      </c>
      <c r="HO143" s="5" t="s">
        <v>220</v>
      </c>
      <c r="HP143" s="5" t="s">
        <v>220</v>
      </c>
      <c r="HQ143" s="5" t="s">
        <v>220</v>
      </c>
      <c r="HR143" s="5" t="s">
        <v>220</v>
      </c>
      <c r="HS143" s="5">
        <v>167058</v>
      </c>
      <c r="HT143" s="5">
        <v>166182</v>
      </c>
      <c r="HU143" s="5">
        <v>165130</v>
      </c>
      <c r="HV143" s="5">
        <v>164285</v>
      </c>
      <c r="HW143" s="5">
        <v>163171</v>
      </c>
      <c r="HX143" s="5">
        <v>162163</v>
      </c>
      <c r="HY143" s="5">
        <v>161415</v>
      </c>
      <c r="HZ143" s="5">
        <v>160725</v>
      </c>
      <c r="IA143" s="5">
        <v>160250</v>
      </c>
      <c r="IB143" s="5">
        <v>159886</v>
      </c>
      <c r="IC143" s="5">
        <v>159558</v>
      </c>
      <c r="ID143" s="5">
        <v>159346</v>
      </c>
      <c r="IE143" s="5">
        <v>158987</v>
      </c>
      <c r="IF143" s="5">
        <v>158864</v>
      </c>
      <c r="IG143" s="5">
        <v>157660</v>
      </c>
      <c r="IH143" s="5">
        <v>156499</v>
      </c>
      <c r="II143" s="5">
        <v>155446</v>
      </c>
      <c r="IJ143" s="5">
        <v>154281</v>
      </c>
      <c r="IK143" s="5">
        <v>151267</v>
      </c>
      <c r="IL143" s="5">
        <v>150502</v>
      </c>
      <c r="IM143" s="5" t="s">
        <v>220</v>
      </c>
      <c r="IN143" s="5" t="s">
        <v>220</v>
      </c>
      <c r="IO143" s="5" t="s">
        <v>220</v>
      </c>
      <c r="IP143" s="5" t="s">
        <v>220</v>
      </c>
      <c r="IQ143" s="5" t="s">
        <v>220</v>
      </c>
      <c r="IR143" s="5" t="s">
        <v>220</v>
      </c>
      <c r="IS143" s="5" t="s">
        <v>220</v>
      </c>
      <c r="IT143" s="5" t="s">
        <v>220</v>
      </c>
      <c r="IU143" s="5" t="s">
        <v>220</v>
      </c>
      <c r="IV143" s="5" t="s">
        <v>220</v>
      </c>
      <c r="IW143" s="5" t="s">
        <v>220</v>
      </c>
      <c r="IX143" s="5" t="s">
        <v>220</v>
      </c>
    </row>
    <row r="144" spans="1:258" x14ac:dyDescent="0.3">
      <c r="A144" s="1" t="s">
        <v>138</v>
      </c>
      <c r="B144" s="2">
        <v>4062303</v>
      </c>
      <c r="C144" s="5" t="s">
        <v>220</v>
      </c>
      <c r="D144" s="5" t="s">
        <v>220</v>
      </c>
      <c r="E144" s="5">
        <v>29683</v>
      </c>
      <c r="F144" s="5">
        <v>9415</v>
      </c>
      <c r="G144" s="5">
        <v>30295</v>
      </c>
      <c r="H144" s="5">
        <v>30233</v>
      </c>
      <c r="I144" s="5">
        <v>30534</v>
      </c>
      <c r="J144" s="5">
        <v>29849</v>
      </c>
      <c r="K144" s="5">
        <v>29879</v>
      </c>
      <c r="L144" s="5">
        <v>29672</v>
      </c>
      <c r="M144" s="5">
        <v>27773</v>
      </c>
      <c r="N144" s="5">
        <v>30002</v>
      </c>
      <c r="O144" s="5">
        <v>27544</v>
      </c>
      <c r="P144" s="5">
        <v>26856</v>
      </c>
      <c r="Q144" s="5">
        <v>31866</v>
      </c>
      <c r="R144" s="5">
        <v>27716</v>
      </c>
      <c r="S144" s="5" t="s">
        <v>220</v>
      </c>
      <c r="T144" s="5" t="s">
        <v>220</v>
      </c>
      <c r="U144" s="5" t="s">
        <v>220</v>
      </c>
      <c r="V144" s="5" t="s">
        <v>220</v>
      </c>
      <c r="W144" s="5" t="s">
        <v>220</v>
      </c>
      <c r="X144" s="5" t="s">
        <v>220</v>
      </c>
      <c r="Y144" s="5" t="s">
        <v>220</v>
      </c>
      <c r="Z144" s="5" t="s">
        <v>220</v>
      </c>
      <c r="AA144" s="5" t="s">
        <v>220</v>
      </c>
      <c r="AB144" s="5" t="s">
        <v>220</v>
      </c>
      <c r="AC144" s="5" t="s">
        <v>220</v>
      </c>
      <c r="AD144" s="5" t="s">
        <v>220</v>
      </c>
      <c r="AE144" s="5" t="s">
        <v>220</v>
      </c>
      <c r="AF144" s="5" t="s">
        <v>220</v>
      </c>
      <c r="AG144" s="5" t="s">
        <v>220</v>
      </c>
      <c r="AH144" s="5" t="s">
        <v>220</v>
      </c>
      <c r="AI144" s="5" t="s">
        <v>220</v>
      </c>
      <c r="AJ144" s="5" t="s">
        <v>220</v>
      </c>
      <c r="AK144" s="5">
        <v>75305</v>
      </c>
      <c r="AL144" s="5">
        <v>25352</v>
      </c>
      <c r="AM144" s="5">
        <v>76895</v>
      </c>
      <c r="AN144" s="5">
        <v>74730</v>
      </c>
      <c r="AO144" s="5">
        <v>74697</v>
      </c>
      <c r="AP144" s="5">
        <v>75034</v>
      </c>
      <c r="AQ144" s="5">
        <v>75242</v>
      </c>
      <c r="AR144" s="5">
        <v>75357</v>
      </c>
      <c r="AS144" s="5">
        <v>72268</v>
      </c>
      <c r="AT144" s="5">
        <v>78346</v>
      </c>
      <c r="AU144" s="5">
        <v>73645</v>
      </c>
      <c r="AV144" s="5">
        <v>71962</v>
      </c>
      <c r="AW144" s="5">
        <v>76373</v>
      </c>
      <c r="AX144" s="5">
        <v>67096</v>
      </c>
      <c r="AY144" s="5" t="s">
        <v>220</v>
      </c>
      <c r="AZ144" s="5" t="s">
        <v>220</v>
      </c>
      <c r="BA144" s="5" t="s">
        <v>220</v>
      </c>
      <c r="BB144" s="5" t="s">
        <v>220</v>
      </c>
      <c r="BC144" s="5" t="s">
        <v>220</v>
      </c>
      <c r="BD144" s="5" t="s">
        <v>220</v>
      </c>
      <c r="BE144" s="5" t="s">
        <v>220</v>
      </c>
      <c r="BF144" s="5" t="s">
        <v>220</v>
      </c>
      <c r="BG144" s="5" t="s">
        <v>220</v>
      </c>
      <c r="BH144" s="5" t="s">
        <v>220</v>
      </c>
      <c r="BI144" s="5" t="s">
        <v>220</v>
      </c>
      <c r="BJ144" s="5" t="s">
        <v>220</v>
      </c>
      <c r="BK144" s="5" t="s">
        <v>220</v>
      </c>
      <c r="BL144" s="5" t="s">
        <v>220</v>
      </c>
      <c r="BM144" s="5" t="s">
        <v>220</v>
      </c>
      <c r="BN144" s="5" t="s">
        <v>220</v>
      </c>
      <c r="BO144" s="6">
        <v>13.528917126039421</v>
      </c>
      <c r="BP144" s="6">
        <v>17.449997245027269</v>
      </c>
      <c r="BQ144" s="6">
        <v>17.334636689475388</v>
      </c>
      <c r="BR144" s="6">
        <v>14.29326132895045</v>
      </c>
      <c r="BS144" s="6">
        <v>18.50852163183465</v>
      </c>
      <c r="BT144" s="6">
        <v>19.235234925303811</v>
      </c>
      <c r="BU144" s="6">
        <v>15.014070518126131</v>
      </c>
      <c r="BV144" s="6">
        <v>11.614272718083489</v>
      </c>
      <c r="BW144" s="6">
        <v>13.68226600985221</v>
      </c>
      <c r="BX144" s="6">
        <v>14.182544560540871</v>
      </c>
      <c r="BY144" s="6">
        <v>12.790697674418601</v>
      </c>
      <c r="BZ144" s="6">
        <v>16.36722960833632</v>
      </c>
      <c r="CA144" s="6">
        <v>18.443271767810021</v>
      </c>
      <c r="CB144" s="6">
        <v>18.475639170284609</v>
      </c>
      <c r="CC144" s="6">
        <v>10.519048515659319</v>
      </c>
      <c r="CD144" s="6">
        <v>10.37306970702843</v>
      </c>
      <c r="CE144" s="6">
        <v>10.368530914849201</v>
      </c>
      <c r="CF144" s="6">
        <v>10.061043698354791</v>
      </c>
      <c r="CG144" s="6">
        <v>9.7425163889108202</v>
      </c>
      <c r="CH144" s="6">
        <v>9.9010300949303094</v>
      </c>
      <c r="CI144" s="6" t="s">
        <v>220</v>
      </c>
      <c r="CJ144" s="6" t="s">
        <v>220</v>
      </c>
      <c r="CK144" s="6" t="s">
        <v>220</v>
      </c>
      <c r="CL144" s="6" t="s">
        <v>220</v>
      </c>
      <c r="CM144" s="6" t="s">
        <v>220</v>
      </c>
      <c r="CN144" s="6" t="s">
        <v>220</v>
      </c>
      <c r="CO144" s="6" t="s">
        <v>220</v>
      </c>
      <c r="CP144" s="6" t="s">
        <v>220</v>
      </c>
      <c r="CQ144" s="6" t="s">
        <v>220</v>
      </c>
      <c r="CR144" s="6" t="s">
        <v>220</v>
      </c>
      <c r="CS144" s="6" t="s">
        <v>220</v>
      </c>
      <c r="CT144" s="6" t="s">
        <v>220</v>
      </c>
      <c r="CU144" s="6">
        <v>12.041205337226749</v>
      </c>
      <c r="CV144" s="6">
        <v>15.312961490400991</v>
      </c>
      <c r="CW144" s="6">
        <v>14.25321664541555</v>
      </c>
      <c r="CX144" s="6">
        <v>12.79466209291137</v>
      </c>
      <c r="CY144" s="6">
        <v>15.46018330497777</v>
      </c>
      <c r="CZ144" s="6">
        <v>17.709333182767772</v>
      </c>
      <c r="DA144" s="6">
        <v>13.898142312655679</v>
      </c>
      <c r="DB144" s="6">
        <v>10.31945086132928</v>
      </c>
      <c r="DC144" s="6">
        <v>12.265496434448711</v>
      </c>
      <c r="DD144" s="6">
        <v>12.14997951099576</v>
      </c>
      <c r="DE144" s="6">
        <v>12.08144307625837</v>
      </c>
      <c r="DF144" s="6">
        <v>16.05103786232721</v>
      </c>
      <c r="DG144" s="6">
        <v>17.26534697508896</v>
      </c>
      <c r="DH144" s="6">
        <v>17.149021258682382</v>
      </c>
      <c r="DI144" s="6">
        <v>10.12792479017453</v>
      </c>
      <c r="DJ144" s="6">
        <v>9.8843448193632995</v>
      </c>
      <c r="DK144" s="6">
        <v>9.87725270029323</v>
      </c>
      <c r="DL144" s="6">
        <v>9.5056859164223901</v>
      </c>
      <c r="DM144" s="6">
        <v>9.3080120629228098</v>
      </c>
      <c r="DN144" s="6">
        <v>9.4316868499070292</v>
      </c>
      <c r="DO144" s="6" t="s">
        <v>220</v>
      </c>
      <c r="DP144" s="6" t="s">
        <v>220</v>
      </c>
      <c r="DQ144" s="6" t="s">
        <v>220</v>
      </c>
      <c r="DR144" s="6" t="s">
        <v>220</v>
      </c>
      <c r="DS144" s="6" t="s">
        <v>220</v>
      </c>
      <c r="DT144" s="6" t="s">
        <v>220</v>
      </c>
      <c r="DU144" s="6" t="s">
        <v>220</v>
      </c>
      <c r="DV144" s="6" t="s">
        <v>220</v>
      </c>
      <c r="DW144" s="6" t="s">
        <v>220</v>
      </c>
      <c r="DX144" s="6" t="s">
        <v>220</v>
      </c>
      <c r="DY144" s="6" t="s">
        <v>220</v>
      </c>
      <c r="DZ144" s="6" t="s">
        <v>220</v>
      </c>
      <c r="EA144" s="6">
        <v>12.196264810228261</v>
      </c>
      <c r="EB144" s="6">
        <v>14.062347307729894</v>
      </c>
      <c r="EC144" s="6">
        <v>13.794741241735695</v>
      </c>
      <c r="ED144" s="6">
        <v>11.350451075641915</v>
      </c>
      <c r="EE144" s="6">
        <v>12.969136821257633</v>
      </c>
      <c r="EF144" s="6">
        <v>11.997767857142858</v>
      </c>
      <c r="EG144" s="6">
        <v>9.6872441460618965</v>
      </c>
      <c r="EH144" s="6">
        <v>8.0974236992864075</v>
      </c>
      <c r="EI144" s="6">
        <v>8.3935742971887546</v>
      </c>
      <c r="EJ144" s="6">
        <v>8.3142356430304662</v>
      </c>
      <c r="EK144" s="6">
        <v>7.2873910851875854</v>
      </c>
      <c r="EL144" s="6">
        <v>6.739550696620225</v>
      </c>
      <c r="EM144" s="6">
        <v>6.7634779451806137</v>
      </c>
      <c r="EN144" s="6">
        <v>10.977062853738456</v>
      </c>
      <c r="EO144" s="6">
        <v>10.519048515659323</v>
      </c>
      <c r="EP144" s="6">
        <v>10.373069707028431</v>
      </c>
      <c r="EQ144" s="6">
        <v>10.368530914849204</v>
      </c>
      <c r="ER144" s="6">
        <v>10.061043698354798</v>
      </c>
      <c r="ES144" s="6">
        <v>9.7425163889108291</v>
      </c>
      <c r="ET144" s="6">
        <v>9.9010300949303165</v>
      </c>
      <c r="EU144" s="6" t="s">
        <v>220</v>
      </c>
      <c r="EV144" s="6" t="s">
        <v>220</v>
      </c>
      <c r="EW144" s="6" t="s">
        <v>220</v>
      </c>
      <c r="EX144" s="6" t="s">
        <v>220</v>
      </c>
      <c r="EY144" s="6" t="s">
        <v>220</v>
      </c>
      <c r="EZ144" s="6" t="s">
        <v>220</v>
      </c>
      <c r="FA144" s="6" t="s">
        <v>220</v>
      </c>
      <c r="FB144" s="6" t="s">
        <v>220</v>
      </c>
      <c r="FC144" s="6" t="s">
        <v>220</v>
      </c>
      <c r="FD144" s="6" t="s">
        <v>220</v>
      </c>
      <c r="FE144" s="6" t="s">
        <v>220</v>
      </c>
      <c r="FF144" s="6" t="s">
        <v>220</v>
      </c>
      <c r="FG144" s="6">
        <v>10.504956966989868</v>
      </c>
      <c r="FH144" s="6">
        <v>12.113354809984024</v>
      </c>
      <c r="FI144" s="6">
        <v>11.437341010525675</v>
      </c>
      <c r="FJ144" s="6">
        <v>9.9638141188420519</v>
      </c>
      <c r="FK144" s="6">
        <v>11.107209737827715</v>
      </c>
      <c r="FL144" s="6">
        <v>11.33654241423665</v>
      </c>
      <c r="FM144" s="6">
        <v>9.1851078356560496</v>
      </c>
      <c r="FN144" s="6">
        <v>7.4512887491004074</v>
      </c>
      <c r="FO144" s="6">
        <v>8.0221153079397141</v>
      </c>
      <c r="FP144" s="6">
        <v>8.3509163050546071</v>
      </c>
      <c r="FQ144" s="6">
        <v>6.8327106683271071</v>
      </c>
      <c r="FR144" s="6">
        <v>7.4936818727184544</v>
      </c>
      <c r="FS144" s="6">
        <v>7.6651503835969859</v>
      </c>
      <c r="FT144" s="6">
        <v>11.044718045635197</v>
      </c>
      <c r="FU144" s="6">
        <v>10.127924790174538</v>
      </c>
      <c r="FV144" s="6">
        <v>9.8843448193633012</v>
      </c>
      <c r="FW144" s="6">
        <v>9.8772527002932371</v>
      </c>
      <c r="FX144" s="6">
        <v>9.505685916422399</v>
      </c>
      <c r="FY144" s="6">
        <v>9.3080120629228134</v>
      </c>
      <c r="FZ144" s="6">
        <v>9.4316868499070399</v>
      </c>
      <c r="GA144" s="6" t="s">
        <v>220</v>
      </c>
      <c r="GB144" s="6" t="s">
        <v>220</v>
      </c>
      <c r="GC144" s="6" t="s">
        <v>220</v>
      </c>
      <c r="GD144" s="6" t="s">
        <v>220</v>
      </c>
      <c r="GE144" s="6" t="s">
        <v>220</v>
      </c>
      <c r="GF144" s="6" t="s">
        <v>220</v>
      </c>
      <c r="GG144" s="6" t="s">
        <v>220</v>
      </c>
      <c r="GH144" s="6" t="s">
        <v>220</v>
      </c>
      <c r="GI144" s="6" t="s">
        <v>220</v>
      </c>
      <c r="GJ144" s="6" t="s">
        <v>220</v>
      </c>
      <c r="GK144" s="6" t="s">
        <v>220</v>
      </c>
      <c r="GL144" s="6" t="s">
        <v>220</v>
      </c>
      <c r="GM144" s="5">
        <v>3819</v>
      </c>
      <c r="GN144" s="5">
        <v>3798</v>
      </c>
      <c r="GO144" s="5">
        <v>3833</v>
      </c>
      <c r="GP144" s="5">
        <v>3717</v>
      </c>
      <c r="GQ144" s="5">
        <v>3684</v>
      </c>
      <c r="GR144" s="5">
        <v>3680</v>
      </c>
      <c r="GS144" s="5">
        <v>3664</v>
      </c>
      <c r="GT144" s="5">
        <v>3661</v>
      </c>
      <c r="GU144" s="5">
        <v>3665</v>
      </c>
      <c r="GV144" s="5">
        <v>3661</v>
      </c>
      <c r="GW144" s="5">
        <v>3652</v>
      </c>
      <c r="GX144" s="5">
        <v>3648</v>
      </c>
      <c r="GY144" s="5">
        <v>3619</v>
      </c>
      <c r="GZ144" s="5">
        <v>5096</v>
      </c>
      <c r="HA144" s="5">
        <v>3564</v>
      </c>
      <c r="HB144" s="5">
        <v>3520</v>
      </c>
      <c r="HC144" s="5">
        <v>3527</v>
      </c>
      <c r="HD144" s="5">
        <v>3484</v>
      </c>
      <c r="HE144" s="5">
        <v>3471</v>
      </c>
      <c r="HF144" s="5">
        <v>3373</v>
      </c>
      <c r="HG144" s="5" t="s">
        <v>220</v>
      </c>
      <c r="HH144" s="5" t="s">
        <v>220</v>
      </c>
      <c r="HI144" s="5" t="s">
        <v>220</v>
      </c>
      <c r="HJ144" s="5" t="s">
        <v>220</v>
      </c>
      <c r="HK144" s="5" t="s">
        <v>220</v>
      </c>
      <c r="HL144" s="5" t="s">
        <v>220</v>
      </c>
      <c r="HM144" s="5" t="s">
        <v>220</v>
      </c>
      <c r="HN144" s="5" t="s">
        <v>220</v>
      </c>
      <c r="HO144" s="5" t="s">
        <v>220</v>
      </c>
      <c r="HP144" s="5" t="s">
        <v>220</v>
      </c>
      <c r="HQ144" s="5" t="s">
        <v>220</v>
      </c>
      <c r="HR144" s="5" t="s">
        <v>220</v>
      </c>
      <c r="HS144" s="5">
        <v>4838</v>
      </c>
      <c r="HT144" s="5">
        <v>4796</v>
      </c>
      <c r="HU144" s="5">
        <v>4860</v>
      </c>
      <c r="HV144" s="5">
        <v>4738</v>
      </c>
      <c r="HW144" s="5">
        <v>4709</v>
      </c>
      <c r="HX144" s="5">
        <v>4693</v>
      </c>
      <c r="HY144" s="5">
        <v>4673</v>
      </c>
      <c r="HZ144" s="5">
        <v>4661</v>
      </c>
      <c r="IA144" s="5">
        <v>4662</v>
      </c>
      <c r="IB144" s="5">
        <v>4661</v>
      </c>
      <c r="IC144" s="5">
        <v>4649</v>
      </c>
      <c r="ID144" s="5">
        <v>4642</v>
      </c>
      <c r="IE144" s="5">
        <v>4607</v>
      </c>
      <c r="IF144" s="5">
        <v>6073</v>
      </c>
      <c r="IG144" s="5">
        <v>4548</v>
      </c>
      <c r="IH144" s="5">
        <v>4473</v>
      </c>
      <c r="II144" s="5">
        <v>4459</v>
      </c>
      <c r="IJ144" s="5">
        <v>4368</v>
      </c>
      <c r="IK144" s="5">
        <v>4351</v>
      </c>
      <c r="IL144" s="5">
        <v>4245</v>
      </c>
      <c r="IM144" s="5" t="s">
        <v>220</v>
      </c>
      <c r="IN144" s="5" t="s">
        <v>220</v>
      </c>
      <c r="IO144" s="5" t="s">
        <v>220</v>
      </c>
      <c r="IP144" s="5" t="s">
        <v>220</v>
      </c>
      <c r="IQ144" s="5" t="s">
        <v>220</v>
      </c>
      <c r="IR144" s="5" t="s">
        <v>220</v>
      </c>
      <c r="IS144" s="5" t="s">
        <v>220</v>
      </c>
      <c r="IT144" s="5" t="s">
        <v>220</v>
      </c>
      <c r="IU144" s="5" t="s">
        <v>220</v>
      </c>
      <c r="IV144" s="5" t="s">
        <v>220</v>
      </c>
      <c r="IW144" s="5" t="s">
        <v>220</v>
      </c>
      <c r="IX144" s="5" t="s">
        <v>220</v>
      </c>
    </row>
    <row r="145" spans="1:258" x14ac:dyDescent="0.3">
      <c r="A145" s="1" t="s">
        <v>139</v>
      </c>
      <c r="B145" s="2">
        <v>4062320</v>
      </c>
      <c r="C145" s="5" t="s">
        <v>220</v>
      </c>
      <c r="D145" s="5">
        <v>12707</v>
      </c>
      <c r="E145" s="5">
        <v>10632</v>
      </c>
      <c r="F145" s="5">
        <v>10776</v>
      </c>
      <c r="G145" s="5">
        <v>10817</v>
      </c>
      <c r="H145" s="5">
        <v>11520</v>
      </c>
      <c r="I145" s="5">
        <v>11244</v>
      </c>
      <c r="J145" s="5">
        <v>11091</v>
      </c>
      <c r="K145" s="5">
        <v>11110</v>
      </c>
      <c r="L145" s="5">
        <v>11996</v>
      </c>
      <c r="M145" s="5">
        <v>11977</v>
      </c>
      <c r="N145" s="5">
        <v>12549</v>
      </c>
      <c r="O145" s="5">
        <v>12555</v>
      </c>
      <c r="P145" s="5">
        <v>12257</v>
      </c>
      <c r="Q145" s="5">
        <v>12564</v>
      </c>
      <c r="R145" s="5">
        <v>11760</v>
      </c>
      <c r="S145" s="5">
        <v>11950</v>
      </c>
      <c r="T145" s="5">
        <v>11662</v>
      </c>
      <c r="U145" s="5">
        <v>10841</v>
      </c>
      <c r="V145" s="5">
        <v>10217</v>
      </c>
      <c r="W145" s="5">
        <v>9798</v>
      </c>
      <c r="X145" s="5">
        <v>9166</v>
      </c>
      <c r="Y145" s="5">
        <v>9103</v>
      </c>
      <c r="Z145" s="5">
        <v>746</v>
      </c>
      <c r="AA145" s="5" t="s">
        <v>220</v>
      </c>
      <c r="AB145" s="5" t="s">
        <v>220</v>
      </c>
      <c r="AC145" s="5" t="s">
        <v>220</v>
      </c>
      <c r="AD145" s="5" t="s">
        <v>220</v>
      </c>
      <c r="AE145" s="5" t="s">
        <v>220</v>
      </c>
      <c r="AF145" s="5" t="s">
        <v>220</v>
      </c>
      <c r="AG145" s="5" t="s">
        <v>220</v>
      </c>
      <c r="AH145" s="5" t="s">
        <v>220</v>
      </c>
      <c r="AI145" s="5" t="s">
        <v>220</v>
      </c>
      <c r="AJ145" s="5">
        <v>29997</v>
      </c>
      <c r="AK145" s="5">
        <v>28193</v>
      </c>
      <c r="AL145" s="5">
        <v>29518</v>
      </c>
      <c r="AM145" s="5">
        <v>29471</v>
      </c>
      <c r="AN145" s="5">
        <v>30460</v>
      </c>
      <c r="AO145" s="5">
        <v>30100</v>
      </c>
      <c r="AP145" s="5">
        <v>30156</v>
      </c>
      <c r="AQ145" s="5">
        <v>30466</v>
      </c>
      <c r="AR145" s="5">
        <v>30537</v>
      </c>
      <c r="AS145" s="5">
        <v>30073</v>
      </c>
      <c r="AT145" s="5">
        <v>31325</v>
      </c>
      <c r="AU145" s="5">
        <v>17386</v>
      </c>
      <c r="AV145" s="5">
        <v>31054</v>
      </c>
      <c r="AW145" s="5">
        <v>31890</v>
      </c>
      <c r="AX145" s="5">
        <v>30542</v>
      </c>
      <c r="AY145" s="5">
        <v>30308</v>
      </c>
      <c r="AZ145" s="5">
        <v>30228</v>
      </c>
      <c r="BA145" s="5">
        <v>28257</v>
      </c>
      <c r="BB145" s="5">
        <v>27639</v>
      </c>
      <c r="BC145" s="5">
        <v>27101</v>
      </c>
      <c r="BD145" s="5">
        <v>27387</v>
      </c>
      <c r="BE145" s="5">
        <v>25628</v>
      </c>
      <c r="BF145" s="5">
        <v>24726</v>
      </c>
      <c r="BG145" s="5" t="s">
        <v>220</v>
      </c>
      <c r="BH145" s="5" t="s">
        <v>220</v>
      </c>
      <c r="BI145" s="5" t="s">
        <v>220</v>
      </c>
      <c r="BJ145" s="5" t="s">
        <v>220</v>
      </c>
      <c r="BK145" s="5" t="s">
        <v>220</v>
      </c>
      <c r="BL145" s="5" t="s">
        <v>220</v>
      </c>
      <c r="BM145" s="5" t="s">
        <v>220</v>
      </c>
      <c r="BN145" s="5" t="s">
        <v>220</v>
      </c>
      <c r="BO145" s="6">
        <v>13.443560225604569</v>
      </c>
      <c r="BP145" s="6">
        <v>12.24521917053592</v>
      </c>
      <c r="BQ145" s="6">
        <v>16.685477802859289</v>
      </c>
      <c r="BR145" s="6">
        <v>16.128433556050481</v>
      </c>
      <c r="BS145" s="6">
        <v>13.802348155680869</v>
      </c>
      <c r="BT145" s="6">
        <v>14.21234392986805</v>
      </c>
      <c r="BU145" s="6">
        <v>12.86914350047631</v>
      </c>
      <c r="BV145" s="6">
        <v>13.09650053022269</v>
      </c>
      <c r="BW145" s="6">
        <v>13.26732673267326</v>
      </c>
      <c r="BX145" s="6">
        <v>13.021007002334111</v>
      </c>
      <c r="BY145" s="6">
        <v>12.07011686143572</v>
      </c>
      <c r="BZ145" s="6">
        <v>11.81673306772908</v>
      </c>
      <c r="CA145" s="6">
        <v>10.27560936753226</v>
      </c>
      <c r="CB145" s="6">
        <v>10.598025618014191</v>
      </c>
      <c r="CC145" s="6">
        <v>9.6776760843613197</v>
      </c>
      <c r="CD145" s="6">
        <v>8.0697278911564592</v>
      </c>
      <c r="CE145" s="6">
        <v>7.9414225941422503</v>
      </c>
      <c r="CF145" s="6">
        <v>7.64877379523237</v>
      </c>
      <c r="CG145" s="6">
        <v>7.9236232819850496</v>
      </c>
      <c r="CH145" s="6">
        <v>7.55603406087892</v>
      </c>
      <c r="CI145" s="6" t="s">
        <v>220</v>
      </c>
      <c r="CJ145" s="6" t="s">
        <v>220</v>
      </c>
      <c r="CK145" s="6" t="s">
        <v>220</v>
      </c>
      <c r="CL145" s="6" t="s">
        <v>220</v>
      </c>
      <c r="CM145" s="6" t="s">
        <v>220</v>
      </c>
      <c r="CN145" s="6" t="s">
        <v>220</v>
      </c>
      <c r="CO145" s="6" t="s">
        <v>220</v>
      </c>
      <c r="CP145" s="6" t="s">
        <v>220</v>
      </c>
      <c r="CQ145" s="6" t="s">
        <v>220</v>
      </c>
      <c r="CR145" s="6" t="s">
        <v>220</v>
      </c>
      <c r="CS145" s="6" t="s">
        <v>220</v>
      </c>
      <c r="CT145" s="6" t="s">
        <v>220</v>
      </c>
      <c r="CU145" s="6">
        <v>15.26636939685519</v>
      </c>
      <c r="CV145" s="6">
        <v>12.8392785109203</v>
      </c>
      <c r="CW145" s="6">
        <v>16.398151617334829</v>
      </c>
      <c r="CX145" s="6">
        <v>15.8875630458851</v>
      </c>
      <c r="CY145" s="6">
        <v>13.53822096589883</v>
      </c>
      <c r="CZ145" s="6">
        <v>14.011790627046979</v>
      </c>
      <c r="DA145" s="6">
        <v>13.01573798383666</v>
      </c>
      <c r="DB145" s="6">
        <v>12.836903939184509</v>
      </c>
      <c r="DC145" s="6">
        <v>12.94507968481545</v>
      </c>
      <c r="DD145" s="6">
        <v>12.81645569620253</v>
      </c>
      <c r="DE145" s="6">
        <v>11.83217448148808</v>
      </c>
      <c r="DF145" s="6">
        <v>11.54371584699453</v>
      </c>
      <c r="DG145" s="6">
        <v>10.156429721647109</v>
      </c>
      <c r="DH145" s="6">
        <v>10.46477117587701</v>
      </c>
      <c r="DI145" s="6">
        <v>9.5586553853189997</v>
      </c>
      <c r="DJ145" s="6">
        <v>8.0024547407180098</v>
      </c>
      <c r="DK145" s="6">
        <v>7.8375597651758104</v>
      </c>
      <c r="DL145" s="6">
        <v>7.6405483586970098</v>
      </c>
      <c r="DM145" s="6">
        <v>7.8242734122712498</v>
      </c>
      <c r="DN145" s="6">
        <v>7.5562365067205199</v>
      </c>
      <c r="DO145" s="6" t="s">
        <v>220</v>
      </c>
      <c r="DP145" s="6" t="s">
        <v>220</v>
      </c>
      <c r="DQ145" s="6" t="s">
        <v>220</v>
      </c>
      <c r="DR145" s="6" t="s">
        <v>220</v>
      </c>
      <c r="DS145" s="6" t="s">
        <v>220</v>
      </c>
      <c r="DT145" s="6" t="s">
        <v>220</v>
      </c>
      <c r="DU145" s="6" t="s">
        <v>220</v>
      </c>
      <c r="DV145" s="6" t="s">
        <v>220</v>
      </c>
      <c r="DW145" s="6" t="s">
        <v>220</v>
      </c>
      <c r="DX145" s="6" t="s">
        <v>220</v>
      </c>
      <c r="DY145" s="6" t="s">
        <v>220</v>
      </c>
      <c r="DZ145" s="6" t="s">
        <v>220</v>
      </c>
      <c r="EA145" s="6">
        <v>13.443560225604575</v>
      </c>
      <c r="EB145" s="6">
        <v>12.245219170535925</v>
      </c>
      <c r="EC145" s="6">
        <v>16.685477802859292</v>
      </c>
      <c r="ED145" s="6">
        <v>16.128433556050481</v>
      </c>
      <c r="EE145" s="6">
        <v>13.802348155680873</v>
      </c>
      <c r="EF145" s="6">
        <v>14.21234392986806</v>
      </c>
      <c r="EG145" s="6">
        <v>12.869143500476314</v>
      </c>
      <c r="EH145" s="6">
        <v>13.096500530222693</v>
      </c>
      <c r="EI145" s="6">
        <v>13.267326732673267</v>
      </c>
      <c r="EJ145" s="6">
        <v>13.021007002334111</v>
      </c>
      <c r="EK145" s="6">
        <v>12.070116861435727</v>
      </c>
      <c r="EL145" s="6">
        <v>11.816733067729084</v>
      </c>
      <c r="EM145" s="6">
        <v>10.27560936753226</v>
      </c>
      <c r="EN145" s="6">
        <v>10.598025618014196</v>
      </c>
      <c r="EO145" s="6">
        <v>9.6776760843613214</v>
      </c>
      <c r="EP145" s="6">
        <v>8.0697278911564627</v>
      </c>
      <c r="EQ145" s="6">
        <v>7.9414225941422592</v>
      </c>
      <c r="ER145" s="6">
        <v>7.6487737952323789</v>
      </c>
      <c r="ES145" s="6">
        <v>7.9236232819850567</v>
      </c>
      <c r="ET145" s="6">
        <v>7.5560340608789271</v>
      </c>
      <c r="EU145" s="6" t="s">
        <v>220</v>
      </c>
      <c r="EV145" s="6" t="s">
        <v>220</v>
      </c>
      <c r="EW145" s="6" t="s">
        <v>220</v>
      </c>
      <c r="EX145" s="6" t="s">
        <v>220</v>
      </c>
      <c r="EY145" s="6" t="s">
        <v>220</v>
      </c>
      <c r="EZ145" s="6" t="s">
        <v>220</v>
      </c>
      <c r="FA145" s="6" t="s">
        <v>220</v>
      </c>
      <c r="FB145" s="6" t="s">
        <v>220</v>
      </c>
      <c r="FC145" s="6" t="s">
        <v>220</v>
      </c>
      <c r="FD145" s="6" t="s">
        <v>220</v>
      </c>
      <c r="FE145" s="6" t="s">
        <v>220</v>
      </c>
      <c r="FF145" s="6" t="s">
        <v>220</v>
      </c>
      <c r="FG145" s="6">
        <v>15.266369396855199</v>
      </c>
      <c r="FH145" s="6">
        <v>12.839278510920302</v>
      </c>
      <c r="FI145" s="6">
        <v>16.398151617334833</v>
      </c>
      <c r="FJ145" s="6">
        <v>15.887563045885102</v>
      </c>
      <c r="FK145" s="6">
        <v>13.538220965898839</v>
      </c>
      <c r="FL145" s="6">
        <v>14.011790627046985</v>
      </c>
      <c r="FM145" s="6">
        <v>13.015737983836665</v>
      </c>
      <c r="FN145" s="6">
        <v>12.83690393918452</v>
      </c>
      <c r="FO145" s="6">
        <v>12.94507968481545</v>
      </c>
      <c r="FP145" s="6">
        <v>12.816455696202532</v>
      </c>
      <c r="FQ145" s="6">
        <v>11.832174481488085</v>
      </c>
      <c r="FR145" s="6">
        <v>11.543715846994536</v>
      </c>
      <c r="FS145" s="6">
        <v>10.156429721647113</v>
      </c>
      <c r="FT145" s="6">
        <v>10.464771175877011</v>
      </c>
      <c r="FU145" s="6">
        <v>9.5586553853190033</v>
      </c>
      <c r="FV145" s="6">
        <v>8.0024547407180115</v>
      </c>
      <c r="FW145" s="6">
        <v>7.8375597651758158</v>
      </c>
      <c r="FX145" s="6">
        <v>7.6405483586970195</v>
      </c>
      <c r="FY145" s="6">
        <v>7.8242734122712596</v>
      </c>
      <c r="FZ145" s="6">
        <v>7.5562365067205235</v>
      </c>
      <c r="GA145" s="6" t="s">
        <v>220</v>
      </c>
      <c r="GB145" s="6" t="s">
        <v>220</v>
      </c>
      <c r="GC145" s="6" t="s">
        <v>220</v>
      </c>
      <c r="GD145" s="6" t="s">
        <v>220</v>
      </c>
      <c r="GE145" s="6" t="s">
        <v>220</v>
      </c>
      <c r="GF145" s="6" t="s">
        <v>220</v>
      </c>
      <c r="GG145" s="6" t="s">
        <v>220</v>
      </c>
      <c r="GH145" s="6" t="s">
        <v>220</v>
      </c>
      <c r="GI145" s="6" t="s">
        <v>220</v>
      </c>
      <c r="GJ145" s="6" t="s">
        <v>220</v>
      </c>
      <c r="GK145" s="6" t="s">
        <v>220</v>
      </c>
      <c r="GL145" s="6" t="s">
        <v>220</v>
      </c>
      <c r="GM145" s="5">
        <v>1940</v>
      </c>
      <c r="GN145" s="5">
        <v>1997</v>
      </c>
      <c r="GO145" s="5">
        <v>1997</v>
      </c>
      <c r="GP145" s="5">
        <v>1997</v>
      </c>
      <c r="GQ145" s="5">
        <v>1999</v>
      </c>
      <c r="GR145" s="5">
        <v>1987</v>
      </c>
      <c r="GS145" s="5">
        <v>1985</v>
      </c>
      <c r="GT145" s="5">
        <v>1985</v>
      </c>
      <c r="GU145" s="5">
        <v>1982</v>
      </c>
      <c r="GV145" s="5">
        <v>1984</v>
      </c>
      <c r="GW145" s="5">
        <v>1991</v>
      </c>
      <c r="GX145" s="5">
        <v>1984</v>
      </c>
      <c r="GY145" s="5">
        <v>1983</v>
      </c>
      <c r="GZ145" s="5">
        <v>1963</v>
      </c>
      <c r="HA145" s="5">
        <v>1937</v>
      </c>
      <c r="HB145" s="5">
        <v>1904</v>
      </c>
      <c r="HC145" s="5">
        <v>1876</v>
      </c>
      <c r="HD145" s="5">
        <v>1843</v>
      </c>
      <c r="HE145" s="5">
        <v>1804</v>
      </c>
      <c r="HF145" s="5">
        <v>1756</v>
      </c>
      <c r="HG145" s="5" t="s">
        <v>220</v>
      </c>
      <c r="HH145" s="5" t="s">
        <v>220</v>
      </c>
      <c r="HI145" s="5" t="s">
        <v>220</v>
      </c>
      <c r="HJ145" s="5" t="s">
        <v>220</v>
      </c>
      <c r="HK145" s="5" t="s">
        <v>220</v>
      </c>
      <c r="HL145" s="5" t="s">
        <v>220</v>
      </c>
      <c r="HM145" s="5" t="s">
        <v>220</v>
      </c>
      <c r="HN145" s="5" t="s">
        <v>220</v>
      </c>
      <c r="HO145" s="5" t="s">
        <v>220</v>
      </c>
      <c r="HP145" s="5" t="s">
        <v>220</v>
      </c>
      <c r="HQ145" s="5" t="s">
        <v>220</v>
      </c>
      <c r="HR145" s="5" t="s">
        <v>220</v>
      </c>
      <c r="HS145" s="5">
        <v>2151</v>
      </c>
      <c r="HT145" s="5">
        <v>2381</v>
      </c>
      <c r="HU145" s="5">
        <v>2381</v>
      </c>
      <c r="HV145" s="5">
        <v>2363</v>
      </c>
      <c r="HW145" s="5">
        <v>2189</v>
      </c>
      <c r="HX145" s="5">
        <v>2175</v>
      </c>
      <c r="HY145" s="5">
        <v>2174</v>
      </c>
      <c r="HZ145" s="5">
        <v>2174</v>
      </c>
      <c r="IA145" s="5">
        <v>2165</v>
      </c>
      <c r="IB145" s="5">
        <v>2164</v>
      </c>
      <c r="IC145" s="5">
        <v>2147</v>
      </c>
      <c r="ID145" s="5">
        <v>2135</v>
      </c>
      <c r="IE145" s="5">
        <v>2132</v>
      </c>
      <c r="IF145" s="5">
        <v>2116</v>
      </c>
      <c r="IG145" s="5">
        <v>2087</v>
      </c>
      <c r="IH145" s="5">
        <v>2052</v>
      </c>
      <c r="II145" s="5">
        <v>2018</v>
      </c>
      <c r="IJ145" s="5">
        <v>1990</v>
      </c>
      <c r="IK145" s="5">
        <v>1946</v>
      </c>
      <c r="IL145" s="5">
        <v>1895</v>
      </c>
      <c r="IM145" s="5" t="s">
        <v>220</v>
      </c>
      <c r="IN145" s="5" t="s">
        <v>220</v>
      </c>
      <c r="IO145" s="5" t="s">
        <v>220</v>
      </c>
      <c r="IP145" s="5" t="s">
        <v>220</v>
      </c>
      <c r="IQ145" s="5" t="s">
        <v>220</v>
      </c>
      <c r="IR145" s="5" t="s">
        <v>220</v>
      </c>
      <c r="IS145" s="5" t="s">
        <v>220</v>
      </c>
      <c r="IT145" s="5" t="s">
        <v>220</v>
      </c>
      <c r="IU145" s="5" t="s">
        <v>220</v>
      </c>
      <c r="IV145" s="5" t="s">
        <v>220</v>
      </c>
      <c r="IW145" s="5" t="s">
        <v>220</v>
      </c>
      <c r="IX145" s="5" t="s">
        <v>220</v>
      </c>
    </row>
    <row r="146" spans="1:258" x14ac:dyDescent="0.3">
      <c r="A146" s="1" t="s">
        <v>140</v>
      </c>
      <c r="B146" s="2">
        <v>4057019</v>
      </c>
      <c r="C146" s="5">
        <v>7471069</v>
      </c>
      <c r="D146" s="5">
        <v>7415759</v>
      </c>
      <c r="E146" s="5">
        <v>7879585</v>
      </c>
      <c r="F146" s="5">
        <v>7347750</v>
      </c>
      <c r="G146" s="5">
        <v>7325314</v>
      </c>
      <c r="H146" s="5">
        <v>7461863</v>
      </c>
      <c r="I146" s="5">
        <v>7701768</v>
      </c>
      <c r="J146" s="5">
        <v>7505405</v>
      </c>
      <c r="K146" s="5">
        <v>7732514</v>
      </c>
      <c r="L146" s="5">
        <v>7452448</v>
      </c>
      <c r="M146" s="5">
        <v>7900585</v>
      </c>
      <c r="N146" s="5">
        <v>7877595</v>
      </c>
      <c r="O146" s="5">
        <v>7688285</v>
      </c>
      <c r="P146" s="5">
        <v>7572788</v>
      </c>
      <c r="Q146" s="5">
        <v>7322963</v>
      </c>
      <c r="R146" s="5">
        <v>7270118</v>
      </c>
      <c r="S146" s="5">
        <v>7098730</v>
      </c>
      <c r="T146" s="5">
        <v>7058334</v>
      </c>
      <c r="U146" s="5">
        <v>7080228</v>
      </c>
      <c r="V146" s="5">
        <v>7433218</v>
      </c>
      <c r="W146" s="5">
        <v>7404372</v>
      </c>
      <c r="X146" s="5">
        <v>7100874</v>
      </c>
      <c r="Y146" s="5">
        <v>7034662</v>
      </c>
      <c r="Z146" s="5">
        <v>7030121</v>
      </c>
      <c r="AA146" s="5">
        <v>6645119</v>
      </c>
      <c r="AB146" s="5">
        <v>6715316</v>
      </c>
      <c r="AC146" s="5">
        <v>6793193</v>
      </c>
      <c r="AD146" s="5">
        <v>6225936</v>
      </c>
      <c r="AE146" s="5">
        <v>6548280</v>
      </c>
      <c r="AF146" s="5">
        <v>6311408</v>
      </c>
      <c r="AG146" s="5">
        <v>6158864</v>
      </c>
      <c r="AH146" s="5">
        <v>5924218</v>
      </c>
      <c r="AI146" s="5">
        <v>22572002</v>
      </c>
      <c r="AJ146" s="5">
        <v>21876992</v>
      </c>
      <c r="AK146" s="5">
        <v>21328945</v>
      </c>
      <c r="AL146" s="5">
        <v>21247271</v>
      </c>
      <c r="AM146" s="5">
        <v>20859230</v>
      </c>
      <c r="AN146" s="5">
        <v>21080082</v>
      </c>
      <c r="AO146" s="5">
        <v>21226863</v>
      </c>
      <c r="AP146" s="5">
        <v>21132773</v>
      </c>
      <c r="AQ146" s="5">
        <v>21335268</v>
      </c>
      <c r="AR146" s="5">
        <v>24486777</v>
      </c>
      <c r="AS146" s="5">
        <v>24973204</v>
      </c>
      <c r="AT146" s="5">
        <v>26469392</v>
      </c>
      <c r="AU146" s="5">
        <v>30403707</v>
      </c>
      <c r="AV146" s="5">
        <v>32142603</v>
      </c>
      <c r="AW146" s="5">
        <v>29157029</v>
      </c>
      <c r="AX146" s="5">
        <v>27105021</v>
      </c>
      <c r="AY146" s="5">
        <v>30507764</v>
      </c>
      <c r="AZ146" s="5">
        <v>31416764</v>
      </c>
      <c r="BA146" s="5">
        <v>30681930</v>
      </c>
      <c r="BB146" s="5">
        <v>40251485</v>
      </c>
      <c r="BC146" s="5">
        <v>33643511</v>
      </c>
      <c r="BD146" s="5">
        <v>30240033</v>
      </c>
      <c r="BE146" s="5">
        <v>45189425</v>
      </c>
      <c r="BF146" s="5">
        <v>28194037</v>
      </c>
      <c r="BG146" s="5">
        <v>20449489</v>
      </c>
      <c r="BH146" s="5">
        <v>19530549</v>
      </c>
      <c r="BI146" s="5">
        <v>18156932</v>
      </c>
      <c r="BJ146" s="5">
        <v>18383070</v>
      </c>
      <c r="BK146" s="5">
        <v>19799680</v>
      </c>
      <c r="BL146" s="5">
        <v>19704245</v>
      </c>
      <c r="BM146" s="5">
        <v>17889222</v>
      </c>
      <c r="BN146" s="5">
        <v>17145137</v>
      </c>
      <c r="BO146" s="6">
        <v>12.2846141562874</v>
      </c>
      <c r="BP146" s="6">
        <v>12.00655253224922</v>
      </c>
      <c r="BQ146" s="6">
        <v>11.423850367754129</v>
      </c>
      <c r="BR146" s="6">
        <v>11.404021639277319</v>
      </c>
      <c r="BS146" s="6">
        <v>11.54770976370432</v>
      </c>
      <c r="BT146" s="6">
        <v>11.372414636934501</v>
      </c>
      <c r="BU146" s="6">
        <v>10.45985804817802</v>
      </c>
      <c r="BV146" s="6">
        <v>10.724872371960251</v>
      </c>
      <c r="BW146" s="6">
        <v>10.80286716658183</v>
      </c>
      <c r="BX146" s="6">
        <v>10.10284137507567</v>
      </c>
      <c r="BY146" s="6">
        <v>10.04750914014595</v>
      </c>
      <c r="BZ146" s="6">
        <v>9.6220217436893094</v>
      </c>
      <c r="CA146" s="6">
        <v>9.3133904375293</v>
      </c>
      <c r="CB146" s="6">
        <v>8.2877534667549106</v>
      </c>
      <c r="CC146" s="6">
        <v>8.0991931682307801</v>
      </c>
      <c r="CD146" s="6">
        <v>8.0464168532064999</v>
      </c>
      <c r="CE146" s="6">
        <v>7.8227795676127903</v>
      </c>
      <c r="CF146" s="6">
        <v>8.0475931005815209</v>
      </c>
      <c r="CG146" s="6">
        <v>6.5922877059891203</v>
      </c>
      <c r="CH146" s="6">
        <v>6.0202727809139898</v>
      </c>
      <c r="CI146" s="6" t="s">
        <v>220</v>
      </c>
      <c r="CJ146" s="6" t="s">
        <v>220</v>
      </c>
      <c r="CK146" s="6" t="s">
        <v>220</v>
      </c>
      <c r="CL146" s="6" t="s">
        <v>220</v>
      </c>
      <c r="CM146" s="6" t="s">
        <v>220</v>
      </c>
      <c r="CN146" s="6" t="s">
        <v>220</v>
      </c>
      <c r="CO146" s="6" t="s">
        <v>220</v>
      </c>
      <c r="CP146" s="6" t="s">
        <v>220</v>
      </c>
      <c r="CQ146" s="6" t="s">
        <v>220</v>
      </c>
      <c r="CR146" s="6" t="s">
        <v>220</v>
      </c>
      <c r="CS146" s="6" t="s">
        <v>220</v>
      </c>
      <c r="CT146" s="6" t="s">
        <v>220</v>
      </c>
      <c r="CU146" s="6">
        <v>10.08831651486871</v>
      </c>
      <c r="CV146" s="6">
        <v>9.9936099157907599</v>
      </c>
      <c r="CW146" s="6">
        <v>9.7877244247584194</v>
      </c>
      <c r="CX146" s="6">
        <v>9.7141303023804308</v>
      </c>
      <c r="CY146" s="6">
        <v>9.6506993009759103</v>
      </c>
      <c r="CZ146" s="6">
        <v>9.5861164231226894</v>
      </c>
      <c r="DA146" s="6">
        <v>8.9370167592438499</v>
      </c>
      <c r="DB146" s="6">
        <v>9.0491397472252508</v>
      </c>
      <c r="DC146" s="6">
        <v>9.1510427783103605</v>
      </c>
      <c r="DD146" s="6">
        <v>8.8169952437544001</v>
      </c>
      <c r="DE146" s="6">
        <v>9.0688832537315598</v>
      </c>
      <c r="DF146" s="6">
        <v>8.6159462615825397</v>
      </c>
      <c r="DG146" s="6">
        <v>8.4076834945791692</v>
      </c>
      <c r="DH146" s="6">
        <v>7.4947343088262199</v>
      </c>
      <c r="DI146" s="6">
        <v>7.27945027741373</v>
      </c>
      <c r="DJ146" s="6">
        <v>7.1126783635659603</v>
      </c>
      <c r="DK146" s="6">
        <v>6.9637857762250803</v>
      </c>
      <c r="DL146" s="6">
        <v>7.3744489365052504</v>
      </c>
      <c r="DM146" s="6">
        <v>5.7570650037699203</v>
      </c>
      <c r="DN146" s="6">
        <v>5.2243135051053304</v>
      </c>
      <c r="DO146" s="6" t="s">
        <v>220</v>
      </c>
      <c r="DP146" s="6" t="s">
        <v>220</v>
      </c>
      <c r="DQ146" s="6" t="s">
        <v>220</v>
      </c>
      <c r="DR146" s="6" t="s">
        <v>220</v>
      </c>
      <c r="DS146" s="6" t="s">
        <v>220</v>
      </c>
      <c r="DT146" s="6" t="s">
        <v>220</v>
      </c>
      <c r="DU146" s="6" t="s">
        <v>220</v>
      </c>
      <c r="DV146" s="6" t="s">
        <v>220</v>
      </c>
      <c r="DW146" s="6" t="s">
        <v>220</v>
      </c>
      <c r="DX146" s="6" t="s">
        <v>220</v>
      </c>
      <c r="DY146" s="6" t="s">
        <v>220</v>
      </c>
      <c r="DZ146" s="6" t="s">
        <v>220</v>
      </c>
      <c r="EA146" s="6">
        <v>12.284614156287407</v>
      </c>
      <c r="EB146" s="6">
        <v>12.006552532249227</v>
      </c>
      <c r="EC146" s="6">
        <v>11.42385036775414</v>
      </c>
      <c r="ED146" s="6">
        <v>11.40402163927733</v>
      </c>
      <c r="EE146" s="6">
        <v>11.547709763704328</v>
      </c>
      <c r="EF146" s="6">
        <v>11.372414636934502</v>
      </c>
      <c r="EG146" s="6">
        <v>10.459858048178029</v>
      </c>
      <c r="EH146" s="6">
        <v>10.724872371960258</v>
      </c>
      <c r="EI146" s="6">
        <v>10.80286716658183</v>
      </c>
      <c r="EJ146" s="6">
        <v>10.10284137507568</v>
      </c>
      <c r="EK146" s="6">
        <v>10.047509140145952</v>
      </c>
      <c r="EL146" s="6">
        <v>9.6220217436893183</v>
      </c>
      <c r="EM146" s="6">
        <v>9.3133904375293053</v>
      </c>
      <c r="EN146" s="6">
        <v>8.2877534667549124</v>
      </c>
      <c r="EO146" s="6">
        <v>8.0991931682307872</v>
      </c>
      <c r="EP146" s="6">
        <v>8.0464168532065088</v>
      </c>
      <c r="EQ146" s="6">
        <v>7.8227795676127982</v>
      </c>
      <c r="ER146" s="6">
        <v>8.0475931005815244</v>
      </c>
      <c r="ES146" s="6">
        <v>6.5922877059891292</v>
      </c>
      <c r="ET146" s="6">
        <v>6.0202727809139995</v>
      </c>
      <c r="EU146" s="6" t="s">
        <v>220</v>
      </c>
      <c r="EV146" s="6" t="s">
        <v>220</v>
      </c>
      <c r="EW146" s="6" t="s">
        <v>220</v>
      </c>
      <c r="EX146" s="6" t="s">
        <v>220</v>
      </c>
      <c r="EY146" s="6" t="s">
        <v>220</v>
      </c>
      <c r="EZ146" s="6" t="s">
        <v>220</v>
      </c>
      <c r="FA146" s="6" t="s">
        <v>220</v>
      </c>
      <c r="FB146" s="6" t="s">
        <v>220</v>
      </c>
      <c r="FC146" s="6" t="s">
        <v>220</v>
      </c>
      <c r="FD146" s="6" t="s">
        <v>220</v>
      </c>
      <c r="FE146" s="6" t="s">
        <v>220</v>
      </c>
      <c r="FF146" s="6" t="s">
        <v>220</v>
      </c>
      <c r="FG146" s="6">
        <v>9.1946628012821634</v>
      </c>
      <c r="FH146" s="6">
        <v>9.1572008755197825</v>
      </c>
      <c r="FI146" s="6">
        <v>8.9987706327285562</v>
      </c>
      <c r="FJ146" s="6">
        <v>8.9820252275898351</v>
      </c>
      <c r="FK146" s="6">
        <v>8.9589451953896404</v>
      </c>
      <c r="FL146" s="6">
        <v>8.9362328073558608</v>
      </c>
      <c r="FM146" s="6">
        <v>8.3967805135075704</v>
      </c>
      <c r="FN146" s="6">
        <v>8.634670691578922</v>
      </c>
      <c r="FO146" s="6">
        <v>8.7897223837317497</v>
      </c>
      <c r="FP146" s="6">
        <v>8.3756181234500211</v>
      </c>
      <c r="FQ146" s="6">
        <v>8.2662901294100308</v>
      </c>
      <c r="FR146" s="6">
        <v>7.6776703508336519</v>
      </c>
      <c r="FS146" s="6">
        <v>7.5675661629530264</v>
      </c>
      <c r="FT146" s="6">
        <v>7.1437327641015935</v>
      </c>
      <c r="FU146" s="6">
        <v>6.8736655146784251</v>
      </c>
      <c r="FV146" s="6">
        <v>6.853068519466218</v>
      </c>
      <c r="FW146" s="6">
        <v>6.9637857762250803</v>
      </c>
      <c r="FX146" s="6">
        <v>7.3744489365052539</v>
      </c>
      <c r="FY146" s="6">
        <v>5.7570650037699211</v>
      </c>
      <c r="FZ146" s="6">
        <v>5.2243135051053349</v>
      </c>
      <c r="GA146" s="6" t="s">
        <v>220</v>
      </c>
      <c r="GB146" s="6" t="s">
        <v>220</v>
      </c>
      <c r="GC146" s="6" t="s">
        <v>220</v>
      </c>
      <c r="GD146" s="6" t="s">
        <v>220</v>
      </c>
      <c r="GE146" s="6" t="s">
        <v>220</v>
      </c>
      <c r="GF146" s="6" t="s">
        <v>220</v>
      </c>
      <c r="GG146" s="6" t="s">
        <v>220</v>
      </c>
      <c r="GH146" s="6" t="s">
        <v>220</v>
      </c>
      <c r="GI146" s="6" t="s">
        <v>220</v>
      </c>
      <c r="GJ146" s="6" t="s">
        <v>220</v>
      </c>
      <c r="GK146" s="6" t="s">
        <v>220</v>
      </c>
      <c r="GL146" s="6" t="s">
        <v>220</v>
      </c>
      <c r="GM146" s="5">
        <v>779673</v>
      </c>
      <c r="GN146" s="5">
        <v>776747</v>
      </c>
      <c r="GO146" s="5">
        <v>762211</v>
      </c>
      <c r="GP146" s="5">
        <v>752365</v>
      </c>
      <c r="GQ146" s="5">
        <v>742467</v>
      </c>
      <c r="GR146" s="5">
        <v>735502</v>
      </c>
      <c r="GS146" s="5">
        <v>728481</v>
      </c>
      <c r="GT146" s="5">
        <v>723440</v>
      </c>
      <c r="GU146" s="5">
        <v>719977</v>
      </c>
      <c r="GV146" s="5">
        <v>717719</v>
      </c>
      <c r="GW146" s="5">
        <v>714377</v>
      </c>
      <c r="GX146" s="5">
        <v>710991</v>
      </c>
      <c r="GY146" s="5">
        <v>701952</v>
      </c>
      <c r="GZ146" s="5">
        <v>691931</v>
      </c>
      <c r="HA146" s="5">
        <v>680093</v>
      </c>
      <c r="HB146" s="5">
        <v>668830</v>
      </c>
      <c r="HC146" s="5">
        <v>658232</v>
      </c>
      <c r="HD146" s="5">
        <v>649674</v>
      </c>
      <c r="HE146" s="5">
        <v>643596</v>
      </c>
      <c r="HF146" s="5">
        <v>637331</v>
      </c>
      <c r="HG146" s="5" t="s">
        <v>220</v>
      </c>
      <c r="HH146" s="5" t="s">
        <v>220</v>
      </c>
      <c r="HI146" s="5" t="s">
        <v>220</v>
      </c>
      <c r="HJ146" s="5" t="s">
        <v>220</v>
      </c>
      <c r="HK146" s="5" t="s">
        <v>220</v>
      </c>
      <c r="HL146" s="5" t="s">
        <v>220</v>
      </c>
      <c r="HM146" s="5" t="s">
        <v>220</v>
      </c>
      <c r="HN146" s="5" t="s">
        <v>220</v>
      </c>
      <c r="HO146" s="5" t="s">
        <v>220</v>
      </c>
      <c r="HP146" s="5" t="s">
        <v>220</v>
      </c>
      <c r="HQ146" s="5" t="s">
        <v>220</v>
      </c>
      <c r="HR146" s="5" t="s">
        <v>220</v>
      </c>
      <c r="HS146" s="5">
        <v>890020</v>
      </c>
      <c r="HT146" s="5">
        <v>888123</v>
      </c>
      <c r="HU146" s="5">
        <v>870332</v>
      </c>
      <c r="HV146" s="5">
        <v>859397</v>
      </c>
      <c r="HW146" s="5">
        <v>848526</v>
      </c>
      <c r="HX146" s="5">
        <v>841110</v>
      </c>
      <c r="HY146" s="5">
        <v>833146</v>
      </c>
      <c r="HZ146" s="5">
        <v>827467</v>
      </c>
      <c r="IA146" s="5">
        <v>823172</v>
      </c>
      <c r="IB146" s="5">
        <v>820266</v>
      </c>
      <c r="IC146" s="5">
        <v>815870</v>
      </c>
      <c r="ID146" s="5">
        <v>811316</v>
      </c>
      <c r="IE146" s="5">
        <v>800587</v>
      </c>
      <c r="IF146" s="5">
        <v>789070</v>
      </c>
      <c r="IG146" s="5">
        <v>775532</v>
      </c>
      <c r="IH146" s="5">
        <v>762336</v>
      </c>
      <c r="II146" s="5">
        <v>750496</v>
      </c>
      <c r="IJ146" s="5">
        <v>741949</v>
      </c>
      <c r="IK146" s="5">
        <v>733058</v>
      </c>
      <c r="IL146" s="5">
        <v>726039</v>
      </c>
      <c r="IM146" s="5" t="s">
        <v>220</v>
      </c>
      <c r="IN146" s="5" t="s">
        <v>220</v>
      </c>
      <c r="IO146" s="5" t="s">
        <v>220</v>
      </c>
      <c r="IP146" s="5" t="s">
        <v>220</v>
      </c>
      <c r="IQ146" s="5" t="s">
        <v>220</v>
      </c>
      <c r="IR146" s="5" t="s">
        <v>220</v>
      </c>
      <c r="IS146" s="5" t="s">
        <v>220</v>
      </c>
      <c r="IT146" s="5" t="s">
        <v>220</v>
      </c>
      <c r="IU146" s="5" t="s">
        <v>220</v>
      </c>
      <c r="IV146" s="5" t="s">
        <v>220</v>
      </c>
      <c r="IW146" s="5" t="s">
        <v>220</v>
      </c>
      <c r="IX146" s="5" t="s">
        <v>220</v>
      </c>
    </row>
    <row r="147" spans="1:258" x14ac:dyDescent="0.3">
      <c r="A147" s="1" t="s">
        <v>141</v>
      </c>
      <c r="B147" s="2">
        <v>4057020</v>
      </c>
      <c r="C147" s="5">
        <v>5218971</v>
      </c>
      <c r="D147" s="5">
        <v>5289581</v>
      </c>
      <c r="E147" s="5">
        <v>4832298</v>
      </c>
      <c r="F147" s="5">
        <v>5102840</v>
      </c>
      <c r="G147" s="5">
        <v>5162451</v>
      </c>
      <c r="H147" s="5">
        <v>5227248</v>
      </c>
      <c r="I147" s="5">
        <v>5069131</v>
      </c>
      <c r="J147" s="5">
        <v>4833625</v>
      </c>
      <c r="K147" s="5">
        <v>5145222</v>
      </c>
      <c r="L147" s="5">
        <v>5819601</v>
      </c>
      <c r="M147" s="5">
        <v>6269158</v>
      </c>
      <c r="N147" s="5">
        <v>6297679</v>
      </c>
      <c r="O147" s="5">
        <v>6452192</v>
      </c>
      <c r="P147" s="5">
        <v>5968871</v>
      </c>
      <c r="Q147" s="5">
        <v>6154271</v>
      </c>
      <c r="R147" s="5">
        <v>5819639</v>
      </c>
      <c r="S147" s="5">
        <v>5592671</v>
      </c>
      <c r="T147" s="5">
        <v>5267896</v>
      </c>
      <c r="U147" s="5">
        <v>4962838</v>
      </c>
      <c r="V147" s="5">
        <v>4851356</v>
      </c>
      <c r="W147" s="5">
        <v>4643621</v>
      </c>
      <c r="X147" s="5">
        <v>4401238</v>
      </c>
      <c r="Y147" s="5">
        <v>4290117</v>
      </c>
      <c r="Z147" s="5">
        <v>4599758</v>
      </c>
      <c r="AA147" s="5">
        <v>4377416</v>
      </c>
      <c r="AB147" s="5">
        <v>4214997</v>
      </c>
      <c r="AC147" s="5">
        <v>4144959</v>
      </c>
      <c r="AD147" s="5">
        <v>3822387</v>
      </c>
      <c r="AE147" s="5">
        <v>3753885</v>
      </c>
      <c r="AF147" s="5">
        <v>3561824</v>
      </c>
      <c r="AG147" s="5">
        <v>3466647</v>
      </c>
      <c r="AH147" s="5">
        <v>3308364</v>
      </c>
      <c r="AI147" s="5">
        <v>11782660</v>
      </c>
      <c r="AJ147" s="5">
        <v>12018573</v>
      </c>
      <c r="AK147" s="5">
        <v>11322812</v>
      </c>
      <c r="AL147" s="5">
        <v>11554451</v>
      </c>
      <c r="AM147" s="5">
        <v>11823082</v>
      </c>
      <c r="AN147" s="5">
        <v>11898341</v>
      </c>
      <c r="AO147" s="5">
        <v>11862840</v>
      </c>
      <c r="AP147" s="5">
        <v>11501700</v>
      </c>
      <c r="AQ147" s="5">
        <v>11829428</v>
      </c>
      <c r="AR147" s="5">
        <v>13061856</v>
      </c>
      <c r="AS147" s="5">
        <v>13994559</v>
      </c>
      <c r="AT147" s="5">
        <v>14585780</v>
      </c>
      <c r="AU147" s="5">
        <v>15005104</v>
      </c>
      <c r="AV147" s="5">
        <v>14304720</v>
      </c>
      <c r="AW147" s="5">
        <v>18742175</v>
      </c>
      <c r="AX147" s="5">
        <v>18156323</v>
      </c>
      <c r="AY147" s="5">
        <v>18099224</v>
      </c>
      <c r="AZ147" s="5">
        <v>18139299</v>
      </c>
      <c r="BA147" s="5">
        <v>17923646</v>
      </c>
      <c r="BB147" s="5">
        <v>17379080</v>
      </c>
      <c r="BC147" s="5">
        <v>14961972</v>
      </c>
      <c r="BD147" s="5">
        <v>14648356</v>
      </c>
      <c r="BE147" s="5">
        <v>14480705</v>
      </c>
      <c r="BF147" s="5">
        <v>14730593</v>
      </c>
      <c r="BG147" s="5">
        <v>17152540</v>
      </c>
      <c r="BH147" s="5">
        <v>15539011</v>
      </c>
      <c r="BI147" s="5">
        <v>15942224</v>
      </c>
      <c r="BJ147" s="5">
        <v>16766348</v>
      </c>
      <c r="BK147" s="5">
        <v>16813221</v>
      </c>
      <c r="BL147" s="5">
        <v>17645946</v>
      </c>
      <c r="BM147" s="5">
        <v>17967302</v>
      </c>
      <c r="BN147" s="5">
        <v>17109317</v>
      </c>
      <c r="BO147" s="6">
        <v>10.191983948049391</v>
      </c>
      <c r="BP147" s="6">
        <v>10.6561021540928</v>
      </c>
      <c r="BQ147" s="6">
        <v>10.936719708643659</v>
      </c>
      <c r="BR147" s="6">
        <v>10.74435424012958</v>
      </c>
      <c r="BS147" s="6">
        <v>9.9720059216775905</v>
      </c>
      <c r="BT147" s="6">
        <v>9.4827804006134002</v>
      </c>
      <c r="BU147" s="6">
        <v>9.5392776684563696</v>
      </c>
      <c r="BV147" s="6">
        <v>10.02706758737779</v>
      </c>
      <c r="BW147" s="6">
        <v>10.179328814550489</v>
      </c>
      <c r="BX147" s="6">
        <v>10.59198400200812</v>
      </c>
      <c r="BY147" s="6">
        <v>10.28731525012911</v>
      </c>
      <c r="BZ147" s="6">
        <v>7.1707434429763399</v>
      </c>
      <c r="CA147" s="6">
        <v>7.1688603153150297</v>
      </c>
      <c r="CB147" s="6">
        <v>6.9197777103902096</v>
      </c>
      <c r="CC147" s="6">
        <v>6.7847028510769096</v>
      </c>
      <c r="CD147" s="6">
        <v>6.8200793898040697</v>
      </c>
      <c r="CE147" s="6">
        <v>6.7978788668240897</v>
      </c>
      <c r="CF147" s="6">
        <v>6.8310940779593796</v>
      </c>
      <c r="CG147" s="6">
        <v>6.9744166543417201</v>
      </c>
      <c r="CH147" s="6">
        <v>6.8447873130728798</v>
      </c>
      <c r="CI147" s="6" t="s">
        <v>220</v>
      </c>
      <c r="CJ147" s="6" t="s">
        <v>220</v>
      </c>
      <c r="CK147" s="6" t="s">
        <v>220</v>
      </c>
      <c r="CL147" s="6" t="s">
        <v>220</v>
      </c>
      <c r="CM147" s="6" t="s">
        <v>220</v>
      </c>
      <c r="CN147" s="6" t="s">
        <v>220</v>
      </c>
      <c r="CO147" s="6" t="s">
        <v>220</v>
      </c>
      <c r="CP147" s="6" t="s">
        <v>220</v>
      </c>
      <c r="CQ147" s="6" t="s">
        <v>220</v>
      </c>
      <c r="CR147" s="6" t="s">
        <v>220</v>
      </c>
      <c r="CS147" s="6" t="s">
        <v>220</v>
      </c>
      <c r="CT147" s="6" t="s">
        <v>220</v>
      </c>
      <c r="CU147" s="6">
        <v>9.5572035110356897</v>
      </c>
      <c r="CV147" s="6">
        <v>10.127229951551261</v>
      </c>
      <c r="CW147" s="6">
        <v>10.35496605168203</v>
      </c>
      <c r="CX147" s="6">
        <v>10.107003948364049</v>
      </c>
      <c r="CY147" s="6">
        <v>9.38308195383485</v>
      </c>
      <c r="CZ147" s="6">
        <v>8.9115679623714605</v>
      </c>
      <c r="DA147" s="6">
        <v>8.9153765310116597</v>
      </c>
      <c r="DB147" s="6">
        <v>9.2596668899034604</v>
      </c>
      <c r="DC147" s="6">
        <v>9.5426352164777608</v>
      </c>
      <c r="DD147" s="6">
        <v>9.7864888789248408</v>
      </c>
      <c r="DE147" s="6">
        <v>9.4436917099102295</v>
      </c>
      <c r="DF147" s="6">
        <v>7.0723552606124302</v>
      </c>
      <c r="DG147" s="6">
        <v>6.99256723769044</v>
      </c>
      <c r="DH147" s="6">
        <v>6.82503068521389</v>
      </c>
      <c r="DI147" s="6">
        <v>5.8386642581755304</v>
      </c>
      <c r="DJ147" s="6">
        <v>5.3939105826002898</v>
      </c>
      <c r="DK147" s="6">
        <v>5.37950409193407</v>
      </c>
      <c r="DL147" s="6">
        <v>5.3123452889962701</v>
      </c>
      <c r="DM147" s="6">
        <v>5.2704972817385398</v>
      </c>
      <c r="DN147" s="6">
        <v>5.1932263331243798</v>
      </c>
      <c r="DO147" s="6" t="s">
        <v>220</v>
      </c>
      <c r="DP147" s="6" t="s">
        <v>220</v>
      </c>
      <c r="DQ147" s="6" t="s">
        <v>220</v>
      </c>
      <c r="DR147" s="6" t="s">
        <v>220</v>
      </c>
      <c r="DS147" s="6" t="s">
        <v>220</v>
      </c>
      <c r="DT147" s="6" t="s">
        <v>220</v>
      </c>
      <c r="DU147" s="6" t="s">
        <v>220</v>
      </c>
      <c r="DV147" s="6" t="s">
        <v>220</v>
      </c>
      <c r="DW147" s="6" t="s">
        <v>220</v>
      </c>
      <c r="DX147" s="6" t="s">
        <v>220</v>
      </c>
      <c r="DY147" s="6" t="s">
        <v>220</v>
      </c>
      <c r="DZ147" s="6" t="s">
        <v>220</v>
      </c>
      <c r="EA147" s="6">
        <v>9.7408282207354659</v>
      </c>
      <c r="EB147" s="6">
        <v>10.202055701576363</v>
      </c>
      <c r="EC147" s="6">
        <v>10.445340912336118</v>
      </c>
      <c r="ED147" s="6">
        <v>10.216840034177046</v>
      </c>
      <c r="EE147" s="6">
        <v>9.4125639158608969</v>
      </c>
      <c r="EF147" s="6">
        <v>8.901548195149724</v>
      </c>
      <c r="EG147" s="6">
        <v>8.9572569651991572</v>
      </c>
      <c r="EH147" s="6">
        <v>9.5644986940443246</v>
      </c>
      <c r="EI147" s="6">
        <v>9.8374569649278492</v>
      </c>
      <c r="EJ147" s="6">
        <v>10.473812633170665</v>
      </c>
      <c r="EK147" s="6">
        <v>10.271368310402279</v>
      </c>
      <c r="EL147" s="6">
        <v>7.1704500705021532</v>
      </c>
      <c r="EM147" s="6">
        <v>7.1686955378885191</v>
      </c>
      <c r="EN147" s="6">
        <v>6.9197173133746732</v>
      </c>
      <c r="EO147" s="6">
        <v>6.7847028510769185</v>
      </c>
      <c r="EP147" s="6">
        <v>6.820079389804075</v>
      </c>
      <c r="EQ147" s="6">
        <v>6.7978788668240986</v>
      </c>
      <c r="ER147" s="6">
        <v>6.8310940779593832</v>
      </c>
      <c r="ES147" s="6">
        <v>6.974416654341729</v>
      </c>
      <c r="ET147" s="6">
        <v>6.8447873130728807</v>
      </c>
      <c r="EU147" s="6" t="s">
        <v>220</v>
      </c>
      <c r="EV147" s="6" t="s">
        <v>220</v>
      </c>
      <c r="EW147" s="6" t="s">
        <v>220</v>
      </c>
      <c r="EX147" s="6" t="s">
        <v>220</v>
      </c>
      <c r="EY147" s="6" t="s">
        <v>220</v>
      </c>
      <c r="EZ147" s="6" t="s">
        <v>220</v>
      </c>
      <c r="FA147" s="6" t="s">
        <v>220</v>
      </c>
      <c r="FB147" s="6" t="s">
        <v>220</v>
      </c>
      <c r="FC147" s="6" t="s">
        <v>220</v>
      </c>
      <c r="FD147" s="6" t="s">
        <v>220</v>
      </c>
      <c r="FE147" s="6" t="s">
        <v>220</v>
      </c>
      <c r="FF147" s="6" t="s">
        <v>220</v>
      </c>
      <c r="FG147" s="6">
        <v>7.2890008271326572</v>
      </c>
      <c r="FH147" s="6">
        <v>7.6256311698790631</v>
      </c>
      <c r="FI147" s="6">
        <v>7.748546174443339</v>
      </c>
      <c r="FJ147" s="6">
        <v>7.6306885729660099</v>
      </c>
      <c r="FK147" s="6">
        <v>7.0290901452576273</v>
      </c>
      <c r="FL147" s="6">
        <v>6.8310758441820649</v>
      </c>
      <c r="FM147" s="6">
        <v>6.8154802969456547</v>
      </c>
      <c r="FN147" s="6">
        <v>7.0913899030454113</v>
      </c>
      <c r="FO147" s="6">
        <v>7.4242095798346108</v>
      </c>
      <c r="FP147" s="6">
        <v>7.9567607660008157</v>
      </c>
      <c r="FQ147" s="6">
        <v>7.9436978045838886</v>
      </c>
      <c r="FR147" s="6">
        <v>6.0637254270695955</v>
      </c>
      <c r="FS147" s="6">
        <v>6.0205994215933254</v>
      </c>
      <c r="FT147" s="6">
        <v>6.028826522347523</v>
      </c>
      <c r="FU147" s="6">
        <v>5.5131843885143921</v>
      </c>
      <c r="FV147" s="6">
        <v>5.3949529710212056</v>
      </c>
      <c r="FW147" s="6">
        <v>5.3810138361488065</v>
      </c>
      <c r="FX147" s="6">
        <v>5.3139831806273969</v>
      </c>
      <c r="FY147" s="6">
        <v>5.2686914984723137</v>
      </c>
      <c r="FZ147" s="6">
        <v>5.191551494495636</v>
      </c>
      <c r="GA147" s="6" t="s">
        <v>220</v>
      </c>
      <c r="GB147" s="6" t="s">
        <v>220</v>
      </c>
      <c r="GC147" s="6" t="s">
        <v>220</v>
      </c>
      <c r="GD147" s="6" t="s">
        <v>220</v>
      </c>
      <c r="GE147" s="6" t="s">
        <v>220</v>
      </c>
      <c r="GF147" s="6" t="s">
        <v>220</v>
      </c>
      <c r="GG147" s="6" t="s">
        <v>220</v>
      </c>
      <c r="GH147" s="6" t="s">
        <v>220</v>
      </c>
      <c r="GI147" s="6" t="s">
        <v>220</v>
      </c>
      <c r="GJ147" s="6" t="s">
        <v>220</v>
      </c>
      <c r="GK147" s="6" t="s">
        <v>220</v>
      </c>
      <c r="GL147" s="6" t="s">
        <v>220</v>
      </c>
      <c r="GM147" s="5">
        <v>363445</v>
      </c>
      <c r="GN147" s="5">
        <v>358961</v>
      </c>
      <c r="GO147" s="5">
        <v>354887</v>
      </c>
      <c r="GP147" s="5">
        <v>350592</v>
      </c>
      <c r="GQ147" s="5">
        <v>347380</v>
      </c>
      <c r="GR147" s="5">
        <v>343918</v>
      </c>
      <c r="GS147" s="5">
        <v>341196</v>
      </c>
      <c r="GT147" s="5">
        <v>339000</v>
      </c>
      <c r="GU147" s="5">
        <v>338969</v>
      </c>
      <c r="GV147" s="5">
        <v>417015</v>
      </c>
      <c r="GW147" s="5">
        <v>418349</v>
      </c>
      <c r="GX147" s="5">
        <v>415968</v>
      </c>
      <c r="GY147" s="5">
        <v>412113</v>
      </c>
      <c r="GZ147" s="5">
        <v>405102</v>
      </c>
      <c r="HA147" s="5">
        <v>394446</v>
      </c>
      <c r="HB147" s="5">
        <v>383354</v>
      </c>
      <c r="HC147" s="5">
        <v>375100</v>
      </c>
      <c r="HD147" s="5">
        <v>367301</v>
      </c>
      <c r="HE147" s="5">
        <v>357368</v>
      </c>
      <c r="HF147" s="5">
        <v>349997</v>
      </c>
      <c r="HG147" s="5" t="s">
        <v>220</v>
      </c>
      <c r="HH147" s="5" t="s">
        <v>220</v>
      </c>
      <c r="HI147" s="5" t="s">
        <v>220</v>
      </c>
      <c r="HJ147" s="5" t="s">
        <v>220</v>
      </c>
      <c r="HK147" s="5" t="s">
        <v>220</v>
      </c>
      <c r="HL147" s="5" t="s">
        <v>220</v>
      </c>
      <c r="HM147" s="5" t="s">
        <v>220</v>
      </c>
      <c r="HN147" s="5" t="s">
        <v>220</v>
      </c>
      <c r="HO147" s="5" t="s">
        <v>220</v>
      </c>
      <c r="HP147" s="5" t="s">
        <v>220</v>
      </c>
      <c r="HQ147" s="5" t="s">
        <v>220</v>
      </c>
      <c r="HR147" s="5" t="s">
        <v>220</v>
      </c>
      <c r="HS147" s="5">
        <v>416635</v>
      </c>
      <c r="HT147" s="5">
        <v>411671</v>
      </c>
      <c r="HU147" s="5">
        <v>407172</v>
      </c>
      <c r="HV147" s="5">
        <v>402327</v>
      </c>
      <c r="HW147" s="5">
        <v>398597</v>
      </c>
      <c r="HX147" s="5">
        <v>394680</v>
      </c>
      <c r="HY147" s="5">
        <v>391473</v>
      </c>
      <c r="HZ147" s="5">
        <v>389184</v>
      </c>
      <c r="IA147" s="5">
        <v>388814</v>
      </c>
      <c r="IB147" s="5">
        <v>481919</v>
      </c>
      <c r="IC147" s="5">
        <v>483411</v>
      </c>
      <c r="ID147" s="5">
        <v>480213</v>
      </c>
      <c r="IE147" s="5">
        <v>475026</v>
      </c>
      <c r="IF147" s="5">
        <v>466605</v>
      </c>
      <c r="IG147" s="5">
        <v>454381</v>
      </c>
      <c r="IH147" s="5">
        <v>441700</v>
      </c>
      <c r="II147" s="5">
        <v>432160</v>
      </c>
      <c r="IJ147" s="5">
        <v>422951</v>
      </c>
      <c r="IK147" s="5">
        <v>411490</v>
      </c>
      <c r="IL147" s="5">
        <v>402621</v>
      </c>
      <c r="IM147" s="5" t="s">
        <v>220</v>
      </c>
      <c r="IN147" s="5" t="s">
        <v>220</v>
      </c>
      <c r="IO147" s="5" t="s">
        <v>220</v>
      </c>
      <c r="IP147" s="5" t="s">
        <v>220</v>
      </c>
      <c r="IQ147" s="5" t="s">
        <v>220</v>
      </c>
      <c r="IR147" s="5" t="s">
        <v>220</v>
      </c>
      <c r="IS147" s="5" t="s">
        <v>220</v>
      </c>
      <c r="IT147" s="5" t="s">
        <v>220</v>
      </c>
      <c r="IU147" s="5" t="s">
        <v>220</v>
      </c>
      <c r="IV147" s="5" t="s">
        <v>220</v>
      </c>
      <c r="IW147" s="5" t="s">
        <v>220</v>
      </c>
      <c r="IX147" s="5" t="s">
        <v>220</v>
      </c>
    </row>
    <row r="148" spans="1:258" x14ac:dyDescent="0.3">
      <c r="A148" s="1" t="s">
        <v>142</v>
      </c>
      <c r="B148" s="2">
        <v>4044391</v>
      </c>
      <c r="C148" s="5">
        <v>8225217</v>
      </c>
      <c r="D148" s="5">
        <v>8433547</v>
      </c>
      <c r="E148" s="5">
        <v>7831405</v>
      </c>
      <c r="F148" s="5">
        <v>8372045</v>
      </c>
      <c r="G148" s="5">
        <v>8451793</v>
      </c>
      <c r="H148" s="5">
        <v>7853852</v>
      </c>
      <c r="I148" s="5">
        <v>7831869</v>
      </c>
      <c r="J148" s="5">
        <v>7741699</v>
      </c>
      <c r="K148" s="5">
        <v>8051863</v>
      </c>
      <c r="L148" s="5">
        <v>8350278</v>
      </c>
      <c r="M148" s="5">
        <v>7668934</v>
      </c>
      <c r="N148" s="5">
        <v>7729510</v>
      </c>
      <c r="O148" s="5">
        <v>8093208</v>
      </c>
      <c r="P148" s="5">
        <v>7694425</v>
      </c>
      <c r="Q148" s="5">
        <v>8023621</v>
      </c>
      <c r="R148" s="5">
        <v>8135153</v>
      </c>
      <c r="S148" s="5">
        <v>7710514</v>
      </c>
      <c r="T148" s="5">
        <v>7659548</v>
      </c>
      <c r="U148" s="5">
        <v>7210422</v>
      </c>
      <c r="V148" s="5">
        <v>6990915</v>
      </c>
      <c r="W148" s="5">
        <v>7013637</v>
      </c>
      <c r="X148" s="5">
        <v>6757352</v>
      </c>
      <c r="Y148" s="5">
        <v>6564396</v>
      </c>
      <c r="Z148" s="5">
        <v>6882313</v>
      </c>
      <c r="AA148" s="5">
        <v>6720267</v>
      </c>
      <c r="AB148" s="5">
        <v>6586970</v>
      </c>
      <c r="AC148" s="5">
        <v>6739987</v>
      </c>
      <c r="AD148" s="5">
        <v>6155793</v>
      </c>
      <c r="AE148" s="5">
        <v>6503105</v>
      </c>
      <c r="AF148" s="5">
        <v>6114553</v>
      </c>
      <c r="AG148" s="5">
        <v>6071019</v>
      </c>
      <c r="AH148" s="5">
        <v>5995528</v>
      </c>
      <c r="AI148" s="5">
        <v>25039993</v>
      </c>
      <c r="AJ148" s="5">
        <v>25836914</v>
      </c>
      <c r="AK148" s="5">
        <v>24855893</v>
      </c>
      <c r="AL148" s="5">
        <v>26114290</v>
      </c>
      <c r="AM148" s="5">
        <v>25987432</v>
      </c>
      <c r="AN148" s="5">
        <v>25750549</v>
      </c>
      <c r="AO148" s="5">
        <v>25807813</v>
      </c>
      <c r="AP148" s="5">
        <v>26011349</v>
      </c>
      <c r="AQ148" s="5">
        <v>26906475</v>
      </c>
      <c r="AR148" s="5">
        <v>27669733</v>
      </c>
      <c r="AS148" s="5">
        <v>26554834</v>
      </c>
      <c r="AT148" s="5">
        <v>26870395</v>
      </c>
      <c r="AU148" s="5">
        <v>27462027</v>
      </c>
      <c r="AV148" s="5">
        <v>26495156</v>
      </c>
      <c r="AW148" s="5">
        <v>27592831</v>
      </c>
      <c r="AX148" s="5">
        <v>26902486</v>
      </c>
      <c r="AY148" s="5">
        <v>25993972</v>
      </c>
      <c r="AZ148" s="5">
        <v>26146877</v>
      </c>
      <c r="BA148" s="5">
        <v>25201459</v>
      </c>
      <c r="BB148" s="5">
        <v>29925062</v>
      </c>
      <c r="BC148" s="5">
        <v>29245751</v>
      </c>
      <c r="BD148" s="5">
        <v>28543815</v>
      </c>
      <c r="BE148" s="5">
        <v>26530162</v>
      </c>
      <c r="BF148" s="5">
        <v>32962734</v>
      </c>
      <c r="BG148" s="5">
        <v>27694228</v>
      </c>
      <c r="BH148" s="5">
        <v>26346047</v>
      </c>
      <c r="BI148" s="5">
        <v>26177085</v>
      </c>
      <c r="BJ148" s="5">
        <v>25255186</v>
      </c>
      <c r="BK148" s="5">
        <v>24796279</v>
      </c>
      <c r="BL148" s="5">
        <v>23932394</v>
      </c>
      <c r="BM148" s="5">
        <v>23484819</v>
      </c>
      <c r="BN148" s="5">
        <v>22724485</v>
      </c>
      <c r="BO148" s="6">
        <v>13.94566882204759</v>
      </c>
      <c r="BP148" s="6">
        <v>13.89948996561974</v>
      </c>
      <c r="BQ148" s="6">
        <v>13.93775116187809</v>
      </c>
      <c r="BR148" s="6">
        <v>13.712533065275959</v>
      </c>
      <c r="BS148" s="6">
        <v>13.609806089592579</v>
      </c>
      <c r="BT148" s="6">
        <v>13.574043229760401</v>
      </c>
      <c r="BU148" s="6">
        <v>13.39697246164517</v>
      </c>
      <c r="BV148" s="6">
        <v>13.03927943355642</v>
      </c>
      <c r="BW148" s="6">
        <v>13.93948234288373</v>
      </c>
      <c r="BX148" s="6">
        <v>15.248006629367231</v>
      </c>
      <c r="BY148" s="6">
        <v>15.226199578284261</v>
      </c>
      <c r="BZ148" s="6">
        <v>14.341261463029859</v>
      </c>
      <c r="CA148" s="6">
        <v>13.29765133756133</v>
      </c>
      <c r="CB148" s="6">
        <v>11.66450906758795</v>
      </c>
      <c r="CC148" s="6">
        <v>9.4660347059108698</v>
      </c>
      <c r="CD148" s="6">
        <v>8.3103915596892595</v>
      </c>
      <c r="CE148" s="6">
        <v>7.7470798317387004</v>
      </c>
      <c r="CF148" s="6">
        <v>7.9290947211595304</v>
      </c>
      <c r="CG148" s="6">
        <v>7.8022928760899699</v>
      </c>
      <c r="CH148" s="6">
        <v>8.0727550853793701</v>
      </c>
      <c r="CI148" s="6" t="s">
        <v>220</v>
      </c>
      <c r="CJ148" s="6" t="s">
        <v>220</v>
      </c>
      <c r="CK148" s="6" t="s">
        <v>220</v>
      </c>
      <c r="CL148" s="6" t="s">
        <v>220</v>
      </c>
      <c r="CM148" s="6" t="s">
        <v>220</v>
      </c>
      <c r="CN148" s="6" t="s">
        <v>220</v>
      </c>
      <c r="CO148" s="6" t="s">
        <v>220</v>
      </c>
      <c r="CP148" s="6" t="s">
        <v>220</v>
      </c>
      <c r="CQ148" s="6" t="s">
        <v>220</v>
      </c>
      <c r="CR148" s="6" t="s">
        <v>220</v>
      </c>
      <c r="CS148" s="6" t="s">
        <v>220</v>
      </c>
      <c r="CT148" s="6" t="s">
        <v>220</v>
      </c>
      <c r="CU148" s="6">
        <v>13.45784674584894</v>
      </c>
      <c r="CV148" s="6">
        <v>13.439343014602411</v>
      </c>
      <c r="CW148" s="6">
        <v>13.349532044662441</v>
      </c>
      <c r="CX148" s="6">
        <v>13.25718726355772</v>
      </c>
      <c r="CY148" s="6">
        <v>13.218303793812581</v>
      </c>
      <c r="CZ148" s="6">
        <v>13.13649082595234</v>
      </c>
      <c r="DA148" s="6">
        <v>12.898058272612481</v>
      </c>
      <c r="DB148" s="6">
        <v>12.460119861654571</v>
      </c>
      <c r="DC148" s="6">
        <v>13.49454172860675</v>
      </c>
      <c r="DD148" s="6">
        <v>14.681186451212801</v>
      </c>
      <c r="DE148" s="6">
        <v>14.58592342250579</v>
      </c>
      <c r="DF148" s="6">
        <v>14.558808110885099</v>
      </c>
      <c r="DG148" s="6">
        <v>13.3567252272452</v>
      </c>
      <c r="DH148" s="6">
        <v>11.662324383282041</v>
      </c>
      <c r="DI148" s="6">
        <v>9.3662342177150109</v>
      </c>
      <c r="DJ148" s="6">
        <v>7.7241454087971402</v>
      </c>
      <c r="DK148" s="6">
        <v>7.2090793125131896</v>
      </c>
      <c r="DL148" s="6">
        <v>7.1985172211113202</v>
      </c>
      <c r="DM148" s="6">
        <v>7.1150056340585897</v>
      </c>
      <c r="DN148" s="6">
        <v>7.2640133223077399</v>
      </c>
      <c r="DO148" s="6" t="s">
        <v>220</v>
      </c>
      <c r="DP148" s="6" t="s">
        <v>220</v>
      </c>
      <c r="DQ148" s="6" t="s">
        <v>220</v>
      </c>
      <c r="DR148" s="6" t="s">
        <v>220</v>
      </c>
      <c r="DS148" s="6" t="s">
        <v>220</v>
      </c>
      <c r="DT148" s="6" t="s">
        <v>220</v>
      </c>
      <c r="DU148" s="6" t="s">
        <v>220</v>
      </c>
      <c r="DV148" s="6" t="s">
        <v>220</v>
      </c>
      <c r="DW148" s="6" t="s">
        <v>220</v>
      </c>
      <c r="DX148" s="6" t="s">
        <v>220</v>
      </c>
      <c r="DY148" s="6" t="s">
        <v>220</v>
      </c>
      <c r="DZ148" s="6" t="s">
        <v>220</v>
      </c>
      <c r="EA148" s="6">
        <v>12.338239830025152</v>
      </c>
      <c r="EB148" s="6">
        <v>12.209179339466615</v>
      </c>
      <c r="EC148" s="6">
        <v>12.121080173853839</v>
      </c>
      <c r="ED148" s="6">
        <v>11.841609565929284</v>
      </c>
      <c r="EE148" s="6">
        <v>11.64680677815938</v>
      </c>
      <c r="EF148" s="6">
        <v>11.568640258482047</v>
      </c>
      <c r="EG148" s="6">
        <v>11.258142851980798</v>
      </c>
      <c r="EH148" s="6">
        <v>11.201507576050167</v>
      </c>
      <c r="EI148" s="6">
        <v>12.440388019517968</v>
      </c>
      <c r="EJ148" s="6">
        <v>14.20909579297839</v>
      </c>
      <c r="EK148" s="6">
        <v>14.469077449356064</v>
      </c>
      <c r="EL148" s="6">
        <v>13.752851086291368</v>
      </c>
      <c r="EM148" s="6">
        <v>12.799393169874378</v>
      </c>
      <c r="EN148" s="6">
        <v>11.190345663037332</v>
      </c>
      <c r="EO148" s="6">
        <v>9.0055101057240865</v>
      </c>
      <c r="EP148" s="6">
        <v>7.6997937223798987</v>
      </c>
      <c r="EQ148" s="6">
        <v>7.0682197150825115</v>
      </c>
      <c r="ER148" s="6">
        <v>7.3842216276991799</v>
      </c>
      <c r="ES148" s="6">
        <v>7.5384492058855921</v>
      </c>
      <c r="ET148" s="6">
        <v>8.0655107378647859</v>
      </c>
      <c r="EU148" s="6" t="s">
        <v>220</v>
      </c>
      <c r="EV148" s="6" t="s">
        <v>220</v>
      </c>
      <c r="EW148" s="6" t="s">
        <v>220</v>
      </c>
      <c r="EX148" s="6" t="s">
        <v>220</v>
      </c>
      <c r="EY148" s="6" t="s">
        <v>220</v>
      </c>
      <c r="EZ148" s="6" t="s">
        <v>220</v>
      </c>
      <c r="FA148" s="6" t="s">
        <v>220</v>
      </c>
      <c r="FB148" s="6" t="s">
        <v>220</v>
      </c>
      <c r="FC148" s="6" t="s">
        <v>220</v>
      </c>
      <c r="FD148" s="6" t="s">
        <v>220</v>
      </c>
      <c r="FE148" s="6" t="s">
        <v>220</v>
      </c>
      <c r="FF148" s="6" t="s">
        <v>220</v>
      </c>
      <c r="FG148" s="6">
        <v>8.0340797219871423</v>
      </c>
      <c r="FH148" s="6">
        <v>7.8391057074385895</v>
      </c>
      <c r="FI148" s="6">
        <v>7.5851992121144072</v>
      </c>
      <c r="FJ148" s="6">
        <v>7.4169000095082032</v>
      </c>
      <c r="FK148" s="6">
        <v>7.3446695310256125</v>
      </c>
      <c r="FL148" s="6">
        <v>7.180091856685924</v>
      </c>
      <c r="FM148" s="6">
        <v>6.8065638101331611</v>
      </c>
      <c r="FN148" s="6">
        <v>6.5724215991129604</v>
      </c>
      <c r="FO148" s="6">
        <v>7.0689970833105908</v>
      </c>
      <c r="FP148" s="6">
        <v>7.7063879806705744</v>
      </c>
      <c r="FQ148" s="6">
        <v>7.7750297784327911</v>
      </c>
      <c r="FR148" s="6">
        <v>7.8685569116245899</v>
      </c>
      <c r="FS148" s="6">
        <v>7.4273982778829843</v>
      </c>
      <c r="FT148" s="6">
        <v>7.864715204060734</v>
      </c>
      <c r="FU148" s="6">
        <v>6.1855825185900164</v>
      </c>
      <c r="FV148" s="6">
        <v>6.185589662030849</v>
      </c>
      <c r="FW148" s="6">
        <v>5.4537002681184461</v>
      </c>
      <c r="FX148" s="6">
        <v>5.3325483251684274</v>
      </c>
      <c r="FY148" s="6">
        <v>6.3038592329351015</v>
      </c>
      <c r="FZ148" s="6">
        <v>7.2372083819711159</v>
      </c>
      <c r="GA148" s="6" t="s">
        <v>220</v>
      </c>
      <c r="GB148" s="6" t="s">
        <v>220</v>
      </c>
      <c r="GC148" s="6" t="s">
        <v>220</v>
      </c>
      <c r="GD148" s="6" t="s">
        <v>220</v>
      </c>
      <c r="GE148" s="6" t="s">
        <v>220</v>
      </c>
      <c r="GF148" s="6" t="s">
        <v>220</v>
      </c>
      <c r="GG148" s="6" t="s">
        <v>220</v>
      </c>
      <c r="GH148" s="6" t="s">
        <v>220</v>
      </c>
      <c r="GI148" s="6" t="s">
        <v>220</v>
      </c>
      <c r="GJ148" s="6" t="s">
        <v>220</v>
      </c>
      <c r="GK148" s="6" t="s">
        <v>220</v>
      </c>
      <c r="GL148" s="6" t="s">
        <v>220</v>
      </c>
      <c r="GM148" s="5">
        <v>812817</v>
      </c>
      <c r="GN148" s="5">
        <v>800193</v>
      </c>
      <c r="GO148" s="5">
        <v>787652</v>
      </c>
      <c r="GP148" s="5">
        <v>773236</v>
      </c>
      <c r="GQ148" s="5">
        <v>743816</v>
      </c>
      <c r="GR148" s="5">
        <v>730503</v>
      </c>
      <c r="GS148" s="5">
        <v>721105</v>
      </c>
      <c r="GT148" s="5">
        <v>717510</v>
      </c>
      <c r="GU148" s="5">
        <v>713020</v>
      </c>
      <c r="GV148" s="5">
        <v>709214</v>
      </c>
      <c r="GW148" s="5">
        <v>696630</v>
      </c>
      <c r="GX148" s="5">
        <v>688555</v>
      </c>
      <c r="GY148" s="5">
        <v>683155</v>
      </c>
      <c r="GZ148" s="5">
        <v>676807</v>
      </c>
      <c r="HA148" s="5">
        <v>668999</v>
      </c>
      <c r="HB148" s="5">
        <v>660883</v>
      </c>
      <c r="HC148" s="5">
        <v>652149</v>
      </c>
      <c r="HD148" s="5">
        <v>645478</v>
      </c>
      <c r="HE148" s="5">
        <v>664002</v>
      </c>
      <c r="HF148" s="5">
        <v>637715</v>
      </c>
      <c r="HG148" s="5" t="s">
        <v>220</v>
      </c>
      <c r="HH148" s="5" t="s">
        <v>220</v>
      </c>
      <c r="HI148" s="5" t="s">
        <v>220</v>
      </c>
      <c r="HJ148" s="5" t="s">
        <v>220</v>
      </c>
      <c r="HK148" s="5" t="s">
        <v>220</v>
      </c>
      <c r="HL148" s="5" t="s">
        <v>220</v>
      </c>
      <c r="HM148" s="5" t="s">
        <v>220</v>
      </c>
      <c r="HN148" s="5" t="s">
        <v>220</v>
      </c>
      <c r="HO148" s="5" t="s">
        <v>220</v>
      </c>
      <c r="HP148" s="5" t="s">
        <v>220</v>
      </c>
      <c r="HQ148" s="5" t="s">
        <v>220</v>
      </c>
      <c r="HR148" s="5" t="s">
        <v>220</v>
      </c>
      <c r="HS148" s="5">
        <v>889378</v>
      </c>
      <c r="HT148" s="5">
        <v>875877</v>
      </c>
      <c r="HU148" s="5">
        <v>862921</v>
      </c>
      <c r="HV148" s="5">
        <v>848172</v>
      </c>
      <c r="HW148" s="5">
        <v>817447</v>
      </c>
      <c r="HX148" s="5">
        <v>804892</v>
      </c>
      <c r="HY148" s="5">
        <v>795251</v>
      </c>
      <c r="HZ148" s="5">
        <v>791715</v>
      </c>
      <c r="IA148" s="5">
        <v>787137</v>
      </c>
      <c r="IB148" s="5">
        <v>783069</v>
      </c>
      <c r="IC148" s="5">
        <v>769966</v>
      </c>
      <c r="ID148" s="5">
        <v>762093</v>
      </c>
      <c r="IE148" s="5">
        <v>756713</v>
      </c>
      <c r="IF148" s="5">
        <v>750261</v>
      </c>
      <c r="IG148" s="5">
        <v>741454</v>
      </c>
      <c r="IH148" s="5">
        <v>732347</v>
      </c>
      <c r="II148" s="5">
        <v>723517</v>
      </c>
      <c r="IJ148" s="5">
        <v>717628</v>
      </c>
      <c r="IK148" s="5">
        <v>741901</v>
      </c>
      <c r="IL148" s="5">
        <v>711382</v>
      </c>
      <c r="IM148" s="5" t="s">
        <v>220</v>
      </c>
      <c r="IN148" s="5" t="s">
        <v>220</v>
      </c>
      <c r="IO148" s="5" t="s">
        <v>220</v>
      </c>
      <c r="IP148" s="5" t="s">
        <v>220</v>
      </c>
      <c r="IQ148" s="5" t="s">
        <v>220</v>
      </c>
      <c r="IR148" s="5" t="s">
        <v>220</v>
      </c>
      <c r="IS148" s="5" t="s">
        <v>220</v>
      </c>
      <c r="IT148" s="5" t="s">
        <v>220</v>
      </c>
      <c r="IU148" s="5" t="s">
        <v>220</v>
      </c>
      <c r="IV148" s="5" t="s">
        <v>220</v>
      </c>
      <c r="IW148" s="5" t="s">
        <v>220</v>
      </c>
      <c r="IX148" s="5" t="s">
        <v>220</v>
      </c>
    </row>
    <row r="149" spans="1:258" x14ac:dyDescent="0.3">
      <c r="A149" s="1" t="s">
        <v>143</v>
      </c>
      <c r="B149" s="2">
        <v>4057021</v>
      </c>
      <c r="C149" s="5">
        <v>14448866</v>
      </c>
      <c r="D149" s="5">
        <v>14746601</v>
      </c>
      <c r="E149" s="5">
        <v>13650614</v>
      </c>
      <c r="F149" s="5">
        <v>14047367</v>
      </c>
      <c r="G149" s="5">
        <v>14274586</v>
      </c>
      <c r="H149" s="5">
        <v>14441488</v>
      </c>
      <c r="I149" s="5">
        <v>14352819</v>
      </c>
      <c r="J149" s="5">
        <v>13697500</v>
      </c>
      <c r="K149" s="5">
        <v>14281322</v>
      </c>
      <c r="L149" s="5">
        <v>14273914</v>
      </c>
      <c r="M149" s="5">
        <v>14218165</v>
      </c>
      <c r="N149" s="5">
        <v>14411852</v>
      </c>
      <c r="O149" s="5">
        <v>14568456</v>
      </c>
      <c r="P149" s="5">
        <v>13646639</v>
      </c>
      <c r="Q149" s="5">
        <v>14242135</v>
      </c>
      <c r="R149" s="5">
        <v>13556544</v>
      </c>
      <c r="S149" s="5">
        <v>13350039</v>
      </c>
      <c r="T149" s="5">
        <v>12615567</v>
      </c>
      <c r="U149" s="5">
        <v>12181264</v>
      </c>
      <c r="V149" s="5">
        <v>12093739</v>
      </c>
      <c r="W149" s="5">
        <v>11778689</v>
      </c>
      <c r="X149" s="5">
        <v>11099265</v>
      </c>
      <c r="Y149" s="5">
        <v>11433982</v>
      </c>
      <c r="Z149" s="5">
        <v>11751363</v>
      </c>
      <c r="AA149" s="5">
        <v>11434521</v>
      </c>
      <c r="AB149" s="5">
        <v>11374006</v>
      </c>
      <c r="AC149" s="5">
        <v>11128772</v>
      </c>
      <c r="AD149" s="5">
        <v>10614208</v>
      </c>
      <c r="AE149" s="5">
        <v>10385382</v>
      </c>
      <c r="AF149" s="5">
        <v>10103445</v>
      </c>
      <c r="AG149" s="5">
        <v>10061446</v>
      </c>
      <c r="AH149" s="5">
        <v>9855980</v>
      </c>
      <c r="AI149" s="5">
        <v>37986936</v>
      </c>
      <c r="AJ149" s="5">
        <v>38482008</v>
      </c>
      <c r="AK149" s="5">
        <v>36939991</v>
      </c>
      <c r="AL149" s="5">
        <v>37618811</v>
      </c>
      <c r="AM149" s="5">
        <v>37967738</v>
      </c>
      <c r="AN149" s="5">
        <v>38005667</v>
      </c>
      <c r="AO149" s="5">
        <v>37712878</v>
      </c>
      <c r="AP149" s="5">
        <v>36947568</v>
      </c>
      <c r="AQ149" s="5">
        <v>37896105</v>
      </c>
      <c r="AR149" s="5">
        <v>37956625</v>
      </c>
      <c r="AS149" s="5">
        <v>37620762</v>
      </c>
      <c r="AT149" s="5">
        <v>38994772</v>
      </c>
      <c r="AU149" s="5">
        <v>39286863</v>
      </c>
      <c r="AV149" s="5">
        <v>37599107</v>
      </c>
      <c r="AW149" s="5">
        <v>38358380</v>
      </c>
      <c r="AX149" s="5">
        <v>37126468</v>
      </c>
      <c r="AY149" s="5">
        <v>36472640</v>
      </c>
      <c r="AZ149" s="5">
        <v>35929164</v>
      </c>
      <c r="BA149" s="5">
        <v>35465462</v>
      </c>
      <c r="BB149" s="5">
        <v>51766406</v>
      </c>
      <c r="BC149" s="5">
        <v>64968684</v>
      </c>
      <c r="BD149" s="5">
        <v>68774121</v>
      </c>
      <c r="BE149" s="5">
        <v>53506693</v>
      </c>
      <c r="BF149" s="5">
        <v>46474146</v>
      </c>
      <c r="BG149" s="5">
        <v>42939474</v>
      </c>
      <c r="BH149" s="5">
        <v>41651578</v>
      </c>
      <c r="BI149" s="5">
        <v>42584816</v>
      </c>
      <c r="BJ149" s="5">
        <v>42241727</v>
      </c>
      <c r="BK149" s="5">
        <v>36218811</v>
      </c>
      <c r="BL149" s="5">
        <v>34602777</v>
      </c>
      <c r="BM149" s="5">
        <v>34672025</v>
      </c>
      <c r="BN149" s="5">
        <v>33766133</v>
      </c>
      <c r="BO149" s="6">
        <v>13.36446563589776</v>
      </c>
      <c r="BP149" s="6">
        <v>13.499498870604111</v>
      </c>
      <c r="BQ149" s="6">
        <v>13.47354302066263</v>
      </c>
      <c r="BR149" s="6">
        <v>12.94089312605178</v>
      </c>
      <c r="BS149" s="6">
        <v>14.007955340291209</v>
      </c>
      <c r="BT149" s="6">
        <v>13.20053919936201</v>
      </c>
      <c r="BU149" s="6">
        <v>12.13793011112598</v>
      </c>
      <c r="BV149" s="6">
        <v>11.592215244620601</v>
      </c>
      <c r="BW149" s="6">
        <v>12.562329990443491</v>
      </c>
      <c r="BX149" s="6">
        <v>12.88357685657933</v>
      </c>
      <c r="BY149" s="6">
        <v>10.331396491741369</v>
      </c>
      <c r="BZ149" s="6">
        <v>10.175742853867771</v>
      </c>
      <c r="CA149" s="6">
        <v>9.5282986748904595</v>
      </c>
      <c r="CB149" s="6">
        <v>9.4627382329728693</v>
      </c>
      <c r="CC149" s="6">
        <v>8.9089764447266209</v>
      </c>
      <c r="CD149" s="6">
        <v>8.2711719845406293</v>
      </c>
      <c r="CE149" s="6">
        <v>8.3341860265536098</v>
      </c>
      <c r="CF149" s="6">
        <v>8.3683107168532498</v>
      </c>
      <c r="CG149" s="6">
        <v>8.3770590435413794</v>
      </c>
      <c r="CH149" s="6">
        <v>8.4398378198669306</v>
      </c>
      <c r="CI149" s="6" t="s">
        <v>220</v>
      </c>
      <c r="CJ149" s="6" t="s">
        <v>220</v>
      </c>
      <c r="CK149" s="6" t="s">
        <v>220</v>
      </c>
      <c r="CL149" s="6" t="s">
        <v>220</v>
      </c>
      <c r="CM149" s="6" t="s">
        <v>220</v>
      </c>
      <c r="CN149" s="6" t="s">
        <v>220</v>
      </c>
      <c r="CO149" s="6" t="s">
        <v>220</v>
      </c>
      <c r="CP149" s="6" t="s">
        <v>220</v>
      </c>
      <c r="CQ149" s="6" t="s">
        <v>220</v>
      </c>
      <c r="CR149" s="6" t="s">
        <v>220</v>
      </c>
      <c r="CS149" s="6" t="s">
        <v>220</v>
      </c>
      <c r="CT149" s="6" t="s">
        <v>220</v>
      </c>
      <c r="CU149" s="6">
        <v>12.50663808933531</v>
      </c>
      <c r="CV149" s="6">
        <v>12.93012339688746</v>
      </c>
      <c r="CW149" s="6">
        <v>12.96967073457062</v>
      </c>
      <c r="CX149" s="6">
        <v>12.42694039173063</v>
      </c>
      <c r="CY149" s="6">
        <v>13.81294748101246</v>
      </c>
      <c r="CZ149" s="6">
        <v>13.150611574880379</v>
      </c>
      <c r="DA149" s="6">
        <v>12.22256972030822</v>
      </c>
      <c r="DB149" s="6">
        <v>11.68267958899437</v>
      </c>
      <c r="DC149" s="6">
        <v>13.044096078995681</v>
      </c>
      <c r="DD149" s="6">
        <v>11.950022913595079</v>
      </c>
      <c r="DE149" s="6">
        <v>8.7101668591410402</v>
      </c>
      <c r="DF149" s="6">
        <v>8.5024649210922796</v>
      </c>
      <c r="DG149" s="6">
        <v>8.3805572621942108</v>
      </c>
      <c r="DH149" s="6">
        <v>8.4000134239127799</v>
      </c>
      <c r="DI149" s="6">
        <v>7.9641150871488904</v>
      </c>
      <c r="DJ149" s="6">
        <v>7.4511148137994301</v>
      </c>
      <c r="DK149" s="6">
        <v>7.4916681331442003</v>
      </c>
      <c r="DL149" s="6">
        <v>7.3644454877702596</v>
      </c>
      <c r="DM149" s="6">
        <v>7.4526206668191302</v>
      </c>
      <c r="DN149" s="6">
        <v>7.5102941691510097</v>
      </c>
      <c r="DO149" s="6" t="s">
        <v>220</v>
      </c>
      <c r="DP149" s="6" t="s">
        <v>220</v>
      </c>
      <c r="DQ149" s="6" t="s">
        <v>220</v>
      </c>
      <c r="DR149" s="6" t="s">
        <v>220</v>
      </c>
      <c r="DS149" s="6" t="s">
        <v>220</v>
      </c>
      <c r="DT149" s="6" t="s">
        <v>220</v>
      </c>
      <c r="DU149" s="6" t="s">
        <v>220</v>
      </c>
      <c r="DV149" s="6" t="s">
        <v>220</v>
      </c>
      <c r="DW149" s="6" t="s">
        <v>220</v>
      </c>
      <c r="DX149" s="6" t="s">
        <v>220</v>
      </c>
      <c r="DY149" s="6" t="s">
        <v>220</v>
      </c>
      <c r="DZ149" s="6" t="s">
        <v>220</v>
      </c>
      <c r="EA149" s="6">
        <v>10.057301382682905</v>
      </c>
      <c r="EB149" s="6">
        <v>9.8869970103619131</v>
      </c>
      <c r="EC149" s="6">
        <v>9.9838073217805441</v>
      </c>
      <c r="ED149" s="6">
        <v>9.5033396650062603</v>
      </c>
      <c r="EE149" s="6">
        <v>9.4326098143932153</v>
      </c>
      <c r="EF149" s="6">
        <v>8.8043351211454102</v>
      </c>
      <c r="EG149" s="6">
        <v>8.4108006935780342</v>
      </c>
      <c r="EH149" s="6">
        <v>8.2043146559591165</v>
      </c>
      <c r="EI149" s="6">
        <v>8.9388223303136787</v>
      </c>
      <c r="EJ149" s="6">
        <v>10.272066932727771</v>
      </c>
      <c r="EK149" s="6">
        <v>10.331396491741375</v>
      </c>
      <c r="EL149" s="6">
        <v>10.175742853867774</v>
      </c>
      <c r="EM149" s="6">
        <v>9.5282986748904612</v>
      </c>
      <c r="EN149" s="6">
        <v>9.462154014625872</v>
      </c>
      <c r="EO149" s="6">
        <v>8.903461454339535</v>
      </c>
      <c r="EP149" s="6">
        <v>8.2654030407749932</v>
      </c>
      <c r="EQ149" s="6">
        <v>8.3274962717337377</v>
      </c>
      <c r="ER149" s="6">
        <v>8.3600364533754217</v>
      </c>
      <c r="ES149" s="6">
        <v>8.3216815594834816</v>
      </c>
      <c r="ET149" s="6">
        <v>8.3171631205204601</v>
      </c>
      <c r="EU149" s="6" t="s">
        <v>220</v>
      </c>
      <c r="EV149" s="6" t="s">
        <v>220</v>
      </c>
      <c r="EW149" s="6" t="s">
        <v>220</v>
      </c>
      <c r="EX149" s="6" t="s">
        <v>220</v>
      </c>
      <c r="EY149" s="6" t="s">
        <v>220</v>
      </c>
      <c r="EZ149" s="6" t="s">
        <v>220</v>
      </c>
      <c r="FA149" s="6" t="s">
        <v>220</v>
      </c>
      <c r="FB149" s="6" t="s">
        <v>220</v>
      </c>
      <c r="FC149" s="6" t="s">
        <v>220</v>
      </c>
      <c r="FD149" s="6" t="s">
        <v>220</v>
      </c>
      <c r="FE149" s="6" t="s">
        <v>220</v>
      </c>
      <c r="FF149" s="6" t="s">
        <v>220</v>
      </c>
      <c r="FG149" s="6">
        <v>5.1672930669872317</v>
      </c>
      <c r="FH149" s="6">
        <v>5.0607064768423937</v>
      </c>
      <c r="FI149" s="6">
        <v>4.9429163332797508</v>
      </c>
      <c r="FJ149" s="6">
        <v>4.7430502397617298</v>
      </c>
      <c r="FK149" s="6">
        <v>4.8763138152805547</v>
      </c>
      <c r="FL149" s="6">
        <v>4.6471463343107873</v>
      </c>
      <c r="FM149" s="6">
        <v>4.4740303136503661</v>
      </c>
      <c r="FN149" s="6">
        <v>4.3403195661396357</v>
      </c>
      <c r="FO149" s="6">
        <v>4.8659446809295082</v>
      </c>
      <c r="FP149" s="6">
        <v>5.9583764155995933</v>
      </c>
      <c r="FQ149" s="6">
        <v>8.7069376603870037</v>
      </c>
      <c r="FR149" s="6">
        <v>8.5004171564671296</v>
      </c>
      <c r="FS149" s="6">
        <v>8.3765314178859889</v>
      </c>
      <c r="FT149" s="6">
        <v>8.3847161591377102</v>
      </c>
      <c r="FU149" s="6">
        <v>7.9046467078238685</v>
      </c>
      <c r="FV149" s="6">
        <v>7.3062455962154829</v>
      </c>
      <c r="FW149" s="6">
        <v>7.2254850501743917</v>
      </c>
      <c r="FX149" s="6">
        <v>7.1701687190339491</v>
      </c>
      <c r="FY149" s="6">
        <v>7.0077683080280657</v>
      </c>
      <c r="FZ149" s="6">
        <v>6.1267571929473101</v>
      </c>
      <c r="GA149" s="6" t="s">
        <v>220</v>
      </c>
      <c r="GB149" s="6" t="s">
        <v>220</v>
      </c>
      <c r="GC149" s="6" t="s">
        <v>220</v>
      </c>
      <c r="GD149" s="6" t="s">
        <v>220</v>
      </c>
      <c r="GE149" s="6" t="s">
        <v>220</v>
      </c>
      <c r="GF149" s="6" t="s">
        <v>220</v>
      </c>
      <c r="GG149" s="6" t="s">
        <v>220</v>
      </c>
      <c r="GH149" s="6" t="s">
        <v>220</v>
      </c>
      <c r="GI149" s="6" t="s">
        <v>220</v>
      </c>
      <c r="GJ149" s="6" t="s">
        <v>220</v>
      </c>
      <c r="GK149" s="6" t="s">
        <v>220</v>
      </c>
      <c r="GL149" s="6" t="s">
        <v>220</v>
      </c>
      <c r="GM149" s="5">
        <v>1265281</v>
      </c>
      <c r="GN149" s="5">
        <v>1257082</v>
      </c>
      <c r="GO149" s="5">
        <v>1246636</v>
      </c>
      <c r="GP149" s="5">
        <v>1244382</v>
      </c>
      <c r="GQ149" s="5">
        <v>1237897</v>
      </c>
      <c r="GR149" s="5">
        <v>1234329</v>
      </c>
      <c r="GS149" s="5">
        <v>1231272</v>
      </c>
      <c r="GT149" s="5">
        <v>1228361</v>
      </c>
      <c r="GU149" s="5">
        <v>1225816</v>
      </c>
      <c r="GV149" s="5">
        <v>1224592</v>
      </c>
      <c r="GW149" s="5">
        <v>1221548</v>
      </c>
      <c r="GX149" s="5">
        <v>1217574</v>
      </c>
      <c r="GY149" s="5">
        <v>1211248</v>
      </c>
      <c r="GZ149" s="5">
        <v>1201404</v>
      </c>
      <c r="HA149" s="5">
        <v>1189942</v>
      </c>
      <c r="HB149" s="5">
        <v>1176316</v>
      </c>
      <c r="HC149" s="5">
        <v>1154911</v>
      </c>
      <c r="HD149" s="5">
        <v>1138265</v>
      </c>
      <c r="HE149" s="5">
        <v>1133579</v>
      </c>
      <c r="HF149" s="5">
        <v>1119755</v>
      </c>
      <c r="HG149" s="5" t="s">
        <v>220</v>
      </c>
      <c r="HH149" s="5" t="s">
        <v>220</v>
      </c>
      <c r="HI149" s="5" t="s">
        <v>220</v>
      </c>
      <c r="HJ149" s="5" t="s">
        <v>220</v>
      </c>
      <c r="HK149" s="5" t="s">
        <v>220</v>
      </c>
      <c r="HL149" s="5" t="s">
        <v>220</v>
      </c>
      <c r="HM149" s="5" t="s">
        <v>220</v>
      </c>
      <c r="HN149" s="5" t="s">
        <v>220</v>
      </c>
      <c r="HO149" s="5" t="s">
        <v>220</v>
      </c>
      <c r="HP149" s="5" t="s">
        <v>220</v>
      </c>
      <c r="HQ149" s="5" t="s">
        <v>220</v>
      </c>
      <c r="HR149" s="5" t="s">
        <v>220</v>
      </c>
      <c r="HS149" s="5">
        <v>1450099</v>
      </c>
      <c r="HT149" s="5">
        <v>1440559</v>
      </c>
      <c r="HU149" s="5">
        <v>1429090</v>
      </c>
      <c r="HV149" s="5">
        <v>1426676</v>
      </c>
      <c r="HW149" s="5">
        <v>1418528</v>
      </c>
      <c r="HX149" s="5">
        <v>1414297</v>
      </c>
      <c r="HY149" s="5">
        <v>1410556</v>
      </c>
      <c r="HZ149" s="5">
        <v>1407031</v>
      </c>
      <c r="IA149" s="5">
        <v>1403889</v>
      </c>
      <c r="IB149" s="5">
        <v>1401658</v>
      </c>
      <c r="IC149" s="5">
        <v>1397730</v>
      </c>
      <c r="ID149" s="5">
        <v>1392441</v>
      </c>
      <c r="IE149" s="5">
        <v>1385079</v>
      </c>
      <c r="IF149" s="5">
        <v>1374143</v>
      </c>
      <c r="IG149" s="5">
        <v>1361407</v>
      </c>
      <c r="IH149" s="5">
        <v>1344373</v>
      </c>
      <c r="II149" s="5">
        <v>1317327</v>
      </c>
      <c r="IJ149" s="5">
        <v>1300488</v>
      </c>
      <c r="IK149" s="5">
        <v>1292838</v>
      </c>
      <c r="IL149" s="5">
        <v>1273336</v>
      </c>
      <c r="IM149" s="5" t="s">
        <v>220</v>
      </c>
      <c r="IN149" s="5" t="s">
        <v>220</v>
      </c>
      <c r="IO149" s="5" t="s">
        <v>220</v>
      </c>
      <c r="IP149" s="5" t="s">
        <v>220</v>
      </c>
      <c r="IQ149" s="5" t="s">
        <v>220</v>
      </c>
      <c r="IR149" s="5" t="s">
        <v>220</v>
      </c>
      <c r="IS149" s="5" t="s">
        <v>220</v>
      </c>
      <c r="IT149" s="5" t="s">
        <v>220</v>
      </c>
      <c r="IU149" s="5" t="s">
        <v>220</v>
      </c>
      <c r="IV149" s="5" t="s">
        <v>220</v>
      </c>
      <c r="IW149" s="5" t="s">
        <v>220</v>
      </c>
      <c r="IX149" s="5" t="s">
        <v>220</v>
      </c>
    </row>
    <row r="150" spans="1:258" x14ac:dyDescent="0.3">
      <c r="A150" s="1" t="s">
        <v>144</v>
      </c>
      <c r="B150" s="2">
        <v>4057094</v>
      </c>
      <c r="C150" s="5">
        <v>9446626</v>
      </c>
      <c r="D150" s="5">
        <v>9437532</v>
      </c>
      <c r="E150" s="5">
        <v>9107102</v>
      </c>
      <c r="F150" s="5">
        <v>9271880</v>
      </c>
      <c r="G150" s="5">
        <v>9111591</v>
      </c>
      <c r="H150" s="5">
        <v>9008525</v>
      </c>
      <c r="I150" s="5">
        <v>9266048</v>
      </c>
      <c r="J150" s="5">
        <v>9192980</v>
      </c>
      <c r="K150" s="5">
        <v>9149030</v>
      </c>
      <c r="L150" s="5">
        <v>9086993</v>
      </c>
      <c r="M150" s="5">
        <v>8820717</v>
      </c>
      <c r="N150" s="5">
        <v>8905338</v>
      </c>
      <c r="O150" s="5">
        <v>8903876</v>
      </c>
      <c r="P150" s="5">
        <v>8557673</v>
      </c>
      <c r="Q150" s="5">
        <v>8389592</v>
      </c>
      <c r="R150" s="5">
        <v>7954565</v>
      </c>
      <c r="S150" s="5">
        <v>8251117</v>
      </c>
      <c r="T150" s="5">
        <v>8128867</v>
      </c>
      <c r="U150" s="5">
        <v>7673558</v>
      </c>
      <c r="V150" s="5">
        <v>7485830</v>
      </c>
      <c r="W150" s="5">
        <v>7052920</v>
      </c>
      <c r="X150" s="5">
        <v>6760764</v>
      </c>
      <c r="Y150" s="5">
        <v>6539488</v>
      </c>
      <c r="Z150" s="5">
        <v>6403685</v>
      </c>
      <c r="AA150" s="5">
        <v>6085375</v>
      </c>
      <c r="AB150" s="5">
        <v>5926072</v>
      </c>
      <c r="AC150" s="5">
        <v>5776320</v>
      </c>
      <c r="AD150" s="5">
        <v>5561513</v>
      </c>
      <c r="AE150" s="5">
        <v>5512784</v>
      </c>
      <c r="AF150" s="5">
        <v>5371137</v>
      </c>
      <c r="AG150" s="5">
        <v>5233765</v>
      </c>
      <c r="AH150" s="5">
        <v>5234883</v>
      </c>
      <c r="AI150" s="5">
        <v>44049220</v>
      </c>
      <c r="AJ150" s="5">
        <v>42511738</v>
      </c>
      <c r="AK150" s="5">
        <v>36486396</v>
      </c>
      <c r="AL150" s="5">
        <v>34472722</v>
      </c>
      <c r="AM150" s="5">
        <v>32396474</v>
      </c>
      <c r="AN150" s="5">
        <v>32498488</v>
      </c>
      <c r="AO150" s="5">
        <v>33450187</v>
      </c>
      <c r="AP150" s="5">
        <v>33372086</v>
      </c>
      <c r="AQ150" s="5">
        <v>35501256</v>
      </c>
      <c r="AR150" s="5">
        <v>36206172</v>
      </c>
      <c r="AS150" s="5">
        <v>34981108</v>
      </c>
      <c r="AT150" s="5">
        <v>38073738</v>
      </c>
      <c r="AU150" s="5">
        <v>39608874</v>
      </c>
      <c r="AV150" s="5">
        <v>42375448</v>
      </c>
      <c r="AW150" s="5">
        <v>43790193</v>
      </c>
      <c r="AX150" s="5">
        <v>43733438</v>
      </c>
      <c r="AY150" s="5">
        <v>38070269</v>
      </c>
      <c r="AZ150" s="5">
        <v>83605516</v>
      </c>
      <c r="BA150" s="5">
        <v>51042170</v>
      </c>
      <c r="BB150" s="5">
        <v>49102651</v>
      </c>
      <c r="BC150" s="5">
        <v>41334836</v>
      </c>
      <c r="BD150" s="5">
        <v>30456470</v>
      </c>
      <c r="BE150" s="5">
        <v>26478756</v>
      </c>
      <c r="BF150" s="5">
        <v>25032409</v>
      </c>
      <c r="BG150" s="5">
        <v>23649058</v>
      </c>
      <c r="BH150" s="5">
        <v>23270400</v>
      </c>
      <c r="BI150" s="5">
        <v>22490629</v>
      </c>
      <c r="BJ150" s="5">
        <v>21158162</v>
      </c>
      <c r="BK150" s="5">
        <v>19831365</v>
      </c>
      <c r="BL150" s="5">
        <v>19543459</v>
      </c>
      <c r="BM150" s="5">
        <v>19111912</v>
      </c>
      <c r="BN150" s="5">
        <v>18597321</v>
      </c>
      <c r="BO150" s="6">
        <v>11.09384451125724</v>
      </c>
      <c r="BP150" s="6">
        <v>11.11655038626623</v>
      </c>
      <c r="BQ150" s="6">
        <v>11.3463646283966</v>
      </c>
      <c r="BR150" s="6">
        <v>11.470446123116339</v>
      </c>
      <c r="BS150" s="6">
        <v>11.5997853722802</v>
      </c>
      <c r="BT150" s="6">
        <v>12.011865204141049</v>
      </c>
      <c r="BU150" s="6">
        <v>11.697848251562741</v>
      </c>
      <c r="BV150" s="6">
        <v>11.04643858178321</v>
      </c>
      <c r="BW150" s="6">
        <v>11.19300078806168</v>
      </c>
      <c r="BX150" s="6">
        <v>11.1498832616998</v>
      </c>
      <c r="BY150" s="6">
        <v>9.8031169417217896</v>
      </c>
      <c r="BZ150" s="6">
        <v>10.269469839325581</v>
      </c>
      <c r="CA150" s="6">
        <v>8.9978732924344094</v>
      </c>
      <c r="CB150" s="6">
        <v>8.8423687140184004</v>
      </c>
      <c r="CC150" s="6">
        <v>9.0698093542570302</v>
      </c>
      <c r="CD150" s="6">
        <v>8.4542146553582693</v>
      </c>
      <c r="CE150" s="6">
        <v>8.3216359286099095</v>
      </c>
      <c r="CF150" s="6">
        <v>7.1969931356977499</v>
      </c>
      <c r="CG150" s="6">
        <v>7.44515125838626</v>
      </c>
      <c r="CH150" s="6">
        <v>7.3706990407209299</v>
      </c>
      <c r="CI150" s="6" t="s">
        <v>220</v>
      </c>
      <c r="CJ150" s="6" t="s">
        <v>220</v>
      </c>
      <c r="CK150" s="6" t="s">
        <v>220</v>
      </c>
      <c r="CL150" s="6" t="s">
        <v>220</v>
      </c>
      <c r="CM150" s="6" t="s">
        <v>220</v>
      </c>
      <c r="CN150" s="6" t="s">
        <v>220</v>
      </c>
      <c r="CO150" s="6" t="s">
        <v>220</v>
      </c>
      <c r="CP150" s="6" t="s">
        <v>220</v>
      </c>
      <c r="CQ150" s="6" t="s">
        <v>220</v>
      </c>
      <c r="CR150" s="6" t="s">
        <v>220</v>
      </c>
      <c r="CS150" s="6" t="s">
        <v>220</v>
      </c>
      <c r="CT150" s="6" t="s">
        <v>220</v>
      </c>
      <c r="CU150" s="6">
        <v>9.3741134158260095</v>
      </c>
      <c r="CV150" s="6">
        <v>9.3606764537814904</v>
      </c>
      <c r="CW150" s="6">
        <v>9.4073515869257793</v>
      </c>
      <c r="CX150" s="6">
        <v>9.3384255326610202</v>
      </c>
      <c r="CY150" s="6">
        <v>9.5385057846535393</v>
      </c>
      <c r="CZ150" s="6">
        <v>9.9965020671077802</v>
      </c>
      <c r="DA150" s="6">
        <v>9.6770549861199608</v>
      </c>
      <c r="DB150" s="6">
        <v>9.0443653698305706</v>
      </c>
      <c r="DC150" s="6">
        <v>9.3852674021539997</v>
      </c>
      <c r="DD150" s="6">
        <v>9.2385631353418596</v>
      </c>
      <c r="DE150" s="6">
        <v>8.1386659964725592</v>
      </c>
      <c r="DF150" s="6">
        <v>8.7489972169675791</v>
      </c>
      <c r="DG150" s="6">
        <v>7.5130901153308702</v>
      </c>
      <c r="DH150" s="6">
        <v>7.5305536867854297</v>
      </c>
      <c r="DI150" s="6">
        <v>7.7162495626549097</v>
      </c>
      <c r="DJ150" s="6">
        <v>6.9496722174054799</v>
      </c>
      <c r="DK150" s="6">
        <v>6.9045408331096301</v>
      </c>
      <c r="DL150" s="6">
        <v>5.7526417988582903</v>
      </c>
      <c r="DM150" s="6">
        <v>5.8032837281750203</v>
      </c>
      <c r="DN150" s="6">
        <v>5.8023020073991596</v>
      </c>
      <c r="DO150" s="6" t="s">
        <v>220</v>
      </c>
      <c r="DP150" s="6" t="s">
        <v>220</v>
      </c>
      <c r="DQ150" s="6" t="s">
        <v>220</v>
      </c>
      <c r="DR150" s="6" t="s">
        <v>220</v>
      </c>
      <c r="DS150" s="6" t="s">
        <v>220</v>
      </c>
      <c r="DT150" s="6" t="s">
        <v>220</v>
      </c>
      <c r="DU150" s="6" t="s">
        <v>220</v>
      </c>
      <c r="DV150" s="6" t="s">
        <v>220</v>
      </c>
      <c r="DW150" s="6" t="s">
        <v>220</v>
      </c>
      <c r="DX150" s="6" t="s">
        <v>220</v>
      </c>
      <c r="DY150" s="6" t="s">
        <v>220</v>
      </c>
      <c r="DZ150" s="6" t="s">
        <v>220</v>
      </c>
      <c r="EA150" s="6">
        <v>11.093844511257247</v>
      </c>
      <c r="EB150" s="6">
        <v>11.11655038626624</v>
      </c>
      <c r="EC150" s="6">
        <v>11.346364628396607</v>
      </c>
      <c r="ED150" s="6">
        <v>11.470446123116348</v>
      </c>
      <c r="EE150" s="6">
        <v>11.599785372280209</v>
      </c>
      <c r="EF150" s="6">
        <v>12.011865204141055</v>
      </c>
      <c r="EG150" s="6">
        <v>11.697848251562748</v>
      </c>
      <c r="EH150" s="6">
        <v>11.04643858178321</v>
      </c>
      <c r="EI150" s="6">
        <v>11.193000788061685</v>
      </c>
      <c r="EJ150" s="6">
        <v>11.1498832616998</v>
      </c>
      <c r="EK150" s="6">
        <v>9.8031169417217967</v>
      </c>
      <c r="EL150" s="6">
        <v>10.269469839325582</v>
      </c>
      <c r="EM150" s="6">
        <v>8.99787329243442</v>
      </c>
      <c r="EN150" s="6">
        <v>8.8423687140184022</v>
      </c>
      <c r="EO150" s="6">
        <v>9.0698093542570373</v>
      </c>
      <c r="EP150" s="6">
        <v>8.4542146553582747</v>
      </c>
      <c r="EQ150" s="6">
        <v>8.3216359286099166</v>
      </c>
      <c r="ER150" s="6">
        <v>7.1969931356977543</v>
      </c>
      <c r="ES150" s="6">
        <v>7.4451512583862662</v>
      </c>
      <c r="ET150" s="6">
        <v>7.3706990407209352</v>
      </c>
      <c r="EU150" s="6" t="s">
        <v>220</v>
      </c>
      <c r="EV150" s="6" t="s">
        <v>220</v>
      </c>
      <c r="EW150" s="6" t="s">
        <v>220</v>
      </c>
      <c r="EX150" s="6" t="s">
        <v>220</v>
      </c>
      <c r="EY150" s="6" t="s">
        <v>220</v>
      </c>
      <c r="EZ150" s="6" t="s">
        <v>220</v>
      </c>
      <c r="FA150" s="6" t="s">
        <v>220</v>
      </c>
      <c r="FB150" s="6" t="s">
        <v>220</v>
      </c>
      <c r="FC150" s="6" t="s">
        <v>220</v>
      </c>
      <c r="FD150" s="6" t="s">
        <v>220</v>
      </c>
      <c r="FE150" s="6" t="s">
        <v>220</v>
      </c>
      <c r="FF150" s="6" t="s">
        <v>220</v>
      </c>
      <c r="FG150" s="6">
        <v>9.3741134158260184</v>
      </c>
      <c r="FH150" s="6">
        <v>9.3606764537814993</v>
      </c>
      <c r="FI150" s="6">
        <v>9.4073515869257864</v>
      </c>
      <c r="FJ150" s="6">
        <v>9.338425532661029</v>
      </c>
      <c r="FK150" s="6">
        <v>9.5385057846535481</v>
      </c>
      <c r="FL150" s="6">
        <v>9.9965020671077855</v>
      </c>
      <c r="FM150" s="6">
        <v>9.6770549861199608</v>
      </c>
      <c r="FN150" s="6">
        <v>9.0443653698305706</v>
      </c>
      <c r="FO150" s="6">
        <v>9.3852674021540015</v>
      </c>
      <c r="FP150" s="6">
        <v>9.2385631353418614</v>
      </c>
      <c r="FQ150" s="6">
        <v>8.1386659964725627</v>
      </c>
      <c r="FR150" s="6">
        <v>8.7489972169675845</v>
      </c>
      <c r="FS150" s="6">
        <v>7.5130901153308773</v>
      </c>
      <c r="FT150" s="6">
        <v>7.5305536867854341</v>
      </c>
      <c r="FU150" s="6">
        <v>7.7162495626549115</v>
      </c>
      <c r="FV150" s="6">
        <v>6.9496722174054817</v>
      </c>
      <c r="FW150" s="6">
        <v>6.9045408331096363</v>
      </c>
      <c r="FX150" s="6">
        <v>5.7526417988582965</v>
      </c>
      <c r="FY150" s="6">
        <v>5.8032837281750256</v>
      </c>
      <c r="FZ150" s="6">
        <v>5.8023020073991605</v>
      </c>
      <c r="GA150" s="6" t="s">
        <v>220</v>
      </c>
      <c r="GB150" s="6" t="s">
        <v>220</v>
      </c>
      <c r="GC150" s="6" t="s">
        <v>220</v>
      </c>
      <c r="GD150" s="6" t="s">
        <v>220</v>
      </c>
      <c r="GE150" s="6" t="s">
        <v>220</v>
      </c>
      <c r="GF150" s="6" t="s">
        <v>220</v>
      </c>
      <c r="GG150" s="6" t="s">
        <v>220</v>
      </c>
      <c r="GH150" s="6" t="s">
        <v>220</v>
      </c>
      <c r="GI150" s="6" t="s">
        <v>220</v>
      </c>
      <c r="GJ150" s="6" t="s">
        <v>220</v>
      </c>
      <c r="GK150" s="6" t="s">
        <v>220</v>
      </c>
      <c r="GL150" s="6" t="s">
        <v>220</v>
      </c>
      <c r="GM150" s="5">
        <v>1281850</v>
      </c>
      <c r="GN150" s="5">
        <v>1262866</v>
      </c>
      <c r="GO150" s="5">
        <v>1244432</v>
      </c>
      <c r="GP150" s="5">
        <v>1228305</v>
      </c>
      <c r="GQ150" s="5">
        <v>1211662</v>
      </c>
      <c r="GR150" s="5">
        <v>1195260</v>
      </c>
      <c r="GS150" s="5">
        <v>1182093</v>
      </c>
      <c r="GT150" s="5">
        <v>1171433</v>
      </c>
      <c r="GU150" s="5">
        <v>1163341</v>
      </c>
      <c r="GV150" s="5">
        <v>1156123</v>
      </c>
      <c r="GW150" s="5">
        <v>1146242</v>
      </c>
      <c r="GX150" s="5">
        <v>1133153</v>
      </c>
      <c r="GY150" s="5">
        <v>1120333</v>
      </c>
      <c r="GZ150" s="5">
        <v>1103578</v>
      </c>
      <c r="HA150" s="5">
        <v>1086358</v>
      </c>
      <c r="HB150" s="5">
        <v>1084722</v>
      </c>
      <c r="HC150" s="5">
        <v>1066468</v>
      </c>
      <c r="HD150" s="5">
        <v>1049670</v>
      </c>
      <c r="HE150" s="5">
        <v>1030031</v>
      </c>
      <c r="HF150" s="5">
        <v>1008211</v>
      </c>
      <c r="HG150" s="5" t="s">
        <v>220</v>
      </c>
      <c r="HH150" s="5" t="s">
        <v>220</v>
      </c>
      <c r="HI150" s="5" t="s">
        <v>220</v>
      </c>
      <c r="HJ150" s="5" t="s">
        <v>220</v>
      </c>
      <c r="HK150" s="5" t="s">
        <v>220</v>
      </c>
      <c r="HL150" s="5" t="s">
        <v>220</v>
      </c>
      <c r="HM150" s="5" t="s">
        <v>220</v>
      </c>
      <c r="HN150" s="5" t="s">
        <v>220</v>
      </c>
      <c r="HO150" s="5" t="s">
        <v>220</v>
      </c>
      <c r="HP150" s="5" t="s">
        <v>220</v>
      </c>
      <c r="HQ150" s="5" t="s">
        <v>220</v>
      </c>
      <c r="HR150" s="5" t="s">
        <v>220</v>
      </c>
      <c r="HS150" s="5">
        <v>1499395</v>
      </c>
      <c r="HT150" s="5">
        <v>1478992</v>
      </c>
      <c r="HU150" s="5">
        <v>1459117</v>
      </c>
      <c r="HV150" s="5">
        <v>1441981</v>
      </c>
      <c r="HW150" s="5">
        <v>1423796</v>
      </c>
      <c r="HX150" s="5">
        <v>1406090</v>
      </c>
      <c r="HY150" s="5">
        <v>1392222</v>
      </c>
      <c r="HZ150" s="5">
        <v>1380646</v>
      </c>
      <c r="IA150" s="5">
        <v>1372891</v>
      </c>
      <c r="IB150" s="5">
        <v>1365812</v>
      </c>
      <c r="IC150" s="5">
        <v>1356015</v>
      </c>
      <c r="ID150" s="5">
        <v>1341618</v>
      </c>
      <c r="IE150" s="5">
        <v>1328928</v>
      </c>
      <c r="IF150" s="5">
        <v>1311546</v>
      </c>
      <c r="IG150" s="5">
        <v>1296200</v>
      </c>
      <c r="IH150" s="5">
        <v>1297437</v>
      </c>
      <c r="II150" s="5">
        <v>1277525</v>
      </c>
      <c r="IJ150" s="5">
        <v>1258101</v>
      </c>
      <c r="IK150" s="5">
        <v>1252390</v>
      </c>
      <c r="IL150" s="5">
        <v>1226576</v>
      </c>
      <c r="IM150" s="5" t="s">
        <v>220</v>
      </c>
      <c r="IN150" s="5" t="s">
        <v>220</v>
      </c>
      <c r="IO150" s="5" t="s">
        <v>220</v>
      </c>
      <c r="IP150" s="5" t="s">
        <v>220</v>
      </c>
      <c r="IQ150" s="5" t="s">
        <v>220</v>
      </c>
      <c r="IR150" s="5" t="s">
        <v>220</v>
      </c>
      <c r="IS150" s="5" t="s">
        <v>220</v>
      </c>
      <c r="IT150" s="5" t="s">
        <v>220</v>
      </c>
      <c r="IU150" s="5" t="s">
        <v>220</v>
      </c>
      <c r="IV150" s="5" t="s">
        <v>220</v>
      </c>
      <c r="IW150" s="5" t="s">
        <v>220</v>
      </c>
      <c r="IX150" s="5" t="s">
        <v>220</v>
      </c>
    </row>
    <row r="151" spans="1:258" x14ac:dyDescent="0.3">
      <c r="A151" s="1" t="s">
        <v>145</v>
      </c>
      <c r="B151" s="2">
        <v>4057022</v>
      </c>
      <c r="C151" s="5">
        <v>3173137</v>
      </c>
      <c r="D151" s="5">
        <v>3256188</v>
      </c>
      <c r="E151" s="5">
        <v>3133523</v>
      </c>
      <c r="F151" s="5">
        <v>3136028</v>
      </c>
      <c r="G151" s="5">
        <v>3194663</v>
      </c>
      <c r="H151" s="5">
        <v>3172464</v>
      </c>
      <c r="I151" s="5">
        <v>3207518</v>
      </c>
      <c r="J151" s="5">
        <v>3137541</v>
      </c>
      <c r="K151" s="5">
        <v>3141100</v>
      </c>
      <c r="L151" s="5">
        <v>3175212</v>
      </c>
      <c r="M151" s="5">
        <v>3097276</v>
      </c>
      <c r="N151" s="5">
        <v>3104609</v>
      </c>
      <c r="O151" s="5">
        <v>3175726</v>
      </c>
      <c r="P151" s="5">
        <v>3087614</v>
      </c>
      <c r="Q151" s="5">
        <v>3162455</v>
      </c>
      <c r="R151" s="5">
        <v>3014751</v>
      </c>
      <c r="S151" s="5">
        <v>2943769</v>
      </c>
      <c r="T151" s="5">
        <v>2765210</v>
      </c>
      <c r="U151" s="5">
        <v>2592262</v>
      </c>
      <c r="V151" s="5">
        <v>2473547</v>
      </c>
      <c r="W151" s="5">
        <v>2446914</v>
      </c>
      <c r="X151" s="5">
        <v>2306593</v>
      </c>
      <c r="Y151" s="5">
        <v>2287556</v>
      </c>
      <c r="Z151" s="5">
        <v>2306319</v>
      </c>
      <c r="AA151" s="5">
        <v>2285654</v>
      </c>
      <c r="AB151" s="5">
        <v>2334260</v>
      </c>
      <c r="AC151" s="5">
        <v>2341668</v>
      </c>
      <c r="AD151" s="5">
        <v>2342789</v>
      </c>
      <c r="AE151" s="5">
        <v>2304942</v>
      </c>
      <c r="AF151" s="5">
        <v>2363019</v>
      </c>
      <c r="AG151" s="5">
        <v>2439430</v>
      </c>
      <c r="AH151" s="5">
        <v>2391040</v>
      </c>
      <c r="AI151" s="5">
        <v>8433387</v>
      </c>
      <c r="AJ151" s="5">
        <v>8791174</v>
      </c>
      <c r="AK151" s="5">
        <v>8116389</v>
      </c>
      <c r="AL151" s="5">
        <v>8388691</v>
      </c>
      <c r="AM151" s="5">
        <v>8441532</v>
      </c>
      <c r="AN151" s="5">
        <v>8595895</v>
      </c>
      <c r="AO151" s="5">
        <v>9118546</v>
      </c>
      <c r="AP151" s="5">
        <v>8458734</v>
      </c>
      <c r="AQ151" s="5">
        <v>8373273</v>
      </c>
      <c r="AR151" s="5">
        <v>8763855</v>
      </c>
      <c r="AS151" s="5">
        <v>8761012</v>
      </c>
      <c r="AT151" s="5">
        <v>8517817</v>
      </c>
      <c r="AU151" s="5">
        <v>8833436</v>
      </c>
      <c r="AV151" s="5">
        <v>9085677</v>
      </c>
      <c r="AW151" s="5">
        <v>8641409</v>
      </c>
      <c r="AX151" s="5">
        <v>8241035</v>
      </c>
      <c r="AY151" s="5">
        <v>8424651</v>
      </c>
      <c r="AZ151" s="5">
        <v>14122529</v>
      </c>
      <c r="BA151" s="5">
        <v>14952849</v>
      </c>
      <c r="BB151" s="5">
        <v>17143025</v>
      </c>
      <c r="BC151" s="5">
        <v>12832200</v>
      </c>
      <c r="BD151" s="5">
        <v>12578516</v>
      </c>
      <c r="BE151" s="5">
        <v>13339562</v>
      </c>
      <c r="BF151" s="5">
        <v>13601471</v>
      </c>
      <c r="BG151" s="5">
        <v>11323875</v>
      </c>
      <c r="BH151" s="5">
        <v>10998805</v>
      </c>
      <c r="BI151" s="5">
        <v>11145791</v>
      </c>
      <c r="BJ151" s="5">
        <v>12293630</v>
      </c>
      <c r="BK151" s="5">
        <v>11377458</v>
      </c>
      <c r="BL151" s="5">
        <v>8323722</v>
      </c>
      <c r="BM151" s="5">
        <v>7655827</v>
      </c>
      <c r="BN151" s="5">
        <v>7449649</v>
      </c>
      <c r="BO151" s="6">
        <v>19.89299047517218</v>
      </c>
      <c r="BP151" s="6">
        <v>19.549614810273042</v>
      </c>
      <c r="BQ151" s="6">
        <v>20.703175004065191</v>
      </c>
      <c r="BR151" s="6">
        <v>19.445326247315261</v>
      </c>
      <c r="BS151" s="6">
        <v>18.386074458105082</v>
      </c>
      <c r="BT151" s="6">
        <v>18.038004607481248</v>
      </c>
      <c r="BU151" s="6">
        <v>17.647538740210202</v>
      </c>
      <c r="BV151" s="6">
        <v>16.62276939892369</v>
      </c>
      <c r="BW151" s="6">
        <v>16.98507616017325</v>
      </c>
      <c r="BX151" s="6">
        <v>16.65417097389409</v>
      </c>
      <c r="BY151" s="6">
        <v>16.226331841647429</v>
      </c>
      <c r="BZ151" s="6">
        <v>15.21906627068744</v>
      </c>
      <c r="CA151" s="6">
        <v>14.40994997553253</v>
      </c>
      <c r="CB151" s="6">
        <v>15.141807483066559</v>
      </c>
      <c r="CC151" s="6">
        <v>14.23672431702585</v>
      </c>
      <c r="CD151" s="6">
        <v>12.759494896925149</v>
      </c>
      <c r="CE151" s="6">
        <v>11.94461929587545</v>
      </c>
      <c r="CF151" s="6">
        <v>11.78611686413803</v>
      </c>
      <c r="CG151" s="6">
        <v>12.48492629217262</v>
      </c>
      <c r="CH151" s="6">
        <v>14.358975188262029</v>
      </c>
      <c r="CI151" s="6" t="s">
        <v>220</v>
      </c>
      <c r="CJ151" s="6" t="s">
        <v>220</v>
      </c>
      <c r="CK151" s="6" t="s">
        <v>220</v>
      </c>
      <c r="CL151" s="6" t="s">
        <v>220</v>
      </c>
      <c r="CM151" s="6" t="s">
        <v>220</v>
      </c>
      <c r="CN151" s="6" t="s">
        <v>220</v>
      </c>
      <c r="CO151" s="6" t="s">
        <v>220</v>
      </c>
      <c r="CP151" s="6" t="s">
        <v>220</v>
      </c>
      <c r="CQ151" s="6" t="s">
        <v>220</v>
      </c>
      <c r="CR151" s="6" t="s">
        <v>220</v>
      </c>
      <c r="CS151" s="6" t="s">
        <v>220</v>
      </c>
      <c r="CT151" s="6" t="s">
        <v>220</v>
      </c>
      <c r="CU151" s="6">
        <v>18.738822709110242</v>
      </c>
      <c r="CV151" s="6">
        <v>18.460141954941712</v>
      </c>
      <c r="CW151" s="6">
        <v>21.327863993132961</v>
      </c>
      <c r="CX151" s="6">
        <v>20.37158219726934</v>
      </c>
      <c r="CY151" s="6">
        <v>18.683152974968191</v>
      </c>
      <c r="CZ151" s="6">
        <v>18.14607451395359</v>
      </c>
      <c r="DA151" s="6">
        <v>17.927615054664731</v>
      </c>
      <c r="DB151" s="6">
        <v>16.568064699119098</v>
      </c>
      <c r="DC151" s="6">
        <v>16.73082357756164</v>
      </c>
      <c r="DD151" s="6">
        <v>15.79323382768796</v>
      </c>
      <c r="DE151" s="6">
        <v>14.8684968606134</v>
      </c>
      <c r="DF151" s="6">
        <v>14.0571529235556</v>
      </c>
      <c r="DG151" s="6">
        <v>13.32223427278984</v>
      </c>
      <c r="DH151" s="6">
        <v>14.15842388158261</v>
      </c>
      <c r="DI151" s="6">
        <v>13.146861188887691</v>
      </c>
      <c r="DJ151" s="6">
        <v>11.60803693689871</v>
      </c>
      <c r="DK151" s="6">
        <v>10.760646720205219</v>
      </c>
      <c r="DL151" s="6">
        <v>10.515321801596199</v>
      </c>
      <c r="DM151" s="6">
        <v>10.818778486806719</v>
      </c>
      <c r="DN151" s="6">
        <v>12.087611482253431</v>
      </c>
      <c r="DO151" s="6" t="s">
        <v>220</v>
      </c>
      <c r="DP151" s="6" t="s">
        <v>220</v>
      </c>
      <c r="DQ151" s="6" t="s">
        <v>220</v>
      </c>
      <c r="DR151" s="6" t="s">
        <v>220</v>
      </c>
      <c r="DS151" s="6" t="s">
        <v>220</v>
      </c>
      <c r="DT151" s="6" t="s">
        <v>220</v>
      </c>
      <c r="DU151" s="6" t="s">
        <v>220</v>
      </c>
      <c r="DV151" s="6" t="s">
        <v>220</v>
      </c>
      <c r="DW151" s="6" t="s">
        <v>220</v>
      </c>
      <c r="DX151" s="6" t="s">
        <v>220</v>
      </c>
      <c r="DY151" s="6" t="s">
        <v>220</v>
      </c>
      <c r="DZ151" s="6" t="s">
        <v>220</v>
      </c>
      <c r="EA151" s="6">
        <v>17.789304401291215</v>
      </c>
      <c r="EB151" s="6">
        <v>17.121155166716417</v>
      </c>
      <c r="EC151" s="6">
        <v>17.151275784883591</v>
      </c>
      <c r="ED151" s="6">
        <v>16.56851673182717</v>
      </c>
      <c r="EE151" s="6">
        <v>15.864824637325039</v>
      </c>
      <c r="EF151" s="6">
        <v>15.090921642121549</v>
      </c>
      <c r="EG151" s="6">
        <v>15.080685389335063</v>
      </c>
      <c r="EH151" s="6">
        <v>16.287787155610079</v>
      </c>
      <c r="EI151" s="6">
        <v>16.962635358718511</v>
      </c>
      <c r="EJ151" s="6">
        <v>16.637737742372259</v>
      </c>
      <c r="EK151" s="6">
        <v>16.100430975866114</v>
      </c>
      <c r="EL151" s="6">
        <v>15.218851965303211</v>
      </c>
      <c r="EM151" s="6">
        <v>14.40981193270828</v>
      </c>
      <c r="EN151" s="6">
        <v>15.141724321757836</v>
      </c>
      <c r="EO151" s="6">
        <v>14.236724317025855</v>
      </c>
      <c r="EP151" s="6">
        <v>12.759494896925153</v>
      </c>
      <c r="EQ151" s="6">
        <v>11.944619295875457</v>
      </c>
      <c r="ER151" s="6">
        <v>11.786116864138036</v>
      </c>
      <c r="ES151" s="6">
        <v>12.484926292172627</v>
      </c>
      <c r="ET151" s="6">
        <v>14.337981031099316</v>
      </c>
      <c r="EU151" s="6" t="s">
        <v>220</v>
      </c>
      <c r="EV151" s="6" t="s">
        <v>220</v>
      </c>
      <c r="EW151" s="6" t="s">
        <v>220</v>
      </c>
      <c r="EX151" s="6" t="s">
        <v>220</v>
      </c>
      <c r="EY151" s="6" t="s">
        <v>220</v>
      </c>
      <c r="EZ151" s="6" t="s">
        <v>220</v>
      </c>
      <c r="FA151" s="6" t="s">
        <v>220</v>
      </c>
      <c r="FB151" s="6" t="s">
        <v>220</v>
      </c>
      <c r="FC151" s="6" t="s">
        <v>220</v>
      </c>
      <c r="FD151" s="6" t="s">
        <v>220</v>
      </c>
      <c r="FE151" s="6" t="s">
        <v>220</v>
      </c>
      <c r="FF151" s="6" t="s">
        <v>220</v>
      </c>
      <c r="FG151" s="6">
        <v>12.450080447722643</v>
      </c>
      <c r="FH151" s="6">
        <v>12.049359262524597</v>
      </c>
      <c r="FI151" s="6">
        <v>11.693091159764151</v>
      </c>
      <c r="FJ151" s="6">
        <v>11.263942344856767</v>
      </c>
      <c r="FK151" s="6">
        <v>11.340739608063654</v>
      </c>
      <c r="FL151" s="6">
        <v>10.790123932704493</v>
      </c>
      <c r="FM151" s="6">
        <v>10.685930737730423</v>
      </c>
      <c r="FN151" s="6">
        <v>11.666790907513537</v>
      </c>
      <c r="FO151" s="6">
        <v>12.353359577893102</v>
      </c>
      <c r="FP151" s="6">
        <v>12.559824192002235</v>
      </c>
      <c r="FQ151" s="6">
        <v>13.332598698018046</v>
      </c>
      <c r="FR151" s="6">
        <v>13.629382468975956</v>
      </c>
      <c r="FS151" s="6">
        <v>12.704660536242979</v>
      </c>
      <c r="FT151" s="6">
        <v>13.432635372069608</v>
      </c>
      <c r="FU151" s="6">
        <v>13.145598617848467</v>
      </c>
      <c r="FV151" s="6">
        <v>11.608036936898714</v>
      </c>
      <c r="FW151" s="6">
        <v>10.760646720205227</v>
      </c>
      <c r="FX151" s="6">
        <v>10.515321801596203</v>
      </c>
      <c r="FY151" s="6">
        <v>10.818778486806725</v>
      </c>
      <c r="FZ151" s="6">
        <v>11.976561877103173</v>
      </c>
      <c r="GA151" s="6" t="s">
        <v>220</v>
      </c>
      <c r="GB151" s="6" t="s">
        <v>220</v>
      </c>
      <c r="GC151" s="6" t="s">
        <v>220</v>
      </c>
      <c r="GD151" s="6" t="s">
        <v>220</v>
      </c>
      <c r="GE151" s="6" t="s">
        <v>220</v>
      </c>
      <c r="GF151" s="6" t="s">
        <v>220</v>
      </c>
      <c r="GG151" s="6" t="s">
        <v>220</v>
      </c>
      <c r="GH151" s="6" t="s">
        <v>220</v>
      </c>
      <c r="GI151" s="6" t="s">
        <v>220</v>
      </c>
      <c r="GJ151" s="6" t="s">
        <v>220</v>
      </c>
      <c r="GK151" s="6" t="s">
        <v>220</v>
      </c>
      <c r="GL151" s="6" t="s">
        <v>220</v>
      </c>
      <c r="GM151" s="5">
        <v>442096</v>
      </c>
      <c r="GN151" s="5">
        <v>439078</v>
      </c>
      <c r="GO151" s="5">
        <v>435447</v>
      </c>
      <c r="GP151" s="5">
        <v>430657</v>
      </c>
      <c r="GQ151" s="5">
        <v>427317</v>
      </c>
      <c r="GR151" s="5">
        <v>427109</v>
      </c>
      <c r="GS151" s="5">
        <v>424671</v>
      </c>
      <c r="GT151" s="5">
        <v>423607</v>
      </c>
      <c r="GU151" s="5">
        <v>422072</v>
      </c>
      <c r="GV151" s="5">
        <v>420481</v>
      </c>
      <c r="GW151" s="5">
        <v>414544</v>
      </c>
      <c r="GX151" s="5">
        <v>418110</v>
      </c>
      <c r="GY151" s="5">
        <v>417421</v>
      </c>
      <c r="GZ151" s="5">
        <v>413980</v>
      </c>
      <c r="HA151" s="5">
        <v>408959</v>
      </c>
      <c r="HB151" s="5">
        <v>403088</v>
      </c>
      <c r="HC151" s="5">
        <v>388133</v>
      </c>
      <c r="HD151" s="5">
        <v>382481</v>
      </c>
      <c r="HE151" s="5">
        <v>376784</v>
      </c>
      <c r="HF151" s="5">
        <v>374796</v>
      </c>
      <c r="HG151" s="5" t="s">
        <v>220</v>
      </c>
      <c r="HH151" s="5" t="s">
        <v>220</v>
      </c>
      <c r="HI151" s="5" t="s">
        <v>220</v>
      </c>
      <c r="HJ151" s="5" t="s">
        <v>220</v>
      </c>
      <c r="HK151" s="5" t="s">
        <v>220</v>
      </c>
      <c r="HL151" s="5" t="s">
        <v>220</v>
      </c>
      <c r="HM151" s="5" t="s">
        <v>220</v>
      </c>
      <c r="HN151" s="5" t="s">
        <v>220</v>
      </c>
      <c r="HO151" s="5" t="s">
        <v>220</v>
      </c>
      <c r="HP151" s="5" t="s">
        <v>220</v>
      </c>
      <c r="HQ151" s="5" t="s">
        <v>220</v>
      </c>
      <c r="HR151" s="5" t="s">
        <v>220</v>
      </c>
      <c r="HS151" s="5">
        <v>520868</v>
      </c>
      <c r="HT151" s="5">
        <v>517349</v>
      </c>
      <c r="HU151" s="5">
        <v>513304</v>
      </c>
      <c r="HV151" s="5">
        <v>507998</v>
      </c>
      <c r="HW151" s="5">
        <v>504030</v>
      </c>
      <c r="HX151" s="5">
        <v>503999</v>
      </c>
      <c r="HY151" s="5">
        <v>501415</v>
      </c>
      <c r="HZ151" s="5">
        <v>500048</v>
      </c>
      <c r="IA151" s="5">
        <v>498175</v>
      </c>
      <c r="IB151" s="5">
        <v>496717</v>
      </c>
      <c r="IC151" s="5">
        <v>478686</v>
      </c>
      <c r="ID151" s="5">
        <v>492843</v>
      </c>
      <c r="IE151" s="5">
        <v>491096</v>
      </c>
      <c r="IF151" s="5">
        <v>486813</v>
      </c>
      <c r="IG151" s="5">
        <v>480524</v>
      </c>
      <c r="IH151" s="5">
        <v>472979</v>
      </c>
      <c r="II151" s="5">
        <v>454738</v>
      </c>
      <c r="IJ151" s="5">
        <v>447583</v>
      </c>
      <c r="IK151" s="5">
        <v>439652</v>
      </c>
      <c r="IL151" s="5">
        <v>436723</v>
      </c>
      <c r="IM151" s="5" t="s">
        <v>220</v>
      </c>
      <c r="IN151" s="5" t="s">
        <v>220</v>
      </c>
      <c r="IO151" s="5" t="s">
        <v>220</v>
      </c>
      <c r="IP151" s="5" t="s">
        <v>220</v>
      </c>
      <c r="IQ151" s="5" t="s">
        <v>220</v>
      </c>
      <c r="IR151" s="5" t="s">
        <v>220</v>
      </c>
      <c r="IS151" s="5" t="s">
        <v>220</v>
      </c>
      <c r="IT151" s="5" t="s">
        <v>220</v>
      </c>
      <c r="IU151" s="5" t="s">
        <v>220</v>
      </c>
      <c r="IV151" s="5" t="s">
        <v>220</v>
      </c>
      <c r="IW151" s="5" t="s">
        <v>220</v>
      </c>
      <c r="IX151" s="5" t="s">
        <v>220</v>
      </c>
    </row>
    <row r="152" spans="1:258" x14ac:dyDescent="0.3">
      <c r="A152" s="1" t="s">
        <v>146</v>
      </c>
      <c r="B152" s="2">
        <v>4073320</v>
      </c>
      <c r="C152" s="5">
        <v>3227338</v>
      </c>
      <c r="D152" s="5">
        <v>3250560</v>
      </c>
      <c r="E152" s="5">
        <v>3136066</v>
      </c>
      <c r="F152" s="5">
        <v>3189527</v>
      </c>
      <c r="G152" s="5">
        <v>3185363</v>
      </c>
      <c r="H152" s="5">
        <v>3169071</v>
      </c>
      <c r="I152" s="5">
        <v>3304350</v>
      </c>
      <c r="J152" s="5">
        <v>3323544</v>
      </c>
      <c r="K152" s="5">
        <v>3372218</v>
      </c>
      <c r="L152" s="5">
        <v>3370247</v>
      </c>
      <c r="M152" s="5">
        <v>3243059</v>
      </c>
      <c r="N152" s="5">
        <v>3214333</v>
      </c>
      <c r="O152" s="5">
        <v>3210651</v>
      </c>
      <c r="P152" s="5">
        <v>2754614</v>
      </c>
      <c r="Q152" s="5">
        <v>2661485</v>
      </c>
      <c r="R152" s="5">
        <v>2498339</v>
      </c>
      <c r="S152" s="5">
        <v>2397946</v>
      </c>
      <c r="T152" s="5">
        <v>2305731</v>
      </c>
      <c r="U152" s="5">
        <v>2195905</v>
      </c>
      <c r="V152" s="5">
        <v>2163036</v>
      </c>
      <c r="W152" s="5">
        <v>2027099</v>
      </c>
      <c r="X152" s="5">
        <v>2007852</v>
      </c>
      <c r="Y152" s="5">
        <v>1976434</v>
      </c>
      <c r="Z152" s="5">
        <v>1892290</v>
      </c>
      <c r="AA152" s="5">
        <v>1795371</v>
      </c>
      <c r="AB152" s="5">
        <v>1786292</v>
      </c>
      <c r="AC152" s="5">
        <v>1683213</v>
      </c>
      <c r="AD152" s="5">
        <v>1671563</v>
      </c>
      <c r="AE152" s="5">
        <v>1606993</v>
      </c>
      <c r="AF152" s="5">
        <v>1575622</v>
      </c>
      <c r="AG152" s="5">
        <v>1527108</v>
      </c>
      <c r="AH152" s="5">
        <v>1493009</v>
      </c>
      <c r="AI152" s="5">
        <v>11856398</v>
      </c>
      <c r="AJ152" s="5">
        <v>11378274</v>
      </c>
      <c r="AK152" s="5">
        <v>12454143</v>
      </c>
      <c r="AL152" s="5">
        <v>12280191</v>
      </c>
      <c r="AM152" s="5">
        <v>11541512</v>
      </c>
      <c r="AN152" s="5">
        <v>11836387</v>
      </c>
      <c r="AO152" s="5">
        <v>12001980</v>
      </c>
      <c r="AP152" s="5">
        <v>11700411</v>
      </c>
      <c r="AQ152" s="5">
        <v>12016792</v>
      </c>
      <c r="AR152" s="5">
        <v>11972123</v>
      </c>
      <c r="AS152" s="5">
        <v>13553590</v>
      </c>
      <c r="AT152" s="5">
        <v>15381078</v>
      </c>
      <c r="AU152" s="5">
        <v>19076976</v>
      </c>
      <c r="AV152" s="5">
        <v>16390615</v>
      </c>
      <c r="AW152" s="5">
        <v>17386662</v>
      </c>
      <c r="AX152" s="5">
        <v>18839575</v>
      </c>
      <c r="AY152" s="5">
        <v>19200487</v>
      </c>
      <c r="AZ152" s="5">
        <v>16856661</v>
      </c>
      <c r="BA152" s="5">
        <v>19832397</v>
      </c>
      <c r="BB152" s="5">
        <v>19441071</v>
      </c>
      <c r="BC152" s="5">
        <v>17975204</v>
      </c>
      <c r="BD152" s="5">
        <v>15522189</v>
      </c>
      <c r="BE152" s="5">
        <v>13320542</v>
      </c>
      <c r="BF152" s="5">
        <v>10981516</v>
      </c>
      <c r="BG152" s="5">
        <v>8619878</v>
      </c>
      <c r="BH152" s="5">
        <v>9315084</v>
      </c>
      <c r="BI152" s="5">
        <v>8822004</v>
      </c>
      <c r="BJ152" s="5">
        <v>9043664</v>
      </c>
      <c r="BK152" s="5">
        <v>8231495</v>
      </c>
      <c r="BL152" s="5">
        <v>7168065</v>
      </c>
      <c r="BM152" s="5">
        <v>8006050</v>
      </c>
      <c r="BN152" s="5">
        <v>8193183</v>
      </c>
      <c r="BO152" s="6">
        <v>13.258078329570679</v>
      </c>
      <c r="BP152" s="6">
        <v>13.32106262338262</v>
      </c>
      <c r="BQ152" s="6">
        <v>13.3646145727209</v>
      </c>
      <c r="BR152" s="6">
        <v>12.35816470592661</v>
      </c>
      <c r="BS152" s="6">
        <v>13.41514716380744</v>
      </c>
      <c r="BT152" s="6">
        <v>12.982101063687111</v>
      </c>
      <c r="BU152" s="6">
        <v>12.45567206863679</v>
      </c>
      <c r="BV152" s="6">
        <v>12.30629111574873</v>
      </c>
      <c r="BW152" s="6">
        <v>11.421533246071281</v>
      </c>
      <c r="BX152" s="6">
        <v>10.558395274886379</v>
      </c>
      <c r="BY152" s="6">
        <v>9.8207278991840692</v>
      </c>
      <c r="BZ152" s="6">
        <v>9.1326567595827797</v>
      </c>
      <c r="CA152" s="6">
        <v>8.2761097360005795</v>
      </c>
      <c r="CB152" s="6">
        <v>8.0377504797405308</v>
      </c>
      <c r="CC152" s="6">
        <v>8.1860690554333306</v>
      </c>
      <c r="CD152" s="6">
        <v>8.2450380032493502</v>
      </c>
      <c r="CE152" s="6">
        <v>8.4837189828294708</v>
      </c>
      <c r="CF152" s="6">
        <v>8.5759787243177907</v>
      </c>
      <c r="CG152" s="6">
        <v>8.5354628918930793</v>
      </c>
      <c r="CH152" s="6">
        <v>8.5729964734752393</v>
      </c>
      <c r="CI152" s="6" t="s">
        <v>220</v>
      </c>
      <c r="CJ152" s="6" t="s">
        <v>220</v>
      </c>
      <c r="CK152" s="6" t="s">
        <v>220</v>
      </c>
      <c r="CL152" s="6" t="s">
        <v>220</v>
      </c>
      <c r="CM152" s="6" t="s">
        <v>220</v>
      </c>
      <c r="CN152" s="6" t="s">
        <v>220</v>
      </c>
      <c r="CO152" s="6" t="s">
        <v>220</v>
      </c>
      <c r="CP152" s="6" t="s">
        <v>220</v>
      </c>
      <c r="CQ152" s="6" t="s">
        <v>220</v>
      </c>
      <c r="CR152" s="6" t="s">
        <v>220</v>
      </c>
      <c r="CS152" s="6" t="s">
        <v>220</v>
      </c>
      <c r="CT152" s="6" t="s">
        <v>220</v>
      </c>
      <c r="CU152" s="6">
        <v>10.43473118903475</v>
      </c>
      <c r="CV152" s="6">
        <v>10.74107308054373</v>
      </c>
      <c r="CW152" s="6">
        <v>10.76865409254926</v>
      </c>
      <c r="CX152" s="6">
        <v>10.04592067227882</v>
      </c>
      <c r="CY152" s="6">
        <v>11.13722684109961</v>
      </c>
      <c r="CZ152" s="6">
        <v>10.82697174269777</v>
      </c>
      <c r="DA152" s="6">
        <v>10.342533066465471</v>
      </c>
      <c r="DB152" s="6">
        <v>10.1298565571197</v>
      </c>
      <c r="DC152" s="6">
        <v>9.64109522004631</v>
      </c>
      <c r="DD152" s="6">
        <v>9.0033713100720796</v>
      </c>
      <c r="DE152" s="6">
        <v>8.46713510961842</v>
      </c>
      <c r="DF152" s="6">
        <v>8.1019454059573093</v>
      </c>
      <c r="DG152" s="6">
        <v>7.2041861330660799</v>
      </c>
      <c r="DH152" s="6">
        <v>6.9844779743867704</v>
      </c>
      <c r="DI152" s="6">
        <v>7.1044647088322099</v>
      </c>
      <c r="DJ152" s="6">
        <v>7.1416133673988202</v>
      </c>
      <c r="DK152" s="6">
        <v>7.3176138705845997</v>
      </c>
      <c r="DL152" s="6">
        <v>7.3168778908705399</v>
      </c>
      <c r="DM152" s="6">
        <v>7.2708119323027001</v>
      </c>
      <c r="DN152" s="6">
        <v>7.3165360924098399</v>
      </c>
      <c r="DO152" s="6" t="s">
        <v>220</v>
      </c>
      <c r="DP152" s="6" t="s">
        <v>220</v>
      </c>
      <c r="DQ152" s="6" t="s">
        <v>220</v>
      </c>
      <c r="DR152" s="6" t="s">
        <v>220</v>
      </c>
      <c r="DS152" s="6" t="s">
        <v>220</v>
      </c>
      <c r="DT152" s="6" t="s">
        <v>220</v>
      </c>
      <c r="DU152" s="6" t="s">
        <v>220</v>
      </c>
      <c r="DV152" s="6" t="s">
        <v>220</v>
      </c>
      <c r="DW152" s="6" t="s">
        <v>220</v>
      </c>
      <c r="DX152" s="6" t="s">
        <v>220</v>
      </c>
      <c r="DY152" s="6" t="s">
        <v>220</v>
      </c>
      <c r="DZ152" s="6" t="s">
        <v>220</v>
      </c>
      <c r="EA152" s="6">
        <v>13.258078329570687</v>
      </c>
      <c r="EB152" s="6">
        <v>13.321062623382625</v>
      </c>
      <c r="EC152" s="6">
        <v>13.36461457272091</v>
      </c>
      <c r="ED152" s="6">
        <v>12.358164705926615</v>
      </c>
      <c r="EE152" s="6">
        <v>13.415147163807442</v>
      </c>
      <c r="EF152" s="6">
        <v>12.982101063687118</v>
      </c>
      <c r="EG152" s="6">
        <v>12.455672068636797</v>
      </c>
      <c r="EH152" s="6">
        <v>12.306291115748731</v>
      </c>
      <c r="EI152" s="6">
        <v>11.421533246071281</v>
      </c>
      <c r="EJ152" s="6">
        <v>10.558395274886381</v>
      </c>
      <c r="EK152" s="6">
        <v>9.8207278991840727</v>
      </c>
      <c r="EL152" s="6">
        <v>9.1326567595827814</v>
      </c>
      <c r="EM152" s="6">
        <v>8.2761097360005813</v>
      </c>
      <c r="EN152" s="6">
        <v>8.0377504797405379</v>
      </c>
      <c r="EO152" s="6">
        <v>8.1860690554333395</v>
      </c>
      <c r="EP152" s="6">
        <v>8.2450380032493591</v>
      </c>
      <c r="EQ152" s="6">
        <v>8.4837189828294708</v>
      </c>
      <c r="ER152" s="6">
        <v>8.5759787243177978</v>
      </c>
      <c r="ES152" s="6">
        <v>8.5354628918930846</v>
      </c>
      <c r="ET152" s="6">
        <v>8.5729964734752446</v>
      </c>
      <c r="EU152" s="6" t="s">
        <v>220</v>
      </c>
      <c r="EV152" s="6" t="s">
        <v>220</v>
      </c>
      <c r="EW152" s="6" t="s">
        <v>220</v>
      </c>
      <c r="EX152" s="6" t="s">
        <v>220</v>
      </c>
      <c r="EY152" s="6" t="s">
        <v>220</v>
      </c>
      <c r="EZ152" s="6" t="s">
        <v>220</v>
      </c>
      <c r="FA152" s="6" t="s">
        <v>220</v>
      </c>
      <c r="FB152" s="6" t="s">
        <v>220</v>
      </c>
      <c r="FC152" s="6" t="s">
        <v>220</v>
      </c>
      <c r="FD152" s="6" t="s">
        <v>220</v>
      </c>
      <c r="FE152" s="6" t="s">
        <v>220</v>
      </c>
      <c r="FF152" s="6" t="s">
        <v>220</v>
      </c>
      <c r="FG152" s="6">
        <v>10.43473118903475</v>
      </c>
      <c r="FH152" s="6">
        <v>10.741073080543732</v>
      </c>
      <c r="FI152" s="6">
        <v>10.768654092549262</v>
      </c>
      <c r="FJ152" s="6">
        <v>10.045920672278822</v>
      </c>
      <c r="FK152" s="6">
        <v>11.137226841099613</v>
      </c>
      <c r="FL152" s="6">
        <v>10.826971742697772</v>
      </c>
      <c r="FM152" s="6">
        <v>10.342533066465474</v>
      </c>
      <c r="FN152" s="6">
        <v>10.129856557119709</v>
      </c>
      <c r="FO152" s="6">
        <v>9.6410952200463171</v>
      </c>
      <c r="FP152" s="6">
        <v>9.0033713100720867</v>
      </c>
      <c r="FQ152" s="6">
        <v>8.4671351096184253</v>
      </c>
      <c r="FR152" s="6">
        <v>8.1019454059573111</v>
      </c>
      <c r="FS152" s="6">
        <v>7.2041861330660888</v>
      </c>
      <c r="FT152" s="6">
        <v>6.9844779743867793</v>
      </c>
      <c r="FU152" s="6">
        <v>7.1044647088322188</v>
      </c>
      <c r="FV152" s="6">
        <v>7.1416133673988229</v>
      </c>
      <c r="FW152" s="6">
        <v>7.317613870584605</v>
      </c>
      <c r="FX152" s="6">
        <v>7.3168778908705399</v>
      </c>
      <c r="FY152" s="6">
        <v>7.2708119323027027</v>
      </c>
      <c r="FZ152" s="6">
        <v>7.3165360924098408</v>
      </c>
      <c r="GA152" s="6" t="s">
        <v>220</v>
      </c>
      <c r="GB152" s="6" t="s">
        <v>220</v>
      </c>
      <c r="GC152" s="6" t="s">
        <v>220</v>
      </c>
      <c r="GD152" s="6" t="s">
        <v>220</v>
      </c>
      <c r="GE152" s="6" t="s">
        <v>220</v>
      </c>
      <c r="GF152" s="6" t="s">
        <v>220</v>
      </c>
      <c r="GG152" s="6" t="s">
        <v>220</v>
      </c>
      <c r="GH152" s="6" t="s">
        <v>220</v>
      </c>
      <c r="GI152" s="6" t="s">
        <v>220</v>
      </c>
      <c r="GJ152" s="6" t="s">
        <v>220</v>
      </c>
      <c r="GK152" s="6" t="s">
        <v>220</v>
      </c>
      <c r="GL152" s="6" t="s">
        <v>220</v>
      </c>
      <c r="GM152" s="5">
        <v>471935</v>
      </c>
      <c r="GN152" s="5">
        <v>468258</v>
      </c>
      <c r="GO152" s="5">
        <v>464386</v>
      </c>
      <c r="GP152" s="5">
        <v>461248</v>
      </c>
      <c r="GQ152" s="5">
        <v>457737</v>
      </c>
      <c r="GR152" s="5">
        <v>454396</v>
      </c>
      <c r="GS152" s="5">
        <v>451780</v>
      </c>
      <c r="GT152" s="5">
        <v>449652</v>
      </c>
      <c r="GU152" s="5">
        <v>448344</v>
      </c>
      <c r="GV152" s="5">
        <v>446593</v>
      </c>
      <c r="GW152" s="5">
        <v>440292</v>
      </c>
      <c r="GX152" s="5">
        <v>440935</v>
      </c>
      <c r="GY152" s="5">
        <v>435561</v>
      </c>
      <c r="GZ152" s="5">
        <v>383680</v>
      </c>
      <c r="HA152" s="5">
        <v>372703</v>
      </c>
      <c r="HB152" s="5">
        <v>362721</v>
      </c>
      <c r="HC152" s="5">
        <v>353255</v>
      </c>
      <c r="HD152" s="5">
        <v>342521</v>
      </c>
      <c r="HE152" s="5">
        <v>336614</v>
      </c>
      <c r="HF152" s="5">
        <v>328519</v>
      </c>
      <c r="HG152" s="5" t="s">
        <v>220</v>
      </c>
      <c r="HH152" s="5" t="s">
        <v>220</v>
      </c>
      <c r="HI152" s="5" t="s">
        <v>220</v>
      </c>
      <c r="HJ152" s="5" t="s">
        <v>220</v>
      </c>
      <c r="HK152" s="5" t="s">
        <v>220</v>
      </c>
      <c r="HL152" s="5" t="s">
        <v>220</v>
      </c>
      <c r="HM152" s="5" t="s">
        <v>220</v>
      </c>
      <c r="HN152" s="5" t="s">
        <v>220</v>
      </c>
      <c r="HO152" s="5" t="s">
        <v>220</v>
      </c>
      <c r="HP152" s="5" t="s">
        <v>220</v>
      </c>
      <c r="HQ152" s="5" t="s">
        <v>220</v>
      </c>
      <c r="HR152" s="5" t="s">
        <v>220</v>
      </c>
      <c r="HS152" s="5">
        <v>530259</v>
      </c>
      <c r="HT152" s="5">
        <v>526346</v>
      </c>
      <c r="HU152" s="5">
        <v>521984</v>
      </c>
      <c r="HV152" s="5">
        <v>517739</v>
      </c>
      <c r="HW152" s="5">
        <v>514899</v>
      </c>
      <c r="HX152" s="5">
        <v>511235</v>
      </c>
      <c r="HY152" s="5">
        <v>508248</v>
      </c>
      <c r="HZ152" s="5">
        <v>505570</v>
      </c>
      <c r="IA152" s="5">
        <v>503963</v>
      </c>
      <c r="IB152" s="5">
        <v>501787</v>
      </c>
      <c r="IC152" s="5">
        <v>495043</v>
      </c>
      <c r="ID152" s="5">
        <v>495284</v>
      </c>
      <c r="IE152" s="5">
        <v>489410</v>
      </c>
      <c r="IF152" s="5">
        <v>430211</v>
      </c>
      <c r="IG152" s="5">
        <v>417986</v>
      </c>
      <c r="IH152" s="5">
        <v>406968</v>
      </c>
      <c r="II152" s="5">
        <v>396303</v>
      </c>
      <c r="IJ152" s="5">
        <v>384478</v>
      </c>
      <c r="IK152" s="5">
        <v>377589</v>
      </c>
      <c r="IL152" s="5">
        <v>368506</v>
      </c>
      <c r="IM152" s="5" t="s">
        <v>220</v>
      </c>
      <c r="IN152" s="5" t="s">
        <v>220</v>
      </c>
      <c r="IO152" s="5" t="s">
        <v>220</v>
      </c>
      <c r="IP152" s="5" t="s">
        <v>220</v>
      </c>
      <c r="IQ152" s="5" t="s">
        <v>220</v>
      </c>
      <c r="IR152" s="5" t="s">
        <v>220</v>
      </c>
      <c r="IS152" s="5" t="s">
        <v>220</v>
      </c>
      <c r="IT152" s="5" t="s">
        <v>220</v>
      </c>
      <c r="IU152" s="5" t="s">
        <v>220</v>
      </c>
      <c r="IV152" s="5" t="s">
        <v>220</v>
      </c>
      <c r="IW152" s="5" t="s">
        <v>220</v>
      </c>
      <c r="IX152" s="5" t="s">
        <v>220</v>
      </c>
    </row>
    <row r="153" spans="1:258" x14ac:dyDescent="0.3">
      <c r="A153" s="1" t="s">
        <v>147</v>
      </c>
      <c r="B153" s="2">
        <v>4057023</v>
      </c>
      <c r="C153" s="5">
        <v>6272704</v>
      </c>
      <c r="D153" s="5">
        <v>6452556</v>
      </c>
      <c r="E153" s="5">
        <v>5943163</v>
      </c>
      <c r="F153" s="5">
        <v>6228608</v>
      </c>
      <c r="G153" s="5">
        <v>6113729</v>
      </c>
      <c r="H153" s="5">
        <v>6320906</v>
      </c>
      <c r="I153" s="5">
        <v>6289643</v>
      </c>
      <c r="J153" s="5">
        <v>6393316</v>
      </c>
      <c r="K153" s="5">
        <v>6740863</v>
      </c>
      <c r="L153" s="5">
        <v>6594608</v>
      </c>
      <c r="M153" s="5">
        <v>6003522</v>
      </c>
      <c r="N153" s="5">
        <v>5996759</v>
      </c>
      <c r="O153" s="5">
        <v>5962343</v>
      </c>
      <c r="P153" s="5">
        <v>6021196</v>
      </c>
      <c r="Q153" s="5">
        <v>6009425</v>
      </c>
      <c r="R153" s="5">
        <v>5590361</v>
      </c>
      <c r="S153" s="5">
        <v>5718453</v>
      </c>
      <c r="T153" s="5">
        <v>5755212</v>
      </c>
      <c r="U153" s="5">
        <v>5784816</v>
      </c>
      <c r="V153" s="5">
        <v>5699636</v>
      </c>
      <c r="W153" s="5">
        <v>5336144</v>
      </c>
      <c r="X153" s="5">
        <v>5771728</v>
      </c>
      <c r="Y153" s="5">
        <v>5054134</v>
      </c>
      <c r="Z153" s="5">
        <v>5097848</v>
      </c>
      <c r="AA153" s="5">
        <v>4752363</v>
      </c>
      <c r="AB153" s="5">
        <v>4748740</v>
      </c>
      <c r="AC153" s="5">
        <v>4713629</v>
      </c>
      <c r="AD153" s="5">
        <v>4139572</v>
      </c>
      <c r="AE153" s="5">
        <v>4551367</v>
      </c>
      <c r="AF153" s="5">
        <v>4374737</v>
      </c>
      <c r="AG153" s="5">
        <v>4061881</v>
      </c>
      <c r="AH153" s="5">
        <v>4152347</v>
      </c>
      <c r="AI153" s="5">
        <v>20409261</v>
      </c>
      <c r="AJ153" s="5">
        <v>20679610</v>
      </c>
      <c r="AK153" s="5">
        <v>19052676</v>
      </c>
      <c r="AL153" s="5">
        <v>19425199</v>
      </c>
      <c r="AM153" s="5">
        <v>18916965</v>
      </c>
      <c r="AN153" s="5">
        <v>19517893</v>
      </c>
      <c r="AO153" s="5">
        <v>19239394</v>
      </c>
      <c r="AP153" s="5">
        <v>20206053</v>
      </c>
      <c r="AQ153" s="5">
        <v>19714460</v>
      </c>
      <c r="AR153" s="5">
        <v>19659955</v>
      </c>
      <c r="AS153" s="5">
        <v>19207364</v>
      </c>
      <c r="AT153" s="5">
        <v>19839160</v>
      </c>
      <c r="AU153" s="5">
        <v>19526455</v>
      </c>
      <c r="AV153" s="5">
        <v>19082733</v>
      </c>
      <c r="AW153" s="5">
        <v>18473776</v>
      </c>
      <c r="AX153" s="5">
        <v>16352704</v>
      </c>
      <c r="AY153" s="5">
        <v>17985704</v>
      </c>
      <c r="AZ153" s="5">
        <v>16988400</v>
      </c>
      <c r="BA153" s="5">
        <v>18666748</v>
      </c>
      <c r="BB153" s="5">
        <v>17607266</v>
      </c>
      <c r="BC153" s="5">
        <v>16620553</v>
      </c>
      <c r="BD153" s="5">
        <v>16862138</v>
      </c>
      <c r="BE153" s="5">
        <v>15615735</v>
      </c>
      <c r="BF153" s="5">
        <v>15867905</v>
      </c>
      <c r="BG153" s="5">
        <v>15183793</v>
      </c>
      <c r="BH153" s="5">
        <v>15140613</v>
      </c>
      <c r="BI153" s="5">
        <v>14160706</v>
      </c>
      <c r="BJ153" s="5">
        <v>13400955</v>
      </c>
      <c r="BK153" s="5">
        <v>13540358</v>
      </c>
      <c r="BL153" s="5">
        <v>13196341</v>
      </c>
      <c r="BM153" s="5">
        <v>12428409</v>
      </c>
      <c r="BN153" s="5">
        <v>12335910</v>
      </c>
      <c r="BO153" s="6">
        <v>10.1403158829111</v>
      </c>
      <c r="BP153" s="6">
        <v>10.360220043034101</v>
      </c>
      <c r="BQ153" s="6">
        <v>10.11925804491648</v>
      </c>
      <c r="BR153" s="6">
        <v>8.6243346828055305</v>
      </c>
      <c r="BS153" s="6">
        <v>9.0693748447142397</v>
      </c>
      <c r="BT153" s="6">
        <v>8.8780785539288107</v>
      </c>
      <c r="BU153" s="6">
        <v>8.4336424181785805</v>
      </c>
      <c r="BV153" s="6">
        <v>8.0141823116517301</v>
      </c>
      <c r="BW153" s="6">
        <v>8.4915536779192795</v>
      </c>
      <c r="BX153" s="6">
        <v>7.9458399953416396</v>
      </c>
      <c r="BY153" s="6">
        <v>7.3580641496774701</v>
      </c>
      <c r="BZ153" s="6">
        <v>9.2916023472012093</v>
      </c>
      <c r="CA153" s="6">
        <v>8.1002216746000606</v>
      </c>
      <c r="CB153" s="6">
        <v>8.4096249316580902</v>
      </c>
      <c r="CC153" s="6">
        <v>7.5476771904133901</v>
      </c>
      <c r="CD153" s="6">
        <v>7.0759473314871704</v>
      </c>
      <c r="CE153" s="6">
        <v>7.04716817642813</v>
      </c>
      <c r="CF153" s="6">
        <v>5.4856536996378198</v>
      </c>
      <c r="CG153" s="6">
        <v>6.59512765833865</v>
      </c>
      <c r="CH153" s="6">
        <v>6.3195614597142598</v>
      </c>
      <c r="CI153" s="6" t="s">
        <v>220</v>
      </c>
      <c r="CJ153" s="6" t="s">
        <v>220</v>
      </c>
      <c r="CK153" s="6" t="s">
        <v>220</v>
      </c>
      <c r="CL153" s="6" t="s">
        <v>220</v>
      </c>
      <c r="CM153" s="6" t="s">
        <v>220</v>
      </c>
      <c r="CN153" s="6" t="s">
        <v>220</v>
      </c>
      <c r="CO153" s="6" t="s">
        <v>220</v>
      </c>
      <c r="CP153" s="6" t="s">
        <v>220</v>
      </c>
      <c r="CQ153" s="6" t="s">
        <v>220</v>
      </c>
      <c r="CR153" s="6" t="s">
        <v>220</v>
      </c>
      <c r="CS153" s="6" t="s">
        <v>220</v>
      </c>
      <c r="CT153" s="6" t="s">
        <v>220</v>
      </c>
      <c r="CU153" s="6">
        <v>7.4674672894451204</v>
      </c>
      <c r="CV153" s="6">
        <v>7.76333286324006</v>
      </c>
      <c r="CW153" s="6">
        <v>7.5125762129795604</v>
      </c>
      <c r="CX153" s="6">
        <v>6.4353098680125598</v>
      </c>
      <c r="CY153" s="6">
        <v>7.0743244692306098</v>
      </c>
      <c r="CZ153" s="6">
        <v>7.1081988418663098</v>
      </c>
      <c r="DA153" s="6">
        <v>6.7283773025195597</v>
      </c>
      <c r="DB153" s="6">
        <v>6.2562035302352603</v>
      </c>
      <c r="DC153" s="6">
        <v>6.9067556960197196</v>
      </c>
      <c r="DD153" s="6">
        <v>6.4523494552257201</v>
      </c>
      <c r="DE153" s="6">
        <v>5.89703236296267</v>
      </c>
      <c r="DF153" s="6">
        <v>8.0057023257102902</v>
      </c>
      <c r="DG153" s="6">
        <v>6.8746238290545199</v>
      </c>
      <c r="DH153" s="6">
        <v>7.2693682335422798</v>
      </c>
      <c r="DI153" s="6">
        <v>6.4839029653827698</v>
      </c>
      <c r="DJ153" s="6">
        <v>5.9892259945133901</v>
      </c>
      <c r="DK153" s="6">
        <v>5.9450355899471496</v>
      </c>
      <c r="DL153" s="6">
        <v>4.4685212448059897</v>
      </c>
      <c r="DM153" s="6">
        <v>5.4434616042349697</v>
      </c>
      <c r="DN153" s="6">
        <v>5.1676097177128302</v>
      </c>
      <c r="DO153" s="6" t="s">
        <v>220</v>
      </c>
      <c r="DP153" s="6" t="s">
        <v>220</v>
      </c>
      <c r="DQ153" s="6" t="s">
        <v>220</v>
      </c>
      <c r="DR153" s="6" t="s">
        <v>220</v>
      </c>
      <c r="DS153" s="6" t="s">
        <v>220</v>
      </c>
      <c r="DT153" s="6" t="s">
        <v>220</v>
      </c>
      <c r="DU153" s="6" t="s">
        <v>220</v>
      </c>
      <c r="DV153" s="6" t="s">
        <v>220</v>
      </c>
      <c r="DW153" s="6" t="s">
        <v>220</v>
      </c>
      <c r="DX153" s="6" t="s">
        <v>220</v>
      </c>
      <c r="DY153" s="6" t="s">
        <v>220</v>
      </c>
      <c r="DZ153" s="6" t="s">
        <v>220</v>
      </c>
      <c r="EA153" s="6">
        <v>10.140315882911102</v>
      </c>
      <c r="EB153" s="6">
        <v>10.36022004303411</v>
      </c>
      <c r="EC153" s="6">
        <v>10.119258044916487</v>
      </c>
      <c r="ED153" s="6">
        <v>8.6243346828055323</v>
      </c>
      <c r="EE153" s="6">
        <v>9.0693748447142486</v>
      </c>
      <c r="EF153" s="6">
        <v>8.8780785539288196</v>
      </c>
      <c r="EG153" s="6">
        <v>8.4336424181785841</v>
      </c>
      <c r="EH153" s="6">
        <v>8.0141823116517319</v>
      </c>
      <c r="EI153" s="6">
        <v>8.4915536779192813</v>
      </c>
      <c r="EJ153" s="6">
        <v>7.9458399953416485</v>
      </c>
      <c r="EK153" s="6">
        <v>7.3580641496774728</v>
      </c>
      <c r="EL153" s="6">
        <v>9.2916023472012128</v>
      </c>
      <c r="EM153" s="6">
        <v>8.1002216746000695</v>
      </c>
      <c r="EN153" s="6">
        <v>8.4096249316580955</v>
      </c>
      <c r="EO153" s="6">
        <v>7.5476771904133919</v>
      </c>
      <c r="EP153" s="6">
        <v>7.0759473314871792</v>
      </c>
      <c r="EQ153" s="6">
        <v>7.0471681764281353</v>
      </c>
      <c r="ER153" s="6">
        <v>5.4856536996378242</v>
      </c>
      <c r="ES153" s="6">
        <v>6.595127658338658</v>
      </c>
      <c r="ET153" s="6">
        <v>6.3195614597142695</v>
      </c>
      <c r="EU153" s="6" t="s">
        <v>220</v>
      </c>
      <c r="EV153" s="6" t="s">
        <v>220</v>
      </c>
      <c r="EW153" s="6" t="s">
        <v>220</v>
      </c>
      <c r="EX153" s="6" t="s">
        <v>220</v>
      </c>
      <c r="EY153" s="6" t="s">
        <v>220</v>
      </c>
      <c r="EZ153" s="6" t="s">
        <v>220</v>
      </c>
      <c r="FA153" s="6" t="s">
        <v>220</v>
      </c>
      <c r="FB153" s="6" t="s">
        <v>220</v>
      </c>
      <c r="FC153" s="6" t="s">
        <v>220</v>
      </c>
      <c r="FD153" s="6" t="s">
        <v>220</v>
      </c>
      <c r="FE153" s="6" t="s">
        <v>220</v>
      </c>
      <c r="FF153" s="6" t="s">
        <v>220</v>
      </c>
      <c r="FG153" s="6">
        <v>7.4674672894451284</v>
      </c>
      <c r="FH153" s="6">
        <v>7.7633328632400671</v>
      </c>
      <c r="FI153" s="6">
        <v>7.512576212979563</v>
      </c>
      <c r="FJ153" s="6">
        <v>6.4353098680125616</v>
      </c>
      <c r="FK153" s="6">
        <v>7.0743244692306115</v>
      </c>
      <c r="FL153" s="6">
        <v>7.1081988418663169</v>
      </c>
      <c r="FM153" s="6">
        <v>6.728377302519565</v>
      </c>
      <c r="FN153" s="6">
        <v>6.2562035302352621</v>
      </c>
      <c r="FO153" s="6">
        <v>6.9067556960197267</v>
      </c>
      <c r="FP153" s="6">
        <v>6.4523494552257237</v>
      </c>
      <c r="FQ153" s="6">
        <v>5.897032362962678</v>
      </c>
      <c r="FR153" s="6">
        <v>8.0057023257102919</v>
      </c>
      <c r="FS153" s="6">
        <v>6.8746238290545225</v>
      </c>
      <c r="FT153" s="6">
        <v>7.2693682335422807</v>
      </c>
      <c r="FU153" s="6">
        <v>6.4839029653827707</v>
      </c>
      <c r="FV153" s="6">
        <v>5.9892259945133945</v>
      </c>
      <c r="FW153" s="6">
        <v>5.9450355899471559</v>
      </c>
      <c r="FX153" s="6">
        <v>4.4685212448059906</v>
      </c>
      <c r="FY153" s="6">
        <v>5.4434616042349786</v>
      </c>
      <c r="FZ153" s="6">
        <v>5.167609717712832</v>
      </c>
      <c r="GA153" s="6" t="s">
        <v>220</v>
      </c>
      <c r="GB153" s="6" t="s">
        <v>220</v>
      </c>
      <c r="GC153" s="6" t="s">
        <v>220</v>
      </c>
      <c r="GD153" s="6" t="s">
        <v>220</v>
      </c>
      <c r="GE153" s="6" t="s">
        <v>220</v>
      </c>
      <c r="GF153" s="6" t="s">
        <v>220</v>
      </c>
      <c r="GG153" s="6" t="s">
        <v>220</v>
      </c>
      <c r="GH153" s="6" t="s">
        <v>220</v>
      </c>
      <c r="GI153" s="6" t="s">
        <v>220</v>
      </c>
      <c r="GJ153" s="6" t="s">
        <v>220</v>
      </c>
      <c r="GK153" s="6" t="s">
        <v>220</v>
      </c>
      <c r="GL153" s="6" t="s">
        <v>220</v>
      </c>
      <c r="GM153" s="5">
        <v>479194</v>
      </c>
      <c r="GN153" s="5">
        <v>476941</v>
      </c>
      <c r="GO153" s="5">
        <v>472622</v>
      </c>
      <c r="GP153" s="5">
        <v>470006</v>
      </c>
      <c r="GQ153" s="5">
        <v>467311</v>
      </c>
      <c r="GR153" s="5">
        <v>465014</v>
      </c>
      <c r="GS153" s="5">
        <v>462395</v>
      </c>
      <c r="GT153" s="5">
        <v>459941</v>
      </c>
      <c r="GU153" s="5">
        <v>458166</v>
      </c>
      <c r="GV153" s="5">
        <v>457906</v>
      </c>
      <c r="GW153" s="5">
        <v>455529</v>
      </c>
      <c r="GX153" s="5">
        <v>452118</v>
      </c>
      <c r="GY153" s="5">
        <v>449158</v>
      </c>
      <c r="GZ153" s="5">
        <v>444617</v>
      </c>
      <c r="HA153" s="5">
        <v>440504</v>
      </c>
      <c r="HB153" s="5">
        <v>437026</v>
      </c>
      <c r="HC153" s="5">
        <v>434589</v>
      </c>
      <c r="HD153" s="5">
        <v>436307</v>
      </c>
      <c r="HE153" s="5">
        <v>434936</v>
      </c>
      <c r="HF153" s="5">
        <v>432421</v>
      </c>
      <c r="HG153" s="5" t="s">
        <v>220</v>
      </c>
      <c r="HH153" s="5" t="s">
        <v>220</v>
      </c>
      <c r="HI153" s="5" t="s">
        <v>220</v>
      </c>
      <c r="HJ153" s="5" t="s">
        <v>220</v>
      </c>
      <c r="HK153" s="5" t="s">
        <v>220</v>
      </c>
      <c r="HL153" s="5" t="s">
        <v>220</v>
      </c>
      <c r="HM153" s="5" t="s">
        <v>220</v>
      </c>
      <c r="HN153" s="5" t="s">
        <v>220</v>
      </c>
      <c r="HO153" s="5" t="s">
        <v>220</v>
      </c>
      <c r="HP153" s="5" t="s">
        <v>220</v>
      </c>
      <c r="HQ153" s="5" t="s">
        <v>220</v>
      </c>
      <c r="HR153" s="5" t="s">
        <v>220</v>
      </c>
      <c r="HS153" s="5">
        <v>557421</v>
      </c>
      <c r="HT153" s="5">
        <v>554499</v>
      </c>
      <c r="HU153" s="5">
        <v>550022</v>
      </c>
      <c r="HV153" s="5">
        <v>547142</v>
      </c>
      <c r="HW153" s="5">
        <v>544110</v>
      </c>
      <c r="HX153" s="5">
        <v>541107</v>
      </c>
      <c r="HY153" s="5">
        <v>538053</v>
      </c>
      <c r="HZ153" s="5">
        <v>534948</v>
      </c>
      <c r="IA153" s="5">
        <v>532395</v>
      </c>
      <c r="IB153" s="5">
        <v>531849</v>
      </c>
      <c r="IC153" s="5">
        <v>529267</v>
      </c>
      <c r="ID153" s="5">
        <v>525801</v>
      </c>
      <c r="IE153" s="5">
        <v>522419</v>
      </c>
      <c r="IF153" s="5">
        <v>516875</v>
      </c>
      <c r="IG153" s="5">
        <v>511924</v>
      </c>
      <c r="IH153" s="5">
        <v>507214</v>
      </c>
      <c r="II153" s="5">
        <v>503574</v>
      </c>
      <c r="IJ153" s="5">
        <v>503683</v>
      </c>
      <c r="IK153" s="5">
        <v>499968</v>
      </c>
      <c r="IL153" s="5">
        <v>496714</v>
      </c>
      <c r="IM153" s="5" t="s">
        <v>220</v>
      </c>
      <c r="IN153" s="5" t="s">
        <v>220</v>
      </c>
      <c r="IO153" s="5" t="s">
        <v>220</v>
      </c>
      <c r="IP153" s="5" t="s">
        <v>220</v>
      </c>
      <c r="IQ153" s="5" t="s">
        <v>220</v>
      </c>
      <c r="IR153" s="5" t="s">
        <v>220</v>
      </c>
      <c r="IS153" s="5" t="s">
        <v>220</v>
      </c>
      <c r="IT153" s="5" t="s">
        <v>220</v>
      </c>
      <c r="IU153" s="5" t="s">
        <v>220</v>
      </c>
      <c r="IV153" s="5" t="s">
        <v>220</v>
      </c>
      <c r="IW153" s="5" t="s">
        <v>220</v>
      </c>
      <c r="IX153" s="5" t="s">
        <v>220</v>
      </c>
    </row>
    <row r="154" spans="1:258" x14ac:dyDescent="0.3">
      <c r="A154" s="1" t="s">
        <v>148</v>
      </c>
      <c r="B154" s="2">
        <v>4057095</v>
      </c>
      <c r="C154" s="5">
        <v>13356402</v>
      </c>
      <c r="D154" s="5">
        <v>13810273</v>
      </c>
      <c r="E154" s="5">
        <v>13069018</v>
      </c>
      <c r="F154" s="5">
        <v>13705669</v>
      </c>
      <c r="G154" s="5">
        <v>13675003</v>
      </c>
      <c r="H154" s="5">
        <v>13080766</v>
      </c>
      <c r="I154" s="5">
        <v>13490133</v>
      </c>
      <c r="J154" s="5">
        <v>13543739</v>
      </c>
      <c r="K154" s="5">
        <v>13803065</v>
      </c>
      <c r="L154" s="5">
        <v>14197410</v>
      </c>
      <c r="M154" s="5">
        <v>12991925</v>
      </c>
      <c r="N154" s="5">
        <v>13617663</v>
      </c>
      <c r="O154" s="5">
        <v>13958115</v>
      </c>
      <c r="P154" s="5">
        <v>13393078</v>
      </c>
      <c r="Q154" s="5">
        <v>14039373</v>
      </c>
      <c r="R154" s="5">
        <v>13116744</v>
      </c>
      <c r="S154" s="5">
        <v>12800562</v>
      </c>
      <c r="T154" s="5">
        <v>12867023</v>
      </c>
      <c r="U154" s="5">
        <v>11961951</v>
      </c>
      <c r="V154" s="5">
        <v>11532511</v>
      </c>
      <c r="W154" s="5">
        <v>11747256</v>
      </c>
      <c r="X154" s="5">
        <v>11142843</v>
      </c>
      <c r="Y154" s="5">
        <v>10561953</v>
      </c>
      <c r="Z154" s="5">
        <v>10824766</v>
      </c>
      <c r="AA154" s="5">
        <v>10885479</v>
      </c>
      <c r="AB154" s="5">
        <v>10594134</v>
      </c>
      <c r="AC154" s="5">
        <v>10631402</v>
      </c>
      <c r="AD154" s="5">
        <v>9816046</v>
      </c>
      <c r="AE154" s="5">
        <v>10505547</v>
      </c>
      <c r="AF154" s="5">
        <v>9875569</v>
      </c>
      <c r="AG154" s="5">
        <v>9950773</v>
      </c>
      <c r="AH154" s="5">
        <v>9941004</v>
      </c>
      <c r="AI154" s="5">
        <v>40860792</v>
      </c>
      <c r="AJ154" s="5">
        <v>42034800</v>
      </c>
      <c r="AK154" s="5">
        <v>40894038</v>
      </c>
      <c r="AL154" s="5">
        <v>42288312</v>
      </c>
      <c r="AM154" s="5">
        <v>43533905</v>
      </c>
      <c r="AN154" s="5">
        <v>42728622</v>
      </c>
      <c r="AO154" s="5">
        <v>44103026</v>
      </c>
      <c r="AP154" s="5">
        <v>45810032</v>
      </c>
      <c r="AQ154" s="5">
        <v>46692195</v>
      </c>
      <c r="AR154" s="5">
        <v>47721323</v>
      </c>
      <c r="AS154" s="5">
        <v>46136327</v>
      </c>
      <c r="AT154" s="5">
        <v>48148882</v>
      </c>
      <c r="AU154" s="5">
        <v>49240103</v>
      </c>
      <c r="AV154" s="5">
        <v>48216234</v>
      </c>
      <c r="AW154" s="5">
        <v>49367960</v>
      </c>
      <c r="AX154" s="5">
        <v>48085835</v>
      </c>
      <c r="AY154" s="5">
        <v>46774762</v>
      </c>
      <c r="AZ154" s="5">
        <v>47085114</v>
      </c>
      <c r="BA154" s="5">
        <v>45421055</v>
      </c>
      <c r="BB154" s="5">
        <v>53504430</v>
      </c>
      <c r="BC154" s="5">
        <v>50032871</v>
      </c>
      <c r="BD154" s="5">
        <v>46904763</v>
      </c>
      <c r="BE154" s="5">
        <v>49356020</v>
      </c>
      <c r="BF154" s="5">
        <v>41473160</v>
      </c>
      <c r="BG154" s="5">
        <v>40283045</v>
      </c>
      <c r="BH154" s="5">
        <v>39982881</v>
      </c>
      <c r="BI154" s="5">
        <v>40525788</v>
      </c>
      <c r="BJ154" s="5">
        <v>39038418</v>
      </c>
      <c r="BK154" s="5">
        <v>38973175</v>
      </c>
      <c r="BL154" s="5">
        <v>36722807</v>
      </c>
      <c r="BM154" s="5">
        <v>37270702</v>
      </c>
      <c r="BN154" s="5">
        <v>36482585</v>
      </c>
      <c r="BO154" s="6">
        <v>16.70393923010533</v>
      </c>
      <c r="BP154" s="6">
        <v>15.72673807684497</v>
      </c>
      <c r="BQ154" s="6">
        <v>16.162582659939002</v>
      </c>
      <c r="BR154" s="6">
        <v>16.464538895785498</v>
      </c>
      <c r="BS154" s="6">
        <v>16.496007976738841</v>
      </c>
      <c r="BT154" s="6">
        <v>16.574316344595921</v>
      </c>
      <c r="BU154" s="6">
        <v>16.455847198265069</v>
      </c>
      <c r="BV154" s="6">
        <v>16.4060987345357</v>
      </c>
      <c r="BW154" s="6">
        <v>16.573395835437811</v>
      </c>
      <c r="BX154" s="6">
        <v>16.344438383377021</v>
      </c>
      <c r="BY154" s="6">
        <v>16.285818222348389</v>
      </c>
      <c r="BZ154" s="6">
        <v>15.310828330909381</v>
      </c>
      <c r="CA154" s="6">
        <v>13.64599732843582</v>
      </c>
      <c r="CB154" s="6">
        <v>12.791110687002661</v>
      </c>
      <c r="CC154" s="6">
        <v>11.71417859195051</v>
      </c>
      <c r="CD154" s="6">
        <v>11.379588881054779</v>
      </c>
      <c r="CE154" s="6">
        <v>10.452037178078781</v>
      </c>
      <c r="CF154" s="6">
        <v>9.8212368473374898</v>
      </c>
      <c r="CG154" s="6">
        <v>9.4543161771754303</v>
      </c>
      <c r="CH154" s="6">
        <v>9.5540942632863395</v>
      </c>
      <c r="CI154" s="6" t="s">
        <v>220</v>
      </c>
      <c r="CJ154" s="6" t="s">
        <v>220</v>
      </c>
      <c r="CK154" s="6" t="s">
        <v>220</v>
      </c>
      <c r="CL154" s="6" t="s">
        <v>220</v>
      </c>
      <c r="CM154" s="6" t="s">
        <v>220</v>
      </c>
      <c r="CN154" s="6" t="s">
        <v>220</v>
      </c>
      <c r="CO154" s="6" t="s">
        <v>220</v>
      </c>
      <c r="CP154" s="6" t="s">
        <v>220</v>
      </c>
      <c r="CQ154" s="6" t="s">
        <v>220</v>
      </c>
      <c r="CR154" s="6" t="s">
        <v>220</v>
      </c>
      <c r="CS154" s="6" t="s">
        <v>220</v>
      </c>
      <c r="CT154" s="6" t="s">
        <v>220</v>
      </c>
      <c r="CU154" s="6">
        <v>14.47618020160421</v>
      </c>
      <c r="CV154" s="6">
        <v>13.92322966253839</v>
      </c>
      <c r="CW154" s="6">
        <v>14.17318199434677</v>
      </c>
      <c r="CX154" s="6">
        <v>14.56284468464276</v>
      </c>
      <c r="CY154" s="6">
        <v>14.64612282993086</v>
      </c>
      <c r="CZ154" s="6">
        <v>14.95417060896064</v>
      </c>
      <c r="DA154" s="6">
        <v>14.820598546206011</v>
      </c>
      <c r="DB154" s="6">
        <v>14.7845196669117</v>
      </c>
      <c r="DC154" s="6">
        <v>15.0722955007541</v>
      </c>
      <c r="DD154" s="6">
        <v>14.96447623822146</v>
      </c>
      <c r="DE154" s="6">
        <v>14.85029801835884</v>
      </c>
      <c r="DF154" s="6">
        <v>14.0312001654796</v>
      </c>
      <c r="DG154" s="6">
        <v>12.45400559305183</v>
      </c>
      <c r="DH154" s="6">
        <v>11.6469522802265</v>
      </c>
      <c r="DI154" s="6">
        <v>10.57430624550941</v>
      </c>
      <c r="DJ154" s="6">
        <v>10.13114129355988</v>
      </c>
      <c r="DK154" s="6">
        <v>9.0756447801199798</v>
      </c>
      <c r="DL154" s="6">
        <v>8.7565257662259306</v>
      </c>
      <c r="DM154" s="6">
        <v>8.9102869107478799</v>
      </c>
      <c r="DN154" s="6">
        <v>8.9431115520615005</v>
      </c>
      <c r="DO154" s="6" t="s">
        <v>220</v>
      </c>
      <c r="DP154" s="6" t="s">
        <v>220</v>
      </c>
      <c r="DQ154" s="6" t="s">
        <v>220</v>
      </c>
      <c r="DR154" s="6" t="s">
        <v>220</v>
      </c>
      <c r="DS154" s="6" t="s">
        <v>220</v>
      </c>
      <c r="DT154" s="6" t="s">
        <v>220</v>
      </c>
      <c r="DU154" s="6" t="s">
        <v>220</v>
      </c>
      <c r="DV154" s="6" t="s">
        <v>220</v>
      </c>
      <c r="DW154" s="6" t="s">
        <v>220</v>
      </c>
      <c r="DX154" s="6" t="s">
        <v>220</v>
      </c>
      <c r="DY154" s="6" t="s">
        <v>220</v>
      </c>
      <c r="DZ154" s="6" t="s">
        <v>220</v>
      </c>
      <c r="EA154" s="6">
        <v>15.452498700436038</v>
      </c>
      <c r="EB154" s="6">
        <v>14.484513486119102</v>
      </c>
      <c r="EC154" s="6">
        <v>14.617861877610085</v>
      </c>
      <c r="ED154" s="6">
        <v>15.1662498196914</v>
      </c>
      <c r="EE154" s="6">
        <v>15.291704140759604</v>
      </c>
      <c r="EF154" s="6">
        <v>15.007592063033618</v>
      </c>
      <c r="EG154" s="6">
        <v>14.737452922072748</v>
      </c>
      <c r="EH154" s="6">
        <v>14.884109919720101</v>
      </c>
      <c r="EI154" s="6">
        <v>15.717958294045562</v>
      </c>
      <c r="EJ154" s="6">
        <v>16.209308599244508</v>
      </c>
      <c r="EK154" s="6">
        <v>16.285363122505952</v>
      </c>
      <c r="EL154" s="6">
        <v>15.310747519600096</v>
      </c>
      <c r="EM154" s="6">
        <v>13.645997328435824</v>
      </c>
      <c r="EN154" s="6">
        <v>12.790918892442964</v>
      </c>
      <c r="EO154" s="6">
        <v>11.710273671053544</v>
      </c>
      <c r="EP154" s="6">
        <v>11.375234424446003</v>
      </c>
      <c r="EQ154" s="6">
        <v>10.447752215879271</v>
      </c>
      <c r="ER154" s="6">
        <v>9.802509080966832</v>
      </c>
      <c r="ES154" s="6">
        <v>9.4060074313964339</v>
      </c>
      <c r="ET154" s="6">
        <v>9.480363816691785</v>
      </c>
      <c r="EU154" s="6" t="s">
        <v>220</v>
      </c>
      <c r="EV154" s="6" t="s">
        <v>220</v>
      </c>
      <c r="EW154" s="6" t="s">
        <v>220</v>
      </c>
      <c r="EX154" s="6" t="s">
        <v>220</v>
      </c>
      <c r="EY154" s="6" t="s">
        <v>220</v>
      </c>
      <c r="EZ154" s="6" t="s">
        <v>220</v>
      </c>
      <c r="FA154" s="6" t="s">
        <v>220</v>
      </c>
      <c r="FB154" s="6" t="s">
        <v>220</v>
      </c>
      <c r="FC154" s="6" t="s">
        <v>220</v>
      </c>
      <c r="FD154" s="6" t="s">
        <v>220</v>
      </c>
      <c r="FE154" s="6" t="s">
        <v>220</v>
      </c>
      <c r="FF154" s="6" t="s">
        <v>220</v>
      </c>
      <c r="FG154" s="6">
        <v>9.5110415207042749</v>
      </c>
      <c r="FH154" s="6">
        <v>8.8910003579781005</v>
      </c>
      <c r="FI154" s="6">
        <v>8.8599013470198908</v>
      </c>
      <c r="FJ154" s="6">
        <v>9.1881222155671516</v>
      </c>
      <c r="FK154" s="6">
        <v>9.5563458779565362</v>
      </c>
      <c r="FL154" s="6">
        <v>9.5496170463072083</v>
      </c>
      <c r="FM154" s="6">
        <v>9.4426721805929201</v>
      </c>
      <c r="FN154" s="6">
        <v>9.5390424020838473</v>
      </c>
      <c r="FO154" s="6">
        <v>10.079000098386437</v>
      </c>
      <c r="FP154" s="6">
        <v>10.76660682834863</v>
      </c>
      <c r="FQ154" s="6">
        <v>11.494008641885681</v>
      </c>
      <c r="FR154" s="6">
        <v>11.628597520950871</v>
      </c>
      <c r="FS154" s="6">
        <v>10.540578528194091</v>
      </c>
      <c r="FT154" s="6">
        <v>10.017355987169935</v>
      </c>
      <c r="FU154" s="6">
        <v>9.1301024081200559</v>
      </c>
      <c r="FV154" s="6">
        <v>8.7910743571999426</v>
      </c>
      <c r="FW154" s="6">
        <v>8.6569386311665273</v>
      </c>
      <c r="FX154" s="6">
        <v>8.7281565858123464</v>
      </c>
      <c r="FY154" s="6">
        <v>8.7451178741101945</v>
      </c>
      <c r="FZ154" s="6">
        <v>8.4279483623291611</v>
      </c>
      <c r="GA154" s="6" t="s">
        <v>220</v>
      </c>
      <c r="GB154" s="6" t="s">
        <v>220</v>
      </c>
      <c r="GC154" s="6" t="s">
        <v>220</v>
      </c>
      <c r="GD154" s="6" t="s">
        <v>220</v>
      </c>
      <c r="GE154" s="6" t="s">
        <v>220</v>
      </c>
      <c r="GF154" s="6" t="s">
        <v>220</v>
      </c>
      <c r="GG154" s="6" t="s">
        <v>220</v>
      </c>
      <c r="GH154" s="6" t="s">
        <v>220</v>
      </c>
      <c r="GI154" s="6" t="s">
        <v>220</v>
      </c>
      <c r="GJ154" s="6" t="s">
        <v>220</v>
      </c>
      <c r="GK154" s="6" t="s">
        <v>220</v>
      </c>
      <c r="GL154" s="6" t="s">
        <v>220</v>
      </c>
      <c r="GM154" s="5">
        <v>1965468</v>
      </c>
      <c r="GN154" s="5">
        <v>1948034</v>
      </c>
      <c r="GO154" s="5">
        <v>1928247</v>
      </c>
      <c r="GP154" s="5">
        <v>1913176</v>
      </c>
      <c r="GQ154" s="5">
        <v>1901076</v>
      </c>
      <c r="GR154" s="5">
        <v>1889312</v>
      </c>
      <c r="GS154" s="5">
        <v>1883323</v>
      </c>
      <c r="GT154" s="5">
        <v>1871701</v>
      </c>
      <c r="GU154" s="5">
        <v>1872393</v>
      </c>
      <c r="GV154" s="5">
        <v>1871893</v>
      </c>
      <c r="GW154" s="5">
        <v>1850928</v>
      </c>
      <c r="GX154" s="5">
        <v>1834533</v>
      </c>
      <c r="GY154" s="5">
        <v>1826039</v>
      </c>
      <c r="GZ154" s="5">
        <v>1812362</v>
      </c>
      <c r="HA154" s="5">
        <v>1802042</v>
      </c>
      <c r="HB154" s="5">
        <v>1789907</v>
      </c>
      <c r="HC154" s="5">
        <v>1773573</v>
      </c>
      <c r="HD154" s="5">
        <v>1761941</v>
      </c>
      <c r="HE154" s="5">
        <v>1744538</v>
      </c>
      <c r="HF154" s="5">
        <v>1728856</v>
      </c>
      <c r="HG154" s="5" t="s">
        <v>220</v>
      </c>
      <c r="HH154" s="5" t="s">
        <v>220</v>
      </c>
      <c r="HI154" s="5" t="s">
        <v>220</v>
      </c>
      <c r="HJ154" s="5" t="s">
        <v>220</v>
      </c>
      <c r="HK154" s="5" t="s">
        <v>220</v>
      </c>
      <c r="HL154" s="5" t="s">
        <v>220</v>
      </c>
      <c r="HM154" s="5" t="s">
        <v>220</v>
      </c>
      <c r="HN154" s="5" t="s">
        <v>220</v>
      </c>
      <c r="HO154" s="5" t="s">
        <v>220</v>
      </c>
      <c r="HP154" s="5" t="s">
        <v>220</v>
      </c>
      <c r="HQ154" s="5" t="s">
        <v>220</v>
      </c>
      <c r="HR154" s="5" t="s">
        <v>220</v>
      </c>
      <c r="HS154" s="5">
        <v>2285737</v>
      </c>
      <c r="HT154" s="5">
        <v>2266387</v>
      </c>
      <c r="HU154" s="5">
        <v>2243761</v>
      </c>
      <c r="HV154" s="5">
        <v>2227066</v>
      </c>
      <c r="HW154" s="5">
        <v>2214633</v>
      </c>
      <c r="HX154" s="5">
        <v>2201077</v>
      </c>
      <c r="HY154" s="5">
        <v>2167513</v>
      </c>
      <c r="HZ154" s="5">
        <v>2164585</v>
      </c>
      <c r="IA154" s="5">
        <v>2157077</v>
      </c>
      <c r="IB154" s="5">
        <v>2154826</v>
      </c>
      <c r="IC154" s="5">
        <v>2132178</v>
      </c>
      <c r="ID154" s="5">
        <v>2110003</v>
      </c>
      <c r="IE154" s="5">
        <v>2099626</v>
      </c>
      <c r="IF154" s="5">
        <v>2082778</v>
      </c>
      <c r="IG154" s="5">
        <v>2068836</v>
      </c>
      <c r="IH154" s="5">
        <v>2054975</v>
      </c>
      <c r="II154" s="5">
        <v>2035289</v>
      </c>
      <c r="IJ154" s="5">
        <v>2021273</v>
      </c>
      <c r="IK154" s="5">
        <v>2000752</v>
      </c>
      <c r="IL154" s="5">
        <v>1981848</v>
      </c>
      <c r="IM154" s="5" t="s">
        <v>220</v>
      </c>
      <c r="IN154" s="5" t="s">
        <v>220</v>
      </c>
      <c r="IO154" s="5" t="s">
        <v>220</v>
      </c>
      <c r="IP154" s="5" t="s">
        <v>220</v>
      </c>
      <c r="IQ154" s="5" t="s">
        <v>220</v>
      </c>
      <c r="IR154" s="5" t="s">
        <v>220</v>
      </c>
      <c r="IS154" s="5" t="s">
        <v>220</v>
      </c>
      <c r="IT154" s="5" t="s">
        <v>220</v>
      </c>
      <c r="IU154" s="5" t="s">
        <v>220</v>
      </c>
      <c r="IV154" s="5" t="s">
        <v>220</v>
      </c>
      <c r="IW154" s="5" t="s">
        <v>220</v>
      </c>
      <c r="IX154" s="5" t="s">
        <v>220</v>
      </c>
    </row>
    <row r="155" spans="1:258" x14ac:dyDescent="0.3">
      <c r="A155" s="1" t="s">
        <v>149</v>
      </c>
      <c r="B155" s="2">
        <v>4062485</v>
      </c>
      <c r="C155" s="5">
        <v>10756628</v>
      </c>
      <c r="D155" s="5">
        <v>10497389</v>
      </c>
      <c r="E155" s="5">
        <v>10931999</v>
      </c>
      <c r="F155" s="5">
        <v>10245326</v>
      </c>
      <c r="G155" s="5">
        <v>10164703</v>
      </c>
      <c r="H155" s="5">
        <v>10349928</v>
      </c>
      <c r="I155" s="5">
        <v>10769100</v>
      </c>
      <c r="J155" s="5">
        <v>10869292</v>
      </c>
      <c r="K155" s="5">
        <v>11025357</v>
      </c>
      <c r="L155" s="5">
        <v>10609011</v>
      </c>
      <c r="M155" s="5">
        <v>11148187</v>
      </c>
      <c r="N155" s="5">
        <v>11123454</v>
      </c>
      <c r="O155" s="5">
        <v>10909007</v>
      </c>
      <c r="P155" s="5">
        <v>10654059</v>
      </c>
      <c r="Q155" s="5">
        <v>10342303</v>
      </c>
      <c r="R155" s="5">
        <v>10007812</v>
      </c>
      <c r="S155" s="5">
        <v>9873840</v>
      </c>
      <c r="T155" s="5">
        <v>9801319</v>
      </c>
      <c r="U155" s="5">
        <v>9435556</v>
      </c>
      <c r="V155" s="5">
        <v>9862712</v>
      </c>
      <c r="W155" s="5">
        <v>9787381</v>
      </c>
      <c r="X155" s="5">
        <v>9333876</v>
      </c>
      <c r="Y155" s="5">
        <v>9293946</v>
      </c>
      <c r="Z155" s="5">
        <v>9493466</v>
      </c>
      <c r="AA155" s="5">
        <v>8869200</v>
      </c>
      <c r="AB155" s="5">
        <v>8863749</v>
      </c>
      <c r="AC155" s="5">
        <v>9070924</v>
      </c>
      <c r="AD155" s="5">
        <v>8441893</v>
      </c>
      <c r="AE155" s="5">
        <v>8693222</v>
      </c>
      <c r="AF155" s="5">
        <v>8602472</v>
      </c>
      <c r="AG155" s="5">
        <v>8491550</v>
      </c>
      <c r="AH155" s="5">
        <v>8009994</v>
      </c>
      <c r="AI155" s="5">
        <v>27486304</v>
      </c>
      <c r="AJ155" s="5">
        <v>26081826</v>
      </c>
      <c r="AK155" s="5">
        <v>27227367</v>
      </c>
      <c r="AL155" s="5">
        <v>29143765</v>
      </c>
      <c r="AM155" s="5">
        <v>28183148</v>
      </c>
      <c r="AN155" s="5">
        <v>21968767</v>
      </c>
      <c r="AO155" s="5">
        <v>26265216</v>
      </c>
      <c r="AP155" s="5">
        <v>25413436</v>
      </c>
      <c r="AQ155" s="5">
        <v>26937872</v>
      </c>
      <c r="AR155" s="5">
        <v>27254824</v>
      </c>
      <c r="AS155" s="5">
        <v>28001206</v>
      </c>
      <c r="AT155" s="5">
        <v>25146006</v>
      </c>
      <c r="AU155" s="5">
        <v>26056908</v>
      </c>
      <c r="AV155" s="5">
        <v>25588172</v>
      </c>
      <c r="AW155" s="5">
        <v>23623124</v>
      </c>
      <c r="AX155" s="5">
        <v>22598571</v>
      </c>
      <c r="AY155" s="5">
        <v>24707719</v>
      </c>
      <c r="AZ155" s="5">
        <v>22728772</v>
      </c>
      <c r="BA155" s="5">
        <v>27420328</v>
      </c>
      <c r="BB155" s="5">
        <v>36945842</v>
      </c>
      <c r="BC155" s="5">
        <v>33165039</v>
      </c>
      <c r="BD155" s="5">
        <v>30844607</v>
      </c>
      <c r="BE155" s="5">
        <v>27942939</v>
      </c>
      <c r="BF155" s="5">
        <v>24937258</v>
      </c>
      <c r="BG155" s="5">
        <v>23082366</v>
      </c>
      <c r="BH155" s="5">
        <v>21900881</v>
      </c>
      <c r="BI155" s="5">
        <v>20101089</v>
      </c>
      <c r="BJ155" s="5">
        <v>19508040</v>
      </c>
      <c r="BK155" s="5">
        <v>20182915</v>
      </c>
      <c r="BL155" s="5">
        <v>19571510</v>
      </c>
      <c r="BM155" s="5">
        <v>18778667</v>
      </c>
      <c r="BN155" s="5">
        <v>17000564</v>
      </c>
      <c r="BO155" s="6">
        <v>10.592129801272289</v>
      </c>
      <c r="BP155" s="6">
        <v>10.92900339312947</v>
      </c>
      <c r="BQ155" s="6">
        <v>11.270354122791259</v>
      </c>
      <c r="BR155" s="6">
        <v>11.116005483866489</v>
      </c>
      <c r="BS155" s="6">
        <v>10.43923270556945</v>
      </c>
      <c r="BT155" s="6">
        <v>9.6928702975392902</v>
      </c>
      <c r="BU155" s="6">
        <v>10.360140553979379</v>
      </c>
      <c r="BV155" s="6">
        <v>10.362321667317421</v>
      </c>
      <c r="BW155" s="6">
        <v>10.370330865476729</v>
      </c>
      <c r="BX155" s="6">
        <v>10.13390409341643</v>
      </c>
      <c r="BY155" s="6">
        <v>9.5641201569367205</v>
      </c>
      <c r="BZ155" s="6">
        <v>9.4635892772155099</v>
      </c>
      <c r="CA155" s="6">
        <v>8.7962634912600208</v>
      </c>
      <c r="CB155" s="6">
        <v>7.4947773426071604</v>
      </c>
      <c r="CC155" s="6">
        <v>6.7185036060150196</v>
      </c>
      <c r="CD155" s="6">
        <v>6.2798441857221103</v>
      </c>
      <c r="CE155" s="6">
        <v>6.1715502783111704</v>
      </c>
      <c r="CF155" s="6">
        <v>6.31517043777475</v>
      </c>
      <c r="CG155" s="6">
        <v>6.0353412135967304</v>
      </c>
      <c r="CH155" s="6">
        <v>6.1330088519263199</v>
      </c>
      <c r="CI155" s="6" t="s">
        <v>220</v>
      </c>
      <c r="CJ155" s="6" t="s">
        <v>220</v>
      </c>
      <c r="CK155" s="6" t="s">
        <v>220</v>
      </c>
      <c r="CL155" s="6" t="s">
        <v>220</v>
      </c>
      <c r="CM155" s="6" t="s">
        <v>220</v>
      </c>
      <c r="CN155" s="6" t="s">
        <v>220</v>
      </c>
      <c r="CO155" s="6" t="s">
        <v>220</v>
      </c>
      <c r="CP155" s="6" t="s">
        <v>220</v>
      </c>
      <c r="CQ155" s="6" t="s">
        <v>220</v>
      </c>
      <c r="CR155" s="6" t="s">
        <v>220</v>
      </c>
      <c r="CS155" s="6" t="s">
        <v>220</v>
      </c>
      <c r="CT155" s="6" t="s">
        <v>220</v>
      </c>
      <c r="CU155" s="6">
        <v>10.16329680995217</v>
      </c>
      <c r="CV155" s="6">
        <v>10.444419620899369</v>
      </c>
      <c r="CW155" s="6">
        <v>10.586343461326971</v>
      </c>
      <c r="CX155" s="6">
        <v>10.4854834037813</v>
      </c>
      <c r="CY155" s="6">
        <v>10.058706672587739</v>
      </c>
      <c r="CZ155" s="6">
        <v>9.5051190756085298</v>
      </c>
      <c r="DA155" s="6">
        <v>9.8576479013781597</v>
      </c>
      <c r="DB155" s="6">
        <v>9.9350757359861994</v>
      </c>
      <c r="DC155" s="6">
        <v>9.8788783477392101</v>
      </c>
      <c r="DD155" s="6">
        <v>9.7185125004382904</v>
      </c>
      <c r="DE155" s="6">
        <v>9.2432017654078091</v>
      </c>
      <c r="DF155" s="6">
        <v>8.99894680200922</v>
      </c>
      <c r="DG155" s="6">
        <v>8.4917478928780792</v>
      </c>
      <c r="DH155" s="6">
        <v>7.72381979062403</v>
      </c>
      <c r="DI155" s="6">
        <v>7.0170335456787196</v>
      </c>
      <c r="DJ155" s="6">
        <v>6.6328114348443501</v>
      </c>
      <c r="DK155" s="6">
        <v>6.5398108386756997</v>
      </c>
      <c r="DL155" s="6">
        <v>6.5466319833400304</v>
      </c>
      <c r="DM155" s="6">
        <v>6.7794591468724104</v>
      </c>
      <c r="DN155" s="6">
        <v>6.4624777144107899</v>
      </c>
      <c r="DO155" s="6" t="s">
        <v>220</v>
      </c>
      <c r="DP155" s="6" t="s">
        <v>220</v>
      </c>
      <c r="DQ155" s="6" t="s">
        <v>220</v>
      </c>
      <c r="DR155" s="6" t="s">
        <v>220</v>
      </c>
      <c r="DS155" s="6" t="s">
        <v>220</v>
      </c>
      <c r="DT155" s="6" t="s">
        <v>220</v>
      </c>
      <c r="DU155" s="6" t="s">
        <v>220</v>
      </c>
      <c r="DV155" s="6" t="s">
        <v>220</v>
      </c>
      <c r="DW155" s="6" t="s">
        <v>220</v>
      </c>
      <c r="DX155" s="6" t="s">
        <v>220</v>
      </c>
      <c r="DY155" s="6" t="s">
        <v>220</v>
      </c>
      <c r="DZ155" s="6" t="s">
        <v>220</v>
      </c>
      <c r="EA155" s="6">
        <v>10.592129801272295</v>
      </c>
      <c r="EB155" s="6">
        <v>10.929003393129472</v>
      </c>
      <c r="EC155" s="6">
        <v>11.270354122791266</v>
      </c>
      <c r="ED155" s="6">
        <v>11.116005483866497</v>
      </c>
      <c r="EE155" s="6">
        <v>10.439232705569459</v>
      </c>
      <c r="EF155" s="6">
        <v>9.6928702975392973</v>
      </c>
      <c r="EG155" s="6">
        <v>10.36014055397939</v>
      </c>
      <c r="EH155" s="6">
        <v>10.362321667317429</v>
      </c>
      <c r="EI155" s="6">
        <v>10.370330865476737</v>
      </c>
      <c r="EJ155" s="6">
        <v>10.133904093416437</v>
      </c>
      <c r="EK155" s="6">
        <v>9.5641201569367293</v>
      </c>
      <c r="EL155" s="6">
        <v>9.4635892772155117</v>
      </c>
      <c r="EM155" s="6">
        <v>8.7962634912600208</v>
      </c>
      <c r="EN155" s="6">
        <v>7.4947773426071693</v>
      </c>
      <c r="EO155" s="6">
        <v>6.7185036060150241</v>
      </c>
      <c r="EP155" s="6">
        <v>6.2798441857221139</v>
      </c>
      <c r="EQ155" s="6">
        <v>6.171550278311174</v>
      </c>
      <c r="ER155" s="6">
        <v>6.3151704377747526</v>
      </c>
      <c r="ES155" s="6">
        <v>6.0353412135967401</v>
      </c>
      <c r="ET155" s="6">
        <v>6.1330088519263262</v>
      </c>
      <c r="EU155" s="6" t="s">
        <v>220</v>
      </c>
      <c r="EV155" s="6" t="s">
        <v>220</v>
      </c>
      <c r="EW155" s="6" t="s">
        <v>220</v>
      </c>
      <c r="EX155" s="6" t="s">
        <v>220</v>
      </c>
      <c r="EY155" s="6" t="s">
        <v>220</v>
      </c>
      <c r="EZ155" s="6" t="s">
        <v>220</v>
      </c>
      <c r="FA155" s="6" t="s">
        <v>220</v>
      </c>
      <c r="FB155" s="6" t="s">
        <v>220</v>
      </c>
      <c r="FC155" s="6" t="s">
        <v>220</v>
      </c>
      <c r="FD155" s="6" t="s">
        <v>220</v>
      </c>
      <c r="FE155" s="6" t="s">
        <v>220</v>
      </c>
      <c r="FF155" s="6" t="s">
        <v>220</v>
      </c>
      <c r="FG155" s="6">
        <v>9.2283819337566246</v>
      </c>
      <c r="FH155" s="6">
        <v>9.5731205284819456</v>
      </c>
      <c r="FI155" s="6">
        <v>9.7317348697494737</v>
      </c>
      <c r="FJ155" s="6">
        <v>9.5635630021606914</v>
      </c>
      <c r="FK155" s="6">
        <v>9.2043643858893862</v>
      </c>
      <c r="FL155" s="6">
        <v>8.6668013342234502</v>
      </c>
      <c r="FM155" s="6">
        <v>9.0110916182960086</v>
      </c>
      <c r="FN155" s="6">
        <v>9.1259364953762567</v>
      </c>
      <c r="FO155" s="6">
        <v>9.078412512674106</v>
      </c>
      <c r="FP155" s="6">
        <v>8.9355296760866878</v>
      </c>
      <c r="FQ155" s="6">
        <v>8.5024082337544922</v>
      </c>
      <c r="FR155" s="6">
        <v>8.2665984816220206</v>
      </c>
      <c r="FS155" s="6">
        <v>7.7691203407688878</v>
      </c>
      <c r="FT155" s="6">
        <v>7.0764078301503384</v>
      </c>
      <c r="FU155" s="6">
        <v>6.4238135698173018</v>
      </c>
      <c r="FV155" s="6">
        <v>6.632811434844359</v>
      </c>
      <c r="FW155" s="6">
        <v>5.9818068489930152</v>
      </c>
      <c r="FX155" s="6">
        <v>6.5466319833400366</v>
      </c>
      <c r="FY155" s="6">
        <v>6.7794591468724112</v>
      </c>
      <c r="FZ155" s="6">
        <v>6.4624777144107908</v>
      </c>
      <c r="GA155" s="6" t="s">
        <v>220</v>
      </c>
      <c r="GB155" s="6" t="s">
        <v>220</v>
      </c>
      <c r="GC155" s="6" t="s">
        <v>220</v>
      </c>
      <c r="GD155" s="6" t="s">
        <v>220</v>
      </c>
      <c r="GE155" s="6" t="s">
        <v>220</v>
      </c>
      <c r="GF155" s="6" t="s">
        <v>220</v>
      </c>
      <c r="GG155" s="6" t="s">
        <v>220</v>
      </c>
      <c r="GH155" s="6" t="s">
        <v>220</v>
      </c>
      <c r="GI155" s="6" t="s">
        <v>220</v>
      </c>
      <c r="GJ155" s="6" t="s">
        <v>220</v>
      </c>
      <c r="GK155" s="6" t="s">
        <v>220</v>
      </c>
      <c r="GL155" s="6" t="s">
        <v>220</v>
      </c>
      <c r="GM155" s="5">
        <v>1025024</v>
      </c>
      <c r="GN155" s="5">
        <v>1010574</v>
      </c>
      <c r="GO155" s="5">
        <v>998078</v>
      </c>
      <c r="GP155" s="5">
        <v>984739</v>
      </c>
      <c r="GQ155" s="5">
        <v>970830</v>
      </c>
      <c r="GR155" s="5">
        <v>960708</v>
      </c>
      <c r="GS155" s="5">
        <v>956783</v>
      </c>
      <c r="GT155" s="5">
        <v>961914</v>
      </c>
      <c r="GU155" s="5">
        <v>957025</v>
      </c>
      <c r="GV155" s="5">
        <v>952803</v>
      </c>
      <c r="GW155" s="5">
        <v>947299</v>
      </c>
      <c r="GX155" s="5">
        <v>939440</v>
      </c>
      <c r="GY155" s="5">
        <v>926080</v>
      </c>
      <c r="GZ155" s="5">
        <v>909876</v>
      </c>
      <c r="HA155" s="5">
        <v>893576</v>
      </c>
      <c r="HB155" s="5">
        <v>874205</v>
      </c>
      <c r="HC155" s="5">
        <v>854088</v>
      </c>
      <c r="HD155" s="5">
        <v>839878</v>
      </c>
      <c r="HE155" s="5">
        <v>826187</v>
      </c>
      <c r="HF155" s="5">
        <v>811443</v>
      </c>
      <c r="HG155" s="5" t="s">
        <v>220</v>
      </c>
      <c r="HH155" s="5" t="s">
        <v>220</v>
      </c>
      <c r="HI155" s="5" t="s">
        <v>220</v>
      </c>
      <c r="HJ155" s="5" t="s">
        <v>220</v>
      </c>
      <c r="HK155" s="5" t="s">
        <v>220</v>
      </c>
      <c r="HL155" s="5" t="s">
        <v>220</v>
      </c>
      <c r="HM155" s="5" t="s">
        <v>220</v>
      </c>
      <c r="HN155" s="5" t="s">
        <v>220</v>
      </c>
      <c r="HO155" s="5" t="s">
        <v>220</v>
      </c>
      <c r="HP155" s="5" t="s">
        <v>220</v>
      </c>
      <c r="HQ155" s="5" t="s">
        <v>220</v>
      </c>
      <c r="HR155" s="5" t="s">
        <v>220</v>
      </c>
      <c r="HS155" s="5">
        <v>1165691</v>
      </c>
      <c r="HT155" s="5">
        <v>1149781</v>
      </c>
      <c r="HU155" s="5">
        <v>1135036</v>
      </c>
      <c r="HV155" s="5">
        <v>1119711</v>
      </c>
      <c r="HW155" s="5">
        <v>1103627</v>
      </c>
      <c r="HX155" s="5">
        <v>1091509</v>
      </c>
      <c r="HY155" s="5">
        <v>1085372</v>
      </c>
      <c r="HZ155" s="5">
        <v>1089287</v>
      </c>
      <c r="IA155" s="5">
        <v>1083394</v>
      </c>
      <c r="IB155" s="5">
        <v>1078493</v>
      </c>
      <c r="IC155" s="5">
        <v>1072827</v>
      </c>
      <c r="ID155" s="5">
        <v>1063945</v>
      </c>
      <c r="IE155" s="5">
        <v>1048402</v>
      </c>
      <c r="IF155" s="5">
        <v>1027890</v>
      </c>
      <c r="IG155" s="5">
        <v>1011474</v>
      </c>
      <c r="IH155" s="5">
        <v>990020</v>
      </c>
      <c r="II155" s="5">
        <v>968602</v>
      </c>
      <c r="IJ155" s="5">
        <v>950043</v>
      </c>
      <c r="IK155" s="5">
        <v>931968</v>
      </c>
      <c r="IL155" s="5">
        <v>915851</v>
      </c>
      <c r="IM155" s="5" t="s">
        <v>220</v>
      </c>
      <c r="IN155" s="5" t="s">
        <v>220</v>
      </c>
      <c r="IO155" s="5" t="s">
        <v>220</v>
      </c>
      <c r="IP155" s="5" t="s">
        <v>220</v>
      </c>
      <c r="IQ155" s="5" t="s">
        <v>220</v>
      </c>
      <c r="IR155" s="5" t="s">
        <v>220</v>
      </c>
      <c r="IS155" s="5" t="s">
        <v>220</v>
      </c>
      <c r="IT155" s="5" t="s">
        <v>220</v>
      </c>
      <c r="IU155" s="5" t="s">
        <v>220</v>
      </c>
      <c r="IV155" s="5" t="s">
        <v>220</v>
      </c>
      <c r="IW155" s="5" t="s">
        <v>220</v>
      </c>
      <c r="IX155" s="5" t="s">
        <v>220</v>
      </c>
    </row>
    <row r="156" spans="1:258" x14ac:dyDescent="0.3">
      <c r="A156" s="1" t="s">
        <v>150</v>
      </c>
      <c r="B156" s="2">
        <v>4057024</v>
      </c>
      <c r="C156" s="5" t="s">
        <v>220</v>
      </c>
      <c r="D156" s="5" t="s">
        <v>220</v>
      </c>
      <c r="E156" s="5" t="s">
        <v>220</v>
      </c>
      <c r="F156" s="5" t="s">
        <v>220</v>
      </c>
      <c r="G156" s="5" t="s">
        <v>220</v>
      </c>
      <c r="H156" s="5" t="s">
        <v>220</v>
      </c>
      <c r="I156" s="5" t="s">
        <v>220</v>
      </c>
      <c r="J156" s="5" t="s">
        <v>220</v>
      </c>
      <c r="K156" s="5" t="s">
        <v>220</v>
      </c>
      <c r="L156" s="5" t="s">
        <v>220</v>
      </c>
      <c r="M156" s="5" t="s">
        <v>220</v>
      </c>
      <c r="N156" s="5" t="s">
        <v>220</v>
      </c>
      <c r="O156" s="5" t="s">
        <v>220</v>
      </c>
      <c r="P156" s="5" t="s">
        <v>220</v>
      </c>
      <c r="Q156" s="5" t="s">
        <v>220</v>
      </c>
      <c r="R156" s="5" t="s">
        <v>220</v>
      </c>
      <c r="S156" s="5" t="s">
        <v>220</v>
      </c>
      <c r="T156" s="5" t="s">
        <v>220</v>
      </c>
      <c r="U156" s="5">
        <v>21715025</v>
      </c>
      <c r="V156" s="5">
        <v>22415359</v>
      </c>
      <c r="W156" s="5">
        <v>21109374</v>
      </c>
      <c r="X156" s="5">
        <v>21090164</v>
      </c>
      <c r="Y156" s="5">
        <v>19365892</v>
      </c>
      <c r="Z156" s="5">
        <v>19048238</v>
      </c>
      <c r="AA156" s="5">
        <v>18103209</v>
      </c>
      <c r="AB156" s="5">
        <v>17194725</v>
      </c>
      <c r="AC156" s="5">
        <v>16953667</v>
      </c>
      <c r="AD156" s="5">
        <v>16375400</v>
      </c>
      <c r="AE156" s="5">
        <v>16978934</v>
      </c>
      <c r="AF156" s="5">
        <v>16701269</v>
      </c>
      <c r="AG156" s="5">
        <v>15699501</v>
      </c>
      <c r="AH156" s="5">
        <v>15250510</v>
      </c>
      <c r="AI156" s="5" t="s">
        <v>220</v>
      </c>
      <c r="AJ156" s="5" t="s">
        <v>220</v>
      </c>
      <c r="AK156" s="5" t="s">
        <v>220</v>
      </c>
      <c r="AL156" s="5" t="s">
        <v>220</v>
      </c>
      <c r="AM156" s="5" t="s">
        <v>220</v>
      </c>
      <c r="AN156" s="5" t="s">
        <v>220</v>
      </c>
      <c r="AO156" s="5" t="s">
        <v>220</v>
      </c>
      <c r="AP156" s="5" t="s">
        <v>220</v>
      </c>
      <c r="AQ156" s="5" t="s">
        <v>220</v>
      </c>
      <c r="AR156" s="5" t="s">
        <v>220</v>
      </c>
      <c r="AS156" s="5" t="s">
        <v>220</v>
      </c>
      <c r="AT156" s="5" t="s">
        <v>220</v>
      </c>
      <c r="AU156" s="5" t="s">
        <v>220</v>
      </c>
      <c r="AV156" s="5" t="s">
        <v>220</v>
      </c>
      <c r="AW156" s="5" t="s">
        <v>220</v>
      </c>
      <c r="AX156" s="5" t="s">
        <v>220</v>
      </c>
      <c r="AY156" s="5" t="s">
        <v>220</v>
      </c>
      <c r="AZ156" s="5" t="s">
        <v>220</v>
      </c>
      <c r="BA156" s="5">
        <v>71411884</v>
      </c>
      <c r="BB156" s="5">
        <v>74541270</v>
      </c>
      <c r="BC156" s="5">
        <v>72146054</v>
      </c>
      <c r="BD156" s="5">
        <v>72530055</v>
      </c>
      <c r="BE156" s="5">
        <v>67000996</v>
      </c>
      <c r="BF156" s="5">
        <v>64362099</v>
      </c>
      <c r="BG156" s="5">
        <v>61075582</v>
      </c>
      <c r="BH156" s="5">
        <v>61322796</v>
      </c>
      <c r="BI156" s="5">
        <v>61149460</v>
      </c>
      <c r="BJ156" s="5">
        <v>59942388</v>
      </c>
      <c r="BK156" s="5">
        <v>60201141</v>
      </c>
      <c r="BL156" s="5">
        <v>59556504</v>
      </c>
      <c r="BM156" s="5">
        <v>57798207</v>
      </c>
      <c r="BN156" s="5">
        <v>57113432</v>
      </c>
      <c r="BO156" s="6" t="s">
        <v>220</v>
      </c>
      <c r="BP156" s="6" t="s">
        <v>220</v>
      </c>
      <c r="BQ156" s="6" t="s">
        <v>220</v>
      </c>
      <c r="BR156" s="6" t="s">
        <v>220</v>
      </c>
      <c r="BS156" s="6" t="s">
        <v>220</v>
      </c>
      <c r="BT156" s="6" t="s">
        <v>220</v>
      </c>
      <c r="BU156" s="6" t="s">
        <v>220</v>
      </c>
      <c r="BV156" s="6" t="s">
        <v>220</v>
      </c>
      <c r="BW156" s="6" t="s">
        <v>220</v>
      </c>
      <c r="BX156" s="6" t="s">
        <v>220</v>
      </c>
      <c r="BY156" s="6" t="s">
        <v>220</v>
      </c>
      <c r="BZ156" s="6" t="s">
        <v>220</v>
      </c>
      <c r="CA156" s="6" t="s">
        <v>220</v>
      </c>
      <c r="CB156" s="6" t="s">
        <v>220</v>
      </c>
      <c r="CC156" s="6" t="s">
        <v>220</v>
      </c>
      <c r="CD156" s="6" t="s">
        <v>220</v>
      </c>
      <c r="CE156" s="6" t="s">
        <v>220</v>
      </c>
      <c r="CF156" s="6">
        <v>12.41428786271425</v>
      </c>
      <c r="CG156" s="6">
        <v>10.398381680198209</v>
      </c>
      <c r="CH156" s="6">
        <v>8.6654918422303098</v>
      </c>
      <c r="CI156" s="6" t="s">
        <v>220</v>
      </c>
      <c r="CJ156" s="6" t="s">
        <v>220</v>
      </c>
      <c r="CK156" s="6" t="s">
        <v>220</v>
      </c>
      <c r="CL156" s="6" t="s">
        <v>220</v>
      </c>
      <c r="CM156" s="6" t="s">
        <v>220</v>
      </c>
      <c r="CN156" s="6" t="s">
        <v>220</v>
      </c>
      <c r="CO156" s="6" t="s">
        <v>220</v>
      </c>
      <c r="CP156" s="6" t="s">
        <v>220</v>
      </c>
      <c r="CQ156" s="6" t="s">
        <v>220</v>
      </c>
      <c r="CR156" s="6" t="s">
        <v>220</v>
      </c>
      <c r="CS156" s="6" t="s">
        <v>220</v>
      </c>
      <c r="CT156" s="6" t="s">
        <v>220</v>
      </c>
      <c r="CU156" s="6" t="s">
        <v>220</v>
      </c>
      <c r="CV156" s="6" t="s">
        <v>220</v>
      </c>
      <c r="CW156" s="6" t="s">
        <v>220</v>
      </c>
      <c r="CX156" s="6" t="s">
        <v>220</v>
      </c>
      <c r="CY156" s="6" t="s">
        <v>220</v>
      </c>
      <c r="CZ156" s="6" t="s">
        <v>220</v>
      </c>
      <c r="DA156" s="6" t="s">
        <v>220</v>
      </c>
      <c r="DB156" s="6" t="s">
        <v>220</v>
      </c>
      <c r="DC156" s="6" t="s">
        <v>220</v>
      </c>
      <c r="DD156" s="6" t="s">
        <v>220</v>
      </c>
      <c r="DE156" s="6" t="s">
        <v>220</v>
      </c>
      <c r="DF156" s="6" t="s">
        <v>220</v>
      </c>
      <c r="DG156" s="6" t="s">
        <v>220</v>
      </c>
      <c r="DH156" s="6" t="s">
        <v>220</v>
      </c>
      <c r="DI156" s="6" t="s">
        <v>220</v>
      </c>
      <c r="DJ156" s="6" t="s">
        <v>220</v>
      </c>
      <c r="DK156" s="6" t="s">
        <v>220</v>
      </c>
      <c r="DL156" s="6">
        <v>15.527932982540429</v>
      </c>
      <c r="DM156" s="6">
        <v>8.0499957445165808</v>
      </c>
      <c r="DN156" s="6">
        <v>6.4341449553302397</v>
      </c>
      <c r="DO156" s="6" t="s">
        <v>220</v>
      </c>
      <c r="DP156" s="6" t="s">
        <v>220</v>
      </c>
      <c r="DQ156" s="6" t="s">
        <v>220</v>
      </c>
      <c r="DR156" s="6" t="s">
        <v>220</v>
      </c>
      <c r="DS156" s="6" t="s">
        <v>220</v>
      </c>
      <c r="DT156" s="6" t="s">
        <v>220</v>
      </c>
      <c r="DU156" s="6" t="s">
        <v>220</v>
      </c>
      <c r="DV156" s="6" t="s">
        <v>220</v>
      </c>
      <c r="DW156" s="6" t="s">
        <v>220</v>
      </c>
      <c r="DX156" s="6" t="s">
        <v>220</v>
      </c>
      <c r="DY156" s="6" t="s">
        <v>220</v>
      </c>
      <c r="DZ156" s="6" t="s">
        <v>220</v>
      </c>
      <c r="EA156" s="6" t="s">
        <v>220</v>
      </c>
      <c r="EB156" s="6" t="s">
        <v>220</v>
      </c>
      <c r="EC156" s="6" t="s">
        <v>220</v>
      </c>
      <c r="ED156" s="6" t="s">
        <v>220</v>
      </c>
      <c r="EE156" s="6" t="s">
        <v>220</v>
      </c>
      <c r="EF156" s="6" t="s">
        <v>220</v>
      </c>
      <c r="EG156" s="6" t="s">
        <v>220</v>
      </c>
      <c r="EH156" s="6" t="s">
        <v>220</v>
      </c>
      <c r="EI156" s="6" t="s">
        <v>220</v>
      </c>
      <c r="EJ156" s="6" t="s">
        <v>220</v>
      </c>
      <c r="EK156" s="6" t="s">
        <v>220</v>
      </c>
      <c r="EL156" s="6" t="s">
        <v>220</v>
      </c>
      <c r="EM156" s="6" t="s">
        <v>220</v>
      </c>
      <c r="EN156" s="6" t="s">
        <v>220</v>
      </c>
      <c r="EO156" s="6" t="s">
        <v>220</v>
      </c>
      <c r="EP156" s="6" t="s">
        <v>220</v>
      </c>
      <c r="EQ156" s="6" t="s">
        <v>220</v>
      </c>
      <c r="ER156" s="6">
        <v>12.414287862714255</v>
      </c>
      <c r="ES156" s="6">
        <v>10.374560805757463</v>
      </c>
      <c r="ET156" s="6">
        <v>8.6654918422303187</v>
      </c>
      <c r="EU156" s="6" t="s">
        <v>220</v>
      </c>
      <c r="EV156" s="6" t="s">
        <v>220</v>
      </c>
      <c r="EW156" s="6" t="s">
        <v>220</v>
      </c>
      <c r="EX156" s="6" t="s">
        <v>220</v>
      </c>
      <c r="EY156" s="6" t="s">
        <v>220</v>
      </c>
      <c r="EZ156" s="6" t="s">
        <v>220</v>
      </c>
      <c r="FA156" s="6" t="s">
        <v>220</v>
      </c>
      <c r="FB156" s="6" t="s">
        <v>220</v>
      </c>
      <c r="FC156" s="6" t="s">
        <v>220</v>
      </c>
      <c r="FD156" s="6" t="s">
        <v>220</v>
      </c>
      <c r="FE156" s="6" t="s">
        <v>220</v>
      </c>
      <c r="FF156" s="6" t="s">
        <v>220</v>
      </c>
      <c r="FG156" s="6" t="s">
        <v>220</v>
      </c>
      <c r="FH156" s="6" t="s">
        <v>220</v>
      </c>
      <c r="FI156" s="6" t="s">
        <v>220</v>
      </c>
      <c r="FJ156" s="6" t="s">
        <v>220</v>
      </c>
      <c r="FK156" s="6" t="s">
        <v>220</v>
      </c>
      <c r="FL156" s="6" t="s">
        <v>220</v>
      </c>
      <c r="FM156" s="6" t="s">
        <v>220</v>
      </c>
      <c r="FN156" s="6" t="s">
        <v>220</v>
      </c>
      <c r="FO156" s="6" t="s">
        <v>220</v>
      </c>
      <c r="FP156" s="6" t="s">
        <v>220</v>
      </c>
      <c r="FQ156" s="6" t="s">
        <v>220</v>
      </c>
      <c r="FR156" s="6" t="s">
        <v>220</v>
      </c>
      <c r="FS156" s="6" t="s">
        <v>220</v>
      </c>
      <c r="FT156" s="6" t="s">
        <v>220</v>
      </c>
      <c r="FU156" s="6" t="s">
        <v>220</v>
      </c>
      <c r="FV156" s="6" t="s">
        <v>220</v>
      </c>
      <c r="FW156" s="6" t="s">
        <v>220</v>
      </c>
      <c r="FX156" s="6">
        <v>15.527932982540433</v>
      </c>
      <c r="FY156" s="6">
        <v>7.9828786520837154</v>
      </c>
      <c r="FZ156" s="6">
        <v>6.4341449553302477</v>
      </c>
      <c r="GA156" s="6" t="s">
        <v>220</v>
      </c>
      <c r="GB156" s="6" t="s">
        <v>220</v>
      </c>
      <c r="GC156" s="6" t="s">
        <v>220</v>
      </c>
      <c r="GD156" s="6" t="s">
        <v>220</v>
      </c>
      <c r="GE156" s="6" t="s">
        <v>220</v>
      </c>
      <c r="GF156" s="6" t="s">
        <v>220</v>
      </c>
      <c r="GG156" s="6" t="s">
        <v>220</v>
      </c>
      <c r="GH156" s="6" t="s">
        <v>220</v>
      </c>
      <c r="GI156" s="6" t="s">
        <v>220</v>
      </c>
      <c r="GJ156" s="6" t="s">
        <v>220</v>
      </c>
      <c r="GK156" s="6" t="s">
        <v>220</v>
      </c>
      <c r="GL156" s="6" t="s">
        <v>220</v>
      </c>
      <c r="GM156" s="5" t="s">
        <v>220</v>
      </c>
      <c r="GN156" s="5" t="s">
        <v>220</v>
      </c>
      <c r="GO156" s="5" t="s">
        <v>220</v>
      </c>
      <c r="GP156" s="5" t="s">
        <v>220</v>
      </c>
      <c r="GQ156" s="5" t="s">
        <v>220</v>
      </c>
      <c r="GR156" s="5" t="s">
        <v>220</v>
      </c>
      <c r="GS156" s="5" t="s">
        <v>220</v>
      </c>
      <c r="GT156" s="5" t="s">
        <v>220</v>
      </c>
      <c r="GU156" s="5" t="s">
        <v>220</v>
      </c>
      <c r="GV156" s="5" t="s">
        <v>220</v>
      </c>
      <c r="GW156" s="5" t="s">
        <v>220</v>
      </c>
      <c r="GX156" s="5" t="s">
        <v>220</v>
      </c>
      <c r="GY156" s="5" t="s">
        <v>220</v>
      </c>
      <c r="GZ156" s="5" t="s">
        <v>220</v>
      </c>
      <c r="HA156" s="5" t="s">
        <v>220</v>
      </c>
      <c r="HB156" s="5" t="s">
        <v>220</v>
      </c>
      <c r="HC156" s="5" t="s">
        <v>220</v>
      </c>
      <c r="HD156" s="5">
        <v>152198</v>
      </c>
      <c r="HE156" s="5">
        <v>1518050</v>
      </c>
      <c r="HF156" s="5">
        <v>1485987</v>
      </c>
      <c r="HG156" s="5" t="s">
        <v>220</v>
      </c>
      <c r="HH156" s="5" t="s">
        <v>220</v>
      </c>
      <c r="HI156" s="5" t="s">
        <v>220</v>
      </c>
      <c r="HJ156" s="5" t="s">
        <v>220</v>
      </c>
      <c r="HK156" s="5" t="s">
        <v>220</v>
      </c>
      <c r="HL156" s="5" t="s">
        <v>220</v>
      </c>
      <c r="HM156" s="5" t="s">
        <v>220</v>
      </c>
      <c r="HN156" s="5" t="s">
        <v>220</v>
      </c>
      <c r="HO156" s="5" t="s">
        <v>220</v>
      </c>
      <c r="HP156" s="5" t="s">
        <v>220</v>
      </c>
      <c r="HQ156" s="5" t="s">
        <v>220</v>
      </c>
      <c r="HR156" s="5" t="s">
        <v>220</v>
      </c>
      <c r="HS156" s="5" t="s">
        <v>220</v>
      </c>
      <c r="HT156" s="5" t="s">
        <v>220</v>
      </c>
      <c r="HU156" s="5" t="s">
        <v>220</v>
      </c>
      <c r="HV156" s="5" t="s">
        <v>220</v>
      </c>
      <c r="HW156" s="5" t="s">
        <v>220</v>
      </c>
      <c r="HX156" s="5" t="s">
        <v>220</v>
      </c>
      <c r="HY156" s="5" t="s">
        <v>220</v>
      </c>
      <c r="HZ156" s="5" t="s">
        <v>220</v>
      </c>
      <c r="IA156" s="5" t="s">
        <v>220</v>
      </c>
      <c r="IB156" s="5" t="s">
        <v>220</v>
      </c>
      <c r="IC156" s="5" t="s">
        <v>220</v>
      </c>
      <c r="ID156" s="5" t="s">
        <v>220</v>
      </c>
      <c r="IE156" s="5" t="s">
        <v>220</v>
      </c>
      <c r="IF156" s="5" t="s">
        <v>220</v>
      </c>
      <c r="IG156" s="5" t="s">
        <v>220</v>
      </c>
      <c r="IH156" s="5" t="s">
        <v>220</v>
      </c>
      <c r="II156" s="5" t="s">
        <v>220</v>
      </c>
      <c r="IJ156" s="5">
        <v>174358</v>
      </c>
      <c r="IK156" s="5">
        <v>1734881</v>
      </c>
      <c r="IL156" s="5">
        <v>1694729</v>
      </c>
      <c r="IM156" s="5" t="s">
        <v>220</v>
      </c>
      <c r="IN156" s="5" t="s">
        <v>220</v>
      </c>
      <c r="IO156" s="5" t="s">
        <v>220</v>
      </c>
      <c r="IP156" s="5" t="s">
        <v>220</v>
      </c>
      <c r="IQ156" s="5" t="s">
        <v>220</v>
      </c>
      <c r="IR156" s="5" t="s">
        <v>220</v>
      </c>
      <c r="IS156" s="5" t="s">
        <v>220</v>
      </c>
      <c r="IT156" s="5" t="s">
        <v>220</v>
      </c>
      <c r="IU156" s="5" t="s">
        <v>220</v>
      </c>
      <c r="IV156" s="5" t="s">
        <v>220</v>
      </c>
      <c r="IW156" s="5" t="s">
        <v>220</v>
      </c>
      <c r="IX156" s="5" t="s">
        <v>220</v>
      </c>
    </row>
    <row r="157" spans="1:258" x14ac:dyDescent="0.3">
      <c r="A157" s="1" t="s">
        <v>151</v>
      </c>
      <c r="B157" s="2">
        <v>4057096</v>
      </c>
      <c r="C157" s="5">
        <v>2699135</v>
      </c>
      <c r="D157" s="5">
        <v>2821549</v>
      </c>
      <c r="E157" s="5">
        <v>2643260</v>
      </c>
      <c r="F157" s="5">
        <v>2742468</v>
      </c>
      <c r="G157" s="5">
        <v>2663836</v>
      </c>
      <c r="H157" s="5">
        <v>2653056</v>
      </c>
      <c r="I157" s="5">
        <v>2686169</v>
      </c>
      <c r="J157" s="5">
        <v>2688367</v>
      </c>
      <c r="K157" s="5">
        <v>2729306</v>
      </c>
      <c r="L157" s="5">
        <v>2678149</v>
      </c>
      <c r="M157" s="5">
        <v>2563048</v>
      </c>
      <c r="N157" s="5">
        <v>2573816</v>
      </c>
      <c r="O157" s="5">
        <v>2665628</v>
      </c>
      <c r="P157" s="5">
        <v>2577776</v>
      </c>
      <c r="Q157" s="5">
        <v>2774322</v>
      </c>
      <c r="R157" s="5">
        <v>2478221</v>
      </c>
      <c r="S157" s="5">
        <v>1996897</v>
      </c>
      <c r="T157" s="5">
        <v>2156036</v>
      </c>
      <c r="U157" s="5">
        <v>2044601</v>
      </c>
      <c r="V157" s="5">
        <v>2153567</v>
      </c>
      <c r="W157" s="5">
        <v>2269005</v>
      </c>
      <c r="X157" s="5">
        <v>2119846</v>
      </c>
      <c r="Y157" s="5">
        <v>2138798</v>
      </c>
      <c r="Z157" s="5">
        <v>2132902</v>
      </c>
      <c r="AA157" s="5">
        <v>2144914</v>
      </c>
      <c r="AB157" s="5">
        <v>2110264</v>
      </c>
      <c r="AC157" s="5">
        <v>2120702</v>
      </c>
      <c r="AD157" s="5">
        <v>2084934</v>
      </c>
      <c r="AE157" s="5">
        <v>2089023</v>
      </c>
      <c r="AF157" s="5">
        <v>2071931</v>
      </c>
      <c r="AG157" s="5">
        <v>2082327</v>
      </c>
      <c r="AH157" s="5">
        <v>2051808</v>
      </c>
      <c r="AI157" s="5">
        <v>7290413</v>
      </c>
      <c r="AJ157" s="5">
        <v>7438639</v>
      </c>
      <c r="AK157" s="5">
        <v>7216272</v>
      </c>
      <c r="AL157" s="5">
        <v>7365999</v>
      </c>
      <c r="AM157" s="5">
        <v>7319681</v>
      </c>
      <c r="AN157" s="5">
        <v>7970527</v>
      </c>
      <c r="AO157" s="5">
        <v>9024632</v>
      </c>
      <c r="AP157" s="5">
        <v>8958822</v>
      </c>
      <c r="AQ157" s="5">
        <v>10142435</v>
      </c>
      <c r="AR157" s="5">
        <v>10569965</v>
      </c>
      <c r="AS157" s="5">
        <v>10153994</v>
      </c>
      <c r="AT157" s="5">
        <v>10040135</v>
      </c>
      <c r="AU157" s="5">
        <v>11758903</v>
      </c>
      <c r="AV157" s="5">
        <v>11062412</v>
      </c>
      <c r="AW157" s="5">
        <v>10706292</v>
      </c>
      <c r="AX157" s="5">
        <v>10407663</v>
      </c>
      <c r="AY157" s="5">
        <v>8863721</v>
      </c>
      <c r="AZ157" s="5">
        <v>9159105</v>
      </c>
      <c r="BA157" s="5">
        <v>9204432</v>
      </c>
      <c r="BB157" s="5">
        <v>8552413</v>
      </c>
      <c r="BC157" s="5">
        <v>8171039</v>
      </c>
      <c r="BD157" s="5">
        <v>8259531</v>
      </c>
      <c r="BE157" s="5">
        <v>8024118</v>
      </c>
      <c r="BF157" s="5">
        <v>7702078</v>
      </c>
      <c r="BG157" s="5">
        <v>8190013</v>
      </c>
      <c r="BH157" s="5">
        <v>7542018</v>
      </c>
      <c r="BI157" s="5">
        <v>7250652</v>
      </c>
      <c r="BJ157" s="5">
        <v>7518724</v>
      </c>
      <c r="BK157" s="5">
        <v>7481747</v>
      </c>
      <c r="BL157" s="5">
        <v>7685323</v>
      </c>
      <c r="BM157" s="5">
        <v>7591590</v>
      </c>
      <c r="BN157" s="5">
        <v>7347017</v>
      </c>
      <c r="BO157" s="6">
        <v>12.850179782865199</v>
      </c>
      <c r="BP157" s="6">
        <v>13.97653781884202</v>
      </c>
      <c r="BQ157" s="6">
        <v>13.51334494456527</v>
      </c>
      <c r="BR157" s="6">
        <v>12.71526471066508</v>
      </c>
      <c r="BS157" s="6">
        <v>13.072586677990239</v>
      </c>
      <c r="BT157" s="6">
        <v>14.22111541403341</v>
      </c>
      <c r="BU157" s="6">
        <v>13.310799943996161</v>
      </c>
      <c r="BV157" s="6">
        <v>12.2077645715472</v>
      </c>
      <c r="BW157" s="6">
        <v>12.064963340457339</v>
      </c>
      <c r="BX157" s="6">
        <v>12.34324836652047</v>
      </c>
      <c r="BY157" s="6">
        <v>11.520814316151361</v>
      </c>
      <c r="BZ157" s="6">
        <v>11.847718529940069</v>
      </c>
      <c r="CA157" s="6">
        <v>11.462839710269069</v>
      </c>
      <c r="CB157" s="6">
        <v>11.70739530703581</v>
      </c>
      <c r="CC157" s="6">
        <v>10.57601561832273</v>
      </c>
      <c r="CD157" s="6">
        <v>10.37988992509646</v>
      </c>
      <c r="CE157" s="6">
        <v>10.717878788941039</v>
      </c>
      <c r="CF157" s="6">
        <v>10.60988777552879</v>
      </c>
      <c r="CG157" s="6">
        <v>11.231042144653159</v>
      </c>
      <c r="CH157" s="6">
        <v>11.16919046400692</v>
      </c>
      <c r="CI157" s="6" t="s">
        <v>220</v>
      </c>
      <c r="CJ157" s="6" t="s">
        <v>220</v>
      </c>
      <c r="CK157" s="6" t="s">
        <v>220</v>
      </c>
      <c r="CL157" s="6" t="s">
        <v>220</v>
      </c>
      <c r="CM157" s="6" t="s">
        <v>220</v>
      </c>
      <c r="CN157" s="6" t="s">
        <v>220</v>
      </c>
      <c r="CO157" s="6" t="s">
        <v>220</v>
      </c>
      <c r="CP157" s="6" t="s">
        <v>220</v>
      </c>
      <c r="CQ157" s="6" t="s">
        <v>220</v>
      </c>
      <c r="CR157" s="6" t="s">
        <v>220</v>
      </c>
      <c r="CS157" s="6" t="s">
        <v>220</v>
      </c>
      <c r="CT157" s="6" t="s">
        <v>220</v>
      </c>
      <c r="CU157" s="6">
        <v>12.51352492322691</v>
      </c>
      <c r="CV157" s="6">
        <v>13.80760441257836</v>
      </c>
      <c r="CW157" s="6">
        <v>13.22394552501904</v>
      </c>
      <c r="CX157" s="6">
        <v>12.48431742266791</v>
      </c>
      <c r="CY157" s="6">
        <v>12.86675798396279</v>
      </c>
      <c r="CZ157" s="6">
        <v>14.003112048635581</v>
      </c>
      <c r="DA157" s="6">
        <v>13.204325335490321</v>
      </c>
      <c r="DB157" s="6">
        <v>11.97931055065494</v>
      </c>
      <c r="DC157" s="6">
        <v>11.63114901225139</v>
      </c>
      <c r="DD157" s="6">
        <v>11.854310593984319</v>
      </c>
      <c r="DE157" s="6">
        <v>10.552534006965571</v>
      </c>
      <c r="DF157" s="6">
        <v>11.11693128644921</v>
      </c>
      <c r="DG157" s="6">
        <v>10.76139863860185</v>
      </c>
      <c r="DH157" s="6">
        <v>10.94299495992456</v>
      </c>
      <c r="DI157" s="6">
        <v>9.7114881633648302</v>
      </c>
      <c r="DJ157" s="6">
        <v>9.3511438106684608</v>
      </c>
      <c r="DK157" s="6">
        <v>9.4248911805204205</v>
      </c>
      <c r="DL157" s="6">
        <v>9.2221372172634606</v>
      </c>
      <c r="DM157" s="6">
        <v>9.49036400276308</v>
      </c>
      <c r="DN157" s="6">
        <v>9.5511073791551002</v>
      </c>
      <c r="DO157" s="6" t="s">
        <v>220</v>
      </c>
      <c r="DP157" s="6" t="s">
        <v>220</v>
      </c>
      <c r="DQ157" s="6" t="s">
        <v>220</v>
      </c>
      <c r="DR157" s="6" t="s">
        <v>220</v>
      </c>
      <c r="DS157" s="6" t="s">
        <v>220</v>
      </c>
      <c r="DT157" s="6" t="s">
        <v>220</v>
      </c>
      <c r="DU157" s="6" t="s">
        <v>220</v>
      </c>
      <c r="DV157" s="6" t="s">
        <v>220</v>
      </c>
      <c r="DW157" s="6" t="s">
        <v>220</v>
      </c>
      <c r="DX157" s="6" t="s">
        <v>220</v>
      </c>
      <c r="DY157" s="6" t="s">
        <v>220</v>
      </c>
      <c r="DZ157" s="6" t="s">
        <v>220</v>
      </c>
      <c r="EA157" s="6">
        <v>12.155009717931751</v>
      </c>
      <c r="EB157" s="6">
        <v>13.041351768603617</v>
      </c>
      <c r="EC157" s="6">
        <v>12.447134389781706</v>
      </c>
      <c r="ED157" s="6">
        <v>11.563384354305812</v>
      </c>
      <c r="EE157" s="6">
        <v>11.568162766715831</v>
      </c>
      <c r="EF157" s="6">
        <v>11.919348856563902</v>
      </c>
      <c r="EG157" s="6">
        <v>11.358965128404058</v>
      </c>
      <c r="EH157" s="6">
        <v>10.725804921723856</v>
      </c>
      <c r="EI157" s="6">
        <v>10.396503346830114</v>
      </c>
      <c r="EJ157" s="6">
        <v>10.73424213642803</v>
      </c>
      <c r="EK157" s="6">
        <v>10.060913975011532</v>
      </c>
      <c r="EL157" s="6">
        <v>9.7940157656581022</v>
      </c>
      <c r="EM157" s="6">
        <v>9.6152792568860157</v>
      </c>
      <c r="EN157" s="6">
        <v>9.8544686121553209</v>
      </c>
      <c r="EO157" s="6">
        <v>8.7997355750341892</v>
      </c>
      <c r="EP157" s="6">
        <v>9.5123881203492342</v>
      </c>
      <c r="EQ157" s="6">
        <v>10.480753871818898</v>
      </c>
      <c r="ER157" s="6">
        <v>10.485537752509112</v>
      </c>
      <c r="ES157" s="6">
        <v>11.104982565393843</v>
      </c>
      <c r="ET157" s="6">
        <v>11.115928402052875</v>
      </c>
      <c r="EU157" s="6" t="s">
        <v>220</v>
      </c>
      <c r="EV157" s="6" t="s">
        <v>220</v>
      </c>
      <c r="EW157" s="6" t="s">
        <v>220</v>
      </c>
      <c r="EX157" s="6" t="s">
        <v>220</v>
      </c>
      <c r="EY157" s="6" t="s">
        <v>220</v>
      </c>
      <c r="EZ157" s="6" t="s">
        <v>220</v>
      </c>
      <c r="FA157" s="6" t="s">
        <v>220</v>
      </c>
      <c r="FB157" s="6" t="s">
        <v>220</v>
      </c>
      <c r="FC157" s="6" t="s">
        <v>220</v>
      </c>
      <c r="FD157" s="6" t="s">
        <v>220</v>
      </c>
      <c r="FE157" s="6" t="s">
        <v>220</v>
      </c>
      <c r="FF157" s="6" t="s">
        <v>220</v>
      </c>
      <c r="FG157" s="6">
        <v>8.2944290873501618</v>
      </c>
      <c r="FH157" s="6">
        <v>8.9302244790622733</v>
      </c>
      <c r="FI157" s="6">
        <v>8.3384948779183627</v>
      </c>
      <c r="FJ157" s="6">
        <v>7.9280526644952083</v>
      </c>
      <c r="FK157" s="6">
        <v>7.8443643058025305</v>
      </c>
      <c r="FL157" s="6">
        <v>7.6609372688085937</v>
      </c>
      <c r="FM157" s="6">
        <v>7.8382913123963567</v>
      </c>
      <c r="FN157" s="6">
        <v>7.6486302111517244</v>
      </c>
      <c r="FO157" s="6">
        <v>7.144857561837596</v>
      </c>
      <c r="FP157" s="6">
        <v>7.4129591002193793</v>
      </c>
      <c r="FQ157" s="6">
        <v>6.5030591256050441</v>
      </c>
      <c r="FR157" s="6">
        <v>6.2043067175719147</v>
      </c>
      <c r="FS157" s="6">
        <v>6.3171945010985073</v>
      </c>
      <c r="FT157" s="6">
        <v>6.7549790930571243</v>
      </c>
      <c r="FU157" s="6">
        <v>5.8005470523991214</v>
      </c>
      <c r="FV157" s="6">
        <v>6.8739347068681793</v>
      </c>
      <c r="FW157" s="6">
        <v>8.7871609422649968</v>
      </c>
      <c r="FX157" s="6">
        <v>9.0745059166029876</v>
      </c>
      <c r="FY157" s="6">
        <v>9.4149230152821399</v>
      </c>
      <c r="FZ157" s="6">
        <v>9.4232520425357542</v>
      </c>
      <c r="GA157" s="6" t="s">
        <v>220</v>
      </c>
      <c r="GB157" s="6" t="s">
        <v>220</v>
      </c>
      <c r="GC157" s="6" t="s">
        <v>220</v>
      </c>
      <c r="GD157" s="6" t="s">
        <v>220</v>
      </c>
      <c r="GE157" s="6" t="s">
        <v>220</v>
      </c>
      <c r="GF157" s="6" t="s">
        <v>220</v>
      </c>
      <c r="GG157" s="6" t="s">
        <v>220</v>
      </c>
      <c r="GH157" s="6" t="s">
        <v>220</v>
      </c>
      <c r="GI157" s="6" t="s">
        <v>220</v>
      </c>
      <c r="GJ157" s="6" t="s">
        <v>220</v>
      </c>
      <c r="GK157" s="6" t="s">
        <v>220</v>
      </c>
      <c r="GL157" s="6" t="s">
        <v>220</v>
      </c>
      <c r="GM157" s="5">
        <v>341658</v>
      </c>
      <c r="GN157" s="5">
        <v>339925</v>
      </c>
      <c r="GO157" s="5">
        <v>337036</v>
      </c>
      <c r="GP157" s="5">
        <v>334750</v>
      </c>
      <c r="GQ157" s="5">
        <v>332756</v>
      </c>
      <c r="GR157" s="5">
        <v>331367</v>
      </c>
      <c r="GS157" s="5">
        <v>330180</v>
      </c>
      <c r="GT157" s="5">
        <v>328581</v>
      </c>
      <c r="GU157" s="5">
        <v>326449</v>
      </c>
      <c r="GV157" s="5">
        <v>324661</v>
      </c>
      <c r="GW157" s="5">
        <v>322003</v>
      </c>
      <c r="GX157" s="5">
        <v>320812</v>
      </c>
      <c r="GY157" s="5">
        <v>319824</v>
      </c>
      <c r="GZ157" s="5">
        <v>319371</v>
      </c>
      <c r="HA157" s="5">
        <v>319429</v>
      </c>
      <c r="HB157" s="5">
        <v>318354</v>
      </c>
      <c r="HC157" s="5">
        <v>317426</v>
      </c>
      <c r="HD157" s="5">
        <v>317488</v>
      </c>
      <c r="HE157" s="5">
        <v>315537</v>
      </c>
      <c r="HF157" s="5">
        <v>295504</v>
      </c>
      <c r="HG157" s="5" t="s">
        <v>220</v>
      </c>
      <c r="HH157" s="5" t="s">
        <v>220</v>
      </c>
      <c r="HI157" s="5" t="s">
        <v>220</v>
      </c>
      <c r="HJ157" s="5" t="s">
        <v>220</v>
      </c>
      <c r="HK157" s="5" t="s">
        <v>220</v>
      </c>
      <c r="HL157" s="5" t="s">
        <v>220</v>
      </c>
      <c r="HM157" s="5" t="s">
        <v>220</v>
      </c>
      <c r="HN157" s="5" t="s">
        <v>220</v>
      </c>
      <c r="HO157" s="5" t="s">
        <v>220</v>
      </c>
      <c r="HP157" s="5" t="s">
        <v>220</v>
      </c>
      <c r="HQ157" s="5" t="s">
        <v>220</v>
      </c>
      <c r="HR157" s="5" t="s">
        <v>220</v>
      </c>
      <c r="HS157" s="5">
        <v>383541</v>
      </c>
      <c r="HT157" s="5">
        <v>381326</v>
      </c>
      <c r="HU157" s="5">
        <v>378409</v>
      </c>
      <c r="HV157" s="5">
        <v>375912</v>
      </c>
      <c r="HW157" s="5">
        <v>373812</v>
      </c>
      <c r="HX157" s="5">
        <v>372237</v>
      </c>
      <c r="HY157" s="5">
        <v>370703</v>
      </c>
      <c r="HZ157" s="5">
        <v>369064</v>
      </c>
      <c r="IA157" s="5">
        <v>367349</v>
      </c>
      <c r="IB157" s="5">
        <v>365521</v>
      </c>
      <c r="IC157" s="5">
        <v>362560</v>
      </c>
      <c r="ID157" s="5">
        <v>361036</v>
      </c>
      <c r="IE157" s="5">
        <v>359684</v>
      </c>
      <c r="IF157" s="5">
        <v>359450</v>
      </c>
      <c r="IG157" s="5">
        <v>358785</v>
      </c>
      <c r="IH157" s="5">
        <v>357445</v>
      </c>
      <c r="II157" s="5">
        <v>355967</v>
      </c>
      <c r="IJ157" s="5">
        <v>355415</v>
      </c>
      <c r="IK157" s="5">
        <v>353033</v>
      </c>
      <c r="IL157" s="5">
        <v>329079</v>
      </c>
      <c r="IM157" s="5" t="s">
        <v>220</v>
      </c>
      <c r="IN157" s="5" t="s">
        <v>220</v>
      </c>
      <c r="IO157" s="5" t="s">
        <v>220</v>
      </c>
      <c r="IP157" s="5" t="s">
        <v>220</v>
      </c>
      <c r="IQ157" s="5" t="s">
        <v>220</v>
      </c>
      <c r="IR157" s="5" t="s">
        <v>220</v>
      </c>
      <c r="IS157" s="5" t="s">
        <v>220</v>
      </c>
      <c r="IT157" s="5" t="s">
        <v>220</v>
      </c>
      <c r="IU157" s="5" t="s">
        <v>220</v>
      </c>
      <c r="IV157" s="5" t="s">
        <v>220</v>
      </c>
      <c r="IW157" s="5" t="s">
        <v>220</v>
      </c>
      <c r="IX157" s="5" t="s">
        <v>220</v>
      </c>
    </row>
    <row r="158" spans="1:258" x14ac:dyDescent="0.3">
      <c r="A158" s="1" t="s">
        <v>152</v>
      </c>
      <c r="B158" s="2">
        <v>4062660</v>
      </c>
      <c r="C158" s="5">
        <v>721012</v>
      </c>
      <c r="D158" s="5">
        <v>728935</v>
      </c>
      <c r="E158" s="5">
        <v>702314</v>
      </c>
      <c r="F158" s="5">
        <v>748054</v>
      </c>
      <c r="G158" s="5">
        <v>755351</v>
      </c>
      <c r="H158" s="5">
        <v>723482</v>
      </c>
      <c r="I158" s="5">
        <v>750816</v>
      </c>
      <c r="J158" s="5">
        <v>744598</v>
      </c>
      <c r="K158" s="5">
        <v>758680</v>
      </c>
      <c r="L158" s="5">
        <v>774596</v>
      </c>
      <c r="M158" s="5">
        <v>716895</v>
      </c>
      <c r="N158" s="5">
        <v>758015</v>
      </c>
      <c r="O158" s="5">
        <v>778754</v>
      </c>
      <c r="P158" s="5">
        <v>755276</v>
      </c>
      <c r="Q158" s="5">
        <v>802531</v>
      </c>
      <c r="R158" s="5">
        <v>714963</v>
      </c>
      <c r="S158" s="5">
        <v>703616</v>
      </c>
      <c r="T158" s="5">
        <v>696176</v>
      </c>
      <c r="U158" s="5">
        <v>645356</v>
      </c>
      <c r="V158" s="5">
        <v>625717</v>
      </c>
      <c r="W158" s="5">
        <v>621167</v>
      </c>
      <c r="X158" s="5">
        <v>600128</v>
      </c>
      <c r="Y158" s="5">
        <v>561133</v>
      </c>
      <c r="Z158" s="5">
        <v>547281</v>
      </c>
      <c r="AA158" s="5">
        <v>529513</v>
      </c>
      <c r="AB158" s="5">
        <v>521289</v>
      </c>
      <c r="AC158" s="5" t="s">
        <v>220</v>
      </c>
      <c r="AD158" s="5" t="s">
        <v>220</v>
      </c>
      <c r="AE158" s="5" t="s">
        <v>220</v>
      </c>
      <c r="AF158" s="5" t="s">
        <v>220</v>
      </c>
      <c r="AG158" s="5" t="s">
        <v>220</v>
      </c>
      <c r="AH158" s="5" t="s">
        <v>220</v>
      </c>
      <c r="AI158" s="5">
        <v>1549151</v>
      </c>
      <c r="AJ158" s="5">
        <v>1574884</v>
      </c>
      <c r="AK158" s="5">
        <v>1538962</v>
      </c>
      <c r="AL158" s="5">
        <v>1601861</v>
      </c>
      <c r="AM158" s="5">
        <v>1631351</v>
      </c>
      <c r="AN158" s="5">
        <v>1610904</v>
      </c>
      <c r="AO158" s="5">
        <v>1642857</v>
      </c>
      <c r="AP158" s="5">
        <v>1639807</v>
      </c>
      <c r="AQ158" s="5">
        <v>1665452</v>
      </c>
      <c r="AR158" s="5">
        <v>1678669</v>
      </c>
      <c r="AS158" s="5">
        <v>1587447</v>
      </c>
      <c r="AT158" s="5">
        <v>1676035</v>
      </c>
      <c r="AU158" s="5">
        <v>1703952</v>
      </c>
      <c r="AV158" s="5">
        <v>1664601</v>
      </c>
      <c r="AW158" s="5">
        <v>1738407</v>
      </c>
      <c r="AX158" s="5">
        <v>1584804</v>
      </c>
      <c r="AY158" s="5">
        <v>1563289</v>
      </c>
      <c r="AZ158" s="5">
        <v>1542342</v>
      </c>
      <c r="BA158" s="5">
        <v>1464234</v>
      </c>
      <c r="BB158" s="5">
        <v>1416409</v>
      </c>
      <c r="BC158" s="5">
        <v>1432604</v>
      </c>
      <c r="BD158" s="5">
        <v>1384087</v>
      </c>
      <c r="BE158" s="5">
        <v>1329341</v>
      </c>
      <c r="BF158" s="5">
        <v>1312062</v>
      </c>
      <c r="BG158" s="5">
        <v>1284764</v>
      </c>
      <c r="BH158" s="5">
        <v>1254361</v>
      </c>
      <c r="BI158" s="5" t="s">
        <v>220</v>
      </c>
      <c r="BJ158" s="5" t="s">
        <v>220</v>
      </c>
      <c r="BK158" s="5" t="s">
        <v>220</v>
      </c>
      <c r="BL158" s="5" t="s">
        <v>220</v>
      </c>
      <c r="BM158" s="5" t="s">
        <v>220</v>
      </c>
      <c r="BN158" s="5" t="s">
        <v>220</v>
      </c>
      <c r="BO158" s="6">
        <v>16.355224499983461</v>
      </c>
      <c r="BP158" s="6">
        <v>16.788366048946688</v>
      </c>
      <c r="BQ158" s="6">
        <v>15.350825983819201</v>
      </c>
      <c r="BR158" s="6">
        <v>16.970432109501228</v>
      </c>
      <c r="BS158" s="6">
        <v>17.040289963843861</v>
      </c>
      <c r="BT158" s="6">
        <v>16.133215848886419</v>
      </c>
      <c r="BU158" s="6">
        <v>16.27564541513869</v>
      </c>
      <c r="BV158" s="6">
        <v>16.53735925077644</v>
      </c>
      <c r="BW158" s="6">
        <v>17.11726413896897</v>
      </c>
      <c r="BX158" s="6">
        <v>17.538927924505298</v>
      </c>
      <c r="BY158" s="6">
        <v>16.554548358256</v>
      </c>
      <c r="BZ158" s="6">
        <v>16.423376917984001</v>
      </c>
      <c r="CA158" s="6">
        <v>14.046705317687721</v>
      </c>
      <c r="CB158" s="6">
        <v>11.97048699634597</v>
      </c>
      <c r="CC158" s="6">
        <v>10.97765815608139</v>
      </c>
      <c r="CD158" s="6">
        <v>10.372579241973691</v>
      </c>
      <c r="CE158" s="6">
        <v>9.6214412406767291</v>
      </c>
      <c r="CF158" s="6">
        <v>9.3546746799659797</v>
      </c>
      <c r="CG158" s="6">
        <v>9.5111175849837792</v>
      </c>
      <c r="CH158" s="6">
        <v>9.7071534974714293</v>
      </c>
      <c r="CI158" s="6" t="s">
        <v>220</v>
      </c>
      <c r="CJ158" s="6" t="s">
        <v>220</v>
      </c>
      <c r="CK158" s="6" t="s">
        <v>220</v>
      </c>
      <c r="CL158" s="6" t="s">
        <v>220</v>
      </c>
      <c r="CM158" s="6" t="s">
        <v>220</v>
      </c>
      <c r="CN158" s="6" t="s">
        <v>220</v>
      </c>
      <c r="CO158" s="6" t="s">
        <v>220</v>
      </c>
      <c r="CP158" s="6" t="s">
        <v>220</v>
      </c>
      <c r="CQ158" s="6" t="s">
        <v>220</v>
      </c>
      <c r="CR158" s="6" t="s">
        <v>220</v>
      </c>
      <c r="CS158" s="6" t="s">
        <v>220</v>
      </c>
      <c r="CT158" s="6" t="s">
        <v>220</v>
      </c>
      <c r="CU158" s="6">
        <v>15.739346205125671</v>
      </c>
      <c r="CV158" s="6">
        <v>16.17407939765879</v>
      </c>
      <c r="CW158" s="6">
        <v>11.563298426733819</v>
      </c>
      <c r="CX158" s="6">
        <v>16.352210856839928</v>
      </c>
      <c r="CY158" s="6">
        <v>16.398190009025932</v>
      </c>
      <c r="CZ158" s="6">
        <v>15.762122135815501</v>
      </c>
      <c r="DA158" s="6">
        <v>16.07159796171338</v>
      </c>
      <c r="DB158" s="6">
        <v>16.19089792188247</v>
      </c>
      <c r="DC158" s="6">
        <v>16.603374655771091</v>
      </c>
      <c r="DD158" s="6">
        <v>16.7925154290173</v>
      </c>
      <c r="DE158" s="6">
        <v>15.809690785010289</v>
      </c>
      <c r="DF158" s="6">
        <v>15.856445730663729</v>
      </c>
      <c r="DG158" s="6">
        <v>13.63166893381187</v>
      </c>
      <c r="DH158" s="6">
        <v>11.62427849386407</v>
      </c>
      <c r="DI158" s="6">
        <v>10.6566941424195</v>
      </c>
      <c r="DJ158" s="6">
        <v>10.054612719478531</v>
      </c>
      <c r="DK158" s="6">
        <v>9.1933713189590307</v>
      </c>
      <c r="DL158" s="6">
        <v>8.9001661110181693</v>
      </c>
      <c r="DM158" s="6">
        <v>9.0971017489186394</v>
      </c>
      <c r="DN158" s="6">
        <v>9.4482172253477792</v>
      </c>
      <c r="DO158" s="6" t="s">
        <v>220</v>
      </c>
      <c r="DP158" s="6" t="s">
        <v>220</v>
      </c>
      <c r="DQ158" s="6" t="s">
        <v>220</v>
      </c>
      <c r="DR158" s="6" t="s">
        <v>220</v>
      </c>
      <c r="DS158" s="6" t="s">
        <v>220</v>
      </c>
      <c r="DT158" s="6" t="s">
        <v>220</v>
      </c>
      <c r="DU158" s="6" t="s">
        <v>220</v>
      </c>
      <c r="DV158" s="6" t="s">
        <v>220</v>
      </c>
      <c r="DW158" s="6" t="s">
        <v>220</v>
      </c>
      <c r="DX158" s="6" t="s">
        <v>220</v>
      </c>
      <c r="DY158" s="6" t="s">
        <v>220</v>
      </c>
      <c r="DZ158" s="6" t="s">
        <v>220</v>
      </c>
      <c r="EA158" s="6">
        <v>15.539408498055511</v>
      </c>
      <c r="EB158" s="6">
        <v>15.888247923340215</v>
      </c>
      <c r="EC158" s="6">
        <v>15.350825983819202</v>
      </c>
      <c r="ED158" s="6">
        <v>15.90406574926409</v>
      </c>
      <c r="EE158" s="6">
        <v>15.855410266220606</v>
      </c>
      <c r="EF158" s="6">
        <v>14.718818159954221</v>
      </c>
      <c r="EG158" s="6">
        <v>14.701338277287645</v>
      </c>
      <c r="EH158" s="6">
        <v>15.392320085929109</v>
      </c>
      <c r="EI158" s="6">
        <v>16.476738149013944</v>
      </c>
      <c r="EJ158" s="6">
        <v>17.482727778430277</v>
      </c>
      <c r="EK158" s="6">
        <v>16.552177114361257</v>
      </c>
      <c r="EL158" s="6">
        <v>16.423376917984008</v>
      </c>
      <c r="EM158" s="6">
        <v>14.046529063333649</v>
      </c>
      <c r="EN158" s="6">
        <v>11.970326079472935</v>
      </c>
      <c r="EO158" s="6">
        <v>10.977658156081393</v>
      </c>
      <c r="EP158" s="6">
        <v>10.3725792419737</v>
      </c>
      <c r="EQ158" s="6">
        <v>9.6214412406767327</v>
      </c>
      <c r="ER158" s="6">
        <v>9.354674679965985</v>
      </c>
      <c r="ES158" s="6">
        <v>9.5110295712753885</v>
      </c>
      <c r="ET158" s="6">
        <v>9.706784376962748</v>
      </c>
      <c r="EU158" s="6" t="s">
        <v>220</v>
      </c>
      <c r="EV158" s="6" t="s">
        <v>220</v>
      </c>
      <c r="EW158" s="6" t="s">
        <v>220</v>
      </c>
      <c r="EX158" s="6" t="s">
        <v>220</v>
      </c>
      <c r="EY158" s="6" t="s">
        <v>220</v>
      </c>
      <c r="EZ158" s="6" t="s">
        <v>220</v>
      </c>
      <c r="FA158" s="6" t="s">
        <v>220</v>
      </c>
      <c r="FB158" s="6" t="s">
        <v>220</v>
      </c>
      <c r="FC158" s="6" t="s">
        <v>220</v>
      </c>
      <c r="FD158" s="6" t="s">
        <v>220</v>
      </c>
      <c r="FE158" s="6" t="s">
        <v>220</v>
      </c>
      <c r="FF158" s="6" t="s">
        <v>220</v>
      </c>
      <c r="FG158" s="6">
        <v>11.496232452485264</v>
      </c>
      <c r="FH158" s="6">
        <v>11.792297083467735</v>
      </c>
      <c r="FI158" s="6">
        <v>11.563298426733828</v>
      </c>
      <c r="FJ158" s="6">
        <v>11.917271172262245</v>
      </c>
      <c r="FK158" s="6">
        <v>11.930357108923831</v>
      </c>
      <c r="FL158" s="6">
        <v>11.138397360489911</v>
      </c>
      <c r="FM158" s="6">
        <v>11.173157493318042</v>
      </c>
      <c r="FN158" s="6">
        <v>11.626436297952319</v>
      </c>
      <c r="FO158" s="6">
        <v>12.598839356211966</v>
      </c>
      <c r="FP158" s="6">
        <v>14.018955482614212</v>
      </c>
      <c r="FQ158" s="6">
        <v>13.966513527695728</v>
      </c>
      <c r="FR158" s="6">
        <v>14.6038629241854</v>
      </c>
      <c r="FS158" s="6">
        <v>12.667324353810644</v>
      </c>
      <c r="FT158" s="6">
        <v>10.769901754293219</v>
      </c>
      <c r="FU158" s="6">
        <v>9.9454327700203518</v>
      </c>
      <c r="FV158" s="6">
        <v>9.4257141108390137</v>
      </c>
      <c r="FW158" s="6">
        <v>8.9949459121122199</v>
      </c>
      <c r="FX158" s="6">
        <v>8.9001661110181782</v>
      </c>
      <c r="FY158" s="6">
        <v>9.0878233943481703</v>
      </c>
      <c r="FZ158" s="6">
        <v>9.3741285179633849</v>
      </c>
      <c r="GA158" s="6" t="s">
        <v>220</v>
      </c>
      <c r="GB158" s="6" t="s">
        <v>220</v>
      </c>
      <c r="GC158" s="6" t="s">
        <v>220</v>
      </c>
      <c r="GD158" s="6" t="s">
        <v>220</v>
      </c>
      <c r="GE158" s="6" t="s">
        <v>220</v>
      </c>
      <c r="GF158" s="6" t="s">
        <v>220</v>
      </c>
      <c r="GG158" s="6" t="s">
        <v>220</v>
      </c>
      <c r="GH158" s="6" t="s">
        <v>220</v>
      </c>
      <c r="GI158" s="6" t="s">
        <v>220</v>
      </c>
      <c r="GJ158" s="6" t="s">
        <v>220</v>
      </c>
      <c r="GK158" s="6" t="s">
        <v>220</v>
      </c>
      <c r="GL158" s="6" t="s">
        <v>220</v>
      </c>
      <c r="GM158" s="5">
        <v>64493</v>
      </c>
      <c r="GN158" s="5">
        <v>64235</v>
      </c>
      <c r="GO158" s="5">
        <v>63966</v>
      </c>
      <c r="GP158" s="5">
        <v>63925</v>
      </c>
      <c r="GQ158" s="5">
        <v>63660</v>
      </c>
      <c r="GR158" s="5">
        <v>63566</v>
      </c>
      <c r="GS158" s="5">
        <v>63532</v>
      </c>
      <c r="GT158" s="5">
        <v>63407</v>
      </c>
      <c r="GU158" s="5">
        <v>63345</v>
      </c>
      <c r="GV158" s="5">
        <v>63350</v>
      </c>
      <c r="GW158" s="5">
        <v>63321</v>
      </c>
      <c r="GX158" s="5">
        <v>63312</v>
      </c>
      <c r="GY158" s="5">
        <v>63200</v>
      </c>
      <c r="GZ158" s="5">
        <v>62757</v>
      </c>
      <c r="HA158" s="5">
        <v>62491</v>
      </c>
      <c r="HB158" s="5">
        <v>62415</v>
      </c>
      <c r="HC158" s="5">
        <v>62315</v>
      </c>
      <c r="HD158" s="5">
        <v>61749</v>
      </c>
      <c r="HE158" s="5">
        <v>61435</v>
      </c>
      <c r="HF158" s="5">
        <v>60930</v>
      </c>
      <c r="HG158" s="5" t="s">
        <v>220</v>
      </c>
      <c r="HH158" s="5" t="s">
        <v>220</v>
      </c>
      <c r="HI158" s="5" t="s">
        <v>220</v>
      </c>
      <c r="HJ158" s="5" t="s">
        <v>220</v>
      </c>
      <c r="HK158" s="5" t="s">
        <v>220</v>
      </c>
      <c r="HL158" s="5" t="s">
        <v>220</v>
      </c>
      <c r="HM158" s="5" t="s">
        <v>220</v>
      </c>
      <c r="HN158" s="5" t="s">
        <v>220</v>
      </c>
      <c r="HO158" s="5" t="s">
        <v>220</v>
      </c>
      <c r="HP158" s="5" t="s">
        <v>220</v>
      </c>
      <c r="HQ158" s="5" t="s">
        <v>220</v>
      </c>
      <c r="HR158" s="5" t="s">
        <v>220</v>
      </c>
      <c r="HS158" s="5">
        <v>73968</v>
      </c>
      <c r="HT158" s="5">
        <v>73720</v>
      </c>
      <c r="HU158" s="5">
        <v>73400</v>
      </c>
      <c r="HV158" s="5">
        <v>73312</v>
      </c>
      <c r="HW158" s="5">
        <v>72947</v>
      </c>
      <c r="HX158" s="5">
        <v>72860</v>
      </c>
      <c r="HY158" s="5">
        <v>72738</v>
      </c>
      <c r="HZ158" s="5">
        <v>72545</v>
      </c>
      <c r="IA158" s="5">
        <v>72470</v>
      </c>
      <c r="IB158" s="5">
        <v>72473</v>
      </c>
      <c r="IC158" s="5">
        <v>72431</v>
      </c>
      <c r="ID158" s="5">
        <v>72398</v>
      </c>
      <c r="IE158" s="5">
        <v>72274</v>
      </c>
      <c r="IF158" s="5">
        <v>71886</v>
      </c>
      <c r="IG158" s="5">
        <v>71581</v>
      </c>
      <c r="IH158" s="5">
        <v>71482</v>
      </c>
      <c r="II158" s="5">
        <v>71280</v>
      </c>
      <c r="IJ158" s="5">
        <v>70407</v>
      </c>
      <c r="IK158" s="5">
        <v>70012</v>
      </c>
      <c r="IL158" s="5">
        <v>69361</v>
      </c>
      <c r="IM158" s="5" t="s">
        <v>220</v>
      </c>
      <c r="IN158" s="5" t="s">
        <v>220</v>
      </c>
      <c r="IO158" s="5" t="s">
        <v>220</v>
      </c>
      <c r="IP158" s="5" t="s">
        <v>220</v>
      </c>
      <c r="IQ158" s="5" t="s">
        <v>220</v>
      </c>
      <c r="IR158" s="5" t="s">
        <v>220</v>
      </c>
      <c r="IS158" s="5" t="s">
        <v>220</v>
      </c>
      <c r="IT158" s="5" t="s">
        <v>220</v>
      </c>
      <c r="IU158" s="5" t="s">
        <v>220</v>
      </c>
      <c r="IV158" s="5" t="s">
        <v>220</v>
      </c>
      <c r="IW158" s="5" t="s">
        <v>220</v>
      </c>
      <c r="IX158" s="5" t="s">
        <v>220</v>
      </c>
    </row>
    <row r="159" spans="1:258" x14ac:dyDescent="0.3">
      <c r="A159" s="1" t="s">
        <v>153</v>
      </c>
      <c r="B159" s="2">
        <v>4057097</v>
      </c>
      <c r="C159" s="5">
        <v>5981976</v>
      </c>
      <c r="D159" s="5">
        <v>6336436</v>
      </c>
      <c r="E159" s="5">
        <v>6577628</v>
      </c>
      <c r="F159" s="5">
        <v>6684887</v>
      </c>
      <c r="G159" s="5">
        <v>7143500</v>
      </c>
      <c r="H159" s="5">
        <v>7330498</v>
      </c>
      <c r="I159" s="5">
        <v>7253852</v>
      </c>
      <c r="J159" s="5">
        <v>6869693</v>
      </c>
      <c r="K159" s="5">
        <v>6531943</v>
      </c>
      <c r="L159" s="5">
        <v>5114568</v>
      </c>
      <c r="M159" s="5">
        <v>5279609</v>
      </c>
      <c r="N159" s="5">
        <v>5447910</v>
      </c>
      <c r="O159" s="5">
        <v>4447341</v>
      </c>
      <c r="P159" s="5">
        <v>4233441</v>
      </c>
      <c r="Q159" s="5">
        <v>3608314</v>
      </c>
      <c r="R159" s="5">
        <v>3663082</v>
      </c>
      <c r="S159" s="5">
        <v>4476343</v>
      </c>
      <c r="T159" s="5">
        <v>3149807</v>
      </c>
      <c r="U159" s="5">
        <v>3726151</v>
      </c>
      <c r="V159" s="5">
        <v>6304063</v>
      </c>
      <c r="W159" s="5">
        <v>6327486</v>
      </c>
      <c r="X159" s="5">
        <v>6282231</v>
      </c>
      <c r="Y159" s="5">
        <v>6124594</v>
      </c>
      <c r="Z159" s="5">
        <v>5936378</v>
      </c>
      <c r="AA159" s="5">
        <v>5735797</v>
      </c>
      <c r="AB159" s="5">
        <v>5730818</v>
      </c>
      <c r="AC159" s="5">
        <v>5550869</v>
      </c>
      <c r="AD159" s="5">
        <v>5611070</v>
      </c>
      <c r="AE159" s="5">
        <v>5334698</v>
      </c>
      <c r="AF159" s="5">
        <v>5422942</v>
      </c>
      <c r="AG159" s="5">
        <v>5145744</v>
      </c>
      <c r="AH159" s="5">
        <v>4929343</v>
      </c>
      <c r="AI159" s="5">
        <v>24228406</v>
      </c>
      <c r="AJ159" s="5">
        <v>26338406</v>
      </c>
      <c r="AK159" s="5">
        <v>29300970</v>
      </c>
      <c r="AL159" s="5">
        <v>29443890</v>
      </c>
      <c r="AM159" s="5">
        <v>33132033</v>
      </c>
      <c r="AN159" s="5">
        <v>30952957</v>
      </c>
      <c r="AO159" s="5">
        <v>32916382</v>
      </c>
      <c r="AP159" s="5">
        <v>30630139</v>
      </c>
      <c r="AQ159" s="5">
        <v>28303970</v>
      </c>
      <c r="AR159" s="5">
        <v>14969805</v>
      </c>
      <c r="AS159" s="5">
        <v>13915627</v>
      </c>
      <c r="AT159" s="5">
        <v>13546890</v>
      </c>
      <c r="AU159" s="5">
        <v>11155083</v>
      </c>
      <c r="AV159" s="5">
        <v>9962880</v>
      </c>
      <c r="AW159" s="5">
        <v>8160509</v>
      </c>
      <c r="AX159" s="5">
        <v>8229665</v>
      </c>
      <c r="AY159" s="5">
        <v>10057042</v>
      </c>
      <c r="AZ159" s="5">
        <v>7193172</v>
      </c>
      <c r="BA159" s="5">
        <v>9408953</v>
      </c>
      <c r="BB159" s="5">
        <v>16015345</v>
      </c>
      <c r="BC159" s="5">
        <v>15101690</v>
      </c>
      <c r="BD159" s="5">
        <v>16991370</v>
      </c>
      <c r="BE159" s="5">
        <v>21667086</v>
      </c>
      <c r="BF159" s="5">
        <v>16695208</v>
      </c>
      <c r="BG159" s="5">
        <v>15916750</v>
      </c>
      <c r="BH159" s="5">
        <v>16141637</v>
      </c>
      <c r="BI159" s="5">
        <v>16091636</v>
      </c>
      <c r="BJ159" s="5">
        <v>15531282</v>
      </c>
      <c r="BK159" s="5">
        <v>14887988</v>
      </c>
      <c r="BL159" s="5">
        <v>15089449</v>
      </c>
      <c r="BM159" s="5">
        <v>14439052</v>
      </c>
      <c r="BN159" s="5">
        <v>13799745</v>
      </c>
      <c r="BO159" s="6">
        <v>25.7799930992702</v>
      </c>
      <c r="BP159" s="6">
        <v>25.31159471980779</v>
      </c>
      <c r="BQ159" s="6">
        <v>22.085849184538858</v>
      </c>
      <c r="BR159" s="6">
        <v>20.724178697143721</v>
      </c>
      <c r="BS159" s="6">
        <v>20.806572838172649</v>
      </c>
      <c r="BT159" s="6">
        <v>18.66492276446473</v>
      </c>
      <c r="BU159" s="6">
        <v>17.354454924795519</v>
      </c>
      <c r="BV159" s="6">
        <v>16.36642633204875</v>
      </c>
      <c r="BW159" s="6">
        <v>17.70392668126517</v>
      </c>
      <c r="BX159" s="6">
        <v>17.280209809233341</v>
      </c>
      <c r="BY159" s="6">
        <v>18.435415113582891</v>
      </c>
      <c r="BZ159" s="6">
        <v>16.236775940355919</v>
      </c>
      <c r="CA159" s="6">
        <v>16.147475070768671</v>
      </c>
      <c r="CB159" s="6">
        <v>16.889112923116048</v>
      </c>
      <c r="CC159" s="6">
        <v>14.788517007171921</v>
      </c>
      <c r="CD159" s="6">
        <v>14.14070499130845</v>
      </c>
      <c r="CE159" s="6">
        <v>14.346226722259569</v>
      </c>
      <c r="CF159" s="6">
        <v>14.43035247651153</v>
      </c>
      <c r="CG159" s="6">
        <v>12.578653334530969</v>
      </c>
      <c r="CH159" s="6">
        <v>11.57664509380696</v>
      </c>
      <c r="CI159" s="6" t="s">
        <v>220</v>
      </c>
      <c r="CJ159" s="6" t="s">
        <v>220</v>
      </c>
      <c r="CK159" s="6" t="s">
        <v>220</v>
      </c>
      <c r="CL159" s="6" t="s">
        <v>220</v>
      </c>
      <c r="CM159" s="6" t="s">
        <v>220</v>
      </c>
      <c r="CN159" s="6" t="s">
        <v>220</v>
      </c>
      <c r="CO159" s="6" t="s">
        <v>220</v>
      </c>
      <c r="CP159" s="6" t="s">
        <v>220</v>
      </c>
      <c r="CQ159" s="6" t="s">
        <v>220</v>
      </c>
      <c r="CR159" s="6" t="s">
        <v>220</v>
      </c>
      <c r="CS159" s="6" t="s">
        <v>220</v>
      </c>
      <c r="CT159" s="6" t="s">
        <v>220</v>
      </c>
      <c r="CU159" s="6">
        <v>23.800617348267949</v>
      </c>
      <c r="CV159" s="6">
        <v>23.391660128921231</v>
      </c>
      <c r="CW159" s="6">
        <v>21.00567608875124</v>
      </c>
      <c r="CX159" s="6">
        <v>19.592080489929138</v>
      </c>
      <c r="CY159" s="6">
        <v>20.841512765877791</v>
      </c>
      <c r="CZ159" s="6">
        <v>19.100232648407481</v>
      </c>
      <c r="DA159" s="6">
        <v>16.289582374540029</v>
      </c>
      <c r="DB159" s="6">
        <v>15.169483859590789</v>
      </c>
      <c r="DC159" s="6">
        <v>16.370529385366869</v>
      </c>
      <c r="DD159" s="6">
        <v>16.394104797593311</v>
      </c>
      <c r="DE159" s="6">
        <v>17.238103683726099</v>
      </c>
      <c r="DF159" s="6">
        <v>15.020879069120911</v>
      </c>
      <c r="DG159" s="6">
        <v>15.05636902630968</v>
      </c>
      <c r="DH159" s="6">
        <v>15.06612451203055</v>
      </c>
      <c r="DI159" s="6">
        <v>13.67515208903775</v>
      </c>
      <c r="DJ159" s="6">
        <v>13.44392557938099</v>
      </c>
      <c r="DK159" s="6">
        <v>13.75667994818035</v>
      </c>
      <c r="DL159" s="6">
        <v>14.15559320888992</v>
      </c>
      <c r="DM159" s="6">
        <v>12.94052910361337</v>
      </c>
      <c r="DN159" s="6">
        <v>11.86769287643896</v>
      </c>
      <c r="DO159" s="6" t="s">
        <v>220</v>
      </c>
      <c r="DP159" s="6" t="s">
        <v>220</v>
      </c>
      <c r="DQ159" s="6" t="s">
        <v>220</v>
      </c>
      <c r="DR159" s="6" t="s">
        <v>220</v>
      </c>
      <c r="DS159" s="6" t="s">
        <v>220</v>
      </c>
      <c r="DT159" s="6" t="s">
        <v>220</v>
      </c>
      <c r="DU159" s="6" t="s">
        <v>220</v>
      </c>
      <c r="DV159" s="6" t="s">
        <v>220</v>
      </c>
      <c r="DW159" s="6" t="s">
        <v>220</v>
      </c>
      <c r="DX159" s="6" t="s">
        <v>220</v>
      </c>
      <c r="DY159" s="6" t="s">
        <v>220</v>
      </c>
      <c r="DZ159" s="6" t="s">
        <v>220</v>
      </c>
      <c r="EA159" s="6">
        <v>25.744670247246038</v>
      </c>
      <c r="EB159" s="6">
        <v>25.275776088730083</v>
      </c>
      <c r="EC159" s="6">
        <v>22.069472014993924</v>
      </c>
      <c r="ED159" s="6">
        <v>20.707381924125084</v>
      </c>
      <c r="EE159" s="6">
        <v>20.786465415184274</v>
      </c>
      <c r="EF159" s="6">
        <v>18.645222757814981</v>
      </c>
      <c r="EG159" s="6">
        <v>17.339137411044586</v>
      </c>
      <c r="EH159" s="6">
        <v>16.352368179906616</v>
      </c>
      <c r="EI159" s="6">
        <v>17.686678314299556</v>
      </c>
      <c r="EJ159" s="6">
        <v>17.260448698475976</v>
      </c>
      <c r="EK159" s="6">
        <v>18.408129442254857</v>
      </c>
      <c r="EL159" s="6">
        <v>16.211007044089438</v>
      </c>
      <c r="EM159" s="6">
        <v>16.121589326866566</v>
      </c>
      <c r="EN159" s="6">
        <v>16.860037370856578</v>
      </c>
      <c r="EO159" s="6">
        <v>14.766291972253603</v>
      </c>
      <c r="EP159" s="6">
        <v>14.112446498625811</v>
      </c>
      <c r="EQ159" s="6">
        <v>14.301730538664801</v>
      </c>
      <c r="ER159" s="6">
        <v>14.363577000804703</v>
      </c>
      <c r="ES159" s="6">
        <v>12.489890175459639</v>
      </c>
      <c r="ET159" s="6">
        <v>11.41018831778857</v>
      </c>
      <c r="EU159" s="6" t="s">
        <v>220</v>
      </c>
      <c r="EV159" s="6" t="s">
        <v>220</v>
      </c>
      <c r="EW159" s="6" t="s">
        <v>220</v>
      </c>
      <c r="EX159" s="6" t="s">
        <v>220</v>
      </c>
      <c r="EY159" s="6" t="s">
        <v>220</v>
      </c>
      <c r="EZ159" s="6" t="s">
        <v>220</v>
      </c>
      <c r="FA159" s="6" t="s">
        <v>220</v>
      </c>
      <c r="FB159" s="6" t="s">
        <v>220</v>
      </c>
      <c r="FC159" s="6" t="s">
        <v>220</v>
      </c>
      <c r="FD159" s="6" t="s">
        <v>220</v>
      </c>
      <c r="FE159" s="6" t="s">
        <v>220</v>
      </c>
      <c r="FF159" s="6" t="s">
        <v>220</v>
      </c>
      <c r="FG159" s="6">
        <v>20.773913851802661</v>
      </c>
      <c r="FH159" s="6">
        <v>20.270585520850485</v>
      </c>
      <c r="FI159" s="6">
        <v>18.446852969205587</v>
      </c>
      <c r="FJ159" s="6">
        <v>17.16339727573304</v>
      </c>
      <c r="FK159" s="6">
        <v>18.172622650048837</v>
      </c>
      <c r="FL159" s="6">
        <v>16.657039937677059</v>
      </c>
      <c r="FM159" s="6">
        <v>14.091493312861584</v>
      </c>
      <c r="FN159" s="6">
        <v>13.33162219838063</v>
      </c>
      <c r="FO159" s="6">
        <v>14.390876687629286</v>
      </c>
      <c r="FP159" s="6">
        <v>14.337114129185498</v>
      </c>
      <c r="FQ159" s="6">
        <v>15.094085207544715</v>
      </c>
      <c r="FR159" s="6">
        <v>13.155412347288873</v>
      </c>
      <c r="FS159" s="6">
        <v>13.247188579608315</v>
      </c>
      <c r="FT159" s="6">
        <v>13.197317005338672</v>
      </c>
      <c r="FU159" s="6">
        <v>11.97992319459761</v>
      </c>
      <c r="FV159" s="6">
        <v>11.592318244056427</v>
      </c>
      <c r="FW159" s="6">
        <v>11.740619077019513</v>
      </c>
      <c r="FX159" s="6">
        <v>12.064138438980283</v>
      </c>
      <c r="FY159" s="6">
        <v>11.680477577433564</v>
      </c>
      <c r="FZ159" s="6">
        <v>10.27578439434525</v>
      </c>
      <c r="GA159" s="6" t="s">
        <v>220</v>
      </c>
      <c r="GB159" s="6" t="s">
        <v>220</v>
      </c>
      <c r="GC159" s="6" t="s">
        <v>220</v>
      </c>
      <c r="GD159" s="6" t="s">
        <v>220</v>
      </c>
      <c r="GE159" s="6" t="s">
        <v>220</v>
      </c>
      <c r="GF159" s="6" t="s">
        <v>220</v>
      </c>
      <c r="GG159" s="6" t="s">
        <v>220</v>
      </c>
      <c r="GH159" s="6" t="s">
        <v>220</v>
      </c>
      <c r="GI159" s="6" t="s">
        <v>220</v>
      </c>
      <c r="GJ159" s="6" t="s">
        <v>220</v>
      </c>
      <c r="GK159" s="6" t="s">
        <v>220</v>
      </c>
      <c r="GL159" s="6" t="s">
        <v>220</v>
      </c>
      <c r="GM159" s="5">
        <v>1306318</v>
      </c>
      <c r="GN159" s="5">
        <v>1295127</v>
      </c>
      <c r="GO159" s="5">
        <v>1281721</v>
      </c>
      <c r="GP159" s="5">
        <v>1273594</v>
      </c>
      <c r="GQ159" s="5">
        <v>1266249</v>
      </c>
      <c r="GR159" s="5">
        <v>1258138</v>
      </c>
      <c r="GS159" s="5">
        <v>1251312</v>
      </c>
      <c r="GT159" s="5">
        <v>1244282</v>
      </c>
      <c r="GU159" s="5">
        <v>1237906</v>
      </c>
      <c r="GV159" s="5">
        <v>1231029</v>
      </c>
      <c r="GW159" s="5">
        <v>1223486</v>
      </c>
      <c r="GX159" s="5">
        <v>1215937</v>
      </c>
      <c r="GY159" s="5">
        <v>1210066</v>
      </c>
      <c r="GZ159" s="5">
        <v>1199223</v>
      </c>
      <c r="HA159" s="5">
        <v>1183607</v>
      </c>
      <c r="HB159" s="5">
        <v>1164682</v>
      </c>
      <c r="HC159" s="5">
        <v>1148498</v>
      </c>
      <c r="HD159" s="5">
        <v>1129934</v>
      </c>
      <c r="HE159" s="5">
        <v>1111087</v>
      </c>
      <c r="HF159" s="5">
        <v>1093803</v>
      </c>
      <c r="HG159" s="5" t="s">
        <v>220</v>
      </c>
      <c r="HH159" s="5" t="s">
        <v>220</v>
      </c>
      <c r="HI159" s="5" t="s">
        <v>220</v>
      </c>
      <c r="HJ159" s="5" t="s">
        <v>220</v>
      </c>
      <c r="HK159" s="5" t="s">
        <v>220</v>
      </c>
      <c r="HL159" s="5" t="s">
        <v>220</v>
      </c>
      <c r="HM159" s="5" t="s">
        <v>220</v>
      </c>
      <c r="HN159" s="5" t="s">
        <v>220</v>
      </c>
      <c r="HO159" s="5" t="s">
        <v>220</v>
      </c>
      <c r="HP159" s="5" t="s">
        <v>220</v>
      </c>
      <c r="HQ159" s="5" t="s">
        <v>220</v>
      </c>
      <c r="HR159" s="5" t="s">
        <v>220</v>
      </c>
      <c r="HS159" s="5">
        <v>1464572</v>
      </c>
      <c r="HT159" s="5">
        <v>1453179</v>
      </c>
      <c r="HU159" s="5">
        <v>1438965</v>
      </c>
      <c r="HV159" s="5">
        <v>1430175</v>
      </c>
      <c r="HW159" s="5">
        <v>1421831</v>
      </c>
      <c r="HX159" s="5">
        <v>1412938</v>
      </c>
      <c r="HY159" s="5">
        <v>1405217</v>
      </c>
      <c r="HZ159" s="5">
        <v>1397678</v>
      </c>
      <c r="IA159" s="5">
        <v>1390702</v>
      </c>
      <c r="IB159" s="5">
        <v>1382922</v>
      </c>
      <c r="IC159" s="5">
        <v>1375325</v>
      </c>
      <c r="ID159" s="5">
        <v>1368060</v>
      </c>
      <c r="IE159" s="5">
        <v>1360773</v>
      </c>
      <c r="IF159" s="5">
        <v>1347005</v>
      </c>
      <c r="IG159" s="5">
        <v>1328676</v>
      </c>
      <c r="IH159" s="5">
        <v>1307584</v>
      </c>
      <c r="II159" s="5">
        <v>1288743</v>
      </c>
      <c r="IJ159" s="5">
        <v>1268549</v>
      </c>
      <c r="IK159" s="5">
        <v>1248283</v>
      </c>
      <c r="IL159" s="5">
        <v>1229143</v>
      </c>
      <c r="IM159" s="5" t="s">
        <v>220</v>
      </c>
      <c r="IN159" s="5" t="s">
        <v>220</v>
      </c>
      <c r="IO159" s="5" t="s">
        <v>220</v>
      </c>
      <c r="IP159" s="5" t="s">
        <v>220</v>
      </c>
      <c r="IQ159" s="5" t="s">
        <v>220</v>
      </c>
      <c r="IR159" s="5" t="s">
        <v>220</v>
      </c>
      <c r="IS159" s="5" t="s">
        <v>220</v>
      </c>
      <c r="IT159" s="5" t="s">
        <v>220</v>
      </c>
      <c r="IU159" s="5" t="s">
        <v>220</v>
      </c>
      <c r="IV159" s="5" t="s">
        <v>220</v>
      </c>
      <c r="IW159" s="5" t="s">
        <v>220</v>
      </c>
      <c r="IX159" s="5" t="s">
        <v>220</v>
      </c>
    </row>
    <row r="160" spans="1:258" x14ac:dyDescent="0.3">
      <c r="A160" s="1" t="s">
        <v>154</v>
      </c>
      <c r="B160" s="2">
        <v>4057025</v>
      </c>
      <c r="C160" s="5" t="s">
        <v>220</v>
      </c>
      <c r="D160" s="5" t="s">
        <v>220</v>
      </c>
      <c r="E160" s="5" t="s">
        <v>220</v>
      </c>
      <c r="F160" s="5" t="s">
        <v>220</v>
      </c>
      <c r="G160" s="5" t="s">
        <v>220</v>
      </c>
      <c r="H160" s="5" t="s">
        <v>220</v>
      </c>
      <c r="I160" s="5" t="s">
        <v>220</v>
      </c>
      <c r="J160" s="5" t="s">
        <v>220</v>
      </c>
      <c r="K160" s="5" t="s">
        <v>220</v>
      </c>
      <c r="L160" s="5" t="s">
        <v>220</v>
      </c>
      <c r="M160" s="5" t="s">
        <v>220</v>
      </c>
      <c r="N160" s="5" t="s">
        <v>220</v>
      </c>
      <c r="O160" s="5" t="s">
        <v>220</v>
      </c>
      <c r="P160" s="5">
        <v>888266</v>
      </c>
      <c r="Q160" s="5">
        <v>1923357</v>
      </c>
      <c r="R160" s="5">
        <v>1899462</v>
      </c>
      <c r="S160" s="5">
        <v>1738488</v>
      </c>
      <c r="T160" s="5">
        <v>1793330</v>
      </c>
      <c r="U160" s="5">
        <v>1658735</v>
      </c>
      <c r="V160" s="5">
        <v>1671089</v>
      </c>
      <c r="W160" s="5">
        <v>1579068</v>
      </c>
      <c r="X160" s="5">
        <v>1539792</v>
      </c>
      <c r="Y160" s="5">
        <v>1428337</v>
      </c>
      <c r="Z160" s="5">
        <v>1456651</v>
      </c>
      <c r="AA160" s="5">
        <v>1402148</v>
      </c>
      <c r="AB160" s="5">
        <v>1298122</v>
      </c>
      <c r="AC160" s="5">
        <v>1329362</v>
      </c>
      <c r="AD160" s="5">
        <v>1216993</v>
      </c>
      <c r="AE160" s="5">
        <v>1195005</v>
      </c>
      <c r="AF160" s="5">
        <v>1183486</v>
      </c>
      <c r="AG160" s="5">
        <v>1109976</v>
      </c>
      <c r="AH160" s="5">
        <v>1067411</v>
      </c>
      <c r="AI160" s="5" t="s">
        <v>220</v>
      </c>
      <c r="AJ160" s="5" t="s">
        <v>220</v>
      </c>
      <c r="AK160" s="5" t="s">
        <v>220</v>
      </c>
      <c r="AL160" s="5" t="s">
        <v>220</v>
      </c>
      <c r="AM160" s="5" t="s">
        <v>220</v>
      </c>
      <c r="AN160" s="5" t="s">
        <v>220</v>
      </c>
      <c r="AO160" s="5" t="s">
        <v>220</v>
      </c>
      <c r="AP160" s="5" t="s">
        <v>220</v>
      </c>
      <c r="AQ160" s="5" t="s">
        <v>220</v>
      </c>
      <c r="AR160" s="5" t="s">
        <v>220</v>
      </c>
      <c r="AS160" s="5" t="s">
        <v>220</v>
      </c>
      <c r="AT160" s="5" t="s">
        <v>220</v>
      </c>
      <c r="AU160" s="5" t="s">
        <v>220</v>
      </c>
      <c r="AV160" s="5">
        <v>2256920</v>
      </c>
      <c r="AW160" s="5">
        <v>4692171</v>
      </c>
      <c r="AX160" s="5">
        <v>4696432</v>
      </c>
      <c r="AY160" s="5">
        <v>4534172</v>
      </c>
      <c r="AZ160" s="5">
        <v>4480303</v>
      </c>
      <c r="BA160" s="5">
        <v>4167677</v>
      </c>
      <c r="BB160" s="5">
        <v>4142638</v>
      </c>
      <c r="BC160" s="5">
        <v>3841439</v>
      </c>
      <c r="BD160" s="5">
        <v>3918992</v>
      </c>
      <c r="BE160" s="5">
        <v>3738956</v>
      </c>
      <c r="BF160" s="5">
        <v>3696255</v>
      </c>
      <c r="BG160" s="5">
        <v>3666394</v>
      </c>
      <c r="BH160" s="5">
        <v>3557805</v>
      </c>
      <c r="BI160" s="5">
        <v>3638177</v>
      </c>
      <c r="BJ160" s="5">
        <v>3546922</v>
      </c>
      <c r="BK160" s="5">
        <v>3457973</v>
      </c>
      <c r="BL160" s="5">
        <v>3208905</v>
      </c>
      <c r="BM160" s="5">
        <v>2942371</v>
      </c>
      <c r="BN160" s="5">
        <v>2504774</v>
      </c>
      <c r="BO160" s="6" t="s">
        <v>220</v>
      </c>
      <c r="BP160" s="6" t="s">
        <v>220</v>
      </c>
      <c r="BQ160" s="6" t="s">
        <v>220</v>
      </c>
      <c r="BR160" s="6" t="s">
        <v>220</v>
      </c>
      <c r="BS160" s="6" t="s">
        <v>220</v>
      </c>
      <c r="BT160" s="6" t="s">
        <v>220</v>
      </c>
      <c r="BU160" s="6" t="s">
        <v>220</v>
      </c>
      <c r="BV160" s="6" t="s">
        <v>220</v>
      </c>
      <c r="BW160" s="6" t="s">
        <v>220</v>
      </c>
      <c r="BX160" s="6" t="s">
        <v>220</v>
      </c>
      <c r="BY160" s="6" t="s">
        <v>220</v>
      </c>
      <c r="BZ160" s="6" t="s">
        <v>220</v>
      </c>
      <c r="CA160" s="6" t="s">
        <v>220</v>
      </c>
      <c r="CB160" s="6" t="s">
        <v>220</v>
      </c>
      <c r="CC160" s="6">
        <v>10.55097935536668</v>
      </c>
      <c r="CD160" s="6">
        <v>8.6808264655991998</v>
      </c>
      <c r="CE160" s="6">
        <v>8.2148923576738095</v>
      </c>
      <c r="CF160" s="6">
        <v>7.7655534675715003</v>
      </c>
      <c r="CG160" s="6">
        <v>7.4646643375825503</v>
      </c>
      <c r="CH160" s="6">
        <v>7.7506344665065701</v>
      </c>
      <c r="CI160" s="6" t="s">
        <v>220</v>
      </c>
      <c r="CJ160" s="6" t="s">
        <v>220</v>
      </c>
      <c r="CK160" s="6" t="s">
        <v>220</v>
      </c>
      <c r="CL160" s="6" t="s">
        <v>220</v>
      </c>
      <c r="CM160" s="6" t="s">
        <v>220</v>
      </c>
      <c r="CN160" s="6" t="s">
        <v>220</v>
      </c>
      <c r="CO160" s="6" t="s">
        <v>220</v>
      </c>
      <c r="CP160" s="6" t="s">
        <v>220</v>
      </c>
      <c r="CQ160" s="6" t="s">
        <v>220</v>
      </c>
      <c r="CR160" s="6" t="s">
        <v>220</v>
      </c>
      <c r="CS160" s="6" t="s">
        <v>220</v>
      </c>
      <c r="CT160" s="6" t="s">
        <v>220</v>
      </c>
      <c r="CU160" s="6" t="s">
        <v>220</v>
      </c>
      <c r="CV160" s="6" t="s">
        <v>220</v>
      </c>
      <c r="CW160" s="6" t="s">
        <v>220</v>
      </c>
      <c r="CX160" s="6" t="s">
        <v>220</v>
      </c>
      <c r="CY160" s="6" t="s">
        <v>220</v>
      </c>
      <c r="CZ160" s="6" t="s">
        <v>220</v>
      </c>
      <c r="DA160" s="6" t="s">
        <v>220</v>
      </c>
      <c r="DB160" s="6" t="s">
        <v>220</v>
      </c>
      <c r="DC160" s="6" t="s">
        <v>220</v>
      </c>
      <c r="DD160" s="6" t="s">
        <v>220</v>
      </c>
      <c r="DE160" s="6" t="s">
        <v>220</v>
      </c>
      <c r="DF160" s="6" t="s">
        <v>220</v>
      </c>
      <c r="DG160" s="6" t="s">
        <v>220</v>
      </c>
      <c r="DH160" s="6" t="s">
        <v>220</v>
      </c>
      <c r="DI160" s="6">
        <v>9.5157294148771392</v>
      </c>
      <c r="DJ160" s="6">
        <v>7.7282374654648098</v>
      </c>
      <c r="DK160" s="6">
        <v>7.1120250538576197</v>
      </c>
      <c r="DL160" s="6">
        <v>6.7981785249211004</v>
      </c>
      <c r="DM160" s="6">
        <v>6.7823156659820603</v>
      </c>
      <c r="DN160" s="6">
        <v>7.1072857587970901</v>
      </c>
      <c r="DO160" s="6" t="s">
        <v>220</v>
      </c>
      <c r="DP160" s="6" t="s">
        <v>220</v>
      </c>
      <c r="DQ160" s="6" t="s">
        <v>220</v>
      </c>
      <c r="DR160" s="6" t="s">
        <v>220</v>
      </c>
      <c r="DS160" s="6" t="s">
        <v>220</v>
      </c>
      <c r="DT160" s="6" t="s">
        <v>220</v>
      </c>
      <c r="DU160" s="6" t="s">
        <v>220</v>
      </c>
      <c r="DV160" s="6" t="s">
        <v>220</v>
      </c>
      <c r="DW160" s="6" t="s">
        <v>220</v>
      </c>
      <c r="DX160" s="6" t="s">
        <v>220</v>
      </c>
      <c r="DY160" s="6" t="s">
        <v>220</v>
      </c>
      <c r="DZ160" s="6" t="s">
        <v>220</v>
      </c>
      <c r="EA160" s="6" t="s">
        <v>220</v>
      </c>
      <c r="EB160" s="6" t="s">
        <v>220</v>
      </c>
      <c r="EC160" s="6" t="s">
        <v>220</v>
      </c>
      <c r="ED160" s="6" t="s">
        <v>220</v>
      </c>
      <c r="EE160" s="6" t="s">
        <v>220</v>
      </c>
      <c r="EF160" s="6" t="s">
        <v>220</v>
      </c>
      <c r="EG160" s="6" t="s">
        <v>220</v>
      </c>
      <c r="EH160" s="6" t="s">
        <v>220</v>
      </c>
      <c r="EI160" s="6" t="s">
        <v>220</v>
      </c>
      <c r="EJ160" s="6" t="s">
        <v>220</v>
      </c>
      <c r="EK160" s="6" t="s">
        <v>220</v>
      </c>
      <c r="EL160" s="6" t="s">
        <v>220</v>
      </c>
      <c r="EM160" s="6" t="s">
        <v>220</v>
      </c>
      <c r="EN160" s="6" t="s">
        <v>220</v>
      </c>
      <c r="EO160" s="6">
        <v>10.550979355366684</v>
      </c>
      <c r="EP160" s="6">
        <v>8.6808264655992069</v>
      </c>
      <c r="EQ160" s="6">
        <v>8.2148923576738184</v>
      </c>
      <c r="ER160" s="6">
        <v>7.7655534675715012</v>
      </c>
      <c r="ES160" s="6">
        <v>7.4646643375825557</v>
      </c>
      <c r="ET160" s="6">
        <v>7.7506344665065718</v>
      </c>
      <c r="EU160" s="6" t="s">
        <v>220</v>
      </c>
      <c r="EV160" s="6" t="s">
        <v>220</v>
      </c>
      <c r="EW160" s="6" t="s">
        <v>220</v>
      </c>
      <c r="EX160" s="6" t="s">
        <v>220</v>
      </c>
      <c r="EY160" s="6" t="s">
        <v>220</v>
      </c>
      <c r="EZ160" s="6" t="s">
        <v>220</v>
      </c>
      <c r="FA160" s="6" t="s">
        <v>220</v>
      </c>
      <c r="FB160" s="6" t="s">
        <v>220</v>
      </c>
      <c r="FC160" s="6" t="s">
        <v>220</v>
      </c>
      <c r="FD160" s="6" t="s">
        <v>220</v>
      </c>
      <c r="FE160" s="6" t="s">
        <v>220</v>
      </c>
      <c r="FF160" s="6" t="s">
        <v>220</v>
      </c>
      <c r="FG160" s="6" t="s">
        <v>220</v>
      </c>
      <c r="FH160" s="6" t="s">
        <v>220</v>
      </c>
      <c r="FI160" s="6" t="s">
        <v>220</v>
      </c>
      <c r="FJ160" s="6" t="s">
        <v>220</v>
      </c>
      <c r="FK160" s="6" t="s">
        <v>220</v>
      </c>
      <c r="FL160" s="6" t="s">
        <v>220</v>
      </c>
      <c r="FM160" s="6" t="s">
        <v>220</v>
      </c>
      <c r="FN160" s="6" t="s">
        <v>220</v>
      </c>
      <c r="FO160" s="6" t="s">
        <v>220</v>
      </c>
      <c r="FP160" s="6" t="s">
        <v>220</v>
      </c>
      <c r="FQ160" s="6" t="s">
        <v>220</v>
      </c>
      <c r="FR160" s="6" t="s">
        <v>220</v>
      </c>
      <c r="FS160" s="6" t="s">
        <v>220</v>
      </c>
      <c r="FT160" s="6" t="s">
        <v>220</v>
      </c>
      <c r="FU160" s="6">
        <v>9.5157294148771427</v>
      </c>
      <c r="FV160" s="6">
        <v>7.7282374654648187</v>
      </c>
      <c r="FW160" s="6">
        <v>7.1120250538576251</v>
      </c>
      <c r="FX160" s="6">
        <v>6.798178524921104</v>
      </c>
      <c r="FY160" s="6">
        <v>6.7823156659820656</v>
      </c>
      <c r="FZ160" s="6">
        <v>7.1072857587970963</v>
      </c>
      <c r="GA160" s="6" t="s">
        <v>220</v>
      </c>
      <c r="GB160" s="6" t="s">
        <v>220</v>
      </c>
      <c r="GC160" s="6" t="s">
        <v>220</v>
      </c>
      <c r="GD160" s="6" t="s">
        <v>220</v>
      </c>
      <c r="GE160" s="6" t="s">
        <v>220</v>
      </c>
      <c r="GF160" s="6" t="s">
        <v>220</v>
      </c>
      <c r="GG160" s="6" t="s">
        <v>220</v>
      </c>
      <c r="GH160" s="6" t="s">
        <v>220</v>
      </c>
      <c r="GI160" s="6" t="s">
        <v>220</v>
      </c>
      <c r="GJ160" s="6" t="s">
        <v>220</v>
      </c>
      <c r="GK160" s="6" t="s">
        <v>220</v>
      </c>
      <c r="GL160" s="6" t="s">
        <v>220</v>
      </c>
      <c r="GM160" s="5" t="s">
        <v>220</v>
      </c>
      <c r="GN160" s="5" t="s">
        <v>220</v>
      </c>
      <c r="GO160" s="5" t="s">
        <v>220</v>
      </c>
      <c r="GP160" s="5" t="s">
        <v>220</v>
      </c>
      <c r="GQ160" s="5" t="s">
        <v>220</v>
      </c>
      <c r="GR160" s="5" t="s">
        <v>220</v>
      </c>
      <c r="GS160" s="5" t="s">
        <v>220</v>
      </c>
      <c r="GT160" s="5" t="s">
        <v>220</v>
      </c>
      <c r="GU160" s="5" t="s">
        <v>220</v>
      </c>
      <c r="GV160" s="5" t="s">
        <v>220</v>
      </c>
      <c r="GW160" s="5" t="s">
        <v>220</v>
      </c>
      <c r="GX160" s="5" t="s">
        <v>220</v>
      </c>
      <c r="GY160" s="5" t="s">
        <v>220</v>
      </c>
      <c r="GZ160" s="5" t="s">
        <v>220</v>
      </c>
      <c r="HA160" s="5">
        <v>126768</v>
      </c>
      <c r="HB160" s="5">
        <v>123440</v>
      </c>
      <c r="HC160" s="5">
        <v>121013</v>
      </c>
      <c r="HD160" s="5">
        <v>118879</v>
      </c>
      <c r="HE160" s="5">
        <v>116473</v>
      </c>
      <c r="HF160" s="5">
        <v>114510</v>
      </c>
      <c r="HG160" s="5" t="s">
        <v>220</v>
      </c>
      <c r="HH160" s="5" t="s">
        <v>220</v>
      </c>
      <c r="HI160" s="5" t="s">
        <v>220</v>
      </c>
      <c r="HJ160" s="5" t="s">
        <v>220</v>
      </c>
      <c r="HK160" s="5" t="s">
        <v>220</v>
      </c>
      <c r="HL160" s="5" t="s">
        <v>220</v>
      </c>
      <c r="HM160" s="5" t="s">
        <v>220</v>
      </c>
      <c r="HN160" s="5" t="s">
        <v>220</v>
      </c>
      <c r="HO160" s="5" t="s">
        <v>220</v>
      </c>
      <c r="HP160" s="5" t="s">
        <v>220</v>
      </c>
      <c r="HQ160" s="5" t="s">
        <v>220</v>
      </c>
      <c r="HR160" s="5" t="s">
        <v>220</v>
      </c>
      <c r="HS160" s="5" t="s">
        <v>220</v>
      </c>
      <c r="HT160" s="5" t="s">
        <v>220</v>
      </c>
      <c r="HU160" s="5" t="s">
        <v>220</v>
      </c>
      <c r="HV160" s="5" t="s">
        <v>220</v>
      </c>
      <c r="HW160" s="5" t="s">
        <v>220</v>
      </c>
      <c r="HX160" s="5" t="s">
        <v>220</v>
      </c>
      <c r="HY160" s="5" t="s">
        <v>220</v>
      </c>
      <c r="HZ160" s="5" t="s">
        <v>220</v>
      </c>
      <c r="IA160" s="5" t="s">
        <v>220</v>
      </c>
      <c r="IB160" s="5" t="s">
        <v>220</v>
      </c>
      <c r="IC160" s="5" t="s">
        <v>220</v>
      </c>
      <c r="ID160" s="5" t="s">
        <v>220</v>
      </c>
      <c r="IE160" s="5" t="s">
        <v>220</v>
      </c>
      <c r="IF160" s="5" t="s">
        <v>220</v>
      </c>
      <c r="IG160" s="5">
        <v>145844</v>
      </c>
      <c r="IH160" s="5">
        <v>141579</v>
      </c>
      <c r="II160" s="5">
        <v>138478</v>
      </c>
      <c r="IJ160" s="5">
        <v>135852</v>
      </c>
      <c r="IK160" s="5">
        <v>133009</v>
      </c>
      <c r="IL160" s="5">
        <v>130595</v>
      </c>
      <c r="IM160" s="5" t="s">
        <v>220</v>
      </c>
      <c r="IN160" s="5" t="s">
        <v>220</v>
      </c>
      <c r="IO160" s="5" t="s">
        <v>220</v>
      </c>
      <c r="IP160" s="5" t="s">
        <v>220</v>
      </c>
      <c r="IQ160" s="5" t="s">
        <v>220</v>
      </c>
      <c r="IR160" s="5" t="s">
        <v>220</v>
      </c>
      <c r="IS160" s="5" t="s">
        <v>220</v>
      </c>
      <c r="IT160" s="5" t="s">
        <v>220</v>
      </c>
      <c r="IU160" s="5" t="s">
        <v>220</v>
      </c>
      <c r="IV160" s="5" t="s">
        <v>220</v>
      </c>
      <c r="IW160" s="5" t="s">
        <v>220</v>
      </c>
      <c r="IX160" s="5" t="s">
        <v>220</v>
      </c>
    </row>
    <row r="161" spans="1:258" x14ac:dyDescent="0.3">
      <c r="A161" s="1" t="s">
        <v>155</v>
      </c>
      <c r="B161" s="2">
        <v>4082747</v>
      </c>
      <c r="C161" s="5" t="s">
        <v>220</v>
      </c>
      <c r="D161" s="5" t="s">
        <v>220</v>
      </c>
      <c r="E161" s="5">
        <v>352738</v>
      </c>
      <c r="F161" s="5">
        <v>399027</v>
      </c>
      <c r="G161" s="5">
        <v>420378</v>
      </c>
      <c r="H161" s="5">
        <v>421342</v>
      </c>
      <c r="I161" s="5">
        <v>404017</v>
      </c>
      <c r="J161" s="5">
        <v>384556</v>
      </c>
      <c r="K161" s="5">
        <v>356977</v>
      </c>
      <c r="L161" s="5">
        <v>146275</v>
      </c>
      <c r="M161" s="5" t="s">
        <v>220</v>
      </c>
      <c r="N161" s="5" t="s">
        <v>220</v>
      </c>
      <c r="O161" s="5" t="s">
        <v>220</v>
      </c>
      <c r="P161" s="5" t="s">
        <v>220</v>
      </c>
      <c r="Q161" s="5" t="s">
        <v>220</v>
      </c>
      <c r="R161" s="5" t="s">
        <v>220</v>
      </c>
      <c r="S161" s="5" t="s">
        <v>220</v>
      </c>
      <c r="T161" s="5" t="s">
        <v>220</v>
      </c>
      <c r="U161" s="5" t="s">
        <v>220</v>
      </c>
      <c r="V161" s="5" t="s">
        <v>220</v>
      </c>
      <c r="W161" s="5" t="s">
        <v>220</v>
      </c>
      <c r="X161" s="5" t="s">
        <v>220</v>
      </c>
      <c r="Y161" s="5" t="s">
        <v>220</v>
      </c>
      <c r="Z161" s="5" t="s">
        <v>220</v>
      </c>
      <c r="AA161" s="5" t="s">
        <v>220</v>
      </c>
      <c r="AB161" s="5" t="s">
        <v>220</v>
      </c>
      <c r="AC161" s="5" t="s">
        <v>220</v>
      </c>
      <c r="AD161" s="5" t="s">
        <v>220</v>
      </c>
      <c r="AE161" s="5" t="s">
        <v>220</v>
      </c>
      <c r="AF161" s="5" t="s">
        <v>220</v>
      </c>
      <c r="AG161" s="5" t="s">
        <v>220</v>
      </c>
      <c r="AH161" s="5" t="s">
        <v>220</v>
      </c>
      <c r="AI161" s="5" t="s">
        <v>220</v>
      </c>
      <c r="AJ161" s="5" t="s">
        <v>220</v>
      </c>
      <c r="AK161" s="5">
        <v>2632729</v>
      </c>
      <c r="AL161" s="5">
        <v>2600645</v>
      </c>
      <c r="AM161" s="5">
        <v>2411272</v>
      </c>
      <c r="AN161" s="5">
        <v>1233664</v>
      </c>
      <c r="AO161" s="5">
        <v>1824640</v>
      </c>
      <c r="AP161" s="5">
        <v>1488009</v>
      </c>
      <c r="AQ161" s="5">
        <v>1254218</v>
      </c>
      <c r="AR161" s="5">
        <v>531284</v>
      </c>
      <c r="AS161" s="5" t="s">
        <v>220</v>
      </c>
      <c r="AT161" s="5" t="s">
        <v>220</v>
      </c>
      <c r="AU161" s="5" t="s">
        <v>220</v>
      </c>
      <c r="AV161" s="5" t="s">
        <v>220</v>
      </c>
      <c r="AW161" s="5" t="s">
        <v>220</v>
      </c>
      <c r="AX161" s="5" t="s">
        <v>220</v>
      </c>
      <c r="AY161" s="5" t="s">
        <v>220</v>
      </c>
      <c r="AZ161" s="5" t="s">
        <v>220</v>
      </c>
      <c r="BA161" s="5" t="s">
        <v>220</v>
      </c>
      <c r="BB161" s="5" t="s">
        <v>220</v>
      </c>
      <c r="BC161" s="5" t="s">
        <v>220</v>
      </c>
      <c r="BD161" s="5" t="s">
        <v>220</v>
      </c>
      <c r="BE161" s="5" t="s">
        <v>220</v>
      </c>
      <c r="BF161" s="5" t="s">
        <v>220</v>
      </c>
      <c r="BG161" s="5" t="s">
        <v>220</v>
      </c>
      <c r="BH161" s="5" t="s">
        <v>220</v>
      </c>
      <c r="BI161" s="5" t="s">
        <v>220</v>
      </c>
      <c r="BJ161" s="5" t="s">
        <v>220</v>
      </c>
      <c r="BK161" s="5" t="s">
        <v>220</v>
      </c>
      <c r="BL161" s="5" t="s">
        <v>220</v>
      </c>
      <c r="BM161" s="5" t="s">
        <v>220</v>
      </c>
      <c r="BN161" s="5" t="s">
        <v>220</v>
      </c>
      <c r="BO161" s="6" t="s">
        <v>220</v>
      </c>
      <c r="BP161" s="6" t="s">
        <v>220</v>
      </c>
      <c r="BQ161" s="6" t="s">
        <v>220</v>
      </c>
      <c r="BR161" s="6" t="s">
        <v>220</v>
      </c>
      <c r="BS161" s="6" t="s">
        <v>220</v>
      </c>
      <c r="BT161" s="6">
        <v>12.10260868529644</v>
      </c>
      <c r="BU161" s="6">
        <v>11.26343671604557</v>
      </c>
      <c r="BV161" s="6">
        <v>10.623391351072129</v>
      </c>
      <c r="BW161" s="6">
        <v>10.80005027901932</v>
      </c>
      <c r="BX161" s="6">
        <v>10.83618627772827</v>
      </c>
      <c r="BY161" s="6" t="s">
        <v>220</v>
      </c>
      <c r="BZ161" s="6" t="s">
        <v>220</v>
      </c>
      <c r="CA161" s="6" t="s">
        <v>220</v>
      </c>
      <c r="CB161" s="6" t="s">
        <v>220</v>
      </c>
      <c r="CC161" s="6" t="s">
        <v>220</v>
      </c>
      <c r="CD161" s="6">
        <v>2.2831050228310499</v>
      </c>
      <c r="CE161" s="6">
        <v>2.3056779715143301</v>
      </c>
      <c r="CF161" s="6">
        <v>11.504424778761059</v>
      </c>
      <c r="CG161" s="6">
        <v>6.9411511101530499</v>
      </c>
      <c r="CH161" s="6">
        <v>7.2636815920398003</v>
      </c>
      <c r="CI161" s="6" t="s">
        <v>220</v>
      </c>
      <c r="CJ161" s="6" t="s">
        <v>220</v>
      </c>
      <c r="CK161" s="6" t="s">
        <v>220</v>
      </c>
      <c r="CL161" s="6" t="s">
        <v>220</v>
      </c>
      <c r="CM161" s="6" t="s">
        <v>220</v>
      </c>
      <c r="CN161" s="6" t="s">
        <v>220</v>
      </c>
      <c r="CO161" s="6" t="s">
        <v>220</v>
      </c>
      <c r="CP161" s="6" t="s">
        <v>220</v>
      </c>
      <c r="CQ161" s="6" t="s">
        <v>220</v>
      </c>
      <c r="CR161" s="6" t="s">
        <v>220</v>
      </c>
      <c r="CS161" s="6" t="s">
        <v>220</v>
      </c>
      <c r="CT161" s="6" t="s">
        <v>220</v>
      </c>
      <c r="CU161" s="6" t="s">
        <v>220</v>
      </c>
      <c r="CV161" s="6" t="s">
        <v>220</v>
      </c>
      <c r="CW161" s="6" t="s">
        <v>220</v>
      </c>
      <c r="CX161" s="6" t="s">
        <v>220</v>
      </c>
      <c r="CY161" s="6" t="s">
        <v>220</v>
      </c>
      <c r="CZ161" s="6">
        <v>11.375890916640561</v>
      </c>
      <c r="DA161" s="6">
        <v>10.12500234614013</v>
      </c>
      <c r="DB161" s="6">
        <v>9.4657300826101594</v>
      </c>
      <c r="DC161" s="6">
        <v>9.7749942349046108</v>
      </c>
      <c r="DD161" s="6">
        <v>9.8908229978605906</v>
      </c>
      <c r="DE161" s="6" t="s">
        <v>220</v>
      </c>
      <c r="DF161" s="6" t="s">
        <v>220</v>
      </c>
      <c r="DG161" s="6" t="s">
        <v>220</v>
      </c>
      <c r="DH161" s="6" t="s">
        <v>220</v>
      </c>
      <c r="DI161" s="6" t="s">
        <v>220</v>
      </c>
      <c r="DJ161" s="6">
        <v>2.4070381713909801</v>
      </c>
      <c r="DK161" s="6">
        <v>2.0830833473325399</v>
      </c>
      <c r="DL161" s="6">
        <v>13.37907375643224</v>
      </c>
      <c r="DM161" s="6">
        <v>6.9917703869958503</v>
      </c>
      <c r="DN161" s="6">
        <v>8.7324766355140095</v>
      </c>
      <c r="DO161" s="6" t="s">
        <v>220</v>
      </c>
      <c r="DP161" s="6" t="s">
        <v>220</v>
      </c>
      <c r="DQ161" s="6" t="s">
        <v>220</v>
      </c>
      <c r="DR161" s="6" t="s">
        <v>220</v>
      </c>
      <c r="DS161" s="6" t="s">
        <v>220</v>
      </c>
      <c r="DT161" s="6" t="s">
        <v>220</v>
      </c>
      <c r="DU161" s="6" t="s">
        <v>220</v>
      </c>
      <c r="DV161" s="6" t="s">
        <v>220</v>
      </c>
      <c r="DW161" s="6" t="s">
        <v>220</v>
      </c>
      <c r="DX161" s="6" t="s">
        <v>220</v>
      </c>
      <c r="DY161" s="6" t="s">
        <v>220</v>
      </c>
      <c r="DZ161" s="6" t="s">
        <v>220</v>
      </c>
      <c r="EA161" s="6" t="s">
        <v>220</v>
      </c>
      <c r="EB161" s="6" t="s">
        <v>220</v>
      </c>
      <c r="EC161" s="6" t="s">
        <v>220</v>
      </c>
      <c r="ED161" s="6" t="s">
        <v>220</v>
      </c>
      <c r="EE161" s="6" t="s">
        <v>220</v>
      </c>
      <c r="EF161" s="6">
        <v>12.102608685296447</v>
      </c>
      <c r="EG161" s="6">
        <v>11.263436716045577</v>
      </c>
      <c r="EH161" s="6">
        <v>10.623391351072137</v>
      </c>
      <c r="EI161" s="6">
        <v>10.800050279019326</v>
      </c>
      <c r="EJ161" s="6">
        <v>10.836186277728274</v>
      </c>
      <c r="EK161" s="6" t="s">
        <v>220</v>
      </c>
      <c r="EL161" s="6" t="s">
        <v>220</v>
      </c>
      <c r="EM161" s="6" t="s">
        <v>220</v>
      </c>
      <c r="EN161" s="6" t="s">
        <v>220</v>
      </c>
      <c r="EO161" s="6" t="s">
        <v>220</v>
      </c>
      <c r="EP161" s="6">
        <v>2.2831050228310503</v>
      </c>
      <c r="EQ161" s="6">
        <v>2.3056779715143385</v>
      </c>
      <c r="ER161" s="6">
        <v>11.504424778761061</v>
      </c>
      <c r="ES161" s="6">
        <v>6.9411511101530499</v>
      </c>
      <c r="ET161" s="6">
        <v>7.2636815920398012</v>
      </c>
      <c r="EU161" s="6" t="s">
        <v>220</v>
      </c>
      <c r="EV161" s="6" t="s">
        <v>220</v>
      </c>
      <c r="EW161" s="6" t="s">
        <v>220</v>
      </c>
      <c r="EX161" s="6" t="s">
        <v>220</v>
      </c>
      <c r="EY161" s="6" t="s">
        <v>220</v>
      </c>
      <c r="EZ161" s="6" t="s">
        <v>220</v>
      </c>
      <c r="FA161" s="6" t="s">
        <v>220</v>
      </c>
      <c r="FB161" s="6" t="s">
        <v>220</v>
      </c>
      <c r="FC161" s="6" t="s">
        <v>220</v>
      </c>
      <c r="FD161" s="6" t="s">
        <v>220</v>
      </c>
      <c r="FE161" s="6" t="s">
        <v>220</v>
      </c>
      <c r="FF161" s="6" t="s">
        <v>220</v>
      </c>
      <c r="FG161" s="6" t="s">
        <v>220</v>
      </c>
      <c r="FH161" s="6" t="s">
        <v>220</v>
      </c>
      <c r="FI161" s="6" t="s">
        <v>220</v>
      </c>
      <c r="FJ161" s="6" t="s">
        <v>220</v>
      </c>
      <c r="FK161" s="6" t="s">
        <v>220</v>
      </c>
      <c r="FL161" s="6">
        <v>11.375890916640564</v>
      </c>
      <c r="FM161" s="6">
        <v>10.12500234614013</v>
      </c>
      <c r="FN161" s="6">
        <v>9.4657300826101647</v>
      </c>
      <c r="FO161" s="6">
        <v>9.7749942349046179</v>
      </c>
      <c r="FP161" s="6">
        <v>9.8908229978605942</v>
      </c>
      <c r="FQ161" s="6" t="s">
        <v>220</v>
      </c>
      <c r="FR161" s="6" t="s">
        <v>220</v>
      </c>
      <c r="FS161" s="6" t="s">
        <v>220</v>
      </c>
      <c r="FT161" s="6" t="s">
        <v>220</v>
      </c>
      <c r="FU161" s="6" t="s">
        <v>220</v>
      </c>
      <c r="FV161" s="6">
        <v>2.4070381713909845</v>
      </c>
      <c r="FW161" s="6">
        <v>2.0830833473325492</v>
      </c>
      <c r="FX161" s="6">
        <v>13.379073756432247</v>
      </c>
      <c r="FY161" s="6">
        <v>6.9917703869958512</v>
      </c>
      <c r="FZ161" s="6">
        <v>8.7324766355140184</v>
      </c>
      <c r="GA161" s="6" t="s">
        <v>220</v>
      </c>
      <c r="GB161" s="6" t="s">
        <v>220</v>
      </c>
      <c r="GC161" s="6" t="s">
        <v>220</v>
      </c>
      <c r="GD161" s="6" t="s">
        <v>220</v>
      </c>
      <c r="GE161" s="6" t="s">
        <v>220</v>
      </c>
      <c r="GF161" s="6" t="s">
        <v>220</v>
      </c>
      <c r="GG161" s="6" t="s">
        <v>220</v>
      </c>
      <c r="GH161" s="6" t="s">
        <v>220</v>
      </c>
      <c r="GI161" s="6" t="s">
        <v>220</v>
      </c>
      <c r="GJ161" s="6" t="s">
        <v>220</v>
      </c>
      <c r="GK161" s="6" t="s">
        <v>220</v>
      </c>
      <c r="GL161" s="6" t="s">
        <v>220</v>
      </c>
      <c r="GM161" s="5" t="s">
        <v>220</v>
      </c>
      <c r="GN161" s="5" t="s">
        <v>220</v>
      </c>
      <c r="GO161" s="5" t="s">
        <v>220</v>
      </c>
      <c r="GP161" s="5" t="s">
        <v>220</v>
      </c>
      <c r="GQ161" s="5" t="s">
        <v>220</v>
      </c>
      <c r="GR161" s="5">
        <v>27944</v>
      </c>
      <c r="GS161" s="5">
        <v>27768</v>
      </c>
      <c r="GT161" s="5">
        <v>26451</v>
      </c>
      <c r="GU161" s="5">
        <v>26021</v>
      </c>
      <c r="GV161" s="5">
        <v>25266</v>
      </c>
      <c r="GW161" s="5" t="s">
        <v>220</v>
      </c>
      <c r="GX161" s="5" t="s">
        <v>220</v>
      </c>
      <c r="GY161" s="5" t="s">
        <v>220</v>
      </c>
      <c r="GZ161" s="5" t="s">
        <v>220</v>
      </c>
      <c r="HA161" s="5" t="s">
        <v>220</v>
      </c>
      <c r="HB161" s="5">
        <v>975</v>
      </c>
      <c r="HC161" s="5">
        <v>741</v>
      </c>
      <c r="HD161" s="5">
        <v>343</v>
      </c>
      <c r="HE161" s="5">
        <v>225</v>
      </c>
      <c r="HF161" s="5">
        <v>65</v>
      </c>
      <c r="HG161" s="5" t="s">
        <v>220</v>
      </c>
      <c r="HH161" s="5" t="s">
        <v>220</v>
      </c>
      <c r="HI161" s="5" t="s">
        <v>220</v>
      </c>
      <c r="HJ161" s="5" t="s">
        <v>220</v>
      </c>
      <c r="HK161" s="5" t="s">
        <v>220</v>
      </c>
      <c r="HL161" s="5" t="s">
        <v>220</v>
      </c>
      <c r="HM161" s="5" t="s">
        <v>220</v>
      </c>
      <c r="HN161" s="5" t="s">
        <v>220</v>
      </c>
      <c r="HO161" s="5" t="s">
        <v>220</v>
      </c>
      <c r="HP161" s="5" t="s">
        <v>220</v>
      </c>
      <c r="HQ161" s="5" t="s">
        <v>220</v>
      </c>
      <c r="HR161" s="5" t="s">
        <v>220</v>
      </c>
      <c r="HS161" s="5" t="s">
        <v>220</v>
      </c>
      <c r="HT161" s="5" t="s">
        <v>220</v>
      </c>
      <c r="HU161" s="5" t="s">
        <v>220</v>
      </c>
      <c r="HV161" s="5" t="s">
        <v>220</v>
      </c>
      <c r="HW161" s="5" t="s">
        <v>220</v>
      </c>
      <c r="HX161" s="5">
        <v>48745</v>
      </c>
      <c r="HY161" s="5">
        <v>49473</v>
      </c>
      <c r="HZ161" s="5">
        <v>44599</v>
      </c>
      <c r="IA161" s="5">
        <v>40942</v>
      </c>
      <c r="IB161" s="5">
        <v>38791</v>
      </c>
      <c r="IC161" s="5" t="s">
        <v>220</v>
      </c>
      <c r="ID161" s="5" t="s">
        <v>220</v>
      </c>
      <c r="IE161" s="5" t="s">
        <v>220</v>
      </c>
      <c r="IF161" s="5" t="s">
        <v>220</v>
      </c>
      <c r="IG161" s="5" t="s">
        <v>220</v>
      </c>
      <c r="IH161" s="5">
        <v>1181</v>
      </c>
      <c r="II161" s="5">
        <v>932</v>
      </c>
      <c r="IJ161" s="5">
        <v>550</v>
      </c>
      <c r="IK161" s="5">
        <v>293</v>
      </c>
      <c r="IL161" s="5">
        <v>109</v>
      </c>
      <c r="IM161" s="5" t="s">
        <v>220</v>
      </c>
      <c r="IN161" s="5" t="s">
        <v>220</v>
      </c>
      <c r="IO161" s="5" t="s">
        <v>220</v>
      </c>
      <c r="IP161" s="5" t="s">
        <v>220</v>
      </c>
      <c r="IQ161" s="5" t="s">
        <v>220</v>
      </c>
      <c r="IR161" s="5" t="s">
        <v>220</v>
      </c>
      <c r="IS161" s="5" t="s">
        <v>220</v>
      </c>
      <c r="IT161" s="5" t="s">
        <v>220</v>
      </c>
      <c r="IU161" s="5" t="s">
        <v>220</v>
      </c>
      <c r="IV161" s="5" t="s">
        <v>220</v>
      </c>
      <c r="IW161" s="5" t="s">
        <v>220</v>
      </c>
      <c r="IX161" s="5" t="s">
        <v>220</v>
      </c>
    </row>
    <row r="162" spans="1:258" x14ac:dyDescent="0.3">
      <c r="A162" s="1" t="s">
        <v>156</v>
      </c>
      <c r="B162" s="2">
        <v>4057098</v>
      </c>
      <c r="C162" s="5">
        <v>2490879</v>
      </c>
      <c r="D162" s="5">
        <v>2483249</v>
      </c>
      <c r="E162" s="5">
        <v>2492063</v>
      </c>
      <c r="F162" s="5">
        <v>2375368</v>
      </c>
      <c r="G162" s="5">
        <v>2315402</v>
      </c>
      <c r="H162" s="5">
        <v>2268295</v>
      </c>
      <c r="I162" s="5">
        <v>2369782</v>
      </c>
      <c r="J162" s="5">
        <v>2284198</v>
      </c>
      <c r="K162" s="5">
        <v>2231107</v>
      </c>
      <c r="L162" s="5">
        <v>2465049</v>
      </c>
      <c r="M162" s="5">
        <v>2502537</v>
      </c>
      <c r="N162" s="5">
        <v>2523923</v>
      </c>
      <c r="O162" s="5">
        <v>2519666</v>
      </c>
      <c r="P162" s="5">
        <v>2480681</v>
      </c>
      <c r="Q162" s="5">
        <v>2381388</v>
      </c>
      <c r="R162" s="5">
        <v>2295944</v>
      </c>
      <c r="S162" s="5">
        <v>2211828</v>
      </c>
      <c r="T162" s="5">
        <v>2107673</v>
      </c>
      <c r="U162" s="5">
        <v>2069140</v>
      </c>
      <c r="V162" s="5">
        <v>2042704</v>
      </c>
      <c r="W162" s="5">
        <v>1971825</v>
      </c>
      <c r="X162" s="5">
        <v>1944650</v>
      </c>
      <c r="Y162" s="5">
        <v>1842968</v>
      </c>
      <c r="Z162" s="5">
        <v>1796058</v>
      </c>
      <c r="AA162" s="5">
        <v>1690237</v>
      </c>
      <c r="AB162" s="5">
        <v>1701260</v>
      </c>
      <c r="AC162" s="5">
        <v>1647766</v>
      </c>
      <c r="AD162" s="5">
        <v>1571350</v>
      </c>
      <c r="AE162" s="5">
        <v>1559611</v>
      </c>
      <c r="AF162" s="5">
        <v>1506122</v>
      </c>
      <c r="AG162" s="5">
        <v>1467255</v>
      </c>
      <c r="AH162" s="5">
        <v>1413012</v>
      </c>
      <c r="AI162" s="5">
        <v>9857994</v>
      </c>
      <c r="AJ162" s="5">
        <v>9679821</v>
      </c>
      <c r="AK162" s="5">
        <v>9198853</v>
      </c>
      <c r="AL162" s="5">
        <v>9000293</v>
      </c>
      <c r="AM162" s="5">
        <v>8911051</v>
      </c>
      <c r="AN162" s="5">
        <v>8882408</v>
      </c>
      <c r="AO162" s="5">
        <v>9185572</v>
      </c>
      <c r="AP162" s="5">
        <v>9059727</v>
      </c>
      <c r="AQ162" s="5">
        <v>8673668</v>
      </c>
      <c r="AR162" s="5">
        <v>8488994</v>
      </c>
      <c r="AS162" s="5">
        <v>8515215</v>
      </c>
      <c r="AT162" s="5">
        <v>9429986</v>
      </c>
      <c r="AU162" s="5">
        <v>9350958</v>
      </c>
      <c r="AV162" s="5">
        <v>9178071</v>
      </c>
      <c r="AW162" s="5">
        <v>9480815</v>
      </c>
      <c r="AX162" s="5">
        <v>9678258</v>
      </c>
      <c r="AY162" s="5">
        <v>10281876</v>
      </c>
      <c r="AZ162" s="5">
        <v>11310381</v>
      </c>
      <c r="BA162" s="5">
        <v>12872426</v>
      </c>
      <c r="BB162" s="5">
        <v>12434661</v>
      </c>
      <c r="BC162" s="5">
        <v>10218470</v>
      </c>
      <c r="BD162" s="5">
        <v>9560837</v>
      </c>
      <c r="BE162" s="5">
        <v>8173864</v>
      </c>
      <c r="BF162" s="5">
        <v>7996049</v>
      </c>
      <c r="BG162" s="5">
        <v>7224171</v>
      </c>
      <c r="BH162" s="5">
        <v>6801947</v>
      </c>
      <c r="BI162" s="5">
        <v>6495277</v>
      </c>
      <c r="BJ162" s="5">
        <v>6284772</v>
      </c>
      <c r="BK162" s="5">
        <v>5929114</v>
      </c>
      <c r="BL162" s="5">
        <v>5792710</v>
      </c>
      <c r="BM162" s="5">
        <v>5275479</v>
      </c>
      <c r="BN162" s="5">
        <v>4674242</v>
      </c>
      <c r="BO162" s="6">
        <v>11.0625293822216</v>
      </c>
      <c r="BP162" s="6">
        <v>11.132042495991129</v>
      </c>
      <c r="BQ162" s="6">
        <v>10.531880828005081</v>
      </c>
      <c r="BR162" s="6">
        <v>10.263925421239991</v>
      </c>
      <c r="BS162" s="6">
        <v>11.80732330714061</v>
      </c>
      <c r="BT162" s="6">
        <v>12.043230708527769</v>
      </c>
      <c r="BU162" s="6">
        <v>11.210656174557901</v>
      </c>
      <c r="BV162" s="6">
        <v>11.048473030796799</v>
      </c>
      <c r="BW162" s="6">
        <v>11.11811311604508</v>
      </c>
      <c r="BX162" s="6">
        <v>12.50733758233609</v>
      </c>
      <c r="BY162" s="6">
        <v>13.803986193216639</v>
      </c>
      <c r="BZ162" s="6">
        <v>13.50960389837566</v>
      </c>
      <c r="CA162" s="6">
        <v>13.11908006854876</v>
      </c>
      <c r="CB162" s="6">
        <v>12.865015695286891</v>
      </c>
      <c r="CC162" s="6">
        <v>11.86929639353183</v>
      </c>
      <c r="CD162" s="6">
        <v>10.85771255744913</v>
      </c>
      <c r="CE162" s="6">
        <v>10.41215211483347</v>
      </c>
      <c r="CF162" s="6">
        <v>10.37461693535951</v>
      </c>
      <c r="CG162" s="6">
        <v>10.16605932899658</v>
      </c>
      <c r="CH162" s="6">
        <v>8.7482082572903295</v>
      </c>
      <c r="CI162" s="6" t="s">
        <v>220</v>
      </c>
      <c r="CJ162" s="6" t="s">
        <v>220</v>
      </c>
      <c r="CK162" s="6" t="s">
        <v>220</v>
      </c>
      <c r="CL162" s="6" t="s">
        <v>220</v>
      </c>
      <c r="CM162" s="6" t="s">
        <v>220</v>
      </c>
      <c r="CN162" s="6" t="s">
        <v>220</v>
      </c>
      <c r="CO162" s="6" t="s">
        <v>220</v>
      </c>
      <c r="CP162" s="6" t="s">
        <v>220</v>
      </c>
      <c r="CQ162" s="6" t="s">
        <v>220</v>
      </c>
      <c r="CR162" s="6" t="s">
        <v>220</v>
      </c>
      <c r="CS162" s="6" t="s">
        <v>220</v>
      </c>
      <c r="CT162" s="6" t="s">
        <v>220</v>
      </c>
      <c r="CU162" s="6">
        <v>7.9052044900732401</v>
      </c>
      <c r="CV162" s="6">
        <v>8.1370467032456801</v>
      </c>
      <c r="CW162" s="6">
        <v>7.7017591874802598</v>
      </c>
      <c r="CX162" s="6">
        <v>7.4987605681502796</v>
      </c>
      <c r="CY162" s="6">
        <v>8.7642077976506894</v>
      </c>
      <c r="CZ162" s="6">
        <v>9.0919004702315291</v>
      </c>
      <c r="DA162" s="6">
        <v>8.9910339674341397</v>
      </c>
      <c r="DB162" s="6">
        <v>8.8522265403391707</v>
      </c>
      <c r="DC162" s="6">
        <v>8.9689186290418093</v>
      </c>
      <c r="DD162" s="6">
        <v>10.11694401329445</v>
      </c>
      <c r="DE162" s="6">
        <v>11.354826009822821</v>
      </c>
      <c r="DF162" s="6">
        <v>11.32408266254212</v>
      </c>
      <c r="DG162" s="6">
        <v>11.50782209820966</v>
      </c>
      <c r="DH162" s="6">
        <v>11.36684559829791</v>
      </c>
      <c r="DI162" s="6">
        <v>10.222270322540741</v>
      </c>
      <c r="DJ162" s="6">
        <v>9.2124192209372993</v>
      </c>
      <c r="DK162" s="6">
        <v>8.8597762642313693</v>
      </c>
      <c r="DL162" s="6">
        <v>8.7297638150985399</v>
      </c>
      <c r="DM162" s="6">
        <v>8.1345738436225705</v>
      </c>
      <c r="DN162" s="6">
        <v>6.5148602741403199</v>
      </c>
      <c r="DO162" s="6" t="s">
        <v>220</v>
      </c>
      <c r="DP162" s="6" t="s">
        <v>220</v>
      </c>
      <c r="DQ162" s="6" t="s">
        <v>220</v>
      </c>
      <c r="DR162" s="6" t="s">
        <v>220</v>
      </c>
      <c r="DS162" s="6" t="s">
        <v>220</v>
      </c>
      <c r="DT162" s="6" t="s">
        <v>220</v>
      </c>
      <c r="DU162" s="6" t="s">
        <v>220</v>
      </c>
      <c r="DV162" s="6" t="s">
        <v>220</v>
      </c>
      <c r="DW162" s="6" t="s">
        <v>220</v>
      </c>
      <c r="DX162" s="6" t="s">
        <v>220</v>
      </c>
      <c r="DY162" s="6" t="s">
        <v>220</v>
      </c>
      <c r="DZ162" s="6" t="s">
        <v>220</v>
      </c>
      <c r="EA162" s="6">
        <v>11.062529382221603</v>
      </c>
      <c r="EB162" s="6">
        <v>11.132042495991135</v>
      </c>
      <c r="EC162" s="6">
        <v>10.531880828005082</v>
      </c>
      <c r="ED162" s="6">
        <v>10.263925421239993</v>
      </c>
      <c r="EE162" s="6">
        <v>11.807323307140617</v>
      </c>
      <c r="EF162" s="6">
        <v>12.043230708527771</v>
      </c>
      <c r="EG162" s="6">
        <v>11.210656174557903</v>
      </c>
      <c r="EH162" s="6">
        <v>11.048473030796805</v>
      </c>
      <c r="EI162" s="6">
        <v>11.118113116045084</v>
      </c>
      <c r="EJ162" s="6">
        <v>12.507337582336092</v>
      </c>
      <c r="EK162" s="6">
        <v>13.803986193216646</v>
      </c>
      <c r="EL162" s="6">
        <v>13.509603898375664</v>
      </c>
      <c r="EM162" s="6">
        <v>13.119080068548769</v>
      </c>
      <c r="EN162" s="6">
        <v>12.8650156952869</v>
      </c>
      <c r="EO162" s="6">
        <v>11.869296393531839</v>
      </c>
      <c r="EP162" s="6">
        <v>10.857712557449137</v>
      </c>
      <c r="EQ162" s="6">
        <v>10.41215211483347</v>
      </c>
      <c r="ER162" s="6">
        <v>10.374616935359517</v>
      </c>
      <c r="ES162" s="6">
        <v>10.166059328996587</v>
      </c>
      <c r="ET162" s="6">
        <v>8.7482082572903366</v>
      </c>
      <c r="EU162" s="6" t="s">
        <v>220</v>
      </c>
      <c r="EV162" s="6" t="s">
        <v>220</v>
      </c>
      <c r="EW162" s="6" t="s">
        <v>220</v>
      </c>
      <c r="EX162" s="6" t="s">
        <v>220</v>
      </c>
      <c r="EY162" s="6" t="s">
        <v>220</v>
      </c>
      <c r="EZ162" s="6" t="s">
        <v>220</v>
      </c>
      <c r="FA162" s="6" t="s">
        <v>220</v>
      </c>
      <c r="FB162" s="6" t="s">
        <v>220</v>
      </c>
      <c r="FC162" s="6" t="s">
        <v>220</v>
      </c>
      <c r="FD162" s="6" t="s">
        <v>220</v>
      </c>
      <c r="FE162" s="6" t="s">
        <v>220</v>
      </c>
      <c r="FF162" s="6" t="s">
        <v>220</v>
      </c>
      <c r="FG162" s="6">
        <v>6.6981920423757373</v>
      </c>
      <c r="FH162" s="6">
        <v>6.9278021052912582</v>
      </c>
      <c r="FI162" s="6">
        <v>6.6502944702973208</v>
      </c>
      <c r="FJ162" s="6">
        <v>6.4643818375787099</v>
      </c>
      <c r="FK162" s="6">
        <v>7.5772822628665359</v>
      </c>
      <c r="FL162" s="6">
        <v>7.9995636652896387</v>
      </c>
      <c r="FM162" s="6">
        <v>7.8741481417103829</v>
      </c>
      <c r="FN162" s="6">
        <v>7.6841343166016731</v>
      </c>
      <c r="FO162" s="6">
        <v>7.7907335549479555</v>
      </c>
      <c r="FP162" s="6">
        <v>8.8832892844984261</v>
      </c>
      <c r="FQ162" s="6">
        <v>9.8811376641576345</v>
      </c>
      <c r="FR162" s="6">
        <v>10.048788874743742</v>
      </c>
      <c r="FS162" s="6">
        <v>10.264879645142674</v>
      </c>
      <c r="FT162" s="6">
        <v>10.143697503286145</v>
      </c>
      <c r="FU162" s="6">
        <v>10.123979108624063</v>
      </c>
      <c r="FV162" s="6">
        <v>9.2124192209373081</v>
      </c>
      <c r="FW162" s="6">
        <v>8.8597762642313729</v>
      </c>
      <c r="FX162" s="6">
        <v>8.7297638150985399</v>
      </c>
      <c r="FY162" s="6">
        <v>8.1345738436225776</v>
      </c>
      <c r="FZ162" s="6">
        <v>6.5148602741403288</v>
      </c>
      <c r="GA162" s="6" t="s">
        <v>220</v>
      </c>
      <c r="GB162" s="6" t="s">
        <v>220</v>
      </c>
      <c r="GC162" s="6" t="s">
        <v>220</v>
      </c>
      <c r="GD162" s="6" t="s">
        <v>220</v>
      </c>
      <c r="GE162" s="6" t="s">
        <v>220</v>
      </c>
      <c r="GF162" s="6" t="s">
        <v>220</v>
      </c>
      <c r="GG162" s="6" t="s">
        <v>220</v>
      </c>
      <c r="GH162" s="6" t="s">
        <v>220</v>
      </c>
      <c r="GI162" s="6" t="s">
        <v>220</v>
      </c>
      <c r="GJ162" s="6" t="s">
        <v>220</v>
      </c>
      <c r="GK162" s="6" t="s">
        <v>220</v>
      </c>
      <c r="GL162" s="6" t="s">
        <v>220</v>
      </c>
      <c r="GM162" s="5">
        <v>304413</v>
      </c>
      <c r="GN162" s="5">
        <v>299602</v>
      </c>
      <c r="GO162" s="5">
        <v>294966</v>
      </c>
      <c r="GP162" s="5">
        <v>291401</v>
      </c>
      <c r="GQ162" s="5">
        <v>287725</v>
      </c>
      <c r="GR162" s="5">
        <v>284301</v>
      </c>
      <c r="GS162" s="5">
        <v>281282</v>
      </c>
      <c r="GT162" s="5">
        <v>279231</v>
      </c>
      <c r="GU162" s="5">
        <v>277252</v>
      </c>
      <c r="GV162" s="5">
        <v>316964</v>
      </c>
      <c r="GW162" s="5">
        <v>316296</v>
      </c>
      <c r="GX162" s="5">
        <v>316479</v>
      </c>
      <c r="GY162" s="5">
        <v>314858</v>
      </c>
      <c r="GZ162" s="5">
        <v>309797</v>
      </c>
      <c r="HA162" s="5">
        <v>301476</v>
      </c>
      <c r="HB162" s="5">
        <v>292473</v>
      </c>
      <c r="HC162" s="5">
        <v>284053</v>
      </c>
      <c r="HD162" s="5">
        <v>278004</v>
      </c>
      <c r="HE162" s="5">
        <v>271605</v>
      </c>
      <c r="HF162" s="5">
        <v>264099</v>
      </c>
      <c r="HG162" s="5" t="s">
        <v>220</v>
      </c>
      <c r="HH162" s="5" t="s">
        <v>220</v>
      </c>
      <c r="HI162" s="5" t="s">
        <v>220</v>
      </c>
      <c r="HJ162" s="5" t="s">
        <v>220</v>
      </c>
      <c r="HK162" s="5" t="s">
        <v>220</v>
      </c>
      <c r="HL162" s="5" t="s">
        <v>220</v>
      </c>
      <c r="HM162" s="5" t="s">
        <v>220</v>
      </c>
      <c r="HN162" s="5" t="s">
        <v>220</v>
      </c>
      <c r="HO162" s="5" t="s">
        <v>220</v>
      </c>
      <c r="HP162" s="5" t="s">
        <v>220</v>
      </c>
      <c r="HQ162" s="5" t="s">
        <v>220</v>
      </c>
      <c r="HR162" s="5" t="s">
        <v>220</v>
      </c>
      <c r="HS162" s="5">
        <v>352387</v>
      </c>
      <c r="HT162" s="5">
        <v>347199</v>
      </c>
      <c r="HU162" s="5">
        <v>342107</v>
      </c>
      <c r="HV162" s="5">
        <v>338153</v>
      </c>
      <c r="HW162" s="5">
        <v>334280</v>
      </c>
      <c r="HX162" s="5">
        <v>330709</v>
      </c>
      <c r="HY162" s="5">
        <v>327320</v>
      </c>
      <c r="HZ162" s="5">
        <v>324454</v>
      </c>
      <c r="IA162" s="5">
        <v>322492</v>
      </c>
      <c r="IB162" s="5">
        <v>367204</v>
      </c>
      <c r="IC162" s="5">
        <v>366485</v>
      </c>
      <c r="ID162" s="5">
        <v>366021</v>
      </c>
      <c r="IE162" s="5">
        <v>363424</v>
      </c>
      <c r="IF162" s="5">
        <v>356931</v>
      </c>
      <c r="IG162" s="5">
        <v>347235</v>
      </c>
      <c r="IH162" s="5">
        <v>336718</v>
      </c>
      <c r="II162" s="5">
        <v>327165</v>
      </c>
      <c r="IJ162" s="5">
        <v>320311</v>
      </c>
      <c r="IK162" s="5">
        <v>313377</v>
      </c>
      <c r="IL162" s="5">
        <v>304528</v>
      </c>
      <c r="IM162" s="5" t="s">
        <v>220</v>
      </c>
      <c r="IN162" s="5" t="s">
        <v>220</v>
      </c>
      <c r="IO162" s="5" t="s">
        <v>220</v>
      </c>
      <c r="IP162" s="5" t="s">
        <v>220</v>
      </c>
      <c r="IQ162" s="5" t="s">
        <v>220</v>
      </c>
      <c r="IR162" s="5" t="s">
        <v>220</v>
      </c>
      <c r="IS162" s="5" t="s">
        <v>220</v>
      </c>
      <c r="IT162" s="5" t="s">
        <v>220</v>
      </c>
      <c r="IU162" s="5" t="s">
        <v>220</v>
      </c>
      <c r="IV162" s="5" t="s">
        <v>220</v>
      </c>
      <c r="IW162" s="5" t="s">
        <v>220</v>
      </c>
      <c r="IX162" s="5" t="s">
        <v>220</v>
      </c>
    </row>
    <row r="163" spans="1:258" x14ac:dyDescent="0.3">
      <c r="A163" s="1" t="s">
        <v>157</v>
      </c>
      <c r="B163" s="2">
        <v>11038613</v>
      </c>
      <c r="C163" s="5" t="s">
        <v>220</v>
      </c>
      <c r="D163" s="5" t="s">
        <v>220</v>
      </c>
      <c r="E163" s="5" t="s">
        <v>220</v>
      </c>
      <c r="F163" s="5" t="s">
        <v>220</v>
      </c>
      <c r="G163" s="5" t="s">
        <v>220</v>
      </c>
      <c r="H163" s="5" t="s">
        <v>220</v>
      </c>
      <c r="I163" s="5" t="s">
        <v>220</v>
      </c>
      <c r="J163" s="5" t="s">
        <v>220</v>
      </c>
      <c r="K163" s="5" t="s">
        <v>220</v>
      </c>
      <c r="L163" s="5" t="s">
        <v>220</v>
      </c>
      <c r="M163" s="5" t="s">
        <v>220</v>
      </c>
      <c r="N163" s="5" t="s">
        <v>220</v>
      </c>
      <c r="O163" s="5" t="s">
        <v>220</v>
      </c>
      <c r="P163" s="5" t="s">
        <v>220</v>
      </c>
      <c r="Q163" s="5" t="s">
        <v>220</v>
      </c>
      <c r="R163" s="5" t="s">
        <v>220</v>
      </c>
      <c r="S163" s="5" t="s">
        <v>220</v>
      </c>
      <c r="T163" s="5" t="s">
        <v>220</v>
      </c>
      <c r="U163" s="5" t="s">
        <v>220</v>
      </c>
      <c r="V163" s="5" t="s">
        <v>220</v>
      </c>
      <c r="W163" s="5" t="s">
        <v>220</v>
      </c>
      <c r="X163" s="5" t="s">
        <v>220</v>
      </c>
      <c r="Y163" s="5" t="s">
        <v>220</v>
      </c>
      <c r="Z163" s="5" t="s">
        <v>220</v>
      </c>
      <c r="AA163" s="5" t="s">
        <v>220</v>
      </c>
      <c r="AB163" s="5" t="s">
        <v>220</v>
      </c>
      <c r="AC163" s="5" t="s">
        <v>220</v>
      </c>
      <c r="AD163" s="5" t="s">
        <v>220</v>
      </c>
      <c r="AE163" s="5" t="s">
        <v>220</v>
      </c>
      <c r="AF163" s="5" t="s">
        <v>220</v>
      </c>
      <c r="AG163" s="5" t="s">
        <v>220</v>
      </c>
      <c r="AH163" s="5" t="s">
        <v>220</v>
      </c>
      <c r="AI163" s="5" t="s">
        <v>220</v>
      </c>
      <c r="AJ163" s="5" t="s">
        <v>220</v>
      </c>
      <c r="AK163" s="5" t="s">
        <v>220</v>
      </c>
      <c r="AL163" s="5" t="s">
        <v>220</v>
      </c>
      <c r="AM163" s="5" t="s">
        <v>220</v>
      </c>
      <c r="AN163" s="5" t="s">
        <v>220</v>
      </c>
      <c r="AO163" s="5" t="s">
        <v>220</v>
      </c>
      <c r="AP163" s="5" t="s">
        <v>220</v>
      </c>
      <c r="AQ163" s="5" t="s">
        <v>220</v>
      </c>
      <c r="AR163" s="5" t="s">
        <v>220</v>
      </c>
      <c r="AS163" s="5" t="s">
        <v>220</v>
      </c>
      <c r="AT163" s="5" t="s">
        <v>220</v>
      </c>
      <c r="AU163" s="5" t="s">
        <v>220</v>
      </c>
      <c r="AV163" s="5" t="s">
        <v>220</v>
      </c>
      <c r="AW163" s="5" t="s">
        <v>220</v>
      </c>
      <c r="AX163" s="5" t="s">
        <v>220</v>
      </c>
      <c r="AY163" s="5" t="s">
        <v>220</v>
      </c>
      <c r="AZ163" s="5" t="s">
        <v>220</v>
      </c>
      <c r="BA163" s="5" t="s">
        <v>220</v>
      </c>
      <c r="BB163" s="5" t="s">
        <v>220</v>
      </c>
      <c r="BC163" s="5" t="s">
        <v>220</v>
      </c>
      <c r="BD163" s="5" t="s">
        <v>220</v>
      </c>
      <c r="BE163" s="5" t="s">
        <v>220</v>
      </c>
      <c r="BF163" s="5" t="s">
        <v>220</v>
      </c>
      <c r="BG163" s="5" t="s">
        <v>220</v>
      </c>
      <c r="BH163" s="5" t="s">
        <v>220</v>
      </c>
      <c r="BI163" s="5" t="s">
        <v>220</v>
      </c>
      <c r="BJ163" s="5" t="s">
        <v>220</v>
      </c>
      <c r="BK163" s="5" t="s">
        <v>220</v>
      </c>
      <c r="BL163" s="5" t="s">
        <v>220</v>
      </c>
      <c r="BM163" s="5" t="s">
        <v>220</v>
      </c>
      <c r="BN163" s="5" t="s">
        <v>220</v>
      </c>
      <c r="BO163" s="6" t="s">
        <v>220</v>
      </c>
      <c r="BP163" s="6" t="s">
        <v>220</v>
      </c>
      <c r="BQ163" s="6" t="s">
        <v>220</v>
      </c>
      <c r="BR163" s="6" t="s">
        <v>220</v>
      </c>
      <c r="BS163" s="6" t="s">
        <v>220</v>
      </c>
      <c r="BT163" s="6" t="s">
        <v>220</v>
      </c>
      <c r="BU163" s="6" t="s">
        <v>220</v>
      </c>
      <c r="BV163" s="6" t="s">
        <v>220</v>
      </c>
      <c r="BW163" s="6" t="s">
        <v>220</v>
      </c>
      <c r="BX163" s="6" t="s">
        <v>220</v>
      </c>
      <c r="BY163" s="6" t="s">
        <v>220</v>
      </c>
      <c r="BZ163" s="6" t="s">
        <v>220</v>
      </c>
      <c r="CA163" s="6" t="s">
        <v>220</v>
      </c>
      <c r="CB163" s="6" t="s">
        <v>220</v>
      </c>
      <c r="CC163" s="6" t="s">
        <v>220</v>
      </c>
      <c r="CD163" s="6" t="s">
        <v>220</v>
      </c>
      <c r="CE163" s="6" t="s">
        <v>220</v>
      </c>
      <c r="CF163" s="6" t="s">
        <v>220</v>
      </c>
      <c r="CG163" s="6" t="s">
        <v>220</v>
      </c>
      <c r="CH163" s="6" t="s">
        <v>220</v>
      </c>
      <c r="CI163" s="6" t="s">
        <v>220</v>
      </c>
      <c r="CJ163" s="6" t="s">
        <v>220</v>
      </c>
      <c r="CK163" s="6" t="s">
        <v>220</v>
      </c>
      <c r="CL163" s="6" t="s">
        <v>220</v>
      </c>
      <c r="CM163" s="6" t="s">
        <v>220</v>
      </c>
      <c r="CN163" s="6" t="s">
        <v>220</v>
      </c>
      <c r="CO163" s="6" t="s">
        <v>220</v>
      </c>
      <c r="CP163" s="6" t="s">
        <v>220</v>
      </c>
      <c r="CQ163" s="6" t="s">
        <v>220</v>
      </c>
      <c r="CR163" s="6" t="s">
        <v>220</v>
      </c>
      <c r="CS163" s="6" t="s">
        <v>220</v>
      </c>
      <c r="CT163" s="6" t="s">
        <v>220</v>
      </c>
      <c r="CU163" s="6" t="s">
        <v>220</v>
      </c>
      <c r="CV163" s="6" t="s">
        <v>220</v>
      </c>
      <c r="CW163" s="6" t="s">
        <v>220</v>
      </c>
      <c r="CX163" s="6" t="s">
        <v>220</v>
      </c>
      <c r="CY163" s="6" t="s">
        <v>220</v>
      </c>
      <c r="CZ163" s="6" t="s">
        <v>220</v>
      </c>
      <c r="DA163" s="6" t="s">
        <v>220</v>
      </c>
      <c r="DB163" s="6" t="s">
        <v>220</v>
      </c>
      <c r="DC163" s="6" t="s">
        <v>220</v>
      </c>
      <c r="DD163" s="6" t="s">
        <v>220</v>
      </c>
      <c r="DE163" s="6" t="s">
        <v>220</v>
      </c>
      <c r="DF163" s="6" t="s">
        <v>220</v>
      </c>
      <c r="DG163" s="6" t="s">
        <v>220</v>
      </c>
      <c r="DH163" s="6" t="s">
        <v>220</v>
      </c>
      <c r="DI163" s="6" t="s">
        <v>220</v>
      </c>
      <c r="DJ163" s="6" t="s">
        <v>220</v>
      </c>
      <c r="DK163" s="6" t="s">
        <v>220</v>
      </c>
      <c r="DL163" s="6" t="s">
        <v>220</v>
      </c>
      <c r="DM163" s="6" t="s">
        <v>220</v>
      </c>
      <c r="DN163" s="6" t="s">
        <v>220</v>
      </c>
      <c r="DO163" s="6" t="s">
        <v>220</v>
      </c>
      <c r="DP163" s="6" t="s">
        <v>220</v>
      </c>
      <c r="DQ163" s="6" t="s">
        <v>220</v>
      </c>
      <c r="DR163" s="6" t="s">
        <v>220</v>
      </c>
      <c r="DS163" s="6" t="s">
        <v>220</v>
      </c>
      <c r="DT163" s="6" t="s">
        <v>220</v>
      </c>
      <c r="DU163" s="6" t="s">
        <v>220</v>
      </c>
      <c r="DV163" s="6" t="s">
        <v>220</v>
      </c>
      <c r="DW163" s="6" t="s">
        <v>220</v>
      </c>
      <c r="DX163" s="6" t="s">
        <v>220</v>
      </c>
      <c r="DY163" s="6" t="s">
        <v>220</v>
      </c>
      <c r="DZ163" s="6" t="s">
        <v>220</v>
      </c>
      <c r="EA163" s="6" t="s">
        <v>220</v>
      </c>
      <c r="EB163" s="6" t="s">
        <v>220</v>
      </c>
      <c r="EC163" s="6" t="s">
        <v>220</v>
      </c>
      <c r="ED163" s="6" t="s">
        <v>220</v>
      </c>
      <c r="EE163" s="6" t="s">
        <v>220</v>
      </c>
      <c r="EF163" s="6" t="s">
        <v>220</v>
      </c>
      <c r="EG163" s="6" t="s">
        <v>220</v>
      </c>
      <c r="EH163" s="6" t="s">
        <v>220</v>
      </c>
      <c r="EI163" s="6" t="s">
        <v>220</v>
      </c>
      <c r="EJ163" s="6" t="s">
        <v>220</v>
      </c>
      <c r="EK163" s="6" t="s">
        <v>220</v>
      </c>
      <c r="EL163" s="6" t="s">
        <v>220</v>
      </c>
      <c r="EM163" s="6" t="s">
        <v>220</v>
      </c>
      <c r="EN163" s="6" t="s">
        <v>220</v>
      </c>
      <c r="EO163" s="6" t="s">
        <v>220</v>
      </c>
      <c r="EP163" s="6" t="s">
        <v>220</v>
      </c>
      <c r="EQ163" s="6" t="s">
        <v>220</v>
      </c>
      <c r="ER163" s="6" t="s">
        <v>220</v>
      </c>
      <c r="ES163" s="6" t="s">
        <v>220</v>
      </c>
      <c r="ET163" s="6" t="s">
        <v>220</v>
      </c>
      <c r="EU163" s="6" t="s">
        <v>220</v>
      </c>
      <c r="EV163" s="6" t="s">
        <v>220</v>
      </c>
      <c r="EW163" s="6" t="s">
        <v>220</v>
      </c>
      <c r="EX163" s="6" t="s">
        <v>220</v>
      </c>
      <c r="EY163" s="6" t="s">
        <v>220</v>
      </c>
      <c r="EZ163" s="6" t="s">
        <v>220</v>
      </c>
      <c r="FA163" s="6" t="s">
        <v>220</v>
      </c>
      <c r="FB163" s="6" t="s">
        <v>220</v>
      </c>
      <c r="FC163" s="6" t="s">
        <v>220</v>
      </c>
      <c r="FD163" s="6" t="s">
        <v>220</v>
      </c>
      <c r="FE163" s="6" t="s">
        <v>220</v>
      </c>
      <c r="FF163" s="6" t="s">
        <v>220</v>
      </c>
      <c r="FG163" s="6" t="s">
        <v>220</v>
      </c>
      <c r="FH163" s="6" t="s">
        <v>220</v>
      </c>
      <c r="FI163" s="6" t="s">
        <v>220</v>
      </c>
      <c r="FJ163" s="6" t="s">
        <v>220</v>
      </c>
      <c r="FK163" s="6" t="s">
        <v>220</v>
      </c>
      <c r="FL163" s="6" t="s">
        <v>220</v>
      </c>
      <c r="FM163" s="6" t="s">
        <v>220</v>
      </c>
      <c r="FN163" s="6" t="s">
        <v>220</v>
      </c>
      <c r="FO163" s="6" t="s">
        <v>220</v>
      </c>
      <c r="FP163" s="6" t="s">
        <v>220</v>
      </c>
      <c r="FQ163" s="6" t="s">
        <v>220</v>
      </c>
      <c r="FR163" s="6" t="s">
        <v>220</v>
      </c>
      <c r="FS163" s="6" t="s">
        <v>220</v>
      </c>
      <c r="FT163" s="6" t="s">
        <v>220</v>
      </c>
      <c r="FU163" s="6" t="s">
        <v>220</v>
      </c>
      <c r="FV163" s="6" t="s">
        <v>220</v>
      </c>
      <c r="FW163" s="6" t="s">
        <v>220</v>
      </c>
      <c r="FX163" s="6" t="s">
        <v>220</v>
      </c>
      <c r="FY163" s="6" t="s">
        <v>220</v>
      </c>
      <c r="FZ163" s="6" t="s">
        <v>220</v>
      </c>
      <c r="GA163" s="6" t="s">
        <v>220</v>
      </c>
      <c r="GB163" s="6" t="s">
        <v>220</v>
      </c>
      <c r="GC163" s="6" t="s">
        <v>220</v>
      </c>
      <c r="GD163" s="6" t="s">
        <v>220</v>
      </c>
      <c r="GE163" s="6" t="s">
        <v>220</v>
      </c>
      <c r="GF163" s="6" t="s">
        <v>220</v>
      </c>
      <c r="GG163" s="6" t="s">
        <v>220</v>
      </c>
      <c r="GH163" s="6" t="s">
        <v>220</v>
      </c>
      <c r="GI163" s="6" t="s">
        <v>220</v>
      </c>
      <c r="GJ163" s="6" t="s">
        <v>220</v>
      </c>
      <c r="GK163" s="6" t="s">
        <v>220</v>
      </c>
      <c r="GL163" s="6" t="s">
        <v>220</v>
      </c>
      <c r="GM163" s="5" t="s">
        <v>220</v>
      </c>
      <c r="GN163" s="5" t="s">
        <v>220</v>
      </c>
      <c r="GO163" s="5" t="s">
        <v>220</v>
      </c>
      <c r="GP163" s="5" t="s">
        <v>220</v>
      </c>
      <c r="GQ163" s="5" t="s">
        <v>220</v>
      </c>
      <c r="GR163" s="5" t="s">
        <v>220</v>
      </c>
      <c r="GS163" s="5" t="s">
        <v>220</v>
      </c>
      <c r="GT163" s="5" t="s">
        <v>220</v>
      </c>
      <c r="GU163" s="5" t="s">
        <v>220</v>
      </c>
      <c r="GV163" s="5" t="s">
        <v>220</v>
      </c>
      <c r="GW163" s="5" t="s">
        <v>220</v>
      </c>
      <c r="GX163" s="5" t="s">
        <v>220</v>
      </c>
      <c r="GY163" s="5" t="s">
        <v>220</v>
      </c>
      <c r="GZ163" s="5" t="s">
        <v>220</v>
      </c>
      <c r="HA163" s="5" t="s">
        <v>220</v>
      </c>
      <c r="HB163" s="5" t="s">
        <v>220</v>
      </c>
      <c r="HC163" s="5" t="s">
        <v>220</v>
      </c>
      <c r="HD163" s="5" t="s">
        <v>220</v>
      </c>
      <c r="HE163" s="5" t="s">
        <v>220</v>
      </c>
      <c r="HF163" s="5" t="s">
        <v>220</v>
      </c>
      <c r="HG163" s="5" t="s">
        <v>220</v>
      </c>
      <c r="HH163" s="5" t="s">
        <v>220</v>
      </c>
      <c r="HI163" s="5" t="s">
        <v>220</v>
      </c>
      <c r="HJ163" s="5" t="s">
        <v>220</v>
      </c>
      <c r="HK163" s="5" t="s">
        <v>220</v>
      </c>
      <c r="HL163" s="5" t="s">
        <v>220</v>
      </c>
      <c r="HM163" s="5" t="s">
        <v>220</v>
      </c>
      <c r="HN163" s="5" t="s">
        <v>220</v>
      </c>
      <c r="HO163" s="5" t="s">
        <v>220</v>
      </c>
      <c r="HP163" s="5" t="s">
        <v>220</v>
      </c>
      <c r="HQ163" s="5" t="s">
        <v>220</v>
      </c>
      <c r="HR163" s="5" t="s">
        <v>220</v>
      </c>
      <c r="HS163" s="5" t="s">
        <v>220</v>
      </c>
      <c r="HT163" s="5" t="s">
        <v>220</v>
      </c>
      <c r="HU163" s="5" t="s">
        <v>220</v>
      </c>
      <c r="HV163" s="5" t="s">
        <v>220</v>
      </c>
      <c r="HW163" s="5" t="s">
        <v>220</v>
      </c>
      <c r="HX163" s="5" t="s">
        <v>220</v>
      </c>
      <c r="HY163" s="5" t="s">
        <v>220</v>
      </c>
      <c r="HZ163" s="5" t="s">
        <v>220</v>
      </c>
      <c r="IA163" s="5" t="s">
        <v>220</v>
      </c>
      <c r="IB163" s="5" t="s">
        <v>220</v>
      </c>
      <c r="IC163" s="5" t="s">
        <v>220</v>
      </c>
      <c r="ID163" s="5" t="s">
        <v>220</v>
      </c>
      <c r="IE163" s="5" t="s">
        <v>220</v>
      </c>
      <c r="IF163" s="5" t="s">
        <v>220</v>
      </c>
      <c r="IG163" s="5" t="s">
        <v>220</v>
      </c>
      <c r="IH163" s="5" t="s">
        <v>220</v>
      </c>
      <c r="II163" s="5" t="s">
        <v>220</v>
      </c>
      <c r="IJ163" s="5" t="s">
        <v>220</v>
      </c>
      <c r="IK163" s="5" t="s">
        <v>220</v>
      </c>
      <c r="IL163" s="5" t="s">
        <v>220</v>
      </c>
      <c r="IM163" s="5" t="s">
        <v>220</v>
      </c>
      <c r="IN163" s="5" t="s">
        <v>220</v>
      </c>
      <c r="IO163" s="5" t="s">
        <v>220</v>
      </c>
      <c r="IP163" s="5" t="s">
        <v>220</v>
      </c>
      <c r="IQ163" s="5" t="s">
        <v>220</v>
      </c>
      <c r="IR163" s="5" t="s">
        <v>220</v>
      </c>
      <c r="IS163" s="5" t="s">
        <v>220</v>
      </c>
      <c r="IT163" s="5" t="s">
        <v>220</v>
      </c>
      <c r="IU163" s="5" t="s">
        <v>220</v>
      </c>
      <c r="IV163" s="5" t="s">
        <v>220</v>
      </c>
      <c r="IW163" s="5" t="s">
        <v>220</v>
      </c>
      <c r="IX163" s="5" t="s">
        <v>220</v>
      </c>
    </row>
    <row r="164" spans="1:258" x14ac:dyDescent="0.3">
      <c r="A164" s="1" t="s">
        <v>158</v>
      </c>
      <c r="B164" s="2">
        <v>4063004</v>
      </c>
      <c r="C164" s="5" t="s">
        <v>220</v>
      </c>
      <c r="D164" s="5" t="s">
        <v>220</v>
      </c>
      <c r="E164" s="5" t="s">
        <v>220</v>
      </c>
      <c r="F164" s="5" t="s">
        <v>220</v>
      </c>
      <c r="G164" s="5" t="s">
        <v>220</v>
      </c>
      <c r="H164" s="5" t="s">
        <v>220</v>
      </c>
      <c r="I164" s="5" t="s">
        <v>220</v>
      </c>
      <c r="J164" s="5" t="s">
        <v>220</v>
      </c>
      <c r="K164" s="5" t="s">
        <v>220</v>
      </c>
      <c r="L164" s="5" t="s">
        <v>220</v>
      </c>
      <c r="M164" s="5" t="s">
        <v>220</v>
      </c>
      <c r="N164" s="5" t="s">
        <v>220</v>
      </c>
      <c r="O164" s="5">
        <v>9803</v>
      </c>
      <c r="P164" s="5">
        <v>82731</v>
      </c>
      <c r="Q164" s="5">
        <v>82453</v>
      </c>
      <c r="R164" s="5">
        <v>72443</v>
      </c>
      <c r="S164" s="5">
        <v>71291</v>
      </c>
      <c r="T164" s="5">
        <v>70882</v>
      </c>
      <c r="U164" s="5">
        <v>66796</v>
      </c>
      <c r="V164" s="5">
        <v>62052</v>
      </c>
      <c r="W164" s="5">
        <v>60980</v>
      </c>
      <c r="X164" s="5">
        <v>58534</v>
      </c>
      <c r="Y164" s="5">
        <v>55807</v>
      </c>
      <c r="Z164" s="5">
        <v>55164</v>
      </c>
      <c r="AA164" s="5">
        <v>55799</v>
      </c>
      <c r="AB164" s="5">
        <v>49768</v>
      </c>
      <c r="AC164" s="5" t="s">
        <v>220</v>
      </c>
      <c r="AD164" s="5" t="s">
        <v>220</v>
      </c>
      <c r="AE164" s="5" t="s">
        <v>220</v>
      </c>
      <c r="AF164" s="5" t="s">
        <v>220</v>
      </c>
      <c r="AG164" s="5" t="s">
        <v>220</v>
      </c>
      <c r="AH164" s="5" t="s">
        <v>220</v>
      </c>
      <c r="AI164" s="5" t="s">
        <v>220</v>
      </c>
      <c r="AJ164" s="5" t="s">
        <v>220</v>
      </c>
      <c r="AK164" s="5" t="s">
        <v>220</v>
      </c>
      <c r="AL164" s="5" t="s">
        <v>220</v>
      </c>
      <c r="AM164" s="5" t="s">
        <v>220</v>
      </c>
      <c r="AN164" s="5" t="s">
        <v>220</v>
      </c>
      <c r="AO164" s="5" t="s">
        <v>220</v>
      </c>
      <c r="AP164" s="5" t="s">
        <v>220</v>
      </c>
      <c r="AQ164" s="5" t="s">
        <v>220</v>
      </c>
      <c r="AR164" s="5" t="s">
        <v>220</v>
      </c>
      <c r="AS164" s="5" t="s">
        <v>220</v>
      </c>
      <c r="AT164" s="5" t="s">
        <v>220</v>
      </c>
      <c r="AU164" s="5">
        <v>23062</v>
      </c>
      <c r="AV164" s="5">
        <v>230981</v>
      </c>
      <c r="AW164" s="5">
        <v>229877</v>
      </c>
      <c r="AX164" s="5">
        <v>209565</v>
      </c>
      <c r="AY164" s="5">
        <v>209287</v>
      </c>
      <c r="AZ164" s="5">
        <v>210599</v>
      </c>
      <c r="BA164" s="5">
        <v>204355</v>
      </c>
      <c r="BB164" s="5">
        <v>216599</v>
      </c>
      <c r="BC164" s="5">
        <v>218472</v>
      </c>
      <c r="BD164" s="5">
        <v>221376</v>
      </c>
      <c r="BE164" s="5">
        <v>215358</v>
      </c>
      <c r="BF164" s="5">
        <v>208629</v>
      </c>
      <c r="BG164" s="5">
        <v>207740</v>
      </c>
      <c r="BH164" s="5">
        <v>193807</v>
      </c>
      <c r="BI164" s="5" t="s">
        <v>220</v>
      </c>
      <c r="BJ164" s="5" t="s">
        <v>220</v>
      </c>
      <c r="BK164" s="5" t="s">
        <v>220</v>
      </c>
      <c r="BL164" s="5" t="s">
        <v>220</v>
      </c>
      <c r="BM164" s="5" t="s">
        <v>220</v>
      </c>
      <c r="BN164" s="5" t="s">
        <v>220</v>
      </c>
      <c r="BO164" s="6" t="s">
        <v>220</v>
      </c>
      <c r="BP164" s="6" t="s">
        <v>220</v>
      </c>
      <c r="BQ164" s="6" t="s">
        <v>220</v>
      </c>
      <c r="BR164" s="6" t="s">
        <v>220</v>
      </c>
      <c r="BS164" s="6" t="s">
        <v>220</v>
      </c>
      <c r="BT164" s="6" t="s">
        <v>220</v>
      </c>
      <c r="BU164" s="6" t="s">
        <v>220</v>
      </c>
      <c r="BV164" s="6" t="s">
        <v>220</v>
      </c>
      <c r="BW164" s="6" t="s">
        <v>220</v>
      </c>
      <c r="BX164" s="6" t="s">
        <v>220</v>
      </c>
      <c r="BY164" s="6" t="s">
        <v>220</v>
      </c>
      <c r="BZ164" s="6" t="s">
        <v>220</v>
      </c>
      <c r="CA164" s="6">
        <v>6.7632357441599504</v>
      </c>
      <c r="CB164" s="6">
        <v>7.0251779864863204</v>
      </c>
      <c r="CC164" s="6">
        <v>6.5043115471844501</v>
      </c>
      <c r="CD164" s="6">
        <v>7.2829672984277201</v>
      </c>
      <c r="CE164" s="6">
        <v>7.9996072435510701</v>
      </c>
      <c r="CF164" s="6">
        <v>6.3302389887418498</v>
      </c>
      <c r="CG164" s="6">
        <v>7.3851727648362102</v>
      </c>
      <c r="CH164" s="6">
        <v>6.8426481015922098</v>
      </c>
      <c r="CI164" s="6" t="s">
        <v>220</v>
      </c>
      <c r="CJ164" s="6" t="s">
        <v>220</v>
      </c>
      <c r="CK164" s="6" t="s">
        <v>220</v>
      </c>
      <c r="CL164" s="6" t="s">
        <v>220</v>
      </c>
      <c r="CM164" s="6" t="s">
        <v>220</v>
      </c>
      <c r="CN164" s="6" t="s">
        <v>220</v>
      </c>
      <c r="CO164" s="6" t="s">
        <v>220</v>
      </c>
      <c r="CP164" s="6" t="s">
        <v>220</v>
      </c>
      <c r="CQ164" s="6" t="s">
        <v>220</v>
      </c>
      <c r="CR164" s="6" t="s">
        <v>220</v>
      </c>
      <c r="CS164" s="6" t="s">
        <v>220</v>
      </c>
      <c r="CT164" s="6" t="s">
        <v>220</v>
      </c>
      <c r="CU164" s="6" t="s">
        <v>220</v>
      </c>
      <c r="CV164" s="6" t="s">
        <v>220</v>
      </c>
      <c r="CW164" s="6" t="s">
        <v>220</v>
      </c>
      <c r="CX164" s="6" t="s">
        <v>220</v>
      </c>
      <c r="CY164" s="6" t="s">
        <v>220</v>
      </c>
      <c r="CZ164" s="6" t="s">
        <v>220</v>
      </c>
      <c r="DA164" s="6" t="s">
        <v>220</v>
      </c>
      <c r="DB164" s="6" t="s">
        <v>220</v>
      </c>
      <c r="DC164" s="6" t="s">
        <v>220</v>
      </c>
      <c r="DD164" s="6" t="s">
        <v>220</v>
      </c>
      <c r="DE164" s="6" t="s">
        <v>220</v>
      </c>
      <c r="DF164" s="6" t="s">
        <v>220</v>
      </c>
      <c r="DG164" s="6">
        <v>5.7844474761255098</v>
      </c>
      <c r="DH164" s="6">
        <v>5.9824909284664001</v>
      </c>
      <c r="DI164" s="6">
        <v>5.4342891225196501</v>
      </c>
      <c r="DJ164" s="6">
        <v>6.2349646066222402</v>
      </c>
      <c r="DK164" s="6">
        <v>6.7329920537147201</v>
      </c>
      <c r="DL164" s="6">
        <v>5.4928015545109199</v>
      </c>
      <c r="DM164" s="6">
        <v>6.0410240358644698</v>
      </c>
      <c r="DN164" s="6">
        <v>5.4033843056421</v>
      </c>
      <c r="DO164" s="6" t="s">
        <v>220</v>
      </c>
      <c r="DP164" s="6" t="s">
        <v>220</v>
      </c>
      <c r="DQ164" s="6" t="s">
        <v>220</v>
      </c>
      <c r="DR164" s="6" t="s">
        <v>220</v>
      </c>
      <c r="DS164" s="6" t="s">
        <v>220</v>
      </c>
      <c r="DT164" s="6" t="s">
        <v>220</v>
      </c>
      <c r="DU164" s="6" t="s">
        <v>220</v>
      </c>
      <c r="DV164" s="6" t="s">
        <v>220</v>
      </c>
      <c r="DW164" s="6" t="s">
        <v>220</v>
      </c>
      <c r="DX164" s="6" t="s">
        <v>220</v>
      </c>
      <c r="DY164" s="6" t="s">
        <v>220</v>
      </c>
      <c r="DZ164" s="6" t="s">
        <v>220</v>
      </c>
      <c r="EA164" s="6" t="s">
        <v>220</v>
      </c>
      <c r="EB164" s="6" t="s">
        <v>220</v>
      </c>
      <c r="EC164" s="6" t="s">
        <v>220</v>
      </c>
      <c r="ED164" s="6" t="s">
        <v>220</v>
      </c>
      <c r="EE164" s="6" t="s">
        <v>220</v>
      </c>
      <c r="EF164" s="6" t="s">
        <v>220</v>
      </c>
      <c r="EG164" s="6" t="s">
        <v>220</v>
      </c>
      <c r="EH164" s="6" t="s">
        <v>220</v>
      </c>
      <c r="EI164" s="6" t="s">
        <v>220</v>
      </c>
      <c r="EJ164" s="6" t="s">
        <v>220</v>
      </c>
      <c r="EK164" s="6" t="s">
        <v>220</v>
      </c>
      <c r="EL164" s="6" t="s">
        <v>220</v>
      </c>
      <c r="EM164" s="6">
        <v>6.7632357441599513</v>
      </c>
      <c r="EN164" s="6">
        <v>7.0251779864863231</v>
      </c>
      <c r="EO164" s="6">
        <v>6.5043115471844564</v>
      </c>
      <c r="EP164" s="6">
        <v>7.2829672984277289</v>
      </c>
      <c r="EQ164" s="6">
        <v>7.999607243551079</v>
      </c>
      <c r="ER164" s="6">
        <v>6.3302389887418524</v>
      </c>
      <c r="ES164" s="6">
        <v>7.3851727648362173</v>
      </c>
      <c r="ET164" s="6">
        <v>6.8426481015922125</v>
      </c>
      <c r="EU164" s="6" t="s">
        <v>220</v>
      </c>
      <c r="EV164" s="6" t="s">
        <v>220</v>
      </c>
      <c r="EW164" s="6" t="s">
        <v>220</v>
      </c>
      <c r="EX164" s="6" t="s">
        <v>220</v>
      </c>
      <c r="EY164" s="6" t="s">
        <v>220</v>
      </c>
      <c r="EZ164" s="6" t="s">
        <v>220</v>
      </c>
      <c r="FA164" s="6" t="s">
        <v>220</v>
      </c>
      <c r="FB164" s="6" t="s">
        <v>220</v>
      </c>
      <c r="FC164" s="6" t="s">
        <v>220</v>
      </c>
      <c r="FD164" s="6" t="s">
        <v>220</v>
      </c>
      <c r="FE164" s="6" t="s">
        <v>220</v>
      </c>
      <c r="FF164" s="6" t="s">
        <v>220</v>
      </c>
      <c r="FG164" s="6" t="s">
        <v>220</v>
      </c>
      <c r="FH164" s="6" t="s">
        <v>220</v>
      </c>
      <c r="FI164" s="6" t="s">
        <v>220</v>
      </c>
      <c r="FJ164" s="6" t="s">
        <v>220</v>
      </c>
      <c r="FK164" s="6" t="s">
        <v>220</v>
      </c>
      <c r="FL164" s="6" t="s">
        <v>220</v>
      </c>
      <c r="FM164" s="6" t="s">
        <v>220</v>
      </c>
      <c r="FN164" s="6" t="s">
        <v>220</v>
      </c>
      <c r="FO164" s="6" t="s">
        <v>220</v>
      </c>
      <c r="FP164" s="6" t="s">
        <v>220</v>
      </c>
      <c r="FQ164" s="6" t="s">
        <v>220</v>
      </c>
      <c r="FR164" s="6" t="s">
        <v>220</v>
      </c>
      <c r="FS164" s="6">
        <v>5.7844474761255116</v>
      </c>
      <c r="FT164" s="6">
        <v>5.9824909284664054</v>
      </c>
      <c r="FU164" s="6">
        <v>5.434289122519651</v>
      </c>
      <c r="FV164" s="6">
        <v>6.2349646066222419</v>
      </c>
      <c r="FW164" s="6">
        <v>6.732992053714729</v>
      </c>
      <c r="FX164" s="6">
        <v>5.4928015545109279</v>
      </c>
      <c r="FY164" s="6">
        <v>6.0410240358644787</v>
      </c>
      <c r="FZ164" s="6">
        <v>5.4033843056421071</v>
      </c>
      <c r="GA164" s="6" t="s">
        <v>220</v>
      </c>
      <c r="GB164" s="6" t="s">
        <v>220</v>
      </c>
      <c r="GC164" s="6" t="s">
        <v>220</v>
      </c>
      <c r="GD164" s="6" t="s">
        <v>220</v>
      </c>
      <c r="GE164" s="6" t="s">
        <v>220</v>
      </c>
      <c r="GF164" s="6" t="s">
        <v>220</v>
      </c>
      <c r="GG164" s="6" t="s">
        <v>220</v>
      </c>
      <c r="GH164" s="6" t="s">
        <v>220</v>
      </c>
      <c r="GI164" s="6" t="s">
        <v>220</v>
      </c>
      <c r="GJ164" s="6" t="s">
        <v>220</v>
      </c>
      <c r="GK164" s="6" t="s">
        <v>220</v>
      </c>
      <c r="GL164" s="6" t="s">
        <v>220</v>
      </c>
      <c r="GM164" s="5" t="s">
        <v>220</v>
      </c>
      <c r="GN164" s="5" t="s">
        <v>220</v>
      </c>
      <c r="GO164" s="5" t="s">
        <v>220</v>
      </c>
      <c r="GP164" s="5" t="s">
        <v>220</v>
      </c>
      <c r="GQ164" s="5" t="s">
        <v>220</v>
      </c>
      <c r="GR164" s="5" t="s">
        <v>220</v>
      </c>
      <c r="GS164" s="5" t="s">
        <v>220</v>
      </c>
      <c r="GT164" s="5" t="s">
        <v>220</v>
      </c>
      <c r="GU164" s="5" t="s">
        <v>220</v>
      </c>
      <c r="GV164" s="5" t="s">
        <v>220</v>
      </c>
      <c r="GW164" s="5" t="s">
        <v>220</v>
      </c>
      <c r="GX164" s="5" t="s">
        <v>220</v>
      </c>
      <c r="GY164" s="5">
        <v>8684</v>
      </c>
      <c r="GZ164" s="5">
        <v>8524</v>
      </c>
      <c r="HA164" s="5">
        <v>8268</v>
      </c>
      <c r="HB164" s="5">
        <v>7982</v>
      </c>
      <c r="HC164" s="5">
        <v>7693</v>
      </c>
      <c r="HD164" s="5">
        <v>7380</v>
      </c>
      <c r="HE164" s="5">
        <v>7193</v>
      </c>
      <c r="HF164" s="5">
        <v>7006</v>
      </c>
      <c r="HG164" s="5" t="s">
        <v>220</v>
      </c>
      <c r="HH164" s="5" t="s">
        <v>220</v>
      </c>
      <c r="HI164" s="5" t="s">
        <v>220</v>
      </c>
      <c r="HJ164" s="5" t="s">
        <v>220</v>
      </c>
      <c r="HK164" s="5" t="s">
        <v>220</v>
      </c>
      <c r="HL164" s="5" t="s">
        <v>220</v>
      </c>
      <c r="HM164" s="5" t="s">
        <v>220</v>
      </c>
      <c r="HN164" s="5" t="s">
        <v>220</v>
      </c>
      <c r="HO164" s="5" t="s">
        <v>220</v>
      </c>
      <c r="HP164" s="5" t="s">
        <v>220</v>
      </c>
      <c r="HQ164" s="5" t="s">
        <v>220</v>
      </c>
      <c r="HR164" s="5" t="s">
        <v>220</v>
      </c>
      <c r="HS164" s="5" t="s">
        <v>220</v>
      </c>
      <c r="HT164" s="5" t="s">
        <v>220</v>
      </c>
      <c r="HU164" s="5" t="s">
        <v>220</v>
      </c>
      <c r="HV164" s="5" t="s">
        <v>220</v>
      </c>
      <c r="HW164" s="5" t="s">
        <v>220</v>
      </c>
      <c r="HX164" s="5" t="s">
        <v>220</v>
      </c>
      <c r="HY164" s="5" t="s">
        <v>220</v>
      </c>
      <c r="HZ164" s="5" t="s">
        <v>220</v>
      </c>
      <c r="IA164" s="5" t="s">
        <v>220</v>
      </c>
      <c r="IB164" s="5" t="s">
        <v>220</v>
      </c>
      <c r="IC164" s="5" t="s">
        <v>220</v>
      </c>
      <c r="ID164" s="5" t="s">
        <v>220</v>
      </c>
      <c r="IE164" s="5">
        <v>9750</v>
      </c>
      <c r="IF164" s="5">
        <v>9549</v>
      </c>
      <c r="IG164" s="5">
        <v>9274</v>
      </c>
      <c r="IH164" s="5">
        <v>8952</v>
      </c>
      <c r="II164" s="5">
        <v>8642</v>
      </c>
      <c r="IJ164" s="5">
        <v>8301</v>
      </c>
      <c r="IK164" s="5">
        <v>8086</v>
      </c>
      <c r="IL164" s="5">
        <v>7891</v>
      </c>
      <c r="IM164" s="5" t="s">
        <v>220</v>
      </c>
      <c r="IN164" s="5" t="s">
        <v>220</v>
      </c>
      <c r="IO164" s="5" t="s">
        <v>220</v>
      </c>
      <c r="IP164" s="5" t="s">
        <v>220</v>
      </c>
      <c r="IQ164" s="5" t="s">
        <v>220</v>
      </c>
      <c r="IR164" s="5" t="s">
        <v>220</v>
      </c>
      <c r="IS164" s="5" t="s">
        <v>220</v>
      </c>
      <c r="IT164" s="5" t="s">
        <v>220</v>
      </c>
      <c r="IU164" s="5" t="s">
        <v>220</v>
      </c>
      <c r="IV164" s="5" t="s">
        <v>220</v>
      </c>
      <c r="IW164" s="5" t="s">
        <v>220</v>
      </c>
      <c r="IX164" s="5" t="s">
        <v>220</v>
      </c>
    </row>
    <row r="165" spans="1:258" x14ac:dyDescent="0.3">
      <c r="A165" s="1" t="s">
        <v>159</v>
      </c>
      <c r="B165" s="2">
        <v>4009083</v>
      </c>
      <c r="C165" s="5">
        <v>29221836</v>
      </c>
      <c r="D165" s="5">
        <v>30417068</v>
      </c>
      <c r="E165" s="5">
        <v>29765196</v>
      </c>
      <c r="F165" s="5">
        <v>29141328</v>
      </c>
      <c r="G165" s="5">
        <v>29961360</v>
      </c>
      <c r="H165" s="5">
        <v>30043587</v>
      </c>
      <c r="I165" s="5">
        <v>29802423</v>
      </c>
      <c r="J165" s="5">
        <v>30562374</v>
      </c>
      <c r="K165" s="5">
        <v>29630849</v>
      </c>
      <c r="L165" s="5">
        <v>29032685</v>
      </c>
      <c r="M165" s="5">
        <v>30046635</v>
      </c>
      <c r="N165" s="5">
        <v>30743545</v>
      </c>
      <c r="O165" s="5">
        <v>29940965</v>
      </c>
      <c r="P165" s="5">
        <v>30189172</v>
      </c>
      <c r="Q165" s="5">
        <v>28580687</v>
      </c>
      <c r="R165" s="5">
        <v>27981035</v>
      </c>
      <c r="S165" s="5">
        <v>27192820</v>
      </c>
      <c r="T165" s="5">
        <v>25080317</v>
      </c>
      <c r="U165" s="5">
        <v>24684999</v>
      </c>
      <c r="V165" s="5">
        <v>26471332</v>
      </c>
      <c r="W165" s="5">
        <v>24330608</v>
      </c>
      <c r="X165" s="5">
        <v>24355831</v>
      </c>
      <c r="Y165" s="5">
        <v>23930457</v>
      </c>
      <c r="Z165" s="5">
        <v>23458385</v>
      </c>
      <c r="AA165" s="5">
        <v>22762772</v>
      </c>
      <c r="AB165" s="5">
        <v>22857594</v>
      </c>
      <c r="AC165" s="5">
        <v>22070811</v>
      </c>
      <c r="AD165" s="5">
        <v>22823165</v>
      </c>
      <c r="AE165" s="5">
        <v>21703138</v>
      </c>
      <c r="AF165" s="5">
        <v>22335309</v>
      </c>
      <c r="AG165" s="5">
        <v>21355283</v>
      </c>
      <c r="AH165" s="5">
        <v>20900569</v>
      </c>
      <c r="AI165" s="5">
        <v>88269984</v>
      </c>
      <c r="AJ165" s="5">
        <v>91315484</v>
      </c>
      <c r="AK165" s="5">
        <v>91291726</v>
      </c>
      <c r="AL165" s="5">
        <v>88194998</v>
      </c>
      <c r="AM165" s="5">
        <v>90495397</v>
      </c>
      <c r="AN165" s="5">
        <v>116437195</v>
      </c>
      <c r="AO165" s="5">
        <v>90552978</v>
      </c>
      <c r="AP165" s="5">
        <v>89591078</v>
      </c>
      <c r="AQ165" s="5">
        <v>92045648</v>
      </c>
      <c r="AR165" s="5">
        <v>92165733</v>
      </c>
      <c r="AS165" s="5">
        <v>98501634</v>
      </c>
      <c r="AT165" s="5">
        <v>98577352</v>
      </c>
      <c r="AU165" s="5">
        <v>97688057</v>
      </c>
      <c r="AV165" s="5">
        <v>96146023</v>
      </c>
      <c r="AW165" s="5">
        <v>100685043</v>
      </c>
      <c r="AX165" s="5">
        <v>97273017</v>
      </c>
      <c r="AY165" s="5">
        <v>92762529</v>
      </c>
      <c r="AZ165" s="5">
        <v>79692753</v>
      </c>
      <c r="BA165" s="5">
        <v>78523968</v>
      </c>
      <c r="BB165" s="5">
        <v>84430374</v>
      </c>
      <c r="BC165" s="5">
        <v>78601926</v>
      </c>
      <c r="BD165" s="5">
        <v>76595112</v>
      </c>
      <c r="BE165" s="5">
        <v>77234166</v>
      </c>
      <c r="BF165" s="5">
        <v>75572019</v>
      </c>
      <c r="BG165" s="5">
        <v>74295777</v>
      </c>
      <c r="BH165" s="5">
        <v>78030928</v>
      </c>
      <c r="BI165" s="5">
        <v>73238352</v>
      </c>
      <c r="BJ165" s="5">
        <v>74185516</v>
      </c>
      <c r="BK165" s="5">
        <v>71146255</v>
      </c>
      <c r="BL165" s="5">
        <v>71613760</v>
      </c>
      <c r="BM165" s="5">
        <v>69135748</v>
      </c>
      <c r="BN165" s="5">
        <v>67885761</v>
      </c>
      <c r="BO165" s="6">
        <v>16.208757847340738</v>
      </c>
      <c r="BP165" s="6">
        <v>16.301739171869869</v>
      </c>
      <c r="BQ165" s="6">
        <v>16.598880625441101</v>
      </c>
      <c r="BR165" s="6">
        <v>15.843997290109151</v>
      </c>
      <c r="BS165" s="6">
        <v>16.51263036640124</v>
      </c>
      <c r="BT165" s="6">
        <v>16.42492884123855</v>
      </c>
      <c r="BU165" s="6">
        <v>16.546494076646098</v>
      </c>
      <c r="BV165" s="6">
        <v>15.99576322246128</v>
      </c>
      <c r="BW165" s="6">
        <v>14.416577570895321</v>
      </c>
      <c r="BX165" s="6">
        <v>14.177422244738549</v>
      </c>
      <c r="BY165" s="6">
        <v>15.321582384082429</v>
      </c>
      <c r="BZ165" s="6">
        <v>14.97680374909841</v>
      </c>
      <c r="CA165" s="6">
        <v>15.42512126326034</v>
      </c>
      <c r="CB165" s="6">
        <v>15.77221012969245</v>
      </c>
      <c r="CC165" s="6">
        <v>12.87041753500384</v>
      </c>
      <c r="CD165" s="6">
        <v>12.651496828762079</v>
      </c>
      <c r="CE165" s="6">
        <v>12.75375204975699</v>
      </c>
      <c r="CF165" s="6">
        <v>13.815504172427019</v>
      </c>
      <c r="CG165" s="6">
        <v>13.090986025291601</v>
      </c>
      <c r="CH165" s="6">
        <v>11.551711271671721</v>
      </c>
      <c r="CI165" s="6" t="s">
        <v>220</v>
      </c>
      <c r="CJ165" s="6" t="s">
        <v>220</v>
      </c>
      <c r="CK165" s="6" t="s">
        <v>220</v>
      </c>
      <c r="CL165" s="6" t="s">
        <v>220</v>
      </c>
      <c r="CM165" s="6" t="s">
        <v>220</v>
      </c>
      <c r="CN165" s="6" t="s">
        <v>220</v>
      </c>
      <c r="CO165" s="6" t="s">
        <v>220</v>
      </c>
      <c r="CP165" s="6" t="s">
        <v>220</v>
      </c>
      <c r="CQ165" s="6" t="s">
        <v>220</v>
      </c>
      <c r="CR165" s="6" t="s">
        <v>220</v>
      </c>
      <c r="CS165" s="6" t="s">
        <v>220</v>
      </c>
      <c r="CT165" s="6" t="s">
        <v>220</v>
      </c>
      <c r="CU165" s="6">
        <v>14.81016415667384</v>
      </c>
      <c r="CV165" s="6">
        <v>15.052330880169171</v>
      </c>
      <c r="CW165" s="6">
        <v>14.908586192420159</v>
      </c>
      <c r="CX165" s="6">
        <v>13.98610865932859</v>
      </c>
      <c r="CY165" s="6">
        <v>15.44399684483478</v>
      </c>
      <c r="CZ165" s="6">
        <v>15.74595780733611</v>
      </c>
      <c r="DA165" s="6">
        <v>14.80332370131951</v>
      </c>
      <c r="DB165" s="6">
        <v>14.008450506176491</v>
      </c>
      <c r="DC165" s="6">
        <v>12.919248710597691</v>
      </c>
      <c r="DD165" s="6">
        <v>12.882667971367219</v>
      </c>
      <c r="DE165" s="6">
        <v>14.07030010921714</v>
      </c>
      <c r="DF165" s="6">
        <v>13.813911386349741</v>
      </c>
      <c r="DG165" s="6">
        <v>14.108758453893421</v>
      </c>
      <c r="DH165" s="6">
        <v>14.68078694251381</v>
      </c>
      <c r="DI165" s="6">
        <v>12.543031467028561</v>
      </c>
      <c r="DJ165" s="6">
        <v>12.44217862550062</v>
      </c>
      <c r="DK165" s="6">
        <v>13.00465363984353</v>
      </c>
      <c r="DL165" s="6">
        <v>14.1206828475369</v>
      </c>
      <c r="DM165" s="6">
        <v>12.0922810302496</v>
      </c>
      <c r="DN165" s="6">
        <v>10.06473527002813</v>
      </c>
      <c r="DO165" s="6" t="s">
        <v>220</v>
      </c>
      <c r="DP165" s="6" t="s">
        <v>220</v>
      </c>
      <c r="DQ165" s="6" t="s">
        <v>220</v>
      </c>
      <c r="DR165" s="6" t="s">
        <v>220</v>
      </c>
      <c r="DS165" s="6" t="s">
        <v>220</v>
      </c>
      <c r="DT165" s="6" t="s">
        <v>220</v>
      </c>
      <c r="DU165" s="6" t="s">
        <v>220</v>
      </c>
      <c r="DV165" s="6" t="s">
        <v>220</v>
      </c>
      <c r="DW165" s="6" t="s">
        <v>220</v>
      </c>
      <c r="DX165" s="6" t="s">
        <v>220</v>
      </c>
      <c r="DY165" s="6" t="s">
        <v>220</v>
      </c>
      <c r="DZ165" s="6" t="s">
        <v>220</v>
      </c>
      <c r="EA165" s="6">
        <v>15.175279277569272</v>
      </c>
      <c r="EB165" s="6">
        <v>16.091814980989668</v>
      </c>
      <c r="EC165" s="6">
        <v>16.456191636649898</v>
      </c>
      <c r="ED165" s="6">
        <v>15.83583356778842</v>
      </c>
      <c r="EE165" s="6">
        <v>16.499398806012525</v>
      </c>
      <c r="EF165" s="6">
        <v>16.409986124887073</v>
      </c>
      <c r="EG165" s="6">
        <v>16.533921704318079</v>
      </c>
      <c r="EH165" s="6">
        <v>15.983279785226049</v>
      </c>
      <c r="EI165" s="6">
        <v>14.406107634647931</v>
      </c>
      <c r="EJ165" s="6">
        <v>14.165079805743078</v>
      </c>
      <c r="EK165" s="6">
        <v>15.299763739944096</v>
      </c>
      <c r="EL165" s="6">
        <v>14.950111834928412</v>
      </c>
      <c r="EM165" s="6">
        <v>15.392366394674342</v>
      </c>
      <c r="EN165" s="6">
        <v>15.734002244248368</v>
      </c>
      <c r="EO165" s="6">
        <v>12.832808569474185</v>
      </c>
      <c r="EP165" s="6">
        <v>12.587662194715424</v>
      </c>
      <c r="EQ165" s="6">
        <v>12.67967624133413</v>
      </c>
      <c r="ER165" s="6">
        <v>13.726603259687646</v>
      </c>
      <c r="ES165" s="6">
        <v>12.918209198694543</v>
      </c>
      <c r="ET165" s="6">
        <v>11.348605351630964</v>
      </c>
      <c r="EU165" s="6" t="s">
        <v>220</v>
      </c>
      <c r="EV165" s="6" t="s">
        <v>220</v>
      </c>
      <c r="EW165" s="6" t="s">
        <v>220</v>
      </c>
      <c r="EX165" s="6" t="s">
        <v>220</v>
      </c>
      <c r="EY165" s="6" t="s">
        <v>220</v>
      </c>
      <c r="EZ165" s="6" t="s">
        <v>220</v>
      </c>
      <c r="FA165" s="6" t="s">
        <v>220</v>
      </c>
      <c r="FB165" s="6" t="s">
        <v>220</v>
      </c>
      <c r="FC165" s="6" t="s">
        <v>220</v>
      </c>
      <c r="FD165" s="6" t="s">
        <v>220</v>
      </c>
      <c r="FE165" s="6" t="s">
        <v>220</v>
      </c>
      <c r="FF165" s="6" t="s">
        <v>220</v>
      </c>
      <c r="FG165" s="6">
        <v>12.906931147172457</v>
      </c>
      <c r="FH165" s="6">
        <v>13.643159032236902</v>
      </c>
      <c r="FI165" s="6">
        <v>13.586165933355405</v>
      </c>
      <c r="FJ165" s="6">
        <v>12.789656991988091</v>
      </c>
      <c r="FK165" s="6">
        <v>14.130289565525986</v>
      </c>
      <c r="FL165" s="6">
        <v>14.359187166255976</v>
      </c>
      <c r="FM165" s="6">
        <v>13.496190243493496</v>
      </c>
      <c r="FN165" s="6">
        <v>12.860574071150683</v>
      </c>
      <c r="FO165" s="6">
        <v>11.90417075929372</v>
      </c>
      <c r="FP165" s="6">
        <v>12.021728498617911</v>
      </c>
      <c r="FQ165" s="6">
        <v>13.195120851441763</v>
      </c>
      <c r="FR165" s="6">
        <v>12.917299474247303</v>
      </c>
      <c r="FS165" s="6">
        <v>13.098443539311706</v>
      </c>
      <c r="FT165" s="6">
        <v>13.507497910484902</v>
      </c>
      <c r="FU165" s="6">
        <v>11.398340333908067</v>
      </c>
      <c r="FV165" s="6">
        <v>11.185708414289309</v>
      </c>
      <c r="FW165" s="6">
        <v>11.573950885792232</v>
      </c>
      <c r="FX165" s="6">
        <v>12.487020199612914</v>
      </c>
      <c r="FY165" s="6">
        <v>11.48204152739855</v>
      </c>
      <c r="FZ165" s="6">
        <v>8.7581605782246754</v>
      </c>
      <c r="GA165" s="6" t="s">
        <v>220</v>
      </c>
      <c r="GB165" s="6" t="s">
        <v>220</v>
      </c>
      <c r="GC165" s="6" t="s">
        <v>220</v>
      </c>
      <c r="GD165" s="6" t="s">
        <v>220</v>
      </c>
      <c r="GE165" s="6" t="s">
        <v>220</v>
      </c>
      <c r="GF165" s="6" t="s">
        <v>220</v>
      </c>
      <c r="GG165" s="6" t="s">
        <v>220</v>
      </c>
      <c r="GH165" s="6" t="s">
        <v>220</v>
      </c>
      <c r="GI165" s="6" t="s">
        <v>220</v>
      </c>
      <c r="GJ165" s="6" t="s">
        <v>220</v>
      </c>
      <c r="GK165" s="6" t="s">
        <v>220</v>
      </c>
      <c r="GL165" s="6" t="s">
        <v>220</v>
      </c>
      <c r="GM165" s="5">
        <v>4489462</v>
      </c>
      <c r="GN165" s="5">
        <v>4463521</v>
      </c>
      <c r="GO165" s="5">
        <v>4433753</v>
      </c>
      <c r="GP165" s="5">
        <v>4406932</v>
      </c>
      <c r="GQ165" s="5">
        <v>4381511</v>
      </c>
      <c r="GR165" s="5">
        <v>4358058</v>
      </c>
      <c r="GS165" s="5">
        <v>4333875</v>
      </c>
      <c r="GT165" s="5">
        <v>4312523</v>
      </c>
      <c r="GU165" s="5">
        <v>4295524</v>
      </c>
      <c r="GV165" s="5">
        <v>4277734</v>
      </c>
      <c r="GW165" s="5">
        <v>4254956</v>
      </c>
      <c r="GX165" s="5">
        <v>4242285</v>
      </c>
      <c r="GY165" s="5">
        <v>4224052</v>
      </c>
      <c r="GZ165" s="5">
        <v>4180479</v>
      </c>
      <c r="HA165" s="5">
        <v>4116568</v>
      </c>
      <c r="HB165" s="5">
        <v>4058008</v>
      </c>
      <c r="HC165" s="5">
        <v>4005134</v>
      </c>
      <c r="HD165" s="5">
        <v>3955639</v>
      </c>
      <c r="HE165" s="5">
        <v>3931414</v>
      </c>
      <c r="HF165" s="5">
        <v>3816518</v>
      </c>
      <c r="HG165" s="5" t="s">
        <v>220</v>
      </c>
      <c r="HH165" s="5" t="s">
        <v>220</v>
      </c>
      <c r="HI165" s="5" t="s">
        <v>220</v>
      </c>
      <c r="HJ165" s="5" t="s">
        <v>220</v>
      </c>
      <c r="HK165" s="5" t="s">
        <v>220</v>
      </c>
      <c r="HL165" s="5" t="s">
        <v>220</v>
      </c>
      <c r="HM165" s="5" t="s">
        <v>220</v>
      </c>
      <c r="HN165" s="5" t="s">
        <v>220</v>
      </c>
      <c r="HO165" s="5" t="s">
        <v>220</v>
      </c>
      <c r="HP165" s="5" t="s">
        <v>220</v>
      </c>
      <c r="HQ165" s="5" t="s">
        <v>220</v>
      </c>
      <c r="HR165" s="5" t="s">
        <v>220</v>
      </c>
      <c r="HS165" s="5">
        <v>5139292</v>
      </c>
      <c r="HT165" s="5">
        <v>5111838</v>
      </c>
      <c r="HU165" s="5">
        <v>5072569</v>
      </c>
      <c r="HV165" s="5">
        <v>5049196</v>
      </c>
      <c r="HW165" s="5">
        <v>5019897</v>
      </c>
      <c r="HX165" s="5">
        <v>4993448</v>
      </c>
      <c r="HY165" s="5">
        <v>4965243</v>
      </c>
      <c r="HZ165" s="5">
        <v>4941078</v>
      </c>
      <c r="IA165" s="5">
        <v>4921153</v>
      </c>
      <c r="IB165" s="5">
        <v>4900257</v>
      </c>
      <c r="IC165" s="5">
        <v>4874858</v>
      </c>
      <c r="ID165" s="5">
        <v>4860625</v>
      </c>
      <c r="IE165" s="5">
        <v>4836739</v>
      </c>
      <c r="IF165" s="5">
        <v>4781977</v>
      </c>
      <c r="IG165" s="5">
        <v>4705362</v>
      </c>
      <c r="IH165" s="5">
        <v>4634644</v>
      </c>
      <c r="II165" s="5">
        <v>4568493</v>
      </c>
      <c r="IJ165" s="5">
        <v>4506095</v>
      </c>
      <c r="IK165" s="5">
        <v>4474005</v>
      </c>
      <c r="IL165" s="5">
        <v>4324755</v>
      </c>
      <c r="IM165" s="5" t="s">
        <v>220</v>
      </c>
      <c r="IN165" s="5" t="s">
        <v>220</v>
      </c>
      <c r="IO165" s="5" t="s">
        <v>220</v>
      </c>
      <c r="IP165" s="5" t="s">
        <v>220</v>
      </c>
      <c r="IQ165" s="5" t="s">
        <v>220</v>
      </c>
      <c r="IR165" s="5" t="s">
        <v>220</v>
      </c>
      <c r="IS165" s="5" t="s">
        <v>220</v>
      </c>
      <c r="IT165" s="5" t="s">
        <v>220</v>
      </c>
      <c r="IU165" s="5" t="s">
        <v>220</v>
      </c>
      <c r="IV165" s="5" t="s">
        <v>220</v>
      </c>
      <c r="IW165" s="5" t="s">
        <v>220</v>
      </c>
      <c r="IX165" s="5" t="s">
        <v>220</v>
      </c>
    </row>
    <row r="166" spans="1:258" x14ac:dyDescent="0.3">
      <c r="A166" s="1" t="s">
        <v>160</v>
      </c>
      <c r="B166" s="2">
        <v>4057100</v>
      </c>
      <c r="C166" s="5">
        <v>1409212</v>
      </c>
      <c r="D166" s="5">
        <v>1486582</v>
      </c>
      <c r="E166" s="5">
        <v>1362457</v>
      </c>
      <c r="F166" s="5">
        <v>1424533</v>
      </c>
      <c r="G166" s="5">
        <v>1407501</v>
      </c>
      <c r="H166" s="5">
        <v>1455292</v>
      </c>
      <c r="I166" s="5">
        <v>1425791</v>
      </c>
      <c r="J166" s="5">
        <v>1434348</v>
      </c>
      <c r="K166" s="5">
        <v>1498586</v>
      </c>
      <c r="L166" s="5">
        <v>1603508</v>
      </c>
      <c r="M166" s="5">
        <v>1451707</v>
      </c>
      <c r="N166" s="5">
        <v>1513784</v>
      </c>
      <c r="O166" s="5">
        <v>1610171</v>
      </c>
      <c r="P166" s="5">
        <v>1475167</v>
      </c>
      <c r="Q166" s="5">
        <v>1571340</v>
      </c>
      <c r="R166" s="5">
        <v>1501707</v>
      </c>
      <c r="S166" s="5">
        <v>1441706</v>
      </c>
      <c r="T166" s="5">
        <v>1567215</v>
      </c>
      <c r="U166" s="5">
        <v>1411262</v>
      </c>
      <c r="V166" s="5">
        <v>1381400</v>
      </c>
      <c r="W166" s="5">
        <v>1371579</v>
      </c>
      <c r="X166" s="5">
        <v>1326025</v>
      </c>
      <c r="Y166" s="5">
        <v>1251376</v>
      </c>
      <c r="Z166" s="5">
        <v>1318043</v>
      </c>
      <c r="AA166" s="5">
        <v>1275674</v>
      </c>
      <c r="AB166" s="5">
        <v>1245800</v>
      </c>
      <c r="AC166" s="5">
        <v>1255161</v>
      </c>
      <c r="AD166" s="5">
        <v>1119520</v>
      </c>
      <c r="AE166" s="5">
        <v>1232415</v>
      </c>
      <c r="AF166" s="5">
        <v>1117735</v>
      </c>
      <c r="AG166" s="5">
        <v>1110141</v>
      </c>
      <c r="AH166" s="5">
        <v>1148148</v>
      </c>
      <c r="AI166" s="5">
        <v>5199205</v>
      </c>
      <c r="AJ166" s="5">
        <v>5814372</v>
      </c>
      <c r="AK166" s="5">
        <v>5220819</v>
      </c>
      <c r="AL166" s="5">
        <v>5610259</v>
      </c>
      <c r="AM166" s="5">
        <v>5795918</v>
      </c>
      <c r="AN166" s="5">
        <v>6240584</v>
      </c>
      <c r="AO166" s="5">
        <v>5993477</v>
      </c>
      <c r="AP166" s="5">
        <v>5801467</v>
      </c>
      <c r="AQ166" s="5">
        <v>6181515</v>
      </c>
      <c r="AR166" s="5">
        <v>6204431</v>
      </c>
      <c r="AS166" s="5">
        <v>5643312</v>
      </c>
      <c r="AT166" s="5">
        <v>6836329</v>
      </c>
      <c r="AU166" s="5">
        <v>7088202</v>
      </c>
      <c r="AV166" s="5">
        <v>6902816</v>
      </c>
      <c r="AW166" s="5">
        <v>9248243</v>
      </c>
      <c r="AX166" s="5">
        <v>9712165</v>
      </c>
      <c r="AY166" s="5">
        <v>10204042</v>
      </c>
      <c r="AZ166" s="5">
        <v>16898747</v>
      </c>
      <c r="BA166" s="5">
        <v>9138770</v>
      </c>
      <c r="BB166" s="5">
        <v>7524701</v>
      </c>
      <c r="BC166" s="5">
        <v>6940714</v>
      </c>
      <c r="BD166" s="5">
        <v>6859183</v>
      </c>
      <c r="BE166" s="5">
        <v>6284529</v>
      </c>
      <c r="BF166" s="5">
        <v>6084520</v>
      </c>
      <c r="BG166" s="5">
        <v>5980890</v>
      </c>
      <c r="BH166" s="5">
        <v>5566310</v>
      </c>
      <c r="BI166" s="5">
        <v>5454990</v>
      </c>
      <c r="BJ166" s="5">
        <v>5218476</v>
      </c>
      <c r="BK166" s="5">
        <v>5721460</v>
      </c>
      <c r="BL166" s="5">
        <v>5556837</v>
      </c>
      <c r="BM166" s="5">
        <v>5343791</v>
      </c>
      <c r="BN166" s="5">
        <v>5463459</v>
      </c>
      <c r="BO166" s="6">
        <v>15.33828834838193</v>
      </c>
      <c r="BP166" s="6">
        <v>14.680253090646859</v>
      </c>
      <c r="BQ166" s="6">
        <v>15.17691934497749</v>
      </c>
      <c r="BR166" s="6">
        <v>15.05581127288732</v>
      </c>
      <c r="BS166" s="6">
        <v>14.81952765930539</v>
      </c>
      <c r="BT166" s="6">
        <v>14.61246265354306</v>
      </c>
      <c r="BU166" s="6">
        <v>14.659301398311531</v>
      </c>
      <c r="BV166" s="6">
        <v>14.26411163817985</v>
      </c>
      <c r="BW166" s="6">
        <v>14.20652535123109</v>
      </c>
      <c r="BX166" s="6">
        <v>12.490676691354199</v>
      </c>
      <c r="BY166" s="6">
        <v>12.32349227495631</v>
      </c>
      <c r="BZ166" s="6">
        <v>11.22465292274194</v>
      </c>
      <c r="CA166" s="6">
        <v>10.09551159473124</v>
      </c>
      <c r="CB166" s="6">
        <v>8.9693573676743004</v>
      </c>
      <c r="CC166" s="6">
        <v>8.4147924701210393</v>
      </c>
      <c r="CD166" s="6">
        <v>8.1374728891854406</v>
      </c>
      <c r="CE166" s="6">
        <v>7.3389442785144796</v>
      </c>
      <c r="CF166" s="6">
        <v>6.91207013715412</v>
      </c>
      <c r="CG166" s="6">
        <v>6.8380640873204204</v>
      </c>
      <c r="CH166" s="6">
        <v>6.7103443339649704</v>
      </c>
      <c r="CI166" s="6" t="s">
        <v>220</v>
      </c>
      <c r="CJ166" s="6" t="s">
        <v>220</v>
      </c>
      <c r="CK166" s="6" t="s">
        <v>220</v>
      </c>
      <c r="CL166" s="6" t="s">
        <v>220</v>
      </c>
      <c r="CM166" s="6" t="s">
        <v>220</v>
      </c>
      <c r="CN166" s="6" t="s">
        <v>220</v>
      </c>
      <c r="CO166" s="6" t="s">
        <v>220</v>
      </c>
      <c r="CP166" s="6" t="s">
        <v>220</v>
      </c>
      <c r="CQ166" s="6" t="s">
        <v>220</v>
      </c>
      <c r="CR166" s="6" t="s">
        <v>220</v>
      </c>
      <c r="CS166" s="6" t="s">
        <v>220</v>
      </c>
      <c r="CT166" s="6" t="s">
        <v>220</v>
      </c>
      <c r="CU166" s="6">
        <v>11.37905289286136</v>
      </c>
      <c r="CV166" s="6">
        <v>11.00813993967755</v>
      </c>
      <c r="CW166" s="6">
        <v>11.21508115387549</v>
      </c>
      <c r="CX166" s="6">
        <v>10.539062651277639</v>
      </c>
      <c r="CY166" s="6">
        <v>10.30505351898085</v>
      </c>
      <c r="CZ166" s="6">
        <v>10.26017008086113</v>
      </c>
      <c r="DA166" s="6">
        <v>10.342155996531551</v>
      </c>
      <c r="DB166" s="6">
        <v>10.09388898160428</v>
      </c>
      <c r="DC166" s="6">
        <v>10.5568881326365</v>
      </c>
      <c r="DD166" s="6">
        <v>9.60223911301442</v>
      </c>
      <c r="DE166" s="6">
        <v>9.5431786943319494</v>
      </c>
      <c r="DF166" s="6">
        <v>8.49150154655959</v>
      </c>
      <c r="DG166" s="6">
        <v>7.6509754438355904</v>
      </c>
      <c r="DH166" s="6">
        <v>6.7592370756959799</v>
      </c>
      <c r="DI166" s="6">
        <v>6.1581267709929897</v>
      </c>
      <c r="DJ166" s="6">
        <v>5.9457379049626402</v>
      </c>
      <c r="DK166" s="6">
        <v>5.3708921676549704</v>
      </c>
      <c r="DL166" s="6">
        <v>5.0682410659442398</v>
      </c>
      <c r="DM166" s="6">
        <v>4.8711974092741199</v>
      </c>
      <c r="DN166" s="6">
        <v>4.8014554870799904</v>
      </c>
      <c r="DO166" s="6" t="s">
        <v>220</v>
      </c>
      <c r="DP166" s="6" t="s">
        <v>220</v>
      </c>
      <c r="DQ166" s="6" t="s">
        <v>220</v>
      </c>
      <c r="DR166" s="6" t="s">
        <v>220</v>
      </c>
      <c r="DS166" s="6" t="s">
        <v>220</v>
      </c>
      <c r="DT166" s="6" t="s">
        <v>220</v>
      </c>
      <c r="DU166" s="6" t="s">
        <v>220</v>
      </c>
      <c r="DV166" s="6" t="s">
        <v>220</v>
      </c>
      <c r="DW166" s="6" t="s">
        <v>220</v>
      </c>
      <c r="DX166" s="6" t="s">
        <v>220</v>
      </c>
      <c r="DY166" s="6" t="s">
        <v>220</v>
      </c>
      <c r="DZ166" s="6" t="s">
        <v>220</v>
      </c>
      <c r="EA166" s="6">
        <v>15.338288348381932</v>
      </c>
      <c r="EB166" s="6">
        <v>14.680253090646866</v>
      </c>
      <c r="EC166" s="6">
        <v>15.176919344977494</v>
      </c>
      <c r="ED166" s="6">
        <v>15.055811272887325</v>
      </c>
      <c r="EE166" s="6">
        <v>14.819527659305393</v>
      </c>
      <c r="EF166" s="6">
        <v>14.612462653543069</v>
      </c>
      <c r="EG166" s="6">
        <v>14.659301398311534</v>
      </c>
      <c r="EH166" s="6">
        <v>14.264111638179855</v>
      </c>
      <c r="EI166" s="6">
        <v>14.206525351231093</v>
      </c>
      <c r="EJ166" s="6">
        <v>12.490676691354206</v>
      </c>
      <c r="EK166" s="6">
        <v>12.32349227495631</v>
      </c>
      <c r="EL166" s="6">
        <v>11.224652922741949</v>
      </c>
      <c r="EM166" s="6">
        <v>10.095511594731242</v>
      </c>
      <c r="EN166" s="6">
        <v>8.9693573676743039</v>
      </c>
      <c r="EO166" s="6">
        <v>8.4147924701210428</v>
      </c>
      <c r="EP166" s="6">
        <v>8.1374728891854406</v>
      </c>
      <c r="EQ166" s="6">
        <v>7.3389442785144823</v>
      </c>
      <c r="ER166" s="6">
        <v>6.9120701371541236</v>
      </c>
      <c r="ES166" s="6">
        <v>6.8380640873204266</v>
      </c>
      <c r="ET166" s="6">
        <v>6.7103443339649775</v>
      </c>
      <c r="EU166" s="6" t="s">
        <v>220</v>
      </c>
      <c r="EV166" s="6" t="s">
        <v>220</v>
      </c>
      <c r="EW166" s="6" t="s">
        <v>220</v>
      </c>
      <c r="EX166" s="6" t="s">
        <v>220</v>
      </c>
      <c r="EY166" s="6" t="s">
        <v>220</v>
      </c>
      <c r="EZ166" s="6" t="s">
        <v>220</v>
      </c>
      <c r="FA166" s="6" t="s">
        <v>220</v>
      </c>
      <c r="FB166" s="6" t="s">
        <v>220</v>
      </c>
      <c r="FC166" s="6" t="s">
        <v>220</v>
      </c>
      <c r="FD166" s="6" t="s">
        <v>220</v>
      </c>
      <c r="FE166" s="6" t="s">
        <v>220</v>
      </c>
      <c r="FF166" s="6" t="s">
        <v>220</v>
      </c>
      <c r="FG166" s="6">
        <v>11.379052892861365</v>
      </c>
      <c r="FH166" s="6">
        <v>11.008139939677557</v>
      </c>
      <c r="FI166" s="6">
        <v>11.2150811538755</v>
      </c>
      <c r="FJ166" s="6">
        <v>10.539062651277646</v>
      </c>
      <c r="FK166" s="6">
        <v>10.305053518980857</v>
      </c>
      <c r="FL166" s="6">
        <v>10.260170080861135</v>
      </c>
      <c r="FM166" s="6">
        <v>10.342155996531552</v>
      </c>
      <c r="FN166" s="6">
        <v>10.093888981604289</v>
      </c>
      <c r="FO166" s="6">
        <v>10.556888132636502</v>
      </c>
      <c r="FP166" s="6">
        <v>9.6022391130144253</v>
      </c>
      <c r="FQ166" s="6">
        <v>9.543178694331953</v>
      </c>
      <c r="FR166" s="6">
        <v>8.4915015465595989</v>
      </c>
      <c r="FS166" s="6">
        <v>7.650975443835593</v>
      </c>
      <c r="FT166" s="6">
        <v>6.7592370756959834</v>
      </c>
      <c r="FU166" s="6">
        <v>6.1581267709929932</v>
      </c>
      <c r="FV166" s="6">
        <v>5.94573790496265</v>
      </c>
      <c r="FW166" s="6">
        <v>5.3708921676549775</v>
      </c>
      <c r="FX166" s="6">
        <v>5.0682410659442487</v>
      </c>
      <c r="FY166" s="6">
        <v>4.8711974092741226</v>
      </c>
      <c r="FZ166" s="6">
        <v>4.8014554870799904</v>
      </c>
      <c r="GA166" s="6" t="s">
        <v>220</v>
      </c>
      <c r="GB166" s="6" t="s">
        <v>220</v>
      </c>
      <c r="GC166" s="6" t="s">
        <v>220</v>
      </c>
      <c r="GD166" s="6" t="s">
        <v>220</v>
      </c>
      <c r="GE166" s="6" t="s">
        <v>220</v>
      </c>
      <c r="GF166" s="6" t="s">
        <v>220</v>
      </c>
      <c r="GG166" s="6" t="s">
        <v>220</v>
      </c>
      <c r="GH166" s="6" t="s">
        <v>220</v>
      </c>
      <c r="GI166" s="6" t="s">
        <v>220</v>
      </c>
      <c r="GJ166" s="6" t="s">
        <v>220</v>
      </c>
      <c r="GK166" s="6" t="s">
        <v>220</v>
      </c>
      <c r="GL166" s="6" t="s">
        <v>220</v>
      </c>
      <c r="GM166" s="5">
        <v>124590</v>
      </c>
      <c r="GN166" s="5">
        <v>123587</v>
      </c>
      <c r="GO166" s="5">
        <v>122507</v>
      </c>
      <c r="GP166" s="5">
        <v>125662</v>
      </c>
      <c r="GQ166" s="5">
        <v>129113</v>
      </c>
      <c r="GR166" s="5">
        <v>128525</v>
      </c>
      <c r="GS166" s="5">
        <v>128144</v>
      </c>
      <c r="GT166" s="5">
        <v>127806</v>
      </c>
      <c r="GU166" s="5">
        <v>127649</v>
      </c>
      <c r="GV166" s="5">
        <v>127712</v>
      </c>
      <c r="GW166" s="5">
        <v>127388</v>
      </c>
      <c r="GX166" s="5">
        <v>127724</v>
      </c>
      <c r="GY166" s="5">
        <v>127525</v>
      </c>
      <c r="GZ166" s="5">
        <v>126721</v>
      </c>
      <c r="HA166" s="5">
        <v>125739</v>
      </c>
      <c r="HB166" s="5">
        <v>118220</v>
      </c>
      <c r="HC166" s="5">
        <v>117080</v>
      </c>
      <c r="HD166" s="5">
        <v>116161</v>
      </c>
      <c r="HE166" s="5">
        <v>115145</v>
      </c>
      <c r="HF166" s="5">
        <v>112125</v>
      </c>
      <c r="HG166" s="5" t="s">
        <v>220</v>
      </c>
      <c r="HH166" s="5" t="s">
        <v>220</v>
      </c>
      <c r="HI166" s="5" t="s">
        <v>220</v>
      </c>
      <c r="HJ166" s="5" t="s">
        <v>220</v>
      </c>
      <c r="HK166" s="5" t="s">
        <v>220</v>
      </c>
      <c r="HL166" s="5" t="s">
        <v>220</v>
      </c>
      <c r="HM166" s="5" t="s">
        <v>220</v>
      </c>
      <c r="HN166" s="5" t="s">
        <v>220</v>
      </c>
      <c r="HO166" s="5" t="s">
        <v>220</v>
      </c>
      <c r="HP166" s="5" t="s">
        <v>220</v>
      </c>
      <c r="HQ166" s="5" t="s">
        <v>220</v>
      </c>
      <c r="HR166" s="5" t="s">
        <v>220</v>
      </c>
      <c r="HS166" s="5">
        <v>143533</v>
      </c>
      <c r="HT166" s="5">
        <v>142453</v>
      </c>
      <c r="HU166" s="5">
        <v>141341</v>
      </c>
      <c r="HV166" s="5">
        <v>144400</v>
      </c>
      <c r="HW166" s="5">
        <v>147771</v>
      </c>
      <c r="HX166" s="5">
        <v>147171</v>
      </c>
      <c r="HY166" s="5">
        <v>146713</v>
      </c>
      <c r="HZ166" s="5">
        <v>146320</v>
      </c>
      <c r="IA166" s="5">
        <v>146136</v>
      </c>
      <c r="IB166" s="5">
        <v>146240</v>
      </c>
      <c r="IC166" s="5">
        <v>145945</v>
      </c>
      <c r="ID166" s="5">
        <v>146339</v>
      </c>
      <c r="IE166" s="5">
        <v>146473</v>
      </c>
      <c r="IF166" s="5">
        <v>145726</v>
      </c>
      <c r="IG166" s="5">
        <v>144632</v>
      </c>
      <c r="IH166" s="5">
        <v>135449</v>
      </c>
      <c r="II166" s="5">
        <v>134247</v>
      </c>
      <c r="IJ166" s="5">
        <v>133492</v>
      </c>
      <c r="IK166" s="5">
        <v>132663</v>
      </c>
      <c r="IL166" s="5">
        <v>129149</v>
      </c>
      <c r="IM166" s="5" t="s">
        <v>220</v>
      </c>
      <c r="IN166" s="5" t="s">
        <v>220</v>
      </c>
      <c r="IO166" s="5" t="s">
        <v>220</v>
      </c>
      <c r="IP166" s="5" t="s">
        <v>220</v>
      </c>
      <c r="IQ166" s="5" t="s">
        <v>220</v>
      </c>
      <c r="IR166" s="5" t="s">
        <v>220</v>
      </c>
      <c r="IS166" s="5" t="s">
        <v>220</v>
      </c>
      <c r="IT166" s="5" t="s">
        <v>220</v>
      </c>
      <c r="IU166" s="5" t="s">
        <v>220</v>
      </c>
      <c r="IV166" s="5" t="s">
        <v>220</v>
      </c>
      <c r="IW166" s="5" t="s">
        <v>220</v>
      </c>
      <c r="IX166" s="5" t="s">
        <v>220</v>
      </c>
    </row>
    <row r="167" spans="1:258" x14ac:dyDescent="0.3">
      <c r="A167" s="1" t="s">
        <v>161</v>
      </c>
      <c r="B167" s="2">
        <v>4057026</v>
      </c>
      <c r="C167" s="5">
        <v>6302799</v>
      </c>
      <c r="D167" s="5">
        <v>6563879</v>
      </c>
      <c r="E167" s="5">
        <v>5902979</v>
      </c>
      <c r="F167" s="5">
        <v>6148413</v>
      </c>
      <c r="G167" s="5">
        <v>6335759</v>
      </c>
      <c r="H167" s="5">
        <v>6311134</v>
      </c>
      <c r="I167" s="5">
        <v>6431394</v>
      </c>
      <c r="J167" s="5">
        <v>6301143</v>
      </c>
      <c r="K167" s="5">
        <v>6907591</v>
      </c>
      <c r="L167" s="5">
        <v>6361154</v>
      </c>
      <c r="M167" s="5">
        <v>5587069</v>
      </c>
      <c r="N167" s="5">
        <v>5693880</v>
      </c>
      <c r="O167" s="5">
        <v>5628256</v>
      </c>
      <c r="P167" s="5">
        <v>5538708</v>
      </c>
      <c r="Q167" s="5">
        <v>5643651</v>
      </c>
      <c r="R167" s="5">
        <v>5258320</v>
      </c>
      <c r="S167" s="5">
        <v>5236761</v>
      </c>
      <c r="T167" s="5">
        <v>5100974</v>
      </c>
      <c r="U167" s="5">
        <v>4959320</v>
      </c>
      <c r="V167" s="5">
        <v>5031415</v>
      </c>
      <c r="W167" s="5">
        <v>4734985</v>
      </c>
      <c r="X167" s="5">
        <v>5051504</v>
      </c>
      <c r="Y167" s="5">
        <v>4549043</v>
      </c>
      <c r="Z167" s="5">
        <v>4486295</v>
      </c>
      <c r="AA167" s="5">
        <v>4406407</v>
      </c>
      <c r="AB167" s="5">
        <v>4157424</v>
      </c>
      <c r="AC167" s="5">
        <v>4113740</v>
      </c>
      <c r="AD167" s="5">
        <v>3702277</v>
      </c>
      <c r="AE167" s="5">
        <v>3840944</v>
      </c>
      <c r="AF167" s="5">
        <v>3776302</v>
      </c>
      <c r="AG167" s="5">
        <v>3562588</v>
      </c>
      <c r="AH167" s="5">
        <v>3596920</v>
      </c>
      <c r="AI167" s="5">
        <v>25160461</v>
      </c>
      <c r="AJ167" s="5">
        <v>25793977</v>
      </c>
      <c r="AK167" s="5">
        <v>26257034</v>
      </c>
      <c r="AL167" s="5">
        <v>26169526</v>
      </c>
      <c r="AM167" s="5">
        <v>27269400</v>
      </c>
      <c r="AN167" s="5">
        <v>28644882</v>
      </c>
      <c r="AO167" s="5">
        <v>28553233</v>
      </c>
      <c r="AP167" s="5">
        <v>27206024</v>
      </c>
      <c r="AQ167" s="5">
        <v>28223577</v>
      </c>
      <c r="AR167" s="5">
        <v>26520985</v>
      </c>
      <c r="AS167" s="5">
        <v>23381594</v>
      </c>
      <c r="AT167" s="5">
        <v>24491776</v>
      </c>
      <c r="AU167" s="5">
        <v>24695514</v>
      </c>
      <c r="AV167" s="5">
        <v>24077785</v>
      </c>
      <c r="AW167" s="5">
        <v>24289327</v>
      </c>
      <c r="AX167" s="5">
        <v>23406786</v>
      </c>
      <c r="AY167" s="5">
        <v>22747844</v>
      </c>
      <c r="AZ167" s="5">
        <v>24459596</v>
      </c>
      <c r="BA167" s="5">
        <v>24228764</v>
      </c>
      <c r="BB167" s="5">
        <v>25556452</v>
      </c>
      <c r="BC167" s="5">
        <v>23570811</v>
      </c>
      <c r="BD167" s="5">
        <v>22935921</v>
      </c>
      <c r="BE167" s="5">
        <v>22532860</v>
      </c>
      <c r="BF167" s="5">
        <v>21805246</v>
      </c>
      <c r="BG167" s="5">
        <v>19884490</v>
      </c>
      <c r="BH167" s="5">
        <v>19481395</v>
      </c>
      <c r="BI167" s="5">
        <v>18382691</v>
      </c>
      <c r="BJ167" s="5">
        <v>16830353</v>
      </c>
      <c r="BK167" s="5">
        <v>16240923</v>
      </c>
      <c r="BL167" s="5">
        <v>15674626</v>
      </c>
      <c r="BM167" s="5">
        <v>15882667</v>
      </c>
      <c r="BN167" s="5">
        <v>15659896</v>
      </c>
      <c r="BO167" s="6">
        <v>10.18804502571</v>
      </c>
      <c r="BP167" s="6">
        <v>10.205596416387319</v>
      </c>
      <c r="BQ167" s="6">
        <v>9.9521445019540096</v>
      </c>
      <c r="BR167" s="6">
        <v>9.5839528021295894</v>
      </c>
      <c r="BS167" s="6">
        <v>9.3666599376649202</v>
      </c>
      <c r="BT167" s="6">
        <v>9.3129380551894396</v>
      </c>
      <c r="BU167" s="6">
        <v>9.2655029376212905</v>
      </c>
      <c r="BV167" s="6">
        <v>8.0853584817865496</v>
      </c>
      <c r="BW167" s="6">
        <v>8.0639111377613393</v>
      </c>
      <c r="BX167" s="6">
        <v>7.8025465190749896</v>
      </c>
      <c r="BY167" s="6">
        <v>7.34526457432331</v>
      </c>
      <c r="BZ167" s="6">
        <v>8.13341693186368</v>
      </c>
      <c r="CA167" s="6">
        <v>7.5246044245322103</v>
      </c>
      <c r="CB167" s="6">
        <v>7.2206550697382799</v>
      </c>
      <c r="CC167" s="6">
        <v>7.2341291125195299</v>
      </c>
      <c r="CD167" s="6">
        <v>6.3038765233002101</v>
      </c>
      <c r="CE167" s="6">
        <v>6.6908915644613103</v>
      </c>
      <c r="CF167" s="6">
        <v>6.1365339246975097</v>
      </c>
      <c r="CG167" s="6">
        <v>6.4731051837751901</v>
      </c>
      <c r="CH167" s="6">
        <v>6.50719399866757</v>
      </c>
      <c r="CI167" s="6" t="s">
        <v>220</v>
      </c>
      <c r="CJ167" s="6" t="s">
        <v>220</v>
      </c>
      <c r="CK167" s="6" t="s">
        <v>220</v>
      </c>
      <c r="CL167" s="6" t="s">
        <v>220</v>
      </c>
      <c r="CM167" s="6" t="s">
        <v>220</v>
      </c>
      <c r="CN167" s="6" t="s">
        <v>220</v>
      </c>
      <c r="CO167" s="6" t="s">
        <v>220</v>
      </c>
      <c r="CP167" s="6" t="s">
        <v>220</v>
      </c>
      <c r="CQ167" s="6" t="s">
        <v>220</v>
      </c>
      <c r="CR167" s="6" t="s">
        <v>220</v>
      </c>
      <c r="CS167" s="6" t="s">
        <v>220</v>
      </c>
      <c r="CT167" s="6" t="s">
        <v>220</v>
      </c>
      <c r="CU167" s="6">
        <v>8.4458724738099598</v>
      </c>
      <c r="CV167" s="6">
        <v>8.5642427429293804</v>
      </c>
      <c r="CW167" s="6">
        <v>8.2118082183632204</v>
      </c>
      <c r="CX167" s="6">
        <v>7.9833813573580503</v>
      </c>
      <c r="CY167" s="6">
        <v>7.7928748606306799</v>
      </c>
      <c r="CZ167" s="6">
        <v>7.7602904132535997</v>
      </c>
      <c r="DA167" s="6">
        <v>7.8065588206993004</v>
      </c>
      <c r="DB167" s="6">
        <v>6.6849908442485102</v>
      </c>
      <c r="DC167" s="6">
        <v>6.8014329547469403</v>
      </c>
      <c r="DD167" s="6">
        <v>6.5524461564440699</v>
      </c>
      <c r="DE167" s="6">
        <v>6.1708334226953303</v>
      </c>
      <c r="DF167" s="6">
        <v>6.9102696923267697</v>
      </c>
      <c r="DG167" s="6">
        <v>6.2817155964088096</v>
      </c>
      <c r="DH167" s="6">
        <v>5.94688985182826</v>
      </c>
      <c r="DI167" s="6">
        <v>5.9562885868353703</v>
      </c>
      <c r="DJ167" s="6">
        <v>5.0482889805831199</v>
      </c>
      <c r="DK167" s="6">
        <v>5.4062092163345401</v>
      </c>
      <c r="DL167" s="6">
        <v>4.9697727039197801</v>
      </c>
      <c r="DM167" s="6">
        <v>5.1256971274473404</v>
      </c>
      <c r="DN167" s="6">
        <v>5.1100144788961899</v>
      </c>
      <c r="DO167" s="6" t="s">
        <v>220</v>
      </c>
      <c r="DP167" s="6" t="s">
        <v>220</v>
      </c>
      <c r="DQ167" s="6" t="s">
        <v>220</v>
      </c>
      <c r="DR167" s="6" t="s">
        <v>220</v>
      </c>
      <c r="DS167" s="6" t="s">
        <v>220</v>
      </c>
      <c r="DT167" s="6" t="s">
        <v>220</v>
      </c>
      <c r="DU167" s="6" t="s">
        <v>220</v>
      </c>
      <c r="DV167" s="6" t="s">
        <v>220</v>
      </c>
      <c r="DW167" s="6" t="s">
        <v>220</v>
      </c>
      <c r="DX167" s="6" t="s">
        <v>220</v>
      </c>
      <c r="DY167" s="6" t="s">
        <v>220</v>
      </c>
      <c r="DZ167" s="6" t="s">
        <v>220</v>
      </c>
      <c r="EA167" s="6">
        <v>10.188045025710005</v>
      </c>
      <c r="EB167" s="6">
        <v>10.205596416387323</v>
      </c>
      <c r="EC167" s="6">
        <v>9.9521445019540131</v>
      </c>
      <c r="ED167" s="6">
        <v>9.5839528021295894</v>
      </c>
      <c r="EE167" s="6">
        <v>9.3666599376649273</v>
      </c>
      <c r="EF167" s="6">
        <v>9.3129380551894485</v>
      </c>
      <c r="EG167" s="6">
        <v>9.2655029376212994</v>
      </c>
      <c r="EH167" s="6">
        <v>8.0853584817865585</v>
      </c>
      <c r="EI167" s="6">
        <v>8.0639111377613411</v>
      </c>
      <c r="EJ167" s="6">
        <v>7.8025465190749976</v>
      </c>
      <c r="EK167" s="6">
        <v>7.3452645743233171</v>
      </c>
      <c r="EL167" s="6">
        <v>8.1334169318636853</v>
      </c>
      <c r="EM167" s="6">
        <v>7.5246044245322175</v>
      </c>
      <c r="EN167" s="6">
        <v>7.2206550697382852</v>
      </c>
      <c r="EO167" s="6">
        <v>7.2341291125195371</v>
      </c>
      <c r="EP167" s="6">
        <v>6.3038765233002172</v>
      </c>
      <c r="EQ167" s="6">
        <v>6.6908915644613147</v>
      </c>
      <c r="ER167" s="6">
        <v>6.1365339246975186</v>
      </c>
      <c r="ES167" s="6">
        <v>6.4731051837751945</v>
      </c>
      <c r="ET167" s="6">
        <v>6.5071939986675718</v>
      </c>
      <c r="EU167" s="6" t="s">
        <v>220</v>
      </c>
      <c r="EV167" s="6" t="s">
        <v>220</v>
      </c>
      <c r="EW167" s="6" t="s">
        <v>220</v>
      </c>
      <c r="EX167" s="6" t="s">
        <v>220</v>
      </c>
      <c r="EY167" s="6" t="s">
        <v>220</v>
      </c>
      <c r="EZ167" s="6" t="s">
        <v>220</v>
      </c>
      <c r="FA167" s="6" t="s">
        <v>220</v>
      </c>
      <c r="FB167" s="6" t="s">
        <v>220</v>
      </c>
      <c r="FC167" s="6" t="s">
        <v>220</v>
      </c>
      <c r="FD167" s="6" t="s">
        <v>220</v>
      </c>
      <c r="FE167" s="6" t="s">
        <v>220</v>
      </c>
      <c r="FF167" s="6" t="s">
        <v>220</v>
      </c>
      <c r="FG167" s="6">
        <v>8.4458724738099615</v>
      </c>
      <c r="FH167" s="6">
        <v>8.5642427429293893</v>
      </c>
      <c r="FI167" s="6">
        <v>8.2118082183632204</v>
      </c>
      <c r="FJ167" s="6">
        <v>7.9833813573580521</v>
      </c>
      <c r="FK167" s="6">
        <v>7.7928748606306852</v>
      </c>
      <c r="FL167" s="6">
        <v>7.7602904132536068</v>
      </c>
      <c r="FM167" s="6">
        <v>7.8065588206993013</v>
      </c>
      <c r="FN167" s="6">
        <v>6.6849908442485138</v>
      </c>
      <c r="FO167" s="6">
        <v>6.8014329547469492</v>
      </c>
      <c r="FP167" s="6">
        <v>6.5524461564440708</v>
      </c>
      <c r="FQ167" s="6">
        <v>6.1708334226953383</v>
      </c>
      <c r="FR167" s="6">
        <v>6.9102696923267759</v>
      </c>
      <c r="FS167" s="6">
        <v>6.2817155964088185</v>
      </c>
      <c r="FT167" s="6">
        <v>5.9468898518282645</v>
      </c>
      <c r="FU167" s="6">
        <v>5.9562885868353739</v>
      </c>
      <c r="FV167" s="6">
        <v>5.0482889805831217</v>
      </c>
      <c r="FW167" s="6">
        <v>5.4062092163345401</v>
      </c>
      <c r="FX167" s="6">
        <v>4.9697727039197837</v>
      </c>
      <c r="FY167" s="6">
        <v>5.1256971274473404</v>
      </c>
      <c r="FZ167" s="6">
        <v>5.1100144788961943</v>
      </c>
      <c r="GA167" s="6" t="s">
        <v>220</v>
      </c>
      <c r="GB167" s="6" t="s">
        <v>220</v>
      </c>
      <c r="GC167" s="6" t="s">
        <v>220</v>
      </c>
      <c r="GD167" s="6" t="s">
        <v>220</v>
      </c>
      <c r="GE167" s="6" t="s">
        <v>220</v>
      </c>
      <c r="GF167" s="6" t="s">
        <v>220</v>
      </c>
      <c r="GG167" s="6" t="s">
        <v>220</v>
      </c>
      <c r="GH167" s="6" t="s">
        <v>220</v>
      </c>
      <c r="GI167" s="6" t="s">
        <v>220</v>
      </c>
      <c r="GJ167" s="6" t="s">
        <v>220</v>
      </c>
      <c r="GK167" s="6" t="s">
        <v>220</v>
      </c>
      <c r="GL167" s="6" t="s">
        <v>220</v>
      </c>
      <c r="GM167" s="5">
        <v>457729</v>
      </c>
      <c r="GN167" s="5">
        <v>455021</v>
      </c>
      <c r="GO167" s="5">
        <v>454111</v>
      </c>
      <c r="GP167" s="5">
        <v>451912</v>
      </c>
      <c r="GQ167" s="5">
        <v>449023</v>
      </c>
      <c r="GR167" s="5">
        <v>446872</v>
      </c>
      <c r="GS167" s="5">
        <v>445378</v>
      </c>
      <c r="GT167" s="5">
        <v>443550</v>
      </c>
      <c r="GU167" s="5">
        <v>442284</v>
      </c>
      <c r="GV167" s="5">
        <v>411062</v>
      </c>
      <c r="GW167" s="5">
        <v>398739</v>
      </c>
      <c r="GX167" s="5">
        <v>396315</v>
      </c>
      <c r="GY167" s="5">
        <v>392833</v>
      </c>
      <c r="GZ167" s="5">
        <v>384172</v>
      </c>
      <c r="HA167" s="5">
        <v>379477</v>
      </c>
      <c r="HB167" s="5">
        <v>373915</v>
      </c>
      <c r="HC167" s="5">
        <v>370321</v>
      </c>
      <c r="HD167" s="5">
        <v>369808</v>
      </c>
      <c r="HE167" s="5">
        <v>366639</v>
      </c>
      <c r="HF167" s="5">
        <v>364505</v>
      </c>
      <c r="HG167" s="5" t="s">
        <v>220</v>
      </c>
      <c r="HH167" s="5" t="s">
        <v>220</v>
      </c>
      <c r="HI167" s="5" t="s">
        <v>220</v>
      </c>
      <c r="HJ167" s="5" t="s">
        <v>220</v>
      </c>
      <c r="HK167" s="5" t="s">
        <v>220</v>
      </c>
      <c r="HL167" s="5" t="s">
        <v>220</v>
      </c>
      <c r="HM167" s="5" t="s">
        <v>220</v>
      </c>
      <c r="HN167" s="5" t="s">
        <v>220</v>
      </c>
      <c r="HO167" s="5" t="s">
        <v>220</v>
      </c>
      <c r="HP167" s="5" t="s">
        <v>220</v>
      </c>
      <c r="HQ167" s="5" t="s">
        <v>220</v>
      </c>
      <c r="HR167" s="5" t="s">
        <v>220</v>
      </c>
      <c r="HS167" s="5">
        <v>538752</v>
      </c>
      <c r="HT167" s="5">
        <v>536155</v>
      </c>
      <c r="HU167" s="5">
        <v>534976</v>
      </c>
      <c r="HV167" s="5">
        <v>532652</v>
      </c>
      <c r="HW167" s="5">
        <v>529804</v>
      </c>
      <c r="HX167" s="5">
        <v>527237</v>
      </c>
      <c r="HY167" s="5">
        <v>525416</v>
      </c>
      <c r="HZ167" s="5">
        <v>523279</v>
      </c>
      <c r="IA167" s="5">
        <v>521601</v>
      </c>
      <c r="IB167" s="5">
        <v>486161</v>
      </c>
      <c r="IC167" s="5">
        <v>472380</v>
      </c>
      <c r="ID167" s="5">
        <v>469263</v>
      </c>
      <c r="IE167" s="5">
        <v>464792</v>
      </c>
      <c r="IF167" s="5">
        <v>453502</v>
      </c>
      <c r="IG167" s="5">
        <v>448230</v>
      </c>
      <c r="IH167" s="5">
        <v>442021</v>
      </c>
      <c r="II167" s="5">
        <v>437151</v>
      </c>
      <c r="IJ167" s="5">
        <v>434311</v>
      </c>
      <c r="IK167" s="5">
        <v>429829</v>
      </c>
      <c r="IL167" s="5">
        <v>426503</v>
      </c>
      <c r="IM167" s="5" t="s">
        <v>220</v>
      </c>
      <c r="IN167" s="5" t="s">
        <v>220</v>
      </c>
      <c r="IO167" s="5" t="s">
        <v>220</v>
      </c>
      <c r="IP167" s="5" t="s">
        <v>220</v>
      </c>
      <c r="IQ167" s="5" t="s">
        <v>220</v>
      </c>
      <c r="IR167" s="5" t="s">
        <v>220</v>
      </c>
      <c r="IS167" s="5" t="s">
        <v>220</v>
      </c>
      <c r="IT167" s="5" t="s">
        <v>220</v>
      </c>
      <c r="IU167" s="5" t="s">
        <v>220</v>
      </c>
      <c r="IV167" s="5" t="s">
        <v>220</v>
      </c>
      <c r="IW167" s="5" t="s">
        <v>220</v>
      </c>
      <c r="IX167" s="5" t="s">
        <v>220</v>
      </c>
    </row>
    <row r="168" spans="1:258" x14ac:dyDescent="0.3">
      <c r="A168" s="1" t="s">
        <v>162</v>
      </c>
      <c r="B168" s="2">
        <v>4057027</v>
      </c>
      <c r="C168" s="5">
        <v>3656212</v>
      </c>
      <c r="D168" s="5">
        <v>3645138</v>
      </c>
      <c r="E168" s="5">
        <v>3355918</v>
      </c>
      <c r="F168" s="5">
        <v>3477974</v>
      </c>
      <c r="G168" s="5">
        <v>3535681</v>
      </c>
      <c r="H168" s="5">
        <v>3548529</v>
      </c>
      <c r="I168" s="5">
        <v>3564148</v>
      </c>
      <c r="J168" s="5">
        <v>3541729</v>
      </c>
      <c r="K168" s="5">
        <v>3699994</v>
      </c>
      <c r="L168" s="5">
        <v>3680986</v>
      </c>
      <c r="M168" s="5">
        <v>3589009</v>
      </c>
      <c r="N168" s="5">
        <v>3505586</v>
      </c>
      <c r="O168" s="5">
        <v>3470597</v>
      </c>
      <c r="P168" s="5">
        <v>3448385</v>
      </c>
      <c r="Q168" s="5">
        <v>3435037</v>
      </c>
      <c r="R168" s="5">
        <v>3360929</v>
      </c>
      <c r="S168" s="5">
        <v>3293608</v>
      </c>
      <c r="T168" s="5">
        <v>3299611</v>
      </c>
      <c r="U168" s="5">
        <v>3212158</v>
      </c>
      <c r="V168" s="5">
        <v>3228419</v>
      </c>
      <c r="W168" s="5">
        <v>2972075</v>
      </c>
      <c r="X168" s="5">
        <v>3169433</v>
      </c>
      <c r="Y168" s="5">
        <v>2986815</v>
      </c>
      <c r="Z168" s="5">
        <v>2914129</v>
      </c>
      <c r="AA168" s="5">
        <v>2754435</v>
      </c>
      <c r="AB168" s="5">
        <v>2683189</v>
      </c>
      <c r="AC168" s="5">
        <v>2587983</v>
      </c>
      <c r="AD168" s="5">
        <v>2427839</v>
      </c>
      <c r="AE168" s="5">
        <v>2455382</v>
      </c>
      <c r="AF168" s="5">
        <v>2407383</v>
      </c>
      <c r="AG168" s="5">
        <v>2310388</v>
      </c>
      <c r="AH168" s="5">
        <v>2270607</v>
      </c>
      <c r="AI168" s="5">
        <v>29814590</v>
      </c>
      <c r="AJ168" s="5">
        <v>30527540</v>
      </c>
      <c r="AK168" s="5">
        <v>27124064</v>
      </c>
      <c r="AL168" s="5">
        <v>28383129</v>
      </c>
      <c r="AM168" s="5">
        <v>28414831</v>
      </c>
      <c r="AN168" s="5">
        <v>28265391</v>
      </c>
      <c r="AO168" s="5">
        <v>28292788</v>
      </c>
      <c r="AP168" s="5">
        <v>28378827</v>
      </c>
      <c r="AQ168" s="5">
        <v>30436395</v>
      </c>
      <c r="AR168" s="5">
        <v>29684086</v>
      </c>
      <c r="AS168" s="5">
        <v>29440852</v>
      </c>
      <c r="AT168" s="5">
        <v>30105711</v>
      </c>
      <c r="AU168" s="5">
        <v>28414696</v>
      </c>
      <c r="AV168" s="5">
        <v>27428153</v>
      </c>
      <c r="AW168" s="5">
        <v>27005412</v>
      </c>
      <c r="AX168" s="5">
        <v>26653332</v>
      </c>
      <c r="AY168" s="5">
        <v>26169759</v>
      </c>
      <c r="AZ168" s="5">
        <v>24937875</v>
      </c>
      <c r="BA168" s="5">
        <v>24532272</v>
      </c>
      <c r="BB168" s="5">
        <v>24572067</v>
      </c>
      <c r="BC168" s="5">
        <v>22034489</v>
      </c>
      <c r="BD168" s="5">
        <v>23291976</v>
      </c>
      <c r="BE168" s="5">
        <v>21699047</v>
      </c>
      <c r="BF168" s="5">
        <v>21133132</v>
      </c>
      <c r="BG168" s="5">
        <v>20399753</v>
      </c>
      <c r="BH168" s="5">
        <v>20219501</v>
      </c>
      <c r="BI168" s="5">
        <v>19759085</v>
      </c>
      <c r="BJ168" s="5">
        <v>18566300</v>
      </c>
      <c r="BK168" s="5">
        <v>17772282</v>
      </c>
      <c r="BL168" s="5">
        <v>17788631</v>
      </c>
      <c r="BM168" s="5">
        <v>18775749</v>
      </c>
      <c r="BN168" s="5">
        <v>17076924</v>
      </c>
      <c r="BO168" s="6">
        <v>10.04240999022486</v>
      </c>
      <c r="BP168" s="6">
        <v>10.32965007086151</v>
      </c>
      <c r="BQ168" s="6">
        <v>10.932928317357071</v>
      </c>
      <c r="BR168" s="6">
        <v>9.8905598174568894</v>
      </c>
      <c r="BS168" s="6">
        <v>10.033311819332161</v>
      </c>
      <c r="BT168" s="6">
        <v>10.060117902442331</v>
      </c>
      <c r="BU168" s="6">
        <v>9.2880490439515704</v>
      </c>
      <c r="BV168" s="6">
        <v>8.7248678398984403</v>
      </c>
      <c r="BW168" s="6">
        <v>8.75212703162601</v>
      </c>
      <c r="BX168" s="6">
        <v>8.1546606929065408</v>
      </c>
      <c r="BY168" s="6">
        <v>8.1131545263989508</v>
      </c>
      <c r="BZ168" s="6">
        <v>9.2362277701280799</v>
      </c>
      <c r="CA168" s="6">
        <v>8.1142477134350504</v>
      </c>
      <c r="CB168" s="6">
        <v>8.28437079966419</v>
      </c>
      <c r="CC168" s="6">
        <v>7.8016918012819003</v>
      </c>
      <c r="CD168" s="6">
        <v>6.9119958202343703</v>
      </c>
      <c r="CE168" s="6">
        <v>6.3525051812386</v>
      </c>
      <c r="CF168" s="6">
        <v>5.8197466307391901</v>
      </c>
      <c r="CG168" s="6">
        <v>7.2671371498110702</v>
      </c>
      <c r="CH168" s="6">
        <v>5.9067283686756902</v>
      </c>
      <c r="CI168" s="6" t="s">
        <v>220</v>
      </c>
      <c r="CJ168" s="6" t="s">
        <v>220</v>
      </c>
      <c r="CK168" s="6" t="s">
        <v>220</v>
      </c>
      <c r="CL168" s="6" t="s">
        <v>220</v>
      </c>
      <c r="CM168" s="6" t="s">
        <v>220</v>
      </c>
      <c r="CN168" s="6" t="s">
        <v>220</v>
      </c>
      <c r="CO168" s="6" t="s">
        <v>220</v>
      </c>
      <c r="CP168" s="6" t="s">
        <v>220</v>
      </c>
      <c r="CQ168" s="6" t="s">
        <v>220</v>
      </c>
      <c r="CR168" s="6" t="s">
        <v>220</v>
      </c>
      <c r="CS168" s="6" t="s">
        <v>220</v>
      </c>
      <c r="CT168" s="6" t="s">
        <v>220</v>
      </c>
      <c r="CU168" s="6">
        <v>5.9237240013582397</v>
      </c>
      <c r="CV168" s="6">
        <v>6.2343365687880397</v>
      </c>
      <c r="CW168" s="6">
        <v>6.76765930766891</v>
      </c>
      <c r="CX168" s="6">
        <v>6.0880393038763296</v>
      </c>
      <c r="CY168" s="6">
        <v>6.3097898700733204</v>
      </c>
      <c r="CZ168" s="6">
        <v>6.7590331999307001</v>
      </c>
      <c r="DA168" s="6">
        <v>6.2434971674597897</v>
      </c>
      <c r="DB168" s="6">
        <v>5.7230366241557897</v>
      </c>
      <c r="DC168" s="6">
        <v>5.9861294057422603</v>
      </c>
      <c r="DD168" s="6">
        <v>5.7741752654796903</v>
      </c>
      <c r="DE168" s="6">
        <v>5.8058209653117299</v>
      </c>
      <c r="DF168" s="6">
        <v>7.1831387613993698</v>
      </c>
      <c r="DG168" s="6">
        <v>6.3340842708355796</v>
      </c>
      <c r="DH168" s="6">
        <v>6.6790067611988704</v>
      </c>
      <c r="DI168" s="6">
        <v>6.1807528064452697</v>
      </c>
      <c r="DJ168" s="6">
        <v>5.3117977725693803</v>
      </c>
      <c r="DK168" s="6">
        <v>4.7264197361799702</v>
      </c>
      <c r="DL168" s="6">
        <v>4.30189216810105</v>
      </c>
      <c r="DM168" s="6">
        <v>5.28329582598868</v>
      </c>
      <c r="DN168" s="6">
        <v>4.2890093462853303</v>
      </c>
      <c r="DO168" s="6" t="s">
        <v>220</v>
      </c>
      <c r="DP168" s="6" t="s">
        <v>220</v>
      </c>
      <c r="DQ168" s="6" t="s">
        <v>220</v>
      </c>
      <c r="DR168" s="6" t="s">
        <v>220</v>
      </c>
      <c r="DS168" s="6" t="s">
        <v>220</v>
      </c>
      <c r="DT168" s="6" t="s">
        <v>220</v>
      </c>
      <c r="DU168" s="6" t="s">
        <v>220</v>
      </c>
      <c r="DV168" s="6" t="s">
        <v>220</v>
      </c>
      <c r="DW168" s="6" t="s">
        <v>220</v>
      </c>
      <c r="DX168" s="6" t="s">
        <v>220</v>
      </c>
      <c r="DY168" s="6" t="s">
        <v>220</v>
      </c>
      <c r="DZ168" s="6" t="s">
        <v>220</v>
      </c>
      <c r="EA168" s="6">
        <v>10.042409990224861</v>
      </c>
      <c r="EB168" s="6">
        <v>10.329650070861515</v>
      </c>
      <c r="EC168" s="6">
        <v>10.932928317357074</v>
      </c>
      <c r="ED168" s="6">
        <v>9.8905598174568929</v>
      </c>
      <c r="EE168" s="6">
        <v>10.033311819332168</v>
      </c>
      <c r="EF168" s="6">
        <v>10.060117902442338</v>
      </c>
      <c r="EG168" s="6">
        <v>9.2880490439515739</v>
      </c>
      <c r="EH168" s="6">
        <v>8.7248678398984456</v>
      </c>
      <c r="EI168" s="6">
        <v>8.7521270316260136</v>
      </c>
      <c r="EJ168" s="6">
        <v>8.1546606929065497</v>
      </c>
      <c r="EK168" s="6">
        <v>8.1131545263989597</v>
      </c>
      <c r="EL168" s="6">
        <v>9.2362277701280835</v>
      </c>
      <c r="EM168" s="6">
        <v>8.1142477134350575</v>
      </c>
      <c r="EN168" s="6">
        <v>8.28437079966419</v>
      </c>
      <c r="EO168" s="6">
        <v>7.8016918012819074</v>
      </c>
      <c r="EP168" s="6">
        <v>6.9119958202343739</v>
      </c>
      <c r="EQ168" s="6">
        <v>6.3525051812386026</v>
      </c>
      <c r="ER168" s="6">
        <v>5.819746630739199</v>
      </c>
      <c r="ES168" s="6">
        <v>7.2671371498110773</v>
      </c>
      <c r="ET168" s="6">
        <v>5.9067283686756991</v>
      </c>
      <c r="EU168" s="6" t="s">
        <v>220</v>
      </c>
      <c r="EV168" s="6" t="s">
        <v>220</v>
      </c>
      <c r="EW168" s="6" t="s">
        <v>220</v>
      </c>
      <c r="EX168" s="6" t="s">
        <v>220</v>
      </c>
      <c r="EY168" s="6" t="s">
        <v>220</v>
      </c>
      <c r="EZ168" s="6" t="s">
        <v>220</v>
      </c>
      <c r="FA168" s="6" t="s">
        <v>220</v>
      </c>
      <c r="FB168" s="6" t="s">
        <v>220</v>
      </c>
      <c r="FC168" s="6" t="s">
        <v>220</v>
      </c>
      <c r="FD168" s="6" t="s">
        <v>220</v>
      </c>
      <c r="FE168" s="6" t="s">
        <v>220</v>
      </c>
      <c r="FF168" s="6" t="s">
        <v>220</v>
      </c>
      <c r="FG168" s="6">
        <v>5.9237240013582495</v>
      </c>
      <c r="FH168" s="6">
        <v>6.2343365687880494</v>
      </c>
      <c r="FI168" s="6">
        <v>6.7676593076689144</v>
      </c>
      <c r="FJ168" s="6">
        <v>6.0880393038763341</v>
      </c>
      <c r="FK168" s="6">
        <v>6.3097898700733248</v>
      </c>
      <c r="FL168" s="6">
        <v>6.7590331999307081</v>
      </c>
      <c r="FM168" s="6">
        <v>6.2434971674597897</v>
      </c>
      <c r="FN168" s="6">
        <v>5.7230366241557906</v>
      </c>
      <c r="FO168" s="6">
        <v>5.9861294057422629</v>
      </c>
      <c r="FP168" s="6">
        <v>5.7741752654796938</v>
      </c>
      <c r="FQ168" s="6">
        <v>5.8058209653117361</v>
      </c>
      <c r="FR168" s="6">
        <v>7.1831387613993742</v>
      </c>
      <c r="FS168" s="6">
        <v>6.3340842708355867</v>
      </c>
      <c r="FT168" s="6">
        <v>6.6790067611988704</v>
      </c>
      <c r="FU168" s="6">
        <v>6.1807528064452706</v>
      </c>
      <c r="FV168" s="6">
        <v>5.3117977725693812</v>
      </c>
      <c r="FW168" s="6">
        <v>4.7264197361799747</v>
      </c>
      <c r="FX168" s="6">
        <v>4.30189216810105</v>
      </c>
      <c r="FY168" s="6">
        <v>5.2832958259886862</v>
      </c>
      <c r="FZ168" s="6">
        <v>4.2890093462853329</v>
      </c>
      <c r="GA168" s="6" t="s">
        <v>220</v>
      </c>
      <c r="GB168" s="6" t="s">
        <v>220</v>
      </c>
      <c r="GC168" s="6" t="s">
        <v>220</v>
      </c>
      <c r="GD168" s="6" t="s">
        <v>220</v>
      </c>
      <c r="GE168" s="6" t="s">
        <v>220</v>
      </c>
      <c r="GF168" s="6" t="s">
        <v>220</v>
      </c>
      <c r="GG168" s="6" t="s">
        <v>220</v>
      </c>
      <c r="GH168" s="6" t="s">
        <v>220</v>
      </c>
      <c r="GI168" s="6" t="s">
        <v>220</v>
      </c>
      <c r="GJ168" s="6" t="s">
        <v>220</v>
      </c>
      <c r="GK168" s="6" t="s">
        <v>220</v>
      </c>
      <c r="GL168" s="6" t="s">
        <v>220</v>
      </c>
      <c r="GM168" s="5">
        <v>310514</v>
      </c>
      <c r="GN168" s="5">
        <v>307895</v>
      </c>
      <c r="GO168" s="5">
        <v>305897</v>
      </c>
      <c r="GP168" s="5">
        <v>305456</v>
      </c>
      <c r="GQ168" s="5">
        <v>303907</v>
      </c>
      <c r="GR168" s="5">
        <v>302220</v>
      </c>
      <c r="GS168" s="5">
        <v>300439</v>
      </c>
      <c r="GT168" s="5">
        <v>297768</v>
      </c>
      <c r="GU168" s="5">
        <v>296334</v>
      </c>
      <c r="GV168" s="5">
        <v>312169</v>
      </c>
      <c r="GW168" s="5">
        <v>312594</v>
      </c>
      <c r="GX168" s="5">
        <v>309076</v>
      </c>
      <c r="GY168" s="5">
        <v>305865</v>
      </c>
      <c r="GZ168" s="5">
        <v>312740</v>
      </c>
      <c r="HA168" s="5">
        <v>311232</v>
      </c>
      <c r="HB168" s="5">
        <v>314136</v>
      </c>
      <c r="HC168" s="5">
        <v>307590</v>
      </c>
      <c r="HD168" s="5">
        <v>306230</v>
      </c>
      <c r="HE168" s="5">
        <v>308668</v>
      </c>
      <c r="HF168" s="5">
        <v>310270</v>
      </c>
      <c r="HG168" s="5" t="s">
        <v>220</v>
      </c>
      <c r="HH168" s="5" t="s">
        <v>220</v>
      </c>
      <c r="HI168" s="5" t="s">
        <v>220</v>
      </c>
      <c r="HJ168" s="5" t="s">
        <v>220</v>
      </c>
      <c r="HK168" s="5" t="s">
        <v>220</v>
      </c>
      <c r="HL168" s="5" t="s">
        <v>220</v>
      </c>
      <c r="HM168" s="5" t="s">
        <v>220</v>
      </c>
      <c r="HN168" s="5" t="s">
        <v>220</v>
      </c>
      <c r="HO168" s="5" t="s">
        <v>220</v>
      </c>
      <c r="HP168" s="5" t="s">
        <v>220</v>
      </c>
      <c r="HQ168" s="5" t="s">
        <v>220</v>
      </c>
      <c r="HR168" s="5" t="s">
        <v>220</v>
      </c>
      <c r="HS168" s="5">
        <v>394669</v>
      </c>
      <c r="HT168" s="5">
        <v>391716</v>
      </c>
      <c r="HU168" s="5">
        <v>389812</v>
      </c>
      <c r="HV168" s="5">
        <v>389483</v>
      </c>
      <c r="HW168" s="5">
        <v>387512</v>
      </c>
      <c r="HX168" s="5">
        <v>384884</v>
      </c>
      <c r="HY168" s="5">
        <v>382231</v>
      </c>
      <c r="HZ168" s="5">
        <v>378397</v>
      </c>
      <c r="IA168" s="5">
        <v>376160</v>
      </c>
      <c r="IB168" s="5">
        <v>395325</v>
      </c>
      <c r="IC168" s="5">
        <v>396233</v>
      </c>
      <c r="ID168" s="5">
        <v>391088</v>
      </c>
      <c r="IE168" s="5">
        <v>387813</v>
      </c>
      <c r="IF168" s="5">
        <v>396652</v>
      </c>
      <c r="IG168" s="5">
        <v>394613</v>
      </c>
      <c r="IH168" s="5">
        <v>398077</v>
      </c>
      <c r="II168" s="5">
        <v>390302</v>
      </c>
      <c r="IJ168" s="5">
        <v>387506</v>
      </c>
      <c r="IK168" s="5">
        <v>389139</v>
      </c>
      <c r="IL168" s="5">
        <v>388959</v>
      </c>
      <c r="IM168" s="5" t="s">
        <v>220</v>
      </c>
      <c r="IN168" s="5" t="s">
        <v>220</v>
      </c>
      <c r="IO168" s="5" t="s">
        <v>220</v>
      </c>
      <c r="IP168" s="5" t="s">
        <v>220</v>
      </c>
      <c r="IQ168" s="5" t="s">
        <v>220</v>
      </c>
      <c r="IR168" s="5" t="s">
        <v>220</v>
      </c>
      <c r="IS168" s="5" t="s">
        <v>220</v>
      </c>
      <c r="IT168" s="5" t="s">
        <v>220</v>
      </c>
      <c r="IU168" s="5" t="s">
        <v>220</v>
      </c>
      <c r="IV168" s="5" t="s">
        <v>220</v>
      </c>
      <c r="IW168" s="5" t="s">
        <v>220</v>
      </c>
      <c r="IX168" s="5" t="s">
        <v>220</v>
      </c>
    </row>
    <row r="169" spans="1:258" x14ac:dyDescent="0.3">
      <c r="A169" s="1" t="s">
        <v>163</v>
      </c>
      <c r="B169" s="2">
        <v>4063281</v>
      </c>
      <c r="C169" s="5">
        <v>88154</v>
      </c>
      <c r="D169" s="5">
        <v>87478</v>
      </c>
      <c r="E169" s="5">
        <v>85353</v>
      </c>
      <c r="F169" s="5">
        <v>86072</v>
      </c>
      <c r="G169" s="5">
        <v>86971</v>
      </c>
      <c r="H169" s="5">
        <v>91854</v>
      </c>
      <c r="I169" s="5">
        <v>90413</v>
      </c>
      <c r="J169" s="5">
        <v>88233</v>
      </c>
      <c r="K169" s="5">
        <v>89559</v>
      </c>
      <c r="L169" s="5">
        <v>92644</v>
      </c>
      <c r="M169" s="5">
        <v>89249</v>
      </c>
      <c r="N169" s="5">
        <v>92253</v>
      </c>
      <c r="O169" s="5">
        <v>89624</v>
      </c>
      <c r="P169" s="5">
        <v>88681</v>
      </c>
      <c r="Q169" s="5">
        <v>88427</v>
      </c>
      <c r="R169" s="5">
        <v>85520</v>
      </c>
      <c r="S169" s="5">
        <v>86689</v>
      </c>
      <c r="T169" s="5">
        <v>84289</v>
      </c>
      <c r="U169" s="5">
        <v>81346</v>
      </c>
      <c r="V169" s="5">
        <v>79254</v>
      </c>
      <c r="W169" s="5">
        <v>74808</v>
      </c>
      <c r="X169" s="5">
        <v>72659</v>
      </c>
      <c r="Y169" s="5">
        <v>74450</v>
      </c>
      <c r="Z169" s="5">
        <v>75131</v>
      </c>
      <c r="AA169" s="5">
        <v>74363</v>
      </c>
      <c r="AB169" s="5">
        <v>72850</v>
      </c>
      <c r="AC169" s="5" t="s">
        <v>220</v>
      </c>
      <c r="AD169" s="5" t="s">
        <v>220</v>
      </c>
      <c r="AE169" s="5" t="s">
        <v>220</v>
      </c>
      <c r="AF169" s="5" t="s">
        <v>220</v>
      </c>
      <c r="AG169" s="5" t="s">
        <v>220</v>
      </c>
      <c r="AH169" s="5" t="s">
        <v>220</v>
      </c>
      <c r="AI169" s="5">
        <v>784218</v>
      </c>
      <c r="AJ169" s="5">
        <v>801642</v>
      </c>
      <c r="AK169" s="5">
        <v>847824</v>
      </c>
      <c r="AL169" s="5">
        <v>820880</v>
      </c>
      <c r="AM169" s="5">
        <v>788342</v>
      </c>
      <c r="AN169" s="5">
        <v>770427</v>
      </c>
      <c r="AO169" s="5">
        <v>687209</v>
      </c>
      <c r="AP169" s="5">
        <v>682951</v>
      </c>
      <c r="AQ169" s="5">
        <v>671418</v>
      </c>
      <c r="AR169" s="5">
        <v>668138</v>
      </c>
      <c r="AS169" s="5">
        <v>644119</v>
      </c>
      <c r="AT169" s="5">
        <v>682373</v>
      </c>
      <c r="AU169" s="5">
        <v>652381</v>
      </c>
      <c r="AV169" s="5">
        <v>644175</v>
      </c>
      <c r="AW169" s="5">
        <v>587288</v>
      </c>
      <c r="AX169" s="5">
        <v>583253</v>
      </c>
      <c r="AY169" s="5">
        <v>564979</v>
      </c>
      <c r="AZ169" s="5">
        <v>547157</v>
      </c>
      <c r="BA169" s="5">
        <v>546461</v>
      </c>
      <c r="BB169" s="5">
        <v>552552</v>
      </c>
      <c r="BC169" s="5">
        <v>532335</v>
      </c>
      <c r="BD169" s="5">
        <v>552801</v>
      </c>
      <c r="BE169" s="5">
        <v>556735</v>
      </c>
      <c r="BF169" s="5">
        <v>546572</v>
      </c>
      <c r="BG169" s="5">
        <v>557673</v>
      </c>
      <c r="BH169" s="5">
        <v>545162</v>
      </c>
      <c r="BI169" s="5" t="s">
        <v>220</v>
      </c>
      <c r="BJ169" s="5" t="s">
        <v>220</v>
      </c>
      <c r="BK169" s="5" t="s">
        <v>220</v>
      </c>
      <c r="BL169" s="5" t="s">
        <v>220</v>
      </c>
      <c r="BM169" s="5" t="s">
        <v>220</v>
      </c>
      <c r="BN169" s="5" t="s">
        <v>220</v>
      </c>
      <c r="BO169" s="6">
        <v>12.242212491775749</v>
      </c>
      <c r="BP169" s="6">
        <v>12.296806054093601</v>
      </c>
      <c r="BQ169" s="6">
        <v>11.9960634072616</v>
      </c>
      <c r="BR169" s="6">
        <v>11.29635653871177</v>
      </c>
      <c r="BS169" s="6">
        <v>11.078405445493321</v>
      </c>
      <c r="BT169" s="6">
        <v>10.755111372395319</v>
      </c>
      <c r="BU169" s="6">
        <v>10.496162098790011</v>
      </c>
      <c r="BV169" s="6">
        <v>9.9101243298992401</v>
      </c>
      <c r="BW169" s="6">
        <v>9.8594222802845</v>
      </c>
      <c r="BX169" s="6">
        <v>10.52955399162385</v>
      </c>
      <c r="BY169" s="6">
        <v>9.0264316687021697</v>
      </c>
      <c r="BZ169" s="6">
        <v>7.9878161143810997</v>
      </c>
      <c r="CA169" s="6">
        <v>8.0915826118004102</v>
      </c>
      <c r="CB169" s="6">
        <v>7.0184143164826702</v>
      </c>
      <c r="CC169" s="6">
        <v>6.8406708358306796</v>
      </c>
      <c r="CD169" s="6">
        <v>6.8416744621141197</v>
      </c>
      <c r="CE169" s="6">
        <v>6.5233942414174901</v>
      </c>
      <c r="CF169" s="6">
        <v>6.4278850146519702</v>
      </c>
      <c r="CG169" s="6">
        <v>6.6419983773018902</v>
      </c>
      <c r="CH169" s="6">
        <v>6.5965124788654199</v>
      </c>
      <c r="CI169" s="6" t="s">
        <v>220</v>
      </c>
      <c r="CJ169" s="6" t="s">
        <v>220</v>
      </c>
      <c r="CK169" s="6" t="s">
        <v>220</v>
      </c>
      <c r="CL169" s="6" t="s">
        <v>220</v>
      </c>
      <c r="CM169" s="6" t="s">
        <v>220</v>
      </c>
      <c r="CN169" s="6" t="s">
        <v>220</v>
      </c>
      <c r="CO169" s="6" t="s">
        <v>220</v>
      </c>
      <c r="CP169" s="6" t="s">
        <v>220</v>
      </c>
      <c r="CQ169" s="6" t="s">
        <v>220</v>
      </c>
      <c r="CR169" s="6" t="s">
        <v>220</v>
      </c>
      <c r="CS169" s="6" t="s">
        <v>220</v>
      </c>
      <c r="CT169" s="6" t="s">
        <v>220</v>
      </c>
      <c r="CU169" s="6">
        <v>7.3827685669035903</v>
      </c>
      <c r="CV169" s="6">
        <v>7.7992420556807103</v>
      </c>
      <c r="CW169" s="6">
        <v>7.9279253775707996</v>
      </c>
      <c r="CX169" s="6">
        <v>7.5060910242666399</v>
      </c>
      <c r="CY169" s="6">
        <v>7.4581843920531901</v>
      </c>
      <c r="CZ169" s="6">
        <v>7.1060593670782497</v>
      </c>
      <c r="DA169" s="6">
        <v>7.1192315583759802</v>
      </c>
      <c r="DB169" s="6">
        <v>6.7162944340077102</v>
      </c>
      <c r="DC169" s="6">
        <v>6.82540533616912</v>
      </c>
      <c r="DD169" s="6">
        <v>7.59663422825823</v>
      </c>
      <c r="DE169" s="6">
        <v>6.02823391329862</v>
      </c>
      <c r="DF169" s="6">
        <v>5.5359751924533898</v>
      </c>
      <c r="DG169" s="6">
        <v>5.5939818328722097</v>
      </c>
      <c r="DH169" s="6">
        <v>4.7856486426069802</v>
      </c>
      <c r="DI169" s="6">
        <v>4.66347005217201</v>
      </c>
      <c r="DJ169" s="6">
        <v>4.7408243078046697</v>
      </c>
      <c r="DK169" s="6">
        <v>4.4773345557976398</v>
      </c>
      <c r="DL169" s="6">
        <v>4.41774481547343</v>
      </c>
      <c r="DM169" s="6">
        <v>4.6636447980734204</v>
      </c>
      <c r="DN169" s="6">
        <v>4.4281805151370301</v>
      </c>
      <c r="DO169" s="6" t="s">
        <v>220</v>
      </c>
      <c r="DP169" s="6" t="s">
        <v>220</v>
      </c>
      <c r="DQ169" s="6" t="s">
        <v>220</v>
      </c>
      <c r="DR169" s="6" t="s">
        <v>220</v>
      </c>
      <c r="DS169" s="6" t="s">
        <v>220</v>
      </c>
      <c r="DT169" s="6" t="s">
        <v>220</v>
      </c>
      <c r="DU169" s="6" t="s">
        <v>220</v>
      </c>
      <c r="DV169" s="6" t="s">
        <v>220</v>
      </c>
      <c r="DW169" s="6" t="s">
        <v>220</v>
      </c>
      <c r="DX169" s="6" t="s">
        <v>220</v>
      </c>
      <c r="DY169" s="6" t="s">
        <v>220</v>
      </c>
      <c r="DZ169" s="6" t="s">
        <v>220</v>
      </c>
      <c r="EA169" s="6">
        <v>12.242212491775756</v>
      </c>
      <c r="EB169" s="6">
        <v>12.296806054093601</v>
      </c>
      <c r="EC169" s="6">
        <v>11.996063407261607</v>
      </c>
      <c r="ED169" s="6">
        <v>11.296356538711777</v>
      </c>
      <c r="EE169" s="6">
        <v>11.078405445493326</v>
      </c>
      <c r="EF169" s="6">
        <v>10.755111372395323</v>
      </c>
      <c r="EG169" s="6">
        <v>10.496162098790011</v>
      </c>
      <c r="EH169" s="6">
        <v>9.9101243298992436</v>
      </c>
      <c r="EI169" s="6">
        <v>9.8594222802845053</v>
      </c>
      <c r="EJ169" s="6">
        <v>10.52955399162385</v>
      </c>
      <c r="EK169" s="6">
        <v>9.0264316687021697</v>
      </c>
      <c r="EL169" s="6">
        <v>7.9878161143811042</v>
      </c>
      <c r="EM169" s="6">
        <v>8.0915826118004102</v>
      </c>
      <c r="EN169" s="6">
        <v>7.0184143164826738</v>
      </c>
      <c r="EO169" s="6">
        <v>6.8406708358306849</v>
      </c>
      <c r="EP169" s="6">
        <v>6.841674462114125</v>
      </c>
      <c r="EQ169" s="6">
        <v>6.5233942414174972</v>
      </c>
      <c r="ER169" s="6">
        <v>6.427885014651971</v>
      </c>
      <c r="ES169" s="6">
        <v>6.6419983773018956</v>
      </c>
      <c r="ET169" s="6">
        <v>6.5965124788654199</v>
      </c>
      <c r="EU169" s="6" t="s">
        <v>220</v>
      </c>
      <c r="EV169" s="6" t="s">
        <v>220</v>
      </c>
      <c r="EW169" s="6" t="s">
        <v>220</v>
      </c>
      <c r="EX169" s="6" t="s">
        <v>220</v>
      </c>
      <c r="EY169" s="6" t="s">
        <v>220</v>
      </c>
      <c r="EZ169" s="6" t="s">
        <v>220</v>
      </c>
      <c r="FA169" s="6" t="s">
        <v>220</v>
      </c>
      <c r="FB169" s="6" t="s">
        <v>220</v>
      </c>
      <c r="FC169" s="6" t="s">
        <v>220</v>
      </c>
      <c r="FD169" s="6" t="s">
        <v>220</v>
      </c>
      <c r="FE169" s="6" t="s">
        <v>220</v>
      </c>
      <c r="FF169" s="6" t="s">
        <v>220</v>
      </c>
      <c r="FG169" s="6">
        <v>7.3827685669035903</v>
      </c>
      <c r="FH169" s="6">
        <v>7.7992420556807156</v>
      </c>
      <c r="FI169" s="6">
        <v>7.9279253775708076</v>
      </c>
      <c r="FJ169" s="6">
        <v>7.5060910242666408</v>
      </c>
      <c r="FK169" s="6">
        <v>7.4581843920531954</v>
      </c>
      <c r="FL169" s="6">
        <v>7.1060593670782568</v>
      </c>
      <c r="FM169" s="6">
        <v>7.119231558375982</v>
      </c>
      <c r="FN169" s="6">
        <v>6.7162944340077111</v>
      </c>
      <c r="FO169" s="6">
        <v>6.8254053361691227</v>
      </c>
      <c r="FP169" s="6">
        <v>7.5966342282582344</v>
      </c>
      <c r="FQ169" s="6">
        <v>6.0282339132986298</v>
      </c>
      <c r="FR169" s="6">
        <v>5.5359751924533942</v>
      </c>
      <c r="FS169" s="6">
        <v>5.5939818328722177</v>
      </c>
      <c r="FT169" s="6">
        <v>4.7856486426069891</v>
      </c>
      <c r="FU169" s="6">
        <v>4.663470052172018</v>
      </c>
      <c r="FV169" s="6">
        <v>4.740824307804675</v>
      </c>
      <c r="FW169" s="6">
        <v>4.4773345557976487</v>
      </c>
      <c r="FX169" s="6">
        <v>4.417744815473438</v>
      </c>
      <c r="FY169" s="6">
        <v>4.6636447980734212</v>
      </c>
      <c r="FZ169" s="6">
        <v>4.4281805151370373</v>
      </c>
      <c r="GA169" s="6" t="s">
        <v>220</v>
      </c>
      <c r="GB169" s="6" t="s">
        <v>220</v>
      </c>
      <c r="GC169" s="6" t="s">
        <v>220</v>
      </c>
      <c r="GD169" s="6" t="s">
        <v>220</v>
      </c>
      <c r="GE169" s="6" t="s">
        <v>220</v>
      </c>
      <c r="GF169" s="6" t="s">
        <v>220</v>
      </c>
      <c r="GG169" s="6" t="s">
        <v>220</v>
      </c>
      <c r="GH169" s="6" t="s">
        <v>220</v>
      </c>
      <c r="GI169" s="6" t="s">
        <v>220</v>
      </c>
      <c r="GJ169" s="6" t="s">
        <v>220</v>
      </c>
      <c r="GK169" s="6" t="s">
        <v>220</v>
      </c>
      <c r="GL169" s="6" t="s">
        <v>220</v>
      </c>
      <c r="GM169" s="5">
        <v>12728</v>
      </c>
      <c r="GN169" s="5">
        <v>12675</v>
      </c>
      <c r="GO169" s="5">
        <v>12626</v>
      </c>
      <c r="GP169" s="5">
        <v>12565</v>
      </c>
      <c r="GQ169" s="5">
        <v>12559</v>
      </c>
      <c r="GR169" s="5">
        <v>12518</v>
      </c>
      <c r="GS169" s="5">
        <v>12530</v>
      </c>
      <c r="GT169" s="5">
        <v>12532</v>
      </c>
      <c r="GU169" s="5">
        <v>12542</v>
      </c>
      <c r="GV169" s="5">
        <v>12567</v>
      </c>
      <c r="GW169" s="5">
        <v>12544</v>
      </c>
      <c r="GX169" s="5">
        <v>12528</v>
      </c>
      <c r="GY169" s="5">
        <v>12526</v>
      </c>
      <c r="GZ169" s="5">
        <v>12474</v>
      </c>
      <c r="HA169" s="5">
        <v>12462</v>
      </c>
      <c r="HB169" s="5">
        <v>12426</v>
      </c>
      <c r="HC169" s="5">
        <v>12447</v>
      </c>
      <c r="HD169" s="5">
        <v>12382</v>
      </c>
      <c r="HE169" s="5">
        <v>12363</v>
      </c>
      <c r="HF169" s="5">
        <v>12267</v>
      </c>
      <c r="HG169" s="5" t="s">
        <v>220</v>
      </c>
      <c r="HH169" s="5" t="s">
        <v>220</v>
      </c>
      <c r="HI169" s="5" t="s">
        <v>220</v>
      </c>
      <c r="HJ169" s="5" t="s">
        <v>220</v>
      </c>
      <c r="HK169" s="5" t="s">
        <v>220</v>
      </c>
      <c r="HL169" s="5" t="s">
        <v>220</v>
      </c>
      <c r="HM169" s="5" t="s">
        <v>220</v>
      </c>
      <c r="HN169" s="5" t="s">
        <v>220</v>
      </c>
      <c r="HO169" s="5" t="s">
        <v>220</v>
      </c>
      <c r="HP169" s="5" t="s">
        <v>220</v>
      </c>
      <c r="HQ169" s="5" t="s">
        <v>220</v>
      </c>
      <c r="HR169" s="5" t="s">
        <v>220</v>
      </c>
      <c r="HS169" s="5">
        <v>14952</v>
      </c>
      <c r="HT169" s="5">
        <v>14847</v>
      </c>
      <c r="HU169" s="5">
        <v>14782</v>
      </c>
      <c r="HV169" s="5">
        <v>14714</v>
      </c>
      <c r="HW169" s="5">
        <v>14704</v>
      </c>
      <c r="HX169" s="5">
        <v>14671</v>
      </c>
      <c r="HY169" s="5">
        <v>14664</v>
      </c>
      <c r="HZ169" s="5">
        <v>14648</v>
      </c>
      <c r="IA169" s="5">
        <v>14647</v>
      </c>
      <c r="IB169" s="5">
        <v>14662</v>
      </c>
      <c r="IC169" s="5">
        <v>14665</v>
      </c>
      <c r="ID169" s="5">
        <v>14602</v>
      </c>
      <c r="IE169" s="5">
        <v>14579</v>
      </c>
      <c r="IF169" s="5">
        <v>14508</v>
      </c>
      <c r="IG169" s="5">
        <v>14458</v>
      </c>
      <c r="IH169" s="5">
        <v>14393</v>
      </c>
      <c r="II169" s="5">
        <v>14432</v>
      </c>
      <c r="IJ169" s="5">
        <v>14337</v>
      </c>
      <c r="IK169" s="5">
        <v>14292</v>
      </c>
      <c r="IL169" s="5">
        <v>14150</v>
      </c>
      <c r="IM169" s="5" t="s">
        <v>220</v>
      </c>
      <c r="IN169" s="5" t="s">
        <v>220</v>
      </c>
      <c r="IO169" s="5" t="s">
        <v>220</v>
      </c>
      <c r="IP169" s="5" t="s">
        <v>220</v>
      </c>
      <c r="IQ169" s="5" t="s">
        <v>220</v>
      </c>
      <c r="IR169" s="5" t="s">
        <v>220</v>
      </c>
      <c r="IS169" s="5" t="s">
        <v>220</v>
      </c>
      <c r="IT169" s="5" t="s">
        <v>220</v>
      </c>
      <c r="IU169" s="5" t="s">
        <v>220</v>
      </c>
      <c r="IV169" s="5" t="s">
        <v>220</v>
      </c>
      <c r="IW169" s="5" t="s">
        <v>220</v>
      </c>
      <c r="IX169" s="5" t="s">
        <v>220</v>
      </c>
    </row>
    <row r="170" spans="1:258" x14ac:dyDescent="0.3">
      <c r="A170" s="1" t="s">
        <v>164</v>
      </c>
      <c r="B170" s="2">
        <v>3010781</v>
      </c>
      <c r="C170" s="5">
        <v>9584236</v>
      </c>
      <c r="D170" s="5">
        <v>9418149</v>
      </c>
      <c r="E170" s="5">
        <v>9029286</v>
      </c>
      <c r="F170" s="5">
        <v>9187440</v>
      </c>
      <c r="G170" s="5">
        <v>9045021</v>
      </c>
      <c r="H170" s="5">
        <v>8655850</v>
      </c>
      <c r="I170" s="5">
        <v>8469567</v>
      </c>
      <c r="J170" s="5">
        <v>8395166</v>
      </c>
      <c r="K170" s="5">
        <v>8717992</v>
      </c>
      <c r="L170" s="5">
        <v>9184729</v>
      </c>
      <c r="M170" s="5">
        <v>8666471</v>
      </c>
      <c r="N170" s="5">
        <v>8546468</v>
      </c>
      <c r="O170" s="5">
        <v>8871217</v>
      </c>
      <c r="P170" s="5">
        <v>8720867</v>
      </c>
      <c r="Q170" s="5">
        <v>8558461</v>
      </c>
      <c r="R170" s="5">
        <v>8292829</v>
      </c>
      <c r="S170" s="5">
        <v>8264748</v>
      </c>
      <c r="T170" s="5">
        <v>8046430</v>
      </c>
      <c r="U170" s="5">
        <v>7594089</v>
      </c>
      <c r="V170" s="5">
        <v>7368852</v>
      </c>
      <c r="W170" s="5">
        <v>6967174</v>
      </c>
      <c r="X170" s="5">
        <v>7050418</v>
      </c>
      <c r="Y170" s="5">
        <v>6499820</v>
      </c>
      <c r="Z170" s="5">
        <v>6606502</v>
      </c>
      <c r="AA170" s="5">
        <v>6351642</v>
      </c>
      <c r="AB170" s="5">
        <v>5946904</v>
      </c>
      <c r="AC170" s="5">
        <v>5705620</v>
      </c>
      <c r="AD170" s="5">
        <v>5559833</v>
      </c>
      <c r="AE170" s="5">
        <v>5507134</v>
      </c>
      <c r="AF170" s="5">
        <v>5411583</v>
      </c>
      <c r="AG170" s="5">
        <v>5213947</v>
      </c>
      <c r="AH170" s="5">
        <v>4966590</v>
      </c>
      <c r="AI170" s="5">
        <v>19938768</v>
      </c>
      <c r="AJ170" s="5">
        <v>19917619</v>
      </c>
      <c r="AK170" s="5">
        <v>19425418</v>
      </c>
      <c r="AL170" s="5">
        <v>19440142</v>
      </c>
      <c r="AM170" s="5">
        <v>19121762</v>
      </c>
      <c r="AN170" s="5">
        <v>18784911</v>
      </c>
      <c r="AO170" s="5">
        <v>18639927</v>
      </c>
      <c r="AP170" s="5">
        <v>18675641</v>
      </c>
      <c r="AQ170" s="5">
        <v>18916429</v>
      </c>
      <c r="AR170" s="5">
        <v>19728981</v>
      </c>
      <c r="AS170" s="5">
        <v>19215126</v>
      </c>
      <c r="AT170" s="5">
        <v>19873576</v>
      </c>
      <c r="AU170" s="5">
        <v>20437893</v>
      </c>
      <c r="AV170" s="5">
        <v>19887199</v>
      </c>
      <c r="AW170" s="5">
        <v>19685284</v>
      </c>
      <c r="AX170" s="5">
        <v>19101493</v>
      </c>
      <c r="AY170" s="5">
        <v>18933608</v>
      </c>
      <c r="AZ170" s="5">
        <v>19008852</v>
      </c>
      <c r="BA170" s="5">
        <v>18474579</v>
      </c>
      <c r="BB170" s="5">
        <v>19201766</v>
      </c>
      <c r="BC170" s="5">
        <v>17965155</v>
      </c>
      <c r="BD170" s="5">
        <v>18513335</v>
      </c>
      <c r="BE170" s="5">
        <v>18250282</v>
      </c>
      <c r="BF170" s="5">
        <v>18170312</v>
      </c>
      <c r="BG170" s="5">
        <v>17306148</v>
      </c>
      <c r="BH170" s="5">
        <v>16033650</v>
      </c>
      <c r="BI170" s="5">
        <v>15776628</v>
      </c>
      <c r="BJ170" s="5">
        <v>16261796</v>
      </c>
      <c r="BK170" s="5">
        <v>16029071</v>
      </c>
      <c r="BL170" s="5">
        <v>15556174</v>
      </c>
      <c r="BM170" s="5">
        <v>15894668</v>
      </c>
      <c r="BN170" s="5">
        <v>16327320</v>
      </c>
      <c r="BO170" s="6">
        <v>10.931700763628941</v>
      </c>
      <c r="BP170" s="6">
        <v>11.332386013430019</v>
      </c>
      <c r="BQ170" s="6">
        <v>11.137591610233629</v>
      </c>
      <c r="BR170" s="6">
        <v>11.271344357078791</v>
      </c>
      <c r="BS170" s="6">
        <v>11.500946211180709</v>
      </c>
      <c r="BT170" s="6">
        <v>11.640335726705059</v>
      </c>
      <c r="BU170" s="6">
        <v>11.061167589795319</v>
      </c>
      <c r="BV170" s="6">
        <v>11.422704446820941</v>
      </c>
      <c r="BW170" s="6">
        <v>11.41027658662682</v>
      </c>
      <c r="BX170" s="6">
        <v>11.976216173607289</v>
      </c>
      <c r="BY170" s="6">
        <v>12.49019352860004</v>
      </c>
      <c r="BZ170" s="6">
        <v>11.48676856919138</v>
      </c>
      <c r="CA170" s="6">
        <v>11.47464885595741</v>
      </c>
      <c r="CB170" s="6">
        <v>10.970698211542491</v>
      </c>
      <c r="CC170" s="6">
        <v>9.7926601523334593</v>
      </c>
      <c r="CD170" s="6">
        <v>9.8907260718869203</v>
      </c>
      <c r="CE170" s="6">
        <v>9.2852800835548699</v>
      </c>
      <c r="CF170" s="6">
        <v>9.3698199077106192</v>
      </c>
      <c r="CG170" s="6">
        <v>8.6877701854692493</v>
      </c>
      <c r="CH170" s="6">
        <v>8.3226668143151699</v>
      </c>
      <c r="CI170" s="6" t="s">
        <v>220</v>
      </c>
      <c r="CJ170" s="6" t="s">
        <v>220</v>
      </c>
      <c r="CK170" s="6" t="s">
        <v>220</v>
      </c>
      <c r="CL170" s="6" t="s">
        <v>220</v>
      </c>
      <c r="CM170" s="6" t="s">
        <v>220</v>
      </c>
      <c r="CN170" s="6" t="s">
        <v>220</v>
      </c>
      <c r="CO170" s="6" t="s">
        <v>220</v>
      </c>
      <c r="CP170" s="6" t="s">
        <v>220</v>
      </c>
      <c r="CQ170" s="6" t="s">
        <v>220</v>
      </c>
      <c r="CR170" s="6" t="s">
        <v>220</v>
      </c>
      <c r="CS170" s="6" t="s">
        <v>220</v>
      </c>
      <c r="CT170" s="6" t="s">
        <v>220</v>
      </c>
      <c r="CU170" s="6">
        <v>9.8559981625153803</v>
      </c>
      <c r="CV170" s="6">
        <v>10.17997435137797</v>
      </c>
      <c r="CW170" s="6">
        <v>10.073839874115761</v>
      </c>
      <c r="CX170" s="6">
        <v>10.345917042401609</v>
      </c>
      <c r="CY170" s="6">
        <v>10.586240246349741</v>
      </c>
      <c r="CZ170" s="6">
        <v>10.701932052481141</v>
      </c>
      <c r="DA170" s="6">
        <v>10.281120372390371</v>
      </c>
      <c r="DB170" s="6">
        <v>10.61309997837964</v>
      </c>
      <c r="DC170" s="6">
        <v>10.635805000644</v>
      </c>
      <c r="DD170" s="6">
        <v>11.18383558361319</v>
      </c>
      <c r="DE170" s="6">
        <v>11.64282059308362</v>
      </c>
      <c r="DF170" s="6">
        <v>10.51368367061874</v>
      </c>
      <c r="DG170" s="6">
        <v>10.51171844542343</v>
      </c>
      <c r="DH170" s="6">
        <v>10.031030644627521</v>
      </c>
      <c r="DI170" s="6">
        <v>8.8099268199064902</v>
      </c>
      <c r="DJ170" s="6">
        <v>8.8457080372974008</v>
      </c>
      <c r="DK170" s="6">
        <v>8.2566983271203007</v>
      </c>
      <c r="DL170" s="6">
        <v>8.3064344267325101</v>
      </c>
      <c r="DM170" s="6">
        <v>7.6654667011937496</v>
      </c>
      <c r="DN170" s="6">
        <v>7.2706826478886102</v>
      </c>
      <c r="DO170" s="6" t="s">
        <v>220</v>
      </c>
      <c r="DP170" s="6" t="s">
        <v>220</v>
      </c>
      <c r="DQ170" s="6" t="s">
        <v>220</v>
      </c>
      <c r="DR170" s="6" t="s">
        <v>220</v>
      </c>
      <c r="DS170" s="6" t="s">
        <v>220</v>
      </c>
      <c r="DT170" s="6" t="s">
        <v>220</v>
      </c>
      <c r="DU170" s="6" t="s">
        <v>220</v>
      </c>
      <c r="DV170" s="6" t="s">
        <v>220</v>
      </c>
      <c r="DW170" s="6" t="s">
        <v>220</v>
      </c>
      <c r="DX170" s="6" t="s">
        <v>220</v>
      </c>
      <c r="DY170" s="6" t="s">
        <v>220</v>
      </c>
      <c r="DZ170" s="6" t="s">
        <v>220</v>
      </c>
      <c r="EA170" s="6">
        <v>10.931700763628942</v>
      </c>
      <c r="EB170" s="6">
        <v>11.332386013430028</v>
      </c>
      <c r="EC170" s="6">
        <v>11.137591610233633</v>
      </c>
      <c r="ED170" s="6">
        <v>11.271344357078794</v>
      </c>
      <c r="EE170" s="6">
        <v>11.500946211180715</v>
      </c>
      <c r="EF170" s="6">
        <v>11.640335726705061</v>
      </c>
      <c r="EG170" s="6">
        <v>11.061167589795323</v>
      </c>
      <c r="EH170" s="6">
        <v>11.422704446820944</v>
      </c>
      <c r="EI170" s="6">
        <v>11.410276586626829</v>
      </c>
      <c r="EJ170" s="6">
        <v>11.9762161736073</v>
      </c>
      <c r="EK170" s="6">
        <v>12.490193528600049</v>
      </c>
      <c r="EL170" s="6">
        <v>11.486768569191391</v>
      </c>
      <c r="EM170" s="6">
        <v>11.474648855957419</v>
      </c>
      <c r="EN170" s="6">
        <v>10.9706982115425</v>
      </c>
      <c r="EO170" s="6">
        <v>9.7926601523334629</v>
      </c>
      <c r="EP170" s="6">
        <v>9.8907260718869274</v>
      </c>
      <c r="EQ170" s="6">
        <v>9.285280083554877</v>
      </c>
      <c r="ER170" s="6">
        <v>9.3698199077106246</v>
      </c>
      <c r="ES170" s="6">
        <v>8.6877701854692511</v>
      </c>
      <c r="ET170" s="6">
        <v>8.3226668143151734</v>
      </c>
      <c r="EU170" s="6" t="s">
        <v>220</v>
      </c>
      <c r="EV170" s="6" t="s">
        <v>220</v>
      </c>
      <c r="EW170" s="6" t="s">
        <v>220</v>
      </c>
      <c r="EX170" s="6" t="s">
        <v>220</v>
      </c>
      <c r="EY170" s="6" t="s">
        <v>220</v>
      </c>
      <c r="EZ170" s="6" t="s">
        <v>220</v>
      </c>
      <c r="FA170" s="6" t="s">
        <v>220</v>
      </c>
      <c r="FB170" s="6" t="s">
        <v>220</v>
      </c>
      <c r="FC170" s="6" t="s">
        <v>220</v>
      </c>
      <c r="FD170" s="6" t="s">
        <v>220</v>
      </c>
      <c r="FE170" s="6" t="s">
        <v>220</v>
      </c>
      <c r="FF170" s="6" t="s">
        <v>220</v>
      </c>
      <c r="FG170" s="6">
        <v>9.8559981625153839</v>
      </c>
      <c r="FH170" s="6">
        <v>10.179974351377972</v>
      </c>
      <c r="FI170" s="6">
        <v>10.073839874115766</v>
      </c>
      <c r="FJ170" s="6">
        <v>10.345917042401618</v>
      </c>
      <c r="FK170" s="6">
        <v>10.586240246349744</v>
      </c>
      <c r="FL170" s="6">
        <v>10.701932052481146</v>
      </c>
      <c r="FM170" s="6">
        <v>10.281120372390372</v>
      </c>
      <c r="FN170" s="6">
        <v>10.613099978379648</v>
      </c>
      <c r="FO170" s="6">
        <v>10.635805000644003</v>
      </c>
      <c r="FP170" s="6">
        <v>11.183835583613197</v>
      </c>
      <c r="FQ170" s="6">
        <v>11.642820593083629</v>
      </c>
      <c r="FR170" s="6">
        <v>10.513683670618741</v>
      </c>
      <c r="FS170" s="6">
        <v>10.511718445423439</v>
      </c>
      <c r="FT170" s="6">
        <v>10.031030644627529</v>
      </c>
      <c r="FU170" s="6">
        <v>8.8099268199064955</v>
      </c>
      <c r="FV170" s="6">
        <v>8.845708037297408</v>
      </c>
      <c r="FW170" s="6">
        <v>8.256698327120306</v>
      </c>
      <c r="FX170" s="6">
        <v>8.3064344267325101</v>
      </c>
      <c r="FY170" s="6">
        <v>7.6654667011937532</v>
      </c>
      <c r="FZ170" s="6">
        <v>7.2706826478886111</v>
      </c>
      <c r="GA170" s="6" t="s">
        <v>220</v>
      </c>
      <c r="GB170" s="6" t="s">
        <v>220</v>
      </c>
      <c r="GC170" s="6" t="s">
        <v>220</v>
      </c>
      <c r="GD170" s="6" t="s">
        <v>220</v>
      </c>
      <c r="GE170" s="6" t="s">
        <v>220</v>
      </c>
      <c r="GF170" s="6" t="s">
        <v>220</v>
      </c>
      <c r="GG170" s="6" t="s">
        <v>220</v>
      </c>
      <c r="GH170" s="6" t="s">
        <v>220</v>
      </c>
      <c r="GI170" s="6" t="s">
        <v>220</v>
      </c>
      <c r="GJ170" s="6" t="s">
        <v>220</v>
      </c>
      <c r="GK170" s="6" t="s">
        <v>220</v>
      </c>
      <c r="GL170" s="6" t="s">
        <v>220</v>
      </c>
      <c r="GM170" s="5">
        <v>685122</v>
      </c>
      <c r="GN170" s="5">
        <v>677639</v>
      </c>
      <c r="GO170" s="5">
        <v>659393</v>
      </c>
      <c r="GP170" s="5">
        <v>646221</v>
      </c>
      <c r="GQ170" s="5">
        <v>635403</v>
      </c>
      <c r="GR170" s="5">
        <v>623846</v>
      </c>
      <c r="GS170" s="5">
        <v>613206</v>
      </c>
      <c r="GT170" s="5">
        <v>603594</v>
      </c>
      <c r="GU170" s="5">
        <v>595914</v>
      </c>
      <c r="GV170" s="5">
        <v>591554</v>
      </c>
      <c r="GW170" s="5">
        <v>587396</v>
      </c>
      <c r="GX170" s="5">
        <v>587602</v>
      </c>
      <c r="GY170" s="5">
        <v>586776</v>
      </c>
      <c r="GZ170" s="5">
        <v>575111</v>
      </c>
      <c r="HA170" s="5">
        <v>558728</v>
      </c>
      <c r="HB170" s="5">
        <v>544313</v>
      </c>
      <c r="HC170" s="5">
        <v>531257</v>
      </c>
      <c r="HD170" s="5">
        <v>518554</v>
      </c>
      <c r="HE170" s="5">
        <v>505964</v>
      </c>
      <c r="HF170" s="5">
        <v>491925</v>
      </c>
      <c r="HG170" s="5" t="s">
        <v>220</v>
      </c>
      <c r="HH170" s="5" t="s">
        <v>220</v>
      </c>
      <c r="HI170" s="5" t="s">
        <v>220</v>
      </c>
      <c r="HJ170" s="5" t="s">
        <v>220</v>
      </c>
      <c r="HK170" s="5" t="s">
        <v>220</v>
      </c>
      <c r="HL170" s="5" t="s">
        <v>220</v>
      </c>
      <c r="HM170" s="5" t="s">
        <v>220</v>
      </c>
      <c r="HN170" s="5" t="s">
        <v>220</v>
      </c>
      <c r="HO170" s="5" t="s">
        <v>220</v>
      </c>
      <c r="HP170" s="5" t="s">
        <v>220</v>
      </c>
      <c r="HQ170" s="5" t="s">
        <v>220</v>
      </c>
      <c r="HR170" s="5" t="s">
        <v>220</v>
      </c>
      <c r="HS170" s="5">
        <v>771959</v>
      </c>
      <c r="HT170" s="5">
        <v>763571</v>
      </c>
      <c r="HU170" s="5">
        <v>744691</v>
      </c>
      <c r="HV170" s="5">
        <v>730504</v>
      </c>
      <c r="HW170" s="5">
        <v>718713</v>
      </c>
      <c r="HX170" s="5">
        <v>706160</v>
      </c>
      <c r="HY170" s="5">
        <v>694735</v>
      </c>
      <c r="HZ170" s="5">
        <v>684236</v>
      </c>
      <c r="IA170" s="5">
        <v>675799</v>
      </c>
      <c r="IB170" s="5">
        <v>670991</v>
      </c>
      <c r="IC170" s="5">
        <v>666747</v>
      </c>
      <c r="ID170" s="5">
        <v>667266</v>
      </c>
      <c r="IE170" s="5">
        <v>666354</v>
      </c>
      <c r="IF170" s="5">
        <v>653706</v>
      </c>
      <c r="IG170" s="5">
        <v>635748</v>
      </c>
      <c r="IH170" s="5">
        <v>619475</v>
      </c>
      <c r="II170" s="5">
        <v>604900</v>
      </c>
      <c r="IJ170" s="5">
        <v>590199</v>
      </c>
      <c r="IK170" s="5">
        <v>575557</v>
      </c>
      <c r="IL170" s="5">
        <v>560100</v>
      </c>
      <c r="IM170" s="5" t="s">
        <v>220</v>
      </c>
      <c r="IN170" s="5" t="s">
        <v>220</v>
      </c>
      <c r="IO170" s="5" t="s">
        <v>220</v>
      </c>
      <c r="IP170" s="5" t="s">
        <v>220</v>
      </c>
      <c r="IQ170" s="5" t="s">
        <v>220</v>
      </c>
      <c r="IR170" s="5" t="s">
        <v>220</v>
      </c>
      <c r="IS170" s="5" t="s">
        <v>220</v>
      </c>
      <c r="IT170" s="5" t="s">
        <v>220</v>
      </c>
      <c r="IU170" s="5" t="s">
        <v>220</v>
      </c>
      <c r="IV170" s="5" t="s">
        <v>220</v>
      </c>
      <c r="IW170" s="5" t="s">
        <v>220</v>
      </c>
      <c r="IX170" s="5" t="s">
        <v>220</v>
      </c>
    </row>
    <row r="171" spans="1:258" x14ac:dyDescent="0.3">
      <c r="A171" s="1" t="s">
        <v>165</v>
      </c>
      <c r="B171" s="2">
        <v>4057028</v>
      </c>
      <c r="C171" s="5">
        <v>3044760</v>
      </c>
      <c r="D171" s="5">
        <v>3094965</v>
      </c>
      <c r="E171" s="5">
        <v>2936291</v>
      </c>
      <c r="F171" s="5">
        <v>2933938</v>
      </c>
      <c r="G171" s="5">
        <v>2912019</v>
      </c>
      <c r="H171" s="5">
        <v>2802768</v>
      </c>
      <c r="I171" s="5">
        <v>2767508</v>
      </c>
      <c r="J171" s="5">
        <v>2721424</v>
      </c>
      <c r="K171" s="5">
        <v>2854740</v>
      </c>
      <c r="L171" s="5">
        <v>2739213</v>
      </c>
      <c r="M171" s="5">
        <v>2583247</v>
      </c>
      <c r="N171" s="5">
        <v>2518823</v>
      </c>
      <c r="O171" s="5">
        <v>2501445</v>
      </c>
      <c r="P171" s="5">
        <v>2770511</v>
      </c>
      <c r="Q171" s="5">
        <v>2806505</v>
      </c>
      <c r="R171" s="5">
        <v>2682424</v>
      </c>
      <c r="S171" s="5">
        <v>2688719</v>
      </c>
      <c r="T171" s="5">
        <v>2622978</v>
      </c>
      <c r="U171" s="5">
        <v>2555472</v>
      </c>
      <c r="V171" s="5">
        <v>2582081</v>
      </c>
      <c r="W171" s="5">
        <v>2420512</v>
      </c>
      <c r="X171" s="5">
        <v>2439478</v>
      </c>
      <c r="Y171" s="5">
        <v>2251119</v>
      </c>
      <c r="Z171" s="5">
        <v>2230558</v>
      </c>
      <c r="AA171" s="5">
        <v>2141553</v>
      </c>
      <c r="AB171" s="5">
        <v>2085621</v>
      </c>
      <c r="AC171" s="5">
        <v>2047360</v>
      </c>
      <c r="AD171" s="5">
        <v>1947593</v>
      </c>
      <c r="AE171" s="5">
        <v>2017349</v>
      </c>
      <c r="AF171" s="5">
        <v>1998727</v>
      </c>
      <c r="AG171" s="5">
        <v>1915772</v>
      </c>
      <c r="AH171" s="5">
        <v>1864320</v>
      </c>
      <c r="AI171" s="5">
        <v>10827785</v>
      </c>
      <c r="AJ171" s="5">
        <v>10063532</v>
      </c>
      <c r="AK171" s="5">
        <v>9026849</v>
      </c>
      <c r="AL171" s="5">
        <v>8751700</v>
      </c>
      <c r="AM171" s="5">
        <v>8472039</v>
      </c>
      <c r="AN171" s="5">
        <v>8196701</v>
      </c>
      <c r="AO171" s="5">
        <v>7910839</v>
      </c>
      <c r="AP171" s="5">
        <v>7907038</v>
      </c>
      <c r="AQ171" s="5">
        <v>7898331</v>
      </c>
      <c r="AR171" s="5">
        <v>7375690</v>
      </c>
      <c r="AS171" s="5">
        <v>6878237</v>
      </c>
      <c r="AT171" s="5">
        <v>6908762</v>
      </c>
      <c r="AU171" s="5">
        <v>6702078</v>
      </c>
      <c r="AV171" s="5">
        <v>7617799</v>
      </c>
      <c r="AW171" s="5">
        <v>7449358</v>
      </c>
      <c r="AX171" s="5">
        <v>7174979</v>
      </c>
      <c r="AY171" s="5">
        <v>7181987</v>
      </c>
      <c r="AZ171" s="5">
        <v>8766350</v>
      </c>
      <c r="BA171" s="5">
        <v>9203470</v>
      </c>
      <c r="BB171" s="5">
        <v>9643766</v>
      </c>
      <c r="BC171" s="5">
        <v>9369163</v>
      </c>
      <c r="BD171" s="5">
        <v>9843424</v>
      </c>
      <c r="BE171" s="5">
        <v>10150169</v>
      </c>
      <c r="BF171" s="5">
        <v>7862023</v>
      </c>
      <c r="BG171" s="5">
        <v>6640827</v>
      </c>
      <c r="BH171" s="5">
        <v>6471495</v>
      </c>
      <c r="BI171" s="5">
        <v>6286877</v>
      </c>
      <c r="BJ171" s="5">
        <v>6066311</v>
      </c>
      <c r="BK171" s="5">
        <v>6416335</v>
      </c>
      <c r="BL171" s="5">
        <v>6421571</v>
      </c>
      <c r="BM171" s="5">
        <v>6212153</v>
      </c>
      <c r="BN171" s="5">
        <v>6133601</v>
      </c>
      <c r="BO171" s="6" t="s">
        <v>220</v>
      </c>
      <c r="BP171" s="6" t="s">
        <v>220</v>
      </c>
      <c r="BQ171" s="6" t="s">
        <v>220</v>
      </c>
      <c r="BR171" s="6" t="s">
        <v>220</v>
      </c>
      <c r="BS171" s="6" t="s">
        <v>220</v>
      </c>
      <c r="BT171" s="6" t="s">
        <v>220</v>
      </c>
      <c r="BU171" s="6" t="s">
        <v>220</v>
      </c>
      <c r="BV171" s="6" t="s">
        <v>220</v>
      </c>
      <c r="BW171" s="6" t="s">
        <v>220</v>
      </c>
      <c r="BX171" s="6" t="s">
        <v>220</v>
      </c>
      <c r="BY171" s="6" t="s">
        <v>220</v>
      </c>
      <c r="BZ171" s="6" t="s">
        <v>220</v>
      </c>
      <c r="CA171" s="6" t="s">
        <v>220</v>
      </c>
      <c r="CB171" s="6">
        <v>11.124847416512941</v>
      </c>
      <c r="CC171" s="6">
        <v>12.864411011923339</v>
      </c>
      <c r="CD171" s="6">
        <v>12.49470718519966</v>
      </c>
      <c r="CE171" s="6">
        <v>12.899571328384029</v>
      </c>
      <c r="CF171" s="6">
        <v>11.4005528811782</v>
      </c>
      <c r="CG171" s="6">
        <v>10.43269962007385</v>
      </c>
      <c r="CH171" s="6">
        <v>8.6617680610430394</v>
      </c>
      <c r="CI171" s="6" t="s">
        <v>220</v>
      </c>
      <c r="CJ171" s="6" t="s">
        <v>220</v>
      </c>
      <c r="CK171" s="6" t="s">
        <v>220</v>
      </c>
      <c r="CL171" s="6" t="s">
        <v>220</v>
      </c>
      <c r="CM171" s="6" t="s">
        <v>220</v>
      </c>
      <c r="CN171" s="6" t="s">
        <v>220</v>
      </c>
      <c r="CO171" s="6" t="s">
        <v>220</v>
      </c>
      <c r="CP171" s="6" t="s">
        <v>220</v>
      </c>
      <c r="CQ171" s="6" t="s">
        <v>220</v>
      </c>
      <c r="CR171" s="6" t="s">
        <v>220</v>
      </c>
      <c r="CS171" s="6" t="s">
        <v>220</v>
      </c>
      <c r="CT171" s="6" t="s">
        <v>220</v>
      </c>
      <c r="CU171" s="6" t="s">
        <v>220</v>
      </c>
      <c r="CV171" s="6" t="s">
        <v>220</v>
      </c>
      <c r="CW171" s="6" t="s">
        <v>220</v>
      </c>
      <c r="CX171" s="6" t="s">
        <v>220</v>
      </c>
      <c r="CY171" s="6" t="s">
        <v>220</v>
      </c>
      <c r="CZ171" s="6" t="s">
        <v>220</v>
      </c>
      <c r="DA171" s="6" t="s">
        <v>220</v>
      </c>
      <c r="DB171" s="6" t="s">
        <v>220</v>
      </c>
      <c r="DC171" s="6" t="s">
        <v>220</v>
      </c>
      <c r="DD171" s="6" t="s">
        <v>220</v>
      </c>
      <c r="DE171" s="6" t="s">
        <v>220</v>
      </c>
      <c r="DF171" s="6" t="s">
        <v>220</v>
      </c>
      <c r="DG171" s="6" t="s">
        <v>220</v>
      </c>
      <c r="DH171" s="6">
        <v>8.4217976570972404</v>
      </c>
      <c r="DI171" s="6">
        <v>10.39934838440643</v>
      </c>
      <c r="DJ171" s="6">
        <v>9.59421670089408</v>
      </c>
      <c r="DK171" s="6">
        <v>10.224318052617351</v>
      </c>
      <c r="DL171" s="6">
        <v>8.4038745908584893</v>
      </c>
      <c r="DM171" s="6">
        <v>7.44354668979775</v>
      </c>
      <c r="DN171" s="6">
        <v>7.41832183780138</v>
      </c>
      <c r="DO171" s="6" t="s">
        <v>220</v>
      </c>
      <c r="DP171" s="6" t="s">
        <v>220</v>
      </c>
      <c r="DQ171" s="6" t="s">
        <v>220</v>
      </c>
      <c r="DR171" s="6" t="s">
        <v>220</v>
      </c>
      <c r="DS171" s="6" t="s">
        <v>220</v>
      </c>
      <c r="DT171" s="6" t="s">
        <v>220</v>
      </c>
      <c r="DU171" s="6" t="s">
        <v>220</v>
      </c>
      <c r="DV171" s="6" t="s">
        <v>220</v>
      </c>
      <c r="DW171" s="6" t="s">
        <v>220</v>
      </c>
      <c r="DX171" s="6" t="s">
        <v>220</v>
      </c>
      <c r="DY171" s="6" t="s">
        <v>220</v>
      </c>
      <c r="DZ171" s="6" t="s">
        <v>220</v>
      </c>
      <c r="EA171" s="6" t="s">
        <v>220</v>
      </c>
      <c r="EB171" s="6" t="s">
        <v>220</v>
      </c>
      <c r="EC171" s="6" t="s">
        <v>220</v>
      </c>
      <c r="ED171" s="6" t="s">
        <v>220</v>
      </c>
      <c r="EE171" s="6" t="s">
        <v>220</v>
      </c>
      <c r="EF171" s="6" t="s">
        <v>220</v>
      </c>
      <c r="EG171" s="6" t="s">
        <v>220</v>
      </c>
      <c r="EH171" s="6" t="s">
        <v>220</v>
      </c>
      <c r="EI171" s="6" t="s">
        <v>220</v>
      </c>
      <c r="EJ171" s="6" t="s">
        <v>220</v>
      </c>
      <c r="EK171" s="6" t="s">
        <v>220</v>
      </c>
      <c r="EL171" s="6" t="s">
        <v>220</v>
      </c>
      <c r="EM171" s="6" t="s">
        <v>220</v>
      </c>
      <c r="EN171" s="6">
        <v>11.124847416512946</v>
      </c>
      <c r="EO171" s="6">
        <v>12.864411011923341</v>
      </c>
      <c r="EP171" s="6">
        <v>12.494707185199662</v>
      </c>
      <c r="EQ171" s="6">
        <v>12.899571328384036</v>
      </c>
      <c r="ER171" s="6">
        <v>11.400552881178209</v>
      </c>
      <c r="ES171" s="6">
        <v>10.358317227378258</v>
      </c>
      <c r="ET171" s="6">
        <v>8.6617680610430483</v>
      </c>
      <c r="EU171" s="6" t="s">
        <v>220</v>
      </c>
      <c r="EV171" s="6" t="s">
        <v>220</v>
      </c>
      <c r="EW171" s="6" t="s">
        <v>220</v>
      </c>
      <c r="EX171" s="6" t="s">
        <v>220</v>
      </c>
      <c r="EY171" s="6" t="s">
        <v>220</v>
      </c>
      <c r="EZ171" s="6" t="s">
        <v>220</v>
      </c>
      <c r="FA171" s="6" t="s">
        <v>220</v>
      </c>
      <c r="FB171" s="6" t="s">
        <v>220</v>
      </c>
      <c r="FC171" s="6" t="s">
        <v>220</v>
      </c>
      <c r="FD171" s="6" t="s">
        <v>220</v>
      </c>
      <c r="FE171" s="6" t="s">
        <v>220</v>
      </c>
      <c r="FF171" s="6" t="s">
        <v>220</v>
      </c>
      <c r="FG171" s="6" t="s">
        <v>220</v>
      </c>
      <c r="FH171" s="6" t="s">
        <v>220</v>
      </c>
      <c r="FI171" s="6" t="s">
        <v>220</v>
      </c>
      <c r="FJ171" s="6" t="s">
        <v>220</v>
      </c>
      <c r="FK171" s="6" t="s">
        <v>220</v>
      </c>
      <c r="FL171" s="6" t="s">
        <v>220</v>
      </c>
      <c r="FM171" s="6" t="s">
        <v>220</v>
      </c>
      <c r="FN171" s="6" t="s">
        <v>220</v>
      </c>
      <c r="FO171" s="6" t="s">
        <v>220</v>
      </c>
      <c r="FP171" s="6" t="s">
        <v>220</v>
      </c>
      <c r="FQ171" s="6" t="s">
        <v>220</v>
      </c>
      <c r="FR171" s="6" t="s">
        <v>220</v>
      </c>
      <c r="FS171" s="6" t="s">
        <v>220</v>
      </c>
      <c r="FT171" s="6">
        <v>8.4217976570972493</v>
      </c>
      <c r="FU171" s="6">
        <v>10.399348384406434</v>
      </c>
      <c r="FV171" s="6">
        <v>9.59421670089408</v>
      </c>
      <c r="FW171" s="6">
        <v>10.224318052617354</v>
      </c>
      <c r="FX171" s="6">
        <v>8.4038745908584911</v>
      </c>
      <c r="FY171" s="6">
        <v>7.4072045902867449</v>
      </c>
      <c r="FZ171" s="6">
        <v>7.4183218378013844</v>
      </c>
      <c r="GA171" s="6" t="s">
        <v>220</v>
      </c>
      <c r="GB171" s="6" t="s">
        <v>220</v>
      </c>
      <c r="GC171" s="6" t="s">
        <v>220</v>
      </c>
      <c r="GD171" s="6" t="s">
        <v>220</v>
      </c>
      <c r="GE171" s="6" t="s">
        <v>220</v>
      </c>
      <c r="GF171" s="6" t="s">
        <v>220</v>
      </c>
      <c r="GG171" s="6" t="s">
        <v>220</v>
      </c>
      <c r="GH171" s="6" t="s">
        <v>220</v>
      </c>
      <c r="GI171" s="6" t="s">
        <v>220</v>
      </c>
      <c r="GJ171" s="6" t="s">
        <v>220</v>
      </c>
      <c r="GK171" s="6" t="s">
        <v>220</v>
      </c>
      <c r="GL171" s="6" t="s">
        <v>220</v>
      </c>
      <c r="GM171" s="5" t="s">
        <v>220</v>
      </c>
      <c r="GN171" s="5" t="s">
        <v>220</v>
      </c>
      <c r="GO171" s="5" t="s">
        <v>220</v>
      </c>
      <c r="GP171" s="5" t="s">
        <v>220</v>
      </c>
      <c r="GQ171" s="5" t="s">
        <v>220</v>
      </c>
      <c r="GR171" s="5" t="s">
        <v>220</v>
      </c>
      <c r="GS171" s="5" t="s">
        <v>220</v>
      </c>
      <c r="GT171" s="5" t="s">
        <v>220</v>
      </c>
      <c r="GU171" s="5" t="s">
        <v>220</v>
      </c>
      <c r="GV171" s="5" t="s">
        <v>220</v>
      </c>
      <c r="GW171" s="5" t="s">
        <v>220</v>
      </c>
      <c r="GX171" s="5" t="s">
        <v>220</v>
      </c>
      <c r="GY171" s="5" t="s">
        <v>220</v>
      </c>
      <c r="GZ171" s="5">
        <v>42915</v>
      </c>
      <c r="HA171" s="5">
        <v>42379</v>
      </c>
      <c r="HB171" s="5">
        <v>41792</v>
      </c>
      <c r="HC171" s="5">
        <v>41206</v>
      </c>
      <c r="HD171" s="5">
        <v>206887</v>
      </c>
      <c r="HE171" s="5">
        <v>205243</v>
      </c>
      <c r="HF171" s="5">
        <v>43741</v>
      </c>
      <c r="HG171" s="5" t="s">
        <v>220</v>
      </c>
      <c r="HH171" s="5" t="s">
        <v>220</v>
      </c>
      <c r="HI171" s="5" t="s">
        <v>220</v>
      </c>
      <c r="HJ171" s="5" t="s">
        <v>220</v>
      </c>
      <c r="HK171" s="5" t="s">
        <v>220</v>
      </c>
      <c r="HL171" s="5" t="s">
        <v>220</v>
      </c>
      <c r="HM171" s="5" t="s">
        <v>220</v>
      </c>
      <c r="HN171" s="5" t="s">
        <v>220</v>
      </c>
      <c r="HO171" s="5" t="s">
        <v>220</v>
      </c>
      <c r="HP171" s="5" t="s">
        <v>220</v>
      </c>
      <c r="HQ171" s="5" t="s">
        <v>220</v>
      </c>
      <c r="HR171" s="5" t="s">
        <v>220</v>
      </c>
      <c r="HS171" s="5" t="s">
        <v>220</v>
      </c>
      <c r="HT171" s="5" t="s">
        <v>220</v>
      </c>
      <c r="HU171" s="5" t="s">
        <v>220</v>
      </c>
      <c r="HV171" s="5" t="s">
        <v>220</v>
      </c>
      <c r="HW171" s="5" t="s">
        <v>220</v>
      </c>
      <c r="HX171" s="5" t="s">
        <v>220</v>
      </c>
      <c r="HY171" s="5" t="s">
        <v>220</v>
      </c>
      <c r="HZ171" s="5" t="s">
        <v>220</v>
      </c>
      <c r="IA171" s="5" t="s">
        <v>220</v>
      </c>
      <c r="IB171" s="5" t="s">
        <v>220</v>
      </c>
      <c r="IC171" s="5" t="s">
        <v>220</v>
      </c>
      <c r="ID171" s="5" t="s">
        <v>220</v>
      </c>
      <c r="IE171" s="5" t="s">
        <v>220</v>
      </c>
      <c r="IF171" s="5">
        <v>49530</v>
      </c>
      <c r="IG171" s="5">
        <v>48925</v>
      </c>
      <c r="IH171" s="5">
        <v>48328</v>
      </c>
      <c r="II171" s="5">
        <v>47691</v>
      </c>
      <c r="IJ171" s="5">
        <v>242391</v>
      </c>
      <c r="IK171" s="5">
        <v>240332</v>
      </c>
      <c r="IL171" s="5">
        <v>56007</v>
      </c>
      <c r="IM171" s="5" t="s">
        <v>220</v>
      </c>
      <c r="IN171" s="5" t="s">
        <v>220</v>
      </c>
      <c r="IO171" s="5" t="s">
        <v>220</v>
      </c>
      <c r="IP171" s="5" t="s">
        <v>220</v>
      </c>
      <c r="IQ171" s="5" t="s">
        <v>220</v>
      </c>
      <c r="IR171" s="5" t="s">
        <v>220</v>
      </c>
      <c r="IS171" s="5" t="s">
        <v>220</v>
      </c>
      <c r="IT171" s="5" t="s">
        <v>220</v>
      </c>
      <c r="IU171" s="5" t="s">
        <v>220</v>
      </c>
      <c r="IV171" s="5" t="s">
        <v>220</v>
      </c>
      <c r="IW171" s="5" t="s">
        <v>220</v>
      </c>
      <c r="IX171" s="5" t="s">
        <v>220</v>
      </c>
    </row>
    <row r="172" spans="1:258" x14ac:dyDescent="0.3">
      <c r="A172" s="1" t="s">
        <v>166</v>
      </c>
      <c r="B172" s="2">
        <v>4057029</v>
      </c>
      <c r="C172" s="5">
        <v>2506424</v>
      </c>
      <c r="D172" s="5">
        <v>2598137</v>
      </c>
      <c r="E172" s="5">
        <v>2410592</v>
      </c>
      <c r="F172" s="5">
        <v>2560286</v>
      </c>
      <c r="G172" s="5">
        <v>2468896</v>
      </c>
      <c r="H172" s="5">
        <v>2537626</v>
      </c>
      <c r="I172" s="5">
        <v>2496102</v>
      </c>
      <c r="J172" s="5">
        <v>2568799</v>
      </c>
      <c r="K172" s="5">
        <v>2596352</v>
      </c>
      <c r="L172" s="5">
        <v>2587921</v>
      </c>
      <c r="M172" s="5">
        <v>2404561</v>
      </c>
      <c r="N172" s="5">
        <v>2523065</v>
      </c>
      <c r="O172" s="5">
        <v>2538025</v>
      </c>
      <c r="P172" s="5">
        <v>2430306</v>
      </c>
      <c r="Q172" s="5">
        <v>2542901</v>
      </c>
      <c r="R172" s="5">
        <v>2316068</v>
      </c>
      <c r="S172" s="5">
        <v>2312031</v>
      </c>
      <c r="T172" s="5">
        <v>2427490</v>
      </c>
      <c r="U172" s="5">
        <v>2257530</v>
      </c>
      <c r="V172" s="5">
        <v>2182623</v>
      </c>
      <c r="W172" s="5">
        <v>2126883</v>
      </c>
      <c r="X172" s="5">
        <v>2252441</v>
      </c>
      <c r="Y172" s="5">
        <v>2073646</v>
      </c>
      <c r="Z172" s="5">
        <v>2144956</v>
      </c>
      <c r="AA172" s="5">
        <v>2163795</v>
      </c>
      <c r="AB172" s="5">
        <v>2056014</v>
      </c>
      <c r="AC172" s="5">
        <v>2039146</v>
      </c>
      <c r="AD172" s="5">
        <v>1940661</v>
      </c>
      <c r="AE172" s="5">
        <v>2040989</v>
      </c>
      <c r="AF172" s="5">
        <v>1950589</v>
      </c>
      <c r="AG172" s="5">
        <v>2016860</v>
      </c>
      <c r="AH172" s="5">
        <v>2067673</v>
      </c>
      <c r="AI172" s="5">
        <v>10369218</v>
      </c>
      <c r="AJ172" s="5">
        <v>10597384</v>
      </c>
      <c r="AK172" s="5">
        <v>10856745</v>
      </c>
      <c r="AL172" s="5">
        <v>12079562</v>
      </c>
      <c r="AM172" s="5">
        <v>11779382</v>
      </c>
      <c r="AN172" s="5">
        <v>11873197</v>
      </c>
      <c r="AO172" s="5">
        <v>11956365</v>
      </c>
      <c r="AP172" s="5">
        <v>11665454</v>
      </c>
      <c r="AQ172" s="5">
        <v>11730836</v>
      </c>
      <c r="AR172" s="5">
        <v>11774864</v>
      </c>
      <c r="AS172" s="5">
        <v>10743287</v>
      </c>
      <c r="AT172" s="5">
        <v>11950049</v>
      </c>
      <c r="AU172" s="5">
        <v>14126116</v>
      </c>
      <c r="AV172" s="5">
        <v>14190802</v>
      </c>
      <c r="AW172" s="5">
        <v>20223762</v>
      </c>
      <c r="AX172" s="5">
        <v>19531663</v>
      </c>
      <c r="AY172" s="5">
        <v>15787704</v>
      </c>
      <c r="AZ172" s="5">
        <v>17011777</v>
      </c>
      <c r="BA172" s="5">
        <v>19422752</v>
      </c>
      <c r="BB172" s="5">
        <v>13341773</v>
      </c>
      <c r="BC172" s="5">
        <v>12275296</v>
      </c>
      <c r="BD172" s="5">
        <v>11674201</v>
      </c>
      <c r="BE172" s="5">
        <v>11870325</v>
      </c>
      <c r="BF172" s="5">
        <v>11054347</v>
      </c>
      <c r="BG172" s="5">
        <v>11152639</v>
      </c>
      <c r="BH172" s="5">
        <v>10912832</v>
      </c>
      <c r="BI172" s="5">
        <v>10122890</v>
      </c>
      <c r="BJ172" s="5">
        <v>10353987</v>
      </c>
      <c r="BK172" s="5">
        <v>10336554</v>
      </c>
      <c r="BL172" s="5">
        <v>8608857</v>
      </c>
      <c r="BM172" s="5">
        <v>9049016</v>
      </c>
      <c r="BN172" s="5">
        <v>8838879</v>
      </c>
      <c r="BO172" s="6">
        <v>12.67812447855831</v>
      </c>
      <c r="BP172" s="6">
        <v>13.02815393499743</v>
      </c>
      <c r="BQ172" s="6">
        <v>12.81961492250753</v>
      </c>
      <c r="BR172" s="6">
        <v>12.241079811141899</v>
      </c>
      <c r="BS172" s="6">
        <v>13.00091304452293</v>
      </c>
      <c r="BT172" s="6">
        <v>12.18546115675052</v>
      </c>
      <c r="BU172" s="6">
        <v>11.85250694120044</v>
      </c>
      <c r="BV172" s="6">
        <v>11.67307683050692</v>
      </c>
      <c r="BW172" s="6">
        <v>11.76870505283698</v>
      </c>
      <c r="BX172" s="6">
        <v>11.50326481841333</v>
      </c>
      <c r="BY172" s="6">
        <v>12.08987867463526</v>
      </c>
      <c r="BZ172" s="6">
        <v>11.698843365362521</v>
      </c>
      <c r="CA172" s="6">
        <v>11.03782142164186</v>
      </c>
      <c r="CB172" s="6">
        <v>10.857919165915931</v>
      </c>
      <c r="CC172" s="6">
        <v>10.20704857634686</v>
      </c>
      <c r="CD172" s="6">
        <v>10.18246718877152</v>
      </c>
      <c r="CE172" s="6">
        <v>10.31138510144112</v>
      </c>
      <c r="CF172" s="6">
        <v>10.238118823981949</v>
      </c>
      <c r="CG172" s="6">
        <v>10.778591589651469</v>
      </c>
      <c r="CH172" s="6">
        <v>11.31464297773825</v>
      </c>
      <c r="CI172" s="6" t="s">
        <v>220</v>
      </c>
      <c r="CJ172" s="6" t="s">
        <v>220</v>
      </c>
      <c r="CK172" s="6" t="s">
        <v>220</v>
      </c>
      <c r="CL172" s="6" t="s">
        <v>220</v>
      </c>
      <c r="CM172" s="6" t="s">
        <v>220</v>
      </c>
      <c r="CN172" s="6" t="s">
        <v>220</v>
      </c>
      <c r="CO172" s="6" t="s">
        <v>220</v>
      </c>
      <c r="CP172" s="6" t="s">
        <v>220</v>
      </c>
      <c r="CQ172" s="6" t="s">
        <v>220</v>
      </c>
      <c r="CR172" s="6" t="s">
        <v>220</v>
      </c>
      <c r="CS172" s="6" t="s">
        <v>220</v>
      </c>
      <c r="CT172" s="6" t="s">
        <v>220</v>
      </c>
      <c r="CU172" s="6">
        <v>12.205987465019829</v>
      </c>
      <c r="CV172" s="6">
        <v>12.61596937971918</v>
      </c>
      <c r="CW172" s="6">
        <v>12.484387394217739</v>
      </c>
      <c r="CX172" s="6">
        <v>9.6135594721949893</v>
      </c>
      <c r="CY172" s="6">
        <v>8.7155835156282109</v>
      </c>
      <c r="CZ172" s="6">
        <v>8.3910395063621799</v>
      </c>
      <c r="DA172" s="6">
        <v>7.5481168565256302</v>
      </c>
      <c r="DB172" s="6">
        <v>7.6168458105180203</v>
      </c>
      <c r="DC172" s="6">
        <v>7.41419478829516</v>
      </c>
      <c r="DD172" s="6">
        <v>8.4231801357710108</v>
      </c>
      <c r="DE172" s="6">
        <v>9.36532532497184</v>
      </c>
      <c r="DF172" s="6">
        <v>8.3190332237731699</v>
      </c>
      <c r="DG172" s="6">
        <v>7.4091619965479403</v>
      </c>
      <c r="DH172" s="6">
        <v>7.1797187632140202</v>
      </c>
      <c r="DI172" s="6">
        <v>6.5441493502472703</v>
      </c>
      <c r="DJ172" s="6">
        <v>6.3628170112840898</v>
      </c>
      <c r="DK172" s="6">
        <v>6.4830925317416197</v>
      </c>
      <c r="DL172" s="6">
        <v>6.9059819930523201</v>
      </c>
      <c r="DM172" s="6">
        <v>7.4976827080291599</v>
      </c>
      <c r="DN172" s="6">
        <v>7.6351054588084901</v>
      </c>
      <c r="DO172" s="6" t="s">
        <v>220</v>
      </c>
      <c r="DP172" s="6" t="s">
        <v>220</v>
      </c>
      <c r="DQ172" s="6" t="s">
        <v>220</v>
      </c>
      <c r="DR172" s="6" t="s">
        <v>220</v>
      </c>
      <c r="DS172" s="6" t="s">
        <v>220</v>
      </c>
      <c r="DT172" s="6" t="s">
        <v>220</v>
      </c>
      <c r="DU172" s="6" t="s">
        <v>220</v>
      </c>
      <c r="DV172" s="6" t="s">
        <v>220</v>
      </c>
      <c r="DW172" s="6" t="s">
        <v>220</v>
      </c>
      <c r="DX172" s="6" t="s">
        <v>220</v>
      </c>
      <c r="DY172" s="6" t="s">
        <v>220</v>
      </c>
      <c r="DZ172" s="6" t="s">
        <v>220</v>
      </c>
      <c r="EA172" s="6">
        <v>9.0889613692809483</v>
      </c>
      <c r="EB172" s="6">
        <v>9.1212280183839418</v>
      </c>
      <c r="EC172" s="6">
        <v>9.2025565514846779</v>
      </c>
      <c r="ED172" s="6">
        <v>8.3034082911049776</v>
      </c>
      <c r="EE172" s="6">
        <v>8.473058403432141</v>
      </c>
      <c r="EF172" s="6">
        <v>7.5379902318150904</v>
      </c>
      <c r="EG172" s="6">
        <v>7.4572673712853081</v>
      </c>
      <c r="EH172" s="6">
        <v>7.5759917377731769</v>
      </c>
      <c r="EI172" s="6">
        <v>7.3942978455925852</v>
      </c>
      <c r="EJ172" s="6">
        <v>8.0517496276935709</v>
      </c>
      <c r="EK172" s="6">
        <v>11.100242871876768</v>
      </c>
      <c r="EL172" s="6">
        <v>11.138044853400469</v>
      </c>
      <c r="EM172" s="6">
        <v>10.482205652032585</v>
      </c>
      <c r="EN172" s="6">
        <v>10.189704506346114</v>
      </c>
      <c r="EO172" s="6">
        <v>8.3685883293968857</v>
      </c>
      <c r="EP172" s="6">
        <v>8.5876580480365856</v>
      </c>
      <c r="EQ172" s="6">
        <v>9.0208133022437842</v>
      </c>
      <c r="ER172" s="6">
        <v>8.9826940584719193</v>
      </c>
      <c r="ES172" s="6">
        <v>10.646945998502789</v>
      </c>
      <c r="ET172" s="6">
        <v>11.314642977738254</v>
      </c>
      <c r="EU172" s="6" t="s">
        <v>220</v>
      </c>
      <c r="EV172" s="6" t="s">
        <v>220</v>
      </c>
      <c r="EW172" s="6" t="s">
        <v>220</v>
      </c>
      <c r="EX172" s="6" t="s">
        <v>220</v>
      </c>
      <c r="EY172" s="6" t="s">
        <v>220</v>
      </c>
      <c r="EZ172" s="6" t="s">
        <v>220</v>
      </c>
      <c r="FA172" s="6" t="s">
        <v>220</v>
      </c>
      <c r="FB172" s="6" t="s">
        <v>220</v>
      </c>
      <c r="FC172" s="6" t="s">
        <v>220</v>
      </c>
      <c r="FD172" s="6" t="s">
        <v>220</v>
      </c>
      <c r="FE172" s="6" t="s">
        <v>220</v>
      </c>
      <c r="FF172" s="6" t="s">
        <v>220</v>
      </c>
      <c r="FG172" s="6">
        <v>4.1167135265166577</v>
      </c>
      <c r="FH172" s="6">
        <v>4.2154931820909765</v>
      </c>
      <c r="FI172" s="6">
        <v>4.0233814897149882</v>
      </c>
      <c r="FJ172" s="6">
        <v>3.8083167321037932</v>
      </c>
      <c r="FK172" s="6">
        <v>4.2936971699295325</v>
      </c>
      <c r="FL172" s="6">
        <v>4.0426180672494061</v>
      </c>
      <c r="FM172" s="6">
        <v>3.731594338896862</v>
      </c>
      <c r="FN172" s="6">
        <v>3.7655046579595561</v>
      </c>
      <c r="FO172" s="6">
        <v>3.7070326808357175</v>
      </c>
      <c r="FP172" s="6">
        <v>4.2336877091265066</v>
      </c>
      <c r="FQ172" s="6">
        <v>8.0746229233555482</v>
      </c>
      <c r="FR172" s="6">
        <v>8.0445416829064911</v>
      </c>
      <c r="FS172" s="6">
        <v>7.2153736489684732</v>
      </c>
      <c r="FT172" s="6">
        <v>7.0029516768550772</v>
      </c>
      <c r="FU172" s="6">
        <v>6.4573658108042151</v>
      </c>
      <c r="FV172" s="6">
        <v>6.4064055799159201</v>
      </c>
      <c r="FW172" s="6">
        <v>6.5375016330850393</v>
      </c>
      <c r="FX172" s="6">
        <v>6.7832455736631365</v>
      </c>
      <c r="FY172" s="6">
        <v>7.4171377588551177</v>
      </c>
      <c r="FZ172" s="6">
        <v>7.6351054588084946</v>
      </c>
      <c r="GA172" s="6" t="s">
        <v>220</v>
      </c>
      <c r="GB172" s="6" t="s">
        <v>220</v>
      </c>
      <c r="GC172" s="6" t="s">
        <v>220</v>
      </c>
      <c r="GD172" s="6" t="s">
        <v>220</v>
      </c>
      <c r="GE172" s="6" t="s">
        <v>220</v>
      </c>
      <c r="GF172" s="6" t="s">
        <v>220</v>
      </c>
      <c r="GG172" s="6" t="s">
        <v>220</v>
      </c>
      <c r="GH172" s="6" t="s">
        <v>220</v>
      </c>
      <c r="GI172" s="6" t="s">
        <v>220</v>
      </c>
      <c r="GJ172" s="6" t="s">
        <v>220</v>
      </c>
      <c r="GK172" s="6" t="s">
        <v>220</v>
      </c>
      <c r="GL172" s="6" t="s">
        <v>220</v>
      </c>
      <c r="GM172" s="5">
        <v>274292</v>
      </c>
      <c r="GN172" s="5">
        <v>273508</v>
      </c>
      <c r="GO172" s="5">
        <v>272803</v>
      </c>
      <c r="GP172" s="5">
        <v>271642</v>
      </c>
      <c r="GQ172" s="5">
        <v>270773</v>
      </c>
      <c r="GR172" s="5">
        <v>270501</v>
      </c>
      <c r="GS172" s="5">
        <v>271717</v>
      </c>
      <c r="GT172" s="5">
        <v>272006</v>
      </c>
      <c r="GU172" s="5">
        <v>272771</v>
      </c>
      <c r="GV172" s="5">
        <v>272283</v>
      </c>
      <c r="GW172" s="5">
        <v>272839</v>
      </c>
      <c r="GX172" s="5">
        <v>274169</v>
      </c>
      <c r="GY172" s="5">
        <v>274882</v>
      </c>
      <c r="GZ172" s="5">
        <v>275869</v>
      </c>
      <c r="HA172" s="5">
        <v>274406</v>
      </c>
      <c r="HB172" s="5">
        <v>271598</v>
      </c>
      <c r="HC172" s="5">
        <v>270856</v>
      </c>
      <c r="HD172" s="5">
        <v>271553</v>
      </c>
      <c r="HE172" s="5">
        <v>269713</v>
      </c>
      <c r="HF172" s="5">
        <v>267713</v>
      </c>
      <c r="HG172" s="5" t="s">
        <v>220</v>
      </c>
      <c r="HH172" s="5" t="s">
        <v>220</v>
      </c>
      <c r="HI172" s="5" t="s">
        <v>220</v>
      </c>
      <c r="HJ172" s="5" t="s">
        <v>220</v>
      </c>
      <c r="HK172" s="5" t="s">
        <v>220</v>
      </c>
      <c r="HL172" s="5" t="s">
        <v>220</v>
      </c>
      <c r="HM172" s="5" t="s">
        <v>220</v>
      </c>
      <c r="HN172" s="5" t="s">
        <v>220</v>
      </c>
      <c r="HO172" s="5" t="s">
        <v>220</v>
      </c>
      <c r="HP172" s="5" t="s">
        <v>220</v>
      </c>
      <c r="HQ172" s="5" t="s">
        <v>220</v>
      </c>
      <c r="HR172" s="5" t="s">
        <v>220</v>
      </c>
      <c r="HS172" s="5">
        <v>311844</v>
      </c>
      <c r="HT172" s="5">
        <v>310979</v>
      </c>
      <c r="HU172" s="5">
        <v>310305</v>
      </c>
      <c r="HV172" s="5">
        <v>309060</v>
      </c>
      <c r="HW172" s="5">
        <v>308151</v>
      </c>
      <c r="HX172" s="5">
        <v>307853</v>
      </c>
      <c r="HY172" s="5">
        <v>307863</v>
      </c>
      <c r="HZ172" s="5">
        <v>308147</v>
      </c>
      <c r="IA172" s="5">
        <v>309020</v>
      </c>
      <c r="IB172" s="5">
        <v>309900</v>
      </c>
      <c r="IC172" s="5">
        <v>310725</v>
      </c>
      <c r="ID172" s="5">
        <v>312642</v>
      </c>
      <c r="IE172" s="5">
        <v>313413</v>
      </c>
      <c r="IF172" s="5">
        <v>314350</v>
      </c>
      <c r="IG172" s="5">
        <v>312698</v>
      </c>
      <c r="IH172" s="5">
        <v>309225</v>
      </c>
      <c r="II172" s="5">
        <v>307198</v>
      </c>
      <c r="IJ172" s="5">
        <v>305860</v>
      </c>
      <c r="IK172" s="5">
        <v>303624</v>
      </c>
      <c r="IL172" s="5">
        <v>302480</v>
      </c>
      <c r="IM172" s="5" t="s">
        <v>220</v>
      </c>
      <c r="IN172" s="5" t="s">
        <v>220</v>
      </c>
      <c r="IO172" s="5" t="s">
        <v>220</v>
      </c>
      <c r="IP172" s="5" t="s">
        <v>220</v>
      </c>
      <c r="IQ172" s="5" t="s">
        <v>220</v>
      </c>
      <c r="IR172" s="5" t="s">
        <v>220</v>
      </c>
      <c r="IS172" s="5" t="s">
        <v>220</v>
      </c>
      <c r="IT172" s="5" t="s">
        <v>220</v>
      </c>
      <c r="IU172" s="5" t="s">
        <v>220</v>
      </c>
      <c r="IV172" s="5" t="s">
        <v>220</v>
      </c>
      <c r="IW172" s="5" t="s">
        <v>220</v>
      </c>
      <c r="IX172" s="5" t="s">
        <v>220</v>
      </c>
    </row>
    <row r="173" spans="1:258" x14ac:dyDescent="0.3">
      <c r="A173" s="1" t="s">
        <v>167</v>
      </c>
      <c r="B173" s="2">
        <v>4010702</v>
      </c>
      <c r="C173" s="5" t="s">
        <v>220</v>
      </c>
      <c r="D173" s="5" t="s">
        <v>220</v>
      </c>
      <c r="E173" s="5" t="s">
        <v>220</v>
      </c>
      <c r="F173" s="5" t="s">
        <v>220</v>
      </c>
      <c r="G173" s="5" t="s">
        <v>220</v>
      </c>
      <c r="H173" s="5" t="s">
        <v>220</v>
      </c>
      <c r="I173" s="5" t="s">
        <v>220</v>
      </c>
      <c r="J173" s="5" t="s">
        <v>220</v>
      </c>
      <c r="K173" s="5" t="s">
        <v>220</v>
      </c>
      <c r="L173" s="5" t="s">
        <v>220</v>
      </c>
      <c r="M173" s="5" t="s">
        <v>220</v>
      </c>
      <c r="N173" s="5" t="s">
        <v>220</v>
      </c>
      <c r="O173" s="5" t="s">
        <v>220</v>
      </c>
      <c r="P173" s="5" t="s">
        <v>220</v>
      </c>
      <c r="Q173" s="5" t="s">
        <v>220</v>
      </c>
      <c r="R173" s="5" t="s">
        <v>220</v>
      </c>
      <c r="S173" s="5" t="s">
        <v>220</v>
      </c>
      <c r="T173" s="5" t="s">
        <v>220</v>
      </c>
      <c r="U173" s="5">
        <v>1976037</v>
      </c>
      <c r="V173" s="5">
        <v>1985295</v>
      </c>
      <c r="W173" s="5">
        <v>1827138</v>
      </c>
      <c r="X173" s="5">
        <v>1943983</v>
      </c>
      <c r="Y173" s="5">
        <v>1936688</v>
      </c>
      <c r="Z173" s="5">
        <v>2000206</v>
      </c>
      <c r="AA173" s="5">
        <v>1882156</v>
      </c>
      <c r="AB173" s="5">
        <v>1867348</v>
      </c>
      <c r="AC173" s="5">
        <v>1874632</v>
      </c>
      <c r="AD173" s="5">
        <v>1738899</v>
      </c>
      <c r="AE173" s="5">
        <v>1829115</v>
      </c>
      <c r="AF173" s="5">
        <v>1813872</v>
      </c>
      <c r="AG173" s="5">
        <v>1867806</v>
      </c>
      <c r="AH173" s="5">
        <v>1800807</v>
      </c>
      <c r="AI173" s="5" t="s">
        <v>220</v>
      </c>
      <c r="AJ173" s="5" t="s">
        <v>220</v>
      </c>
      <c r="AK173" s="5" t="s">
        <v>220</v>
      </c>
      <c r="AL173" s="5" t="s">
        <v>220</v>
      </c>
      <c r="AM173" s="5" t="s">
        <v>220</v>
      </c>
      <c r="AN173" s="5" t="s">
        <v>220</v>
      </c>
      <c r="AO173" s="5" t="s">
        <v>220</v>
      </c>
      <c r="AP173" s="5" t="s">
        <v>220</v>
      </c>
      <c r="AQ173" s="5" t="s">
        <v>220</v>
      </c>
      <c r="AR173" s="5" t="s">
        <v>220</v>
      </c>
      <c r="AS173" s="5" t="s">
        <v>220</v>
      </c>
      <c r="AT173" s="5" t="s">
        <v>220</v>
      </c>
      <c r="AU173" s="5" t="s">
        <v>220</v>
      </c>
      <c r="AV173" s="5" t="s">
        <v>220</v>
      </c>
      <c r="AW173" s="5" t="s">
        <v>220</v>
      </c>
      <c r="AX173" s="5" t="s">
        <v>220</v>
      </c>
      <c r="AY173" s="5" t="s">
        <v>220</v>
      </c>
      <c r="AZ173" s="5" t="s">
        <v>220</v>
      </c>
      <c r="BA173" s="5">
        <v>9221417</v>
      </c>
      <c r="BB173" s="5">
        <v>10261414</v>
      </c>
      <c r="BC173" s="5">
        <v>13723502</v>
      </c>
      <c r="BD173" s="5">
        <v>11355689</v>
      </c>
      <c r="BE173" s="5">
        <v>10964923</v>
      </c>
      <c r="BF173" s="5">
        <v>11097663</v>
      </c>
      <c r="BG173" s="5">
        <v>11518309</v>
      </c>
      <c r="BH173" s="5">
        <v>11785442</v>
      </c>
      <c r="BI173" s="5">
        <v>11545647</v>
      </c>
      <c r="BJ173" s="5">
        <v>11428531</v>
      </c>
      <c r="BK173" s="5">
        <v>11287189</v>
      </c>
      <c r="BL173" s="5">
        <v>10169572</v>
      </c>
      <c r="BM173" s="5">
        <v>10039951</v>
      </c>
      <c r="BN173" s="5">
        <v>9172459</v>
      </c>
      <c r="BO173" s="6" t="s">
        <v>220</v>
      </c>
      <c r="BP173" s="6" t="s">
        <v>220</v>
      </c>
      <c r="BQ173" s="6" t="s">
        <v>220</v>
      </c>
      <c r="BR173" s="6" t="s">
        <v>220</v>
      </c>
      <c r="BS173" s="6" t="s">
        <v>220</v>
      </c>
      <c r="BT173" s="6" t="s">
        <v>220</v>
      </c>
      <c r="BU173" s="6" t="s">
        <v>220</v>
      </c>
      <c r="BV173" s="6" t="s">
        <v>220</v>
      </c>
      <c r="BW173" s="6" t="s">
        <v>220</v>
      </c>
      <c r="BX173" s="6" t="s">
        <v>220</v>
      </c>
      <c r="BY173" s="6" t="s">
        <v>220</v>
      </c>
      <c r="BZ173" s="6" t="s">
        <v>220</v>
      </c>
      <c r="CA173" s="6" t="s">
        <v>220</v>
      </c>
      <c r="CB173" s="6" t="s">
        <v>220</v>
      </c>
      <c r="CC173" s="6" t="s">
        <v>220</v>
      </c>
      <c r="CD173" s="6" t="s">
        <v>220</v>
      </c>
      <c r="CE173" s="6" t="s">
        <v>220</v>
      </c>
      <c r="CF173" s="6" t="s">
        <v>220</v>
      </c>
      <c r="CG173" s="6">
        <v>6.7522687904661902</v>
      </c>
      <c r="CH173" s="6">
        <v>6.4598819778713503</v>
      </c>
      <c r="CI173" s="6" t="s">
        <v>220</v>
      </c>
      <c r="CJ173" s="6" t="s">
        <v>220</v>
      </c>
      <c r="CK173" s="6" t="s">
        <v>220</v>
      </c>
      <c r="CL173" s="6" t="s">
        <v>220</v>
      </c>
      <c r="CM173" s="6" t="s">
        <v>220</v>
      </c>
      <c r="CN173" s="6" t="s">
        <v>220</v>
      </c>
      <c r="CO173" s="6" t="s">
        <v>220</v>
      </c>
      <c r="CP173" s="6" t="s">
        <v>220</v>
      </c>
      <c r="CQ173" s="6" t="s">
        <v>220</v>
      </c>
      <c r="CR173" s="6" t="s">
        <v>220</v>
      </c>
      <c r="CS173" s="6" t="s">
        <v>220</v>
      </c>
      <c r="CT173" s="6" t="s">
        <v>220</v>
      </c>
      <c r="CU173" s="6" t="s">
        <v>220</v>
      </c>
      <c r="CV173" s="6" t="s">
        <v>220</v>
      </c>
      <c r="CW173" s="6" t="s">
        <v>220</v>
      </c>
      <c r="CX173" s="6" t="s">
        <v>220</v>
      </c>
      <c r="CY173" s="6" t="s">
        <v>220</v>
      </c>
      <c r="CZ173" s="6" t="s">
        <v>220</v>
      </c>
      <c r="DA173" s="6" t="s">
        <v>220</v>
      </c>
      <c r="DB173" s="6" t="s">
        <v>220</v>
      </c>
      <c r="DC173" s="6" t="s">
        <v>220</v>
      </c>
      <c r="DD173" s="6" t="s">
        <v>220</v>
      </c>
      <c r="DE173" s="6" t="s">
        <v>220</v>
      </c>
      <c r="DF173" s="6" t="s">
        <v>220</v>
      </c>
      <c r="DG173" s="6" t="s">
        <v>220</v>
      </c>
      <c r="DH173" s="6" t="s">
        <v>220</v>
      </c>
      <c r="DI173" s="6" t="s">
        <v>220</v>
      </c>
      <c r="DJ173" s="6" t="s">
        <v>220</v>
      </c>
      <c r="DK173" s="6" t="s">
        <v>220</v>
      </c>
      <c r="DL173" s="6" t="s">
        <v>220</v>
      </c>
      <c r="DM173" s="6">
        <v>5.9965520155126297</v>
      </c>
      <c r="DN173" s="6">
        <v>5.7465818009960197</v>
      </c>
      <c r="DO173" s="6" t="s">
        <v>220</v>
      </c>
      <c r="DP173" s="6" t="s">
        <v>220</v>
      </c>
      <c r="DQ173" s="6" t="s">
        <v>220</v>
      </c>
      <c r="DR173" s="6" t="s">
        <v>220</v>
      </c>
      <c r="DS173" s="6" t="s">
        <v>220</v>
      </c>
      <c r="DT173" s="6" t="s">
        <v>220</v>
      </c>
      <c r="DU173" s="6" t="s">
        <v>220</v>
      </c>
      <c r="DV173" s="6" t="s">
        <v>220</v>
      </c>
      <c r="DW173" s="6" t="s">
        <v>220</v>
      </c>
      <c r="DX173" s="6" t="s">
        <v>220</v>
      </c>
      <c r="DY173" s="6" t="s">
        <v>220</v>
      </c>
      <c r="DZ173" s="6" t="s">
        <v>220</v>
      </c>
      <c r="EA173" s="6" t="s">
        <v>220</v>
      </c>
      <c r="EB173" s="6" t="s">
        <v>220</v>
      </c>
      <c r="EC173" s="6" t="s">
        <v>220</v>
      </c>
      <c r="ED173" s="6" t="s">
        <v>220</v>
      </c>
      <c r="EE173" s="6" t="s">
        <v>220</v>
      </c>
      <c r="EF173" s="6" t="s">
        <v>220</v>
      </c>
      <c r="EG173" s="6" t="s">
        <v>220</v>
      </c>
      <c r="EH173" s="6" t="s">
        <v>220</v>
      </c>
      <c r="EI173" s="6" t="s">
        <v>220</v>
      </c>
      <c r="EJ173" s="6" t="s">
        <v>220</v>
      </c>
      <c r="EK173" s="6" t="s">
        <v>220</v>
      </c>
      <c r="EL173" s="6" t="s">
        <v>220</v>
      </c>
      <c r="EM173" s="6" t="s">
        <v>220</v>
      </c>
      <c r="EN173" s="6" t="s">
        <v>220</v>
      </c>
      <c r="EO173" s="6" t="s">
        <v>220</v>
      </c>
      <c r="EP173" s="6" t="s">
        <v>220</v>
      </c>
      <c r="EQ173" s="6" t="s">
        <v>220</v>
      </c>
      <c r="ER173" s="6" t="s">
        <v>220</v>
      </c>
      <c r="ES173" s="6">
        <v>6.7498736106661967</v>
      </c>
      <c r="ET173" s="6">
        <v>6.4672000886518122</v>
      </c>
      <c r="EU173" s="6" t="s">
        <v>220</v>
      </c>
      <c r="EV173" s="6" t="s">
        <v>220</v>
      </c>
      <c r="EW173" s="6" t="s">
        <v>220</v>
      </c>
      <c r="EX173" s="6" t="s">
        <v>220</v>
      </c>
      <c r="EY173" s="6" t="s">
        <v>220</v>
      </c>
      <c r="EZ173" s="6" t="s">
        <v>220</v>
      </c>
      <c r="FA173" s="6" t="s">
        <v>220</v>
      </c>
      <c r="FB173" s="6" t="s">
        <v>220</v>
      </c>
      <c r="FC173" s="6" t="s">
        <v>220</v>
      </c>
      <c r="FD173" s="6" t="s">
        <v>220</v>
      </c>
      <c r="FE173" s="6" t="s">
        <v>220</v>
      </c>
      <c r="FF173" s="6" t="s">
        <v>220</v>
      </c>
      <c r="FG173" s="6" t="s">
        <v>220</v>
      </c>
      <c r="FH173" s="6" t="s">
        <v>220</v>
      </c>
      <c r="FI173" s="6" t="s">
        <v>220</v>
      </c>
      <c r="FJ173" s="6" t="s">
        <v>220</v>
      </c>
      <c r="FK173" s="6" t="s">
        <v>220</v>
      </c>
      <c r="FL173" s="6" t="s">
        <v>220</v>
      </c>
      <c r="FM173" s="6" t="s">
        <v>220</v>
      </c>
      <c r="FN173" s="6" t="s">
        <v>220</v>
      </c>
      <c r="FO173" s="6" t="s">
        <v>220</v>
      </c>
      <c r="FP173" s="6" t="s">
        <v>220</v>
      </c>
      <c r="FQ173" s="6" t="s">
        <v>220</v>
      </c>
      <c r="FR173" s="6" t="s">
        <v>220</v>
      </c>
      <c r="FS173" s="6" t="s">
        <v>220</v>
      </c>
      <c r="FT173" s="6" t="s">
        <v>220</v>
      </c>
      <c r="FU173" s="6" t="s">
        <v>220</v>
      </c>
      <c r="FV173" s="6" t="s">
        <v>220</v>
      </c>
      <c r="FW173" s="6" t="s">
        <v>220</v>
      </c>
      <c r="FX173" s="6" t="s">
        <v>220</v>
      </c>
      <c r="FY173" s="6">
        <v>4.7675689006248509</v>
      </c>
      <c r="FZ173" s="6">
        <v>4.4249960821027381</v>
      </c>
      <c r="GA173" s="6" t="s">
        <v>220</v>
      </c>
      <c r="GB173" s="6" t="s">
        <v>220</v>
      </c>
      <c r="GC173" s="6" t="s">
        <v>220</v>
      </c>
      <c r="GD173" s="6" t="s">
        <v>220</v>
      </c>
      <c r="GE173" s="6" t="s">
        <v>220</v>
      </c>
      <c r="GF173" s="6" t="s">
        <v>220</v>
      </c>
      <c r="GG173" s="6" t="s">
        <v>220</v>
      </c>
      <c r="GH173" s="6" t="s">
        <v>220</v>
      </c>
      <c r="GI173" s="6" t="s">
        <v>220</v>
      </c>
      <c r="GJ173" s="6" t="s">
        <v>220</v>
      </c>
      <c r="GK173" s="6" t="s">
        <v>220</v>
      </c>
      <c r="GL173" s="6" t="s">
        <v>220</v>
      </c>
      <c r="GM173" s="5" t="s">
        <v>220</v>
      </c>
      <c r="GN173" s="5" t="s">
        <v>220</v>
      </c>
      <c r="GO173" s="5" t="s">
        <v>220</v>
      </c>
      <c r="GP173" s="5" t="s">
        <v>220</v>
      </c>
      <c r="GQ173" s="5" t="s">
        <v>220</v>
      </c>
      <c r="GR173" s="5" t="s">
        <v>220</v>
      </c>
      <c r="GS173" s="5" t="s">
        <v>220</v>
      </c>
      <c r="GT173" s="5" t="s">
        <v>220</v>
      </c>
      <c r="GU173" s="5" t="s">
        <v>220</v>
      </c>
      <c r="GV173" s="5" t="s">
        <v>220</v>
      </c>
      <c r="GW173" s="5" t="s">
        <v>220</v>
      </c>
      <c r="GX173" s="5" t="s">
        <v>220</v>
      </c>
      <c r="GY173" s="5" t="s">
        <v>220</v>
      </c>
      <c r="GZ173" s="5" t="s">
        <v>220</v>
      </c>
      <c r="HA173" s="5" t="s">
        <v>220</v>
      </c>
      <c r="HB173" s="5" t="s">
        <v>220</v>
      </c>
      <c r="HC173" s="5" t="s">
        <v>220</v>
      </c>
      <c r="HD173" s="5" t="s">
        <v>220</v>
      </c>
      <c r="HE173" s="5">
        <v>237591</v>
      </c>
      <c r="HF173" s="5">
        <v>235785</v>
      </c>
      <c r="HG173" s="5" t="s">
        <v>220</v>
      </c>
      <c r="HH173" s="5" t="s">
        <v>220</v>
      </c>
      <c r="HI173" s="5" t="s">
        <v>220</v>
      </c>
      <c r="HJ173" s="5" t="s">
        <v>220</v>
      </c>
      <c r="HK173" s="5" t="s">
        <v>220</v>
      </c>
      <c r="HL173" s="5" t="s">
        <v>220</v>
      </c>
      <c r="HM173" s="5" t="s">
        <v>220</v>
      </c>
      <c r="HN173" s="5" t="s">
        <v>220</v>
      </c>
      <c r="HO173" s="5" t="s">
        <v>220</v>
      </c>
      <c r="HP173" s="5" t="s">
        <v>220</v>
      </c>
      <c r="HQ173" s="5" t="s">
        <v>220</v>
      </c>
      <c r="HR173" s="5" t="s">
        <v>220</v>
      </c>
      <c r="HS173" s="5" t="s">
        <v>220</v>
      </c>
      <c r="HT173" s="5" t="s">
        <v>220</v>
      </c>
      <c r="HU173" s="5" t="s">
        <v>220</v>
      </c>
      <c r="HV173" s="5" t="s">
        <v>220</v>
      </c>
      <c r="HW173" s="5" t="s">
        <v>220</v>
      </c>
      <c r="HX173" s="5" t="s">
        <v>220</v>
      </c>
      <c r="HY173" s="5" t="s">
        <v>220</v>
      </c>
      <c r="HZ173" s="5" t="s">
        <v>220</v>
      </c>
      <c r="IA173" s="5" t="s">
        <v>220</v>
      </c>
      <c r="IB173" s="5" t="s">
        <v>220</v>
      </c>
      <c r="IC173" s="5" t="s">
        <v>220</v>
      </c>
      <c r="ID173" s="5" t="s">
        <v>220</v>
      </c>
      <c r="IE173" s="5" t="s">
        <v>220</v>
      </c>
      <c r="IF173" s="5" t="s">
        <v>220</v>
      </c>
      <c r="IG173" s="5" t="s">
        <v>220</v>
      </c>
      <c r="IH173" s="5" t="s">
        <v>220</v>
      </c>
      <c r="II173" s="5" t="s">
        <v>220</v>
      </c>
      <c r="IJ173" s="5" t="s">
        <v>220</v>
      </c>
      <c r="IK173" s="5">
        <v>295210</v>
      </c>
      <c r="IL173" s="5">
        <v>291016</v>
      </c>
      <c r="IM173" s="5" t="s">
        <v>220</v>
      </c>
      <c r="IN173" s="5" t="s">
        <v>220</v>
      </c>
      <c r="IO173" s="5" t="s">
        <v>220</v>
      </c>
      <c r="IP173" s="5" t="s">
        <v>220</v>
      </c>
      <c r="IQ173" s="5" t="s">
        <v>220</v>
      </c>
      <c r="IR173" s="5" t="s">
        <v>220</v>
      </c>
      <c r="IS173" s="5" t="s">
        <v>220</v>
      </c>
      <c r="IT173" s="5" t="s">
        <v>220</v>
      </c>
      <c r="IU173" s="5" t="s">
        <v>220</v>
      </c>
      <c r="IV173" s="5" t="s">
        <v>220</v>
      </c>
      <c r="IW173" s="5" t="s">
        <v>220</v>
      </c>
      <c r="IX173" s="5" t="s">
        <v>220</v>
      </c>
    </row>
    <row r="174" spans="1:258" x14ac:dyDescent="0.3">
      <c r="A174" s="1" t="s">
        <v>168</v>
      </c>
      <c r="B174" s="2">
        <v>10704277</v>
      </c>
      <c r="C174" s="5">
        <v>0</v>
      </c>
      <c r="D174" s="5">
        <v>0</v>
      </c>
      <c r="E174" s="5" t="s">
        <v>220</v>
      </c>
      <c r="F174" s="5" t="s">
        <v>220</v>
      </c>
      <c r="G174" s="5" t="s">
        <v>220</v>
      </c>
      <c r="H174" s="5" t="s">
        <v>220</v>
      </c>
      <c r="I174" s="5" t="s">
        <v>220</v>
      </c>
      <c r="J174" s="5" t="s">
        <v>220</v>
      </c>
      <c r="K174" s="5" t="s">
        <v>220</v>
      </c>
      <c r="L174" s="5" t="s">
        <v>220</v>
      </c>
      <c r="M174" s="5" t="s">
        <v>220</v>
      </c>
      <c r="N174" s="5" t="s">
        <v>220</v>
      </c>
      <c r="O174" s="5" t="s">
        <v>220</v>
      </c>
      <c r="P174" s="5" t="s">
        <v>220</v>
      </c>
      <c r="Q174" s="5" t="s">
        <v>220</v>
      </c>
      <c r="R174" s="5" t="s">
        <v>220</v>
      </c>
      <c r="S174" s="5" t="s">
        <v>220</v>
      </c>
      <c r="T174" s="5" t="s">
        <v>220</v>
      </c>
      <c r="U174" s="5" t="s">
        <v>220</v>
      </c>
      <c r="V174" s="5" t="s">
        <v>220</v>
      </c>
      <c r="W174" s="5" t="s">
        <v>220</v>
      </c>
      <c r="X174" s="5" t="s">
        <v>220</v>
      </c>
      <c r="Y174" s="5" t="s">
        <v>220</v>
      </c>
      <c r="Z174" s="5" t="s">
        <v>220</v>
      </c>
      <c r="AA174" s="5" t="s">
        <v>220</v>
      </c>
      <c r="AB174" s="5" t="s">
        <v>220</v>
      </c>
      <c r="AC174" s="5" t="s">
        <v>220</v>
      </c>
      <c r="AD174" s="5" t="s">
        <v>220</v>
      </c>
      <c r="AE174" s="5" t="s">
        <v>220</v>
      </c>
      <c r="AF174" s="5" t="s">
        <v>220</v>
      </c>
      <c r="AG174" s="5" t="s">
        <v>220</v>
      </c>
      <c r="AH174" s="5" t="s">
        <v>220</v>
      </c>
      <c r="AI174" s="5">
        <v>0</v>
      </c>
      <c r="AJ174" s="5">
        <v>0</v>
      </c>
      <c r="AK174" s="5" t="s">
        <v>220</v>
      </c>
      <c r="AL174" s="5" t="s">
        <v>220</v>
      </c>
      <c r="AM174" s="5" t="s">
        <v>220</v>
      </c>
      <c r="AN174" s="5" t="s">
        <v>220</v>
      </c>
      <c r="AO174" s="5" t="s">
        <v>220</v>
      </c>
      <c r="AP174" s="5" t="s">
        <v>220</v>
      </c>
      <c r="AQ174" s="5" t="s">
        <v>220</v>
      </c>
      <c r="AR174" s="5" t="s">
        <v>220</v>
      </c>
      <c r="AS174" s="5" t="s">
        <v>220</v>
      </c>
      <c r="AT174" s="5" t="s">
        <v>220</v>
      </c>
      <c r="AU174" s="5" t="s">
        <v>220</v>
      </c>
      <c r="AV174" s="5" t="s">
        <v>220</v>
      </c>
      <c r="AW174" s="5" t="s">
        <v>220</v>
      </c>
      <c r="AX174" s="5" t="s">
        <v>220</v>
      </c>
      <c r="AY174" s="5" t="s">
        <v>220</v>
      </c>
      <c r="AZ174" s="5" t="s">
        <v>220</v>
      </c>
      <c r="BA174" s="5" t="s">
        <v>220</v>
      </c>
      <c r="BB174" s="5" t="s">
        <v>220</v>
      </c>
      <c r="BC174" s="5" t="s">
        <v>220</v>
      </c>
      <c r="BD174" s="5" t="s">
        <v>220</v>
      </c>
      <c r="BE174" s="5" t="s">
        <v>220</v>
      </c>
      <c r="BF174" s="5" t="s">
        <v>220</v>
      </c>
      <c r="BG174" s="5" t="s">
        <v>220</v>
      </c>
      <c r="BH174" s="5" t="s">
        <v>220</v>
      </c>
      <c r="BI174" s="5" t="s">
        <v>220</v>
      </c>
      <c r="BJ174" s="5" t="s">
        <v>220</v>
      </c>
      <c r="BK174" s="5" t="s">
        <v>220</v>
      </c>
      <c r="BL174" s="5" t="s">
        <v>220</v>
      </c>
      <c r="BM174" s="5" t="s">
        <v>220</v>
      </c>
      <c r="BN174" s="5" t="s">
        <v>220</v>
      </c>
      <c r="BO174" s="6" t="s">
        <v>220</v>
      </c>
      <c r="BP174" s="6" t="s">
        <v>220</v>
      </c>
      <c r="BQ174" s="6" t="s">
        <v>220</v>
      </c>
      <c r="BR174" s="6" t="s">
        <v>220</v>
      </c>
      <c r="BS174" s="6" t="s">
        <v>220</v>
      </c>
      <c r="BT174" s="6" t="s">
        <v>220</v>
      </c>
      <c r="BU174" s="6" t="s">
        <v>220</v>
      </c>
      <c r="BV174" s="6" t="s">
        <v>220</v>
      </c>
      <c r="BW174" s="6" t="s">
        <v>220</v>
      </c>
      <c r="BX174" s="6" t="s">
        <v>220</v>
      </c>
      <c r="BY174" s="6" t="s">
        <v>220</v>
      </c>
      <c r="BZ174" s="6" t="s">
        <v>220</v>
      </c>
      <c r="CA174" s="6" t="s">
        <v>220</v>
      </c>
      <c r="CB174" s="6" t="s">
        <v>220</v>
      </c>
      <c r="CC174" s="6" t="s">
        <v>220</v>
      </c>
      <c r="CD174" s="6" t="s">
        <v>220</v>
      </c>
      <c r="CE174" s="6" t="s">
        <v>220</v>
      </c>
      <c r="CF174" s="6" t="s">
        <v>220</v>
      </c>
      <c r="CG174" s="6" t="s">
        <v>220</v>
      </c>
      <c r="CH174" s="6" t="s">
        <v>220</v>
      </c>
      <c r="CI174" s="6" t="s">
        <v>220</v>
      </c>
      <c r="CJ174" s="6" t="s">
        <v>220</v>
      </c>
      <c r="CK174" s="6" t="s">
        <v>220</v>
      </c>
      <c r="CL174" s="6" t="s">
        <v>220</v>
      </c>
      <c r="CM174" s="6" t="s">
        <v>220</v>
      </c>
      <c r="CN174" s="6" t="s">
        <v>220</v>
      </c>
      <c r="CO174" s="6" t="s">
        <v>220</v>
      </c>
      <c r="CP174" s="6" t="s">
        <v>220</v>
      </c>
      <c r="CQ174" s="6" t="s">
        <v>220</v>
      </c>
      <c r="CR174" s="6" t="s">
        <v>220</v>
      </c>
      <c r="CS174" s="6" t="s">
        <v>220</v>
      </c>
      <c r="CT174" s="6" t="s">
        <v>220</v>
      </c>
      <c r="CU174" s="6" t="s">
        <v>220</v>
      </c>
      <c r="CV174" s="6" t="s">
        <v>220</v>
      </c>
      <c r="CW174" s="6" t="s">
        <v>220</v>
      </c>
      <c r="CX174" s="6" t="s">
        <v>220</v>
      </c>
      <c r="CY174" s="6" t="s">
        <v>220</v>
      </c>
      <c r="CZ174" s="6" t="s">
        <v>220</v>
      </c>
      <c r="DA174" s="6" t="s">
        <v>220</v>
      </c>
      <c r="DB174" s="6" t="s">
        <v>220</v>
      </c>
      <c r="DC174" s="6" t="s">
        <v>220</v>
      </c>
      <c r="DD174" s="6" t="s">
        <v>220</v>
      </c>
      <c r="DE174" s="6" t="s">
        <v>220</v>
      </c>
      <c r="DF174" s="6" t="s">
        <v>220</v>
      </c>
      <c r="DG174" s="6" t="s">
        <v>220</v>
      </c>
      <c r="DH174" s="6" t="s">
        <v>220</v>
      </c>
      <c r="DI174" s="6" t="s">
        <v>220</v>
      </c>
      <c r="DJ174" s="6" t="s">
        <v>220</v>
      </c>
      <c r="DK174" s="6" t="s">
        <v>220</v>
      </c>
      <c r="DL174" s="6" t="s">
        <v>220</v>
      </c>
      <c r="DM174" s="6" t="s">
        <v>220</v>
      </c>
      <c r="DN174" s="6" t="s">
        <v>220</v>
      </c>
      <c r="DO174" s="6" t="s">
        <v>220</v>
      </c>
      <c r="DP174" s="6" t="s">
        <v>220</v>
      </c>
      <c r="DQ174" s="6" t="s">
        <v>220</v>
      </c>
      <c r="DR174" s="6" t="s">
        <v>220</v>
      </c>
      <c r="DS174" s="6" t="s">
        <v>220</v>
      </c>
      <c r="DT174" s="6" t="s">
        <v>220</v>
      </c>
      <c r="DU174" s="6" t="s">
        <v>220</v>
      </c>
      <c r="DV174" s="6" t="s">
        <v>220</v>
      </c>
      <c r="DW174" s="6" t="s">
        <v>220</v>
      </c>
      <c r="DX174" s="6" t="s">
        <v>220</v>
      </c>
      <c r="DY174" s="6" t="s">
        <v>220</v>
      </c>
      <c r="DZ174" s="6" t="s">
        <v>220</v>
      </c>
      <c r="EA174" s="6" t="s">
        <v>220</v>
      </c>
      <c r="EB174" s="6" t="s">
        <v>220</v>
      </c>
      <c r="EC174" s="6" t="s">
        <v>220</v>
      </c>
      <c r="ED174" s="6" t="s">
        <v>220</v>
      </c>
      <c r="EE174" s="6" t="s">
        <v>220</v>
      </c>
      <c r="EF174" s="6" t="s">
        <v>220</v>
      </c>
      <c r="EG174" s="6" t="s">
        <v>220</v>
      </c>
      <c r="EH174" s="6" t="s">
        <v>220</v>
      </c>
      <c r="EI174" s="6" t="s">
        <v>220</v>
      </c>
      <c r="EJ174" s="6" t="s">
        <v>220</v>
      </c>
      <c r="EK174" s="6" t="s">
        <v>220</v>
      </c>
      <c r="EL174" s="6" t="s">
        <v>220</v>
      </c>
      <c r="EM174" s="6" t="s">
        <v>220</v>
      </c>
      <c r="EN174" s="6" t="s">
        <v>220</v>
      </c>
      <c r="EO174" s="6" t="s">
        <v>220</v>
      </c>
      <c r="EP174" s="6" t="s">
        <v>220</v>
      </c>
      <c r="EQ174" s="6" t="s">
        <v>220</v>
      </c>
      <c r="ER174" s="6" t="s">
        <v>220</v>
      </c>
      <c r="ES174" s="6" t="s">
        <v>220</v>
      </c>
      <c r="ET174" s="6" t="s">
        <v>220</v>
      </c>
      <c r="EU174" s="6" t="s">
        <v>220</v>
      </c>
      <c r="EV174" s="6" t="s">
        <v>220</v>
      </c>
      <c r="EW174" s="6" t="s">
        <v>220</v>
      </c>
      <c r="EX174" s="6" t="s">
        <v>220</v>
      </c>
      <c r="EY174" s="6" t="s">
        <v>220</v>
      </c>
      <c r="EZ174" s="6" t="s">
        <v>220</v>
      </c>
      <c r="FA174" s="6" t="s">
        <v>220</v>
      </c>
      <c r="FB174" s="6" t="s">
        <v>220</v>
      </c>
      <c r="FC174" s="6" t="s">
        <v>220</v>
      </c>
      <c r="FD174" s="6" t="s">
        <v>220</v>
      </c>
      <c r="FE174" s="6" t="s">
        <v>220</v>
      </c>
      <c r="FF174" s="6" t="s">
        <v>220</v>
      </c>
      <c r="FG174" s="6" t="s">
        <v>220</v>
      </c>
      <c r="FH174" s="6" t="s">
        <v>220</v>
      </c>
      <c r="FI174" s="6" t="s">
        <v>220</v>
      </c>
      <c r="FJ174" s="6" t="s">
        <v>220</v>
      </c>
      <c r="FK174" s="6" t="s">
        <v>220</v>
      </c>
      <c r="FL174" s="6" t="s">
        <v>220</v>
      </c>
      <c r="FM174" s="6" t="s">
        <v>220</v>
      </c>
      <c r="FN174" s="6" t="s">
        <v>220</v>
      </c>
      <c r="FO174" s="6" t="s">
        <v>220</v>
      </c>
      <c r="FP174" s="6" t="s">
        <v>220</v>
      </c>
      <c r="FQ174" s="6" t="s">
        <v>220</v>
      </c>
      <c r="FR174" s="6" t="s">
        <v>220</v>
      </c>
      <c r="FS174" s="6" t="s">
        <v>220</v>
      </c>
      <c r="FT174" s="6" t="s">
        <v>220</v>
      </c>
      <c r="FU174" s="6" t="s">
        <v>220</v>
      </c>
      <c r="FV174" s="6" t="s">
        <v>220</v>
      </c>
      <c r="FW174" s="6" t="s">
        <v>220</v>
      </c>
      <c r="FX174" s="6" t="s">
        <v>220</v>
      </c>
      <c r="FY174" s="6" t="s">
        <v>220</v>
      </c>
      <c r="FZ174" s="6" t="s">
        <v>220</v>
      </c>
      <c r="GA174" s="6" t="s">
        <v>220</v>
      </c>
      <c r="GB174" s="6" t="s">
        <v>220</v>
      </c>
      <c r="GC174" s="6" t="s">
        <v>220</v>
      </c>
      <c r="GD174" s="6" t="s">
        <v>220</v>
      </c>
      <c r="GE174" s="6" t="s">
        <v>220</v>
      </c>
      <c r="GF174" s="6" t="s">
        <v>220</v>
      </c>
      <c r="GG174" s="6" t="s">
        <v>220</v>
      </c>
      <c r="GH174" s="6" t="s">
        <v>220</v>
      </c>
      <c r="GI174" s="6" t="s">
        <v>220</v>
      </c>
      <c r="GJ174" s="6" t="s">
        <v>220</v>
      </c>
      <c r="GK174" s="6" t="s">
        <v>220</v>
      </c>
      <c r="GL174" s="6" t="s">
        <v>220</v>
      </c>
      <c r="GM174" s="5" t="s">
        <v>220</v>
      </c>
      <c r="GN174" s="5" t="s">
        <v>220</v>
      </c>
      <c r="GO174" s="5" t="s">
        <v>220</v>
      </c>
      <c r="GP174" s="5" t="s">
        <v>220</v>
      </c>
      <c r="GQ174" s="5" t="s">
        <v>220</v>
      </c>
      <c r="GR174" s="5" t="s">
        <v>220</v>
      </c>
      <c r="GS174" s="5" t="s">
        <v>220</v>
      </c>
      <c r="GT174" s="5" t="s">
        <v>220</v>
      </c>
      <c r="GU174" s="5" t="s">
        <v>220</v>
      </c>
      <c r="GV174" s="5" t="s">
        <v>220</v>
      </c>
      <c r="GW174" s="5" t="s">
        <v>220</v>
      </c>
      <c r="GX174" s="5" t="s">
        <v>220</v>
      </c>
      <c r="GY174" s="5" t="s">
        <v>220</v>
      </c>
      <c r="GZ174" s="5" t="s">
        <v>220</v>
      </c>
      <c r="HA174" s="5" t="s">
        <v>220</v>
      </c>
      <c r="HB174" s="5" t="s">
        <v>220</v>
      </c>
      <c r="HC174" s="5" t="s">
        <v>220</v>
      </c>
      <c r="HD174" s="5" t="s">
        <v>220</v>
      </c>
      <c r="HE174" s="5" t="s">
        <v>220</v>
      </c>
      <c r="HF174" s="5" t="s">
        <v>220</v>
      </c>
      <c r="HG174" s="5" t="s">
        <v>220</v>
      </c>
      <c r="HH174" s="5" t="s">
        <v>220</v>
      </c>
      <c r="HI174" s="5" t="s">
        <v>220</v>
      </c>
      <c r="HJ174" s="5" t="s">
        <v>220</v>
      </c>
      <c r="HK174" s="5" t="s">
        <v>220</v>
      </c>
      <c r="HL174" s="5" t="s">
        <v>220</v>
      </c>
      <c r="HM174" s="5" t="s">
        <v>220</v>
      </c>
      <c r="HN174" s="5" t="s">
        <v>220</v>
      </c>
      <c r="HO174" s="5" t="s">
        <v>220</v>
      </c>
      <c r="HP174" s="5" t="s">
        <v>220</v>
      </c>
      <c r="HQ174" s="5" t="s">
        <v>220</v>
      </c>
      <c r="HR174" s="5" t="s">
        <v>220</v>
      </c>
      <c r="HS174" s="5" t="s">
        <v>220</v>
      </c>
      <c r="HT174" s="5" t="s">
        <v>220</v>
      </c>
      <c r="HU174" s="5" t="s">
        <v>220</v>
      </c>
      <c r="HV174" s="5" t="s">
        <v>220</v>
      </c>
      <c r="HW174" s="5" t="s">
        <v>220</v>
      </c>
      <c r="HX174" s="5" t="s">
        <v>220</v>
      </c>
      <c r="HY174" s="5" t="s">
        <v>220</v>
      </c>
      <c r="HZ174" s="5" t="s">
        <v>220</v>
      </c>
      <c r="IA174" s="5" t="s">
        <v>220</v>
      </c>
      <c r="IB174" s="5" t="s">
        <v>220</v>
      </c>
      <c r="IC174" s="5" t="s">
        <v>220</v>
      </c>
      <c r="ID174" s="5" t="s">
        <v>220</v>
      </c>
      <c r="IE174" s="5" t="s">
        <v>220</v>
      </c>
      <c r="IF174" s="5" t="s">
        <v>220</v>
      </c>
      <c r="IG174" s="5" t="s">
        <v>220</v>
      </c>
      <c r="IH174" s="5" t="s">
        <v>220</v>
      </c>
      <c r="II174" s="5" t="s">
        <v>220</v>
      </c>
      <c r="IJ174" s="5" t="s">
        <v>220</v>
      </c>
      <c r="IK174" s="5" t="s">
        <v>220</v>
      </c>
      <c r="IL174" s="5" t="s">
        <v>220</v>
      </c>
      <c r="IM174" s="5" t="s">
        <v>220</v>
      </c>
      <c r="IN174" s="5" t="s">
        <v>220</v>
      </c>
      <c r="IO174" s="5" t="s">
        <v>220</v>
      </c>
      <c r="IP174" s="5" t="s">
        <v>220</v>
      </c>
      <c r="IQ174" s="5" t="s">
        <v>220</v>
      </c>
      <c r="IR174" s="5" t="s">
        <v>220</v>
      </c>
      <c r="IS174" s="5" t="s">
        <v>220</v>
      </c>
      <c r="IT174" s="5" t="s">
        <v>220</v>
      </c>
      <c r="IU174" s="5" t="s">
        <v>220</v>
      </c>
      <c r="IV174" s="5" t="s">
        <v>220</v>
      </c>
      <c r="IW174" s="5" t="s">
        <v>220</v>
      </c>
      <c r="IX174" s="5" t="s">
        <v>220</v>
      </c>
    </row>
    <row r="175" spans="1:258" x14ac:dyDescent="0.3">
      <c r="A175" s="1" t="s">
        <v>169</v>
      </c>
      <c r="B175" s="2">
        <v>10704134</v>
      </c>
      <c r="C175" s="5">
        <v>0</v>
      </c>
      <c r="D175" s="5">
        <v>0</v>
      </c>
      <c r="E175" s="5" t="s">
        <v>220</v>
      </c>
      <c r="F175" s="5" t="s">
        <v>220</v>
      </c>
      <c r="G175" s="5" t="s">
        <v>220</v>
      </c>
      <c r="H175" s="5" t="s">
        <v>220</v>
      </c>
      <c r="I175" s="5" t="s">
        <v>220</v>
      </c>
      <c r="J175" s="5" t="s">
        <v>220</v>
      </c>
      <c r="K175" s="5" t="s">
        <v>220</v>
      </c>
      <c r="L175" s="5" t="s">
        <v>220</v>
      </c>
      <c r="M175" s="5" t="s">
        <v>220</v>
      </c>
      <c r="N175" s="5" t="s">
        <v>220</v>
      </c>
      <c r="O175" s="5" t="s">
        <v>220</v>
      </c>
      <c r="P175" s="5" t="s">
        <v>220</v>
      </c>
      <c r="Q175" s="5" t="s">
        <v>220</v>
      </c>
      <c r="R175" s="5" t="s">
        <v>220</v>
      </c>
      <c r="S175" s="5" t="s">
        <v>220</v>
      </c>
      <c r="T175" s="5" t="s">
        <v>220</v>
      </c>
      <c r="U175" s="5" t="s">
        <v>220</v>
      </c>
      <c r="V175" s="5" t="s">
        <v>220</v>
      </c>
      <c r="W175" s="5" t="s">
        <v>220</v>
      </c>
      <c r="X175" s="5" t="s">
        <v>220</v>
      </c>
      <c r="Y175" s="5" t="s">
        <v>220</v>
      </c>
      <c r="Z175" s="5" t="s">
        <v>220</v>
      </c>
      <c r="AA175" s="5" t="s">
        <v>220</v>
      </c>
      <c r="AB175" s="5" t="s">
        <v>220</v>
      </c>
      <c r="AC175" s="5" t="s">
        <v>220</v>
      </c>
      <c r="AD175" s="5" t="s">
        <v>220</v>
      </c>
      <c r="AE175" s="5" t="s">
        <v>220</v>
      </c>
      <c r="AF175" s="5" t="s">
        <v>220</v>
      </c>
      <c r="AG175" s="5" t="s">
        <v>220</v>
      </c>
      <c r="AH175" s="5" t="s">
        <v>220</v>
      </c>
      <c r="AI175" s="5">
        <v>0</v>
      </c>
      <c r="AJ175" s="5">
        <v>0</v>
      </c>
      <c r="AK175" s="5" t="s">
        <v>220</v>
      </c>
      <c r="AL175" s="5" t="s">
        <v>220</v>
      </c>
      <c r="AM175" s="5" t="s">
        <v>220</v>
      </c>
      <c r="AN175" s="5" t="s">
        <v>220</v>
      </c>
      <c r="AO175" s="5" t="s">
        <v>220</v>
      </c>
      <c r="AP175" s="5" t="s">
        <v>220</v>
      </c>
      <c r="AQ175" s="5" t="s">
        <v>220</v>
      </c>
      <c r="AR175" s="5" t="s">
        <v>220</v>
      </c>
      <c r="AS175" s="5" t="s">
        <v>220</v>
      </c>
      <c r="AT175" s="5" t="s">
        <v>220</v>
      </c>
      <c r="AU175" s="5" t="s">
        <v>220</v>
      </c>
      <c r="AV175" s="5" t="s">
        <v>220</v>
      </c>
      <c r="AW175" s="5" t="s">
        <v>220</v>
      </c>
      <c r="AX175" s="5" t="s">
        <v>220</v>
      </c>
      <c r="AY175" s="5" t="s">
        <v>220</v>
      </c>
      <c r="AZ175" s="5" t="s">
        <v>220</v>
      </c>
      <c r="BA175" s="5" t="s">
        <v>220</v>
      </c>
      <c r="BB175" s="5" t="s">
        <v>220</v>
      </c>
      <c r="BC175" s="5" t="s">
        <v>220</v>
      </c>
      <c r="BD175" s="5" t="s">
        <v>220</v>
      </c>
      <c r="BE175" s="5" t="s">
        <v>220</v>
      </c>
      <c r="BF175" s="5" t="s">
        <v>220</v>
      </c>
      <c r="BG175" s="5" t="s">
        <v>220</v>
      </c>
      <c r="BH175" s="5" t="s">
        <v>220</v>
      </c>
      <c r="BI175" s="5" t="s">
        <v>220</v>
      </c>
      <c r="BJ175" s="5" t="s">
        <v>220</v>
      </c>
      <c r="BK175" s="5" t="s">
        <v>220</v>
      </c>
      <c r="BL175" s="5" t="s">
        <v>220</v>
      </c>
      <c r="BM175" s="5" t="s">
        <v>220</v>
      </c>
      <c r="BN175" s="5" t="s">
        <v>220</v>
      </c>
      <c r="BO175" s="6" t="s">
        <v>220</v>
      </c>
      <c r="BP175" s="6" t="s">
        <v>220</v>
      </c>
      <c r="BQ175" s="6" t="s">
        <v>220</v>
      </c>
      <c r="BR175" s="6" t="s">
        <v>220</v>
      </c>
      <c r="BS175" s="6" t="s">
        <v>220</v>
      </c>
      <c r="BT175" s="6" t="s">
        <v>220</v>
      </c>
      <c r="BU175" s="6" t="s">
        <v>220</v>
      </c>
      <c r="BV175" s="6" t="s">
        <v>220</v>
      </c>
      <c r="BW175" s="6" t="s">
        <v>220</v>
      </c>
      <c r="BX175" s="6" t="s">
        <v>220</v>
      </c>
      <c r="BY175" s="6" t="s">
        <v>220</v>
      </c>
      <c r="BZ175" s="6" t="s">
        <v>220</v>
      </c>
      <c r="CA175" s="6" t="s">
        <v>220</v>
      </c>
      <c r="CB175" s="6" t="s">
        <v>220</v>
      </c>
      <c r="CC175" s="6" t="s">
        <v>220</v>
      </c>
      <c r="CD175" s="6" t="s">
        <v>220</v>
      </c>
      <c r="CE175" s="6" t="s">
        <v>220</v>
      </c>
      <c r="CF175" s="6" t="s">
        <v>220</v>
      </c>
      <c r="CG175" s="6" t="s">
        <v>220</v>
      </c>
      <c r="CH175" s="6" t="s">
        <v>220</v>
      </c>
      <c r="CI175" s="6" t="s">
        <v>220</v>
      </c>
      <c r="CJ175" s="6" t="s">
        <v>220</v>
      </c>
      <c r="CK175" s="6" t="s">
        <v>220</v>
      </c>
      <c r="CL175" s="6" t="s">
        <v>220</v>
      </c>
      <c r="CM175" s="6" t="s">
        <v>220</v>
      </c>
      <c r="CN175" s="6" t="s">
        <v>220</v>
      </c>
      <c r="CO175" s="6" t="s">
        <v>220</v>
      </c>
      <c r="CP175" s="6" t="s">
        <v>220</v>
      </c>
      <c r="CQ175" s="6" t="s">
        <v>220</v>
      </c>
      <c r="CR175" s="6" t="s">
        <v>220</v>
      </c>
      <c r="CS175" s="6" t="s">
        <v>220</v>
      </c>
      <c r="CT175" s="6" t="s">
        <v>220</v>
      </c>
      <c r="CU175" s="6" t="s">
        <v>220</v>
      </c>
      <c r="CV175" s="6" t="s">
        <v>220</v>
      </c>
      <c r="CW175" s="6" t="s">
        <v>220</v>
      </c>
      <c r="CX175" s="6" t="s">
        <v>220</v>
      </c>
      <c r="CY175" s="6" t="s">
        <v>220</v>
      </c>
      <c r="CZ175" s="6" t="s">
        <v>220</v>
      </c>
      <c r="DA175" s="6" t="s">
        <v>220</v>
      </c>
      <c r="DB175" s="6" t="s">
        <v>220</v>
      </c>
      <c r="DC175" s="6" t="s">
        <v>220</v>
      </c>
      <c r="DD175" s="6" t="s">
        <v>220</v>
      </c>
      <c r="DE175" s="6" t="s">
        <v>220</v>
      </c>
      <c r="DF175" s="6" t="s">
        <v>220</v>
      </c>
      <c r="DG175" s="6" t="s">
        <v>220</v>
      </c>
      <c r="DH175" s="6" t="s">
        <v>220</v>
      </c>
      <c r="DI175" s="6" t="s">
        <v>220</v>
      </c>
      <c r="DJ175" s="6" t="s">
        <v>220</v>
      </c>
      <c r="DK175" s="6" t="s">
        <v>220</v>
      </c>
      <c r="DL175" s="6" t="s">
        <v>220</v>
      </c>
      <c r="DM175" s="6" t="s">
        <v>220</v>
      </c>
      <c r="DN175" s="6" t="s">
        <v>220</v>
      </c>
      <c r="DO175" s="6" t="s">
        <v>220</v>
      </c>
      <c r="DP175" s="6" t="s">
        <v>220</v>
      </c>
      <c r="DQ175" s="6" t="s">
        <v>220</v>
      </c>
      <c r="DR175" s="6" t="s">
        <v>220</v>
      </c>
      <c r="DS175" s="6" t="s">
        <v>220</v>
      </c>
      <c r="DT175" s="6" t="s">
        <v>220</v>
      </c>
      <c r="DU175" s="6" t="s">
        <v>220</v>
      </c>
      <c r="DV175" s="6" t="s">
        <v>220</v>
      </c>
      <c r="DW175" s="6" t="s">
        <v>220</v>
      </c>
      <c r="DX175" s="6" t="s">
        <v>220</v>
      </c>
      <c r="DY175" s="6" t="s">
        <v>220</v>
      </c>
      <c r="DZ175" s="6" t="s">
        <v>220</v>
      </c>
      <c r="EA175" s="6" t="s">
        <v>220</v>
      </c>
      <c r="EB175" s="6" t="s">
        <v>220</v>
      </c>
      <c r="EC175" s="6" t="s">
        <v>220</v>
      </c>
      <c r="ED175" s="6" t="s">
        <v>220</v>
      </c>
      <c r="EE175" s="6" t="s">
        <v>220</v>
      </c>
      <c r="EF175" s="6" t="s">
        <v>220</v>
      </c>
      <c r="EG175" s="6" t="s">
        <v>220</v>
      </c>
      <c r="EH175" s="6" t="s">
        <v>220</v>
      </c>
      <c r="EI175" s="6" t="s">
        <v>220</v>
      </c>
      <c r="EJ175" s="6" t="s">
        <v>220</v>
      </c>
      <c r="EK175" s="6" t="s">
        <v>220</v>
      </c>
      <c r="EL175" s="6" t="s">
        <v>220</v>
      </c>
      <c r="EM175" s="6" t="s">
        <v>220</v>
      </c>
      <c r="EN175" s="6" t="s">
        <v>220</v>
      </c>
      <c r="EO175" s="6" t="s">
        <v>220</v>
      </c>
      <c r="EP175" s="6" t="s">
        <v>220</v>
      </c>
      <c r="EQ175" s="6" t="s">
        <v>220</v>
      </c>
      <c r="ER175" s="6" t="s">
        <v>220</v>
      </c>
      <c r="ES175" s="6" t="s">
        <v>220</v>
      </c>
      <c r="ET175" s="6" t="s">
        <v>220</v>
      </c>
      <c r="EU175" s="6" t="s">
        <v>220</v>
      </c>
      <c r="EV175" s="6" t="s">
        <v>220</v>
      </c>
      <c r="EW175" s="6" t="s">
        <v>220</v>
      </c>
      <c r="EX175" s="6" t="s">
        <v>220</v>
      </c>
      <c r="EY175" s="6" t="s">
        <v>220</v>
      </c>
      <c r="EZ175" s="6" t="s">
        <v>220</v>
      </c>
      <c r="FA175" s="6" t="s">
        <v>220</v>
      </c>
      <c r="FB175" s="6" t="s">
        <v>220</v>
      </c>
      <c r="FC175" s="6" t="s">
        <v>220</v>
      </c>
      <c r="FD175" s="6" t="s">
        <v>220</v>
      </c>
      <c r="FE175" s="6" t="s">
        <v>220</v>
      </c>
      <c r="FF175" s="6" t="s">
        <v>220</v>
      </c>
      <c r="FG175" s="6" t="s">
        <v>220</v>
      </c>
      <c r="FH175" s="6" t="s">
        <v>220</v>
      </c>
      <c r="FI175" s="6" t="s">
        <v>220</v>
      </c>
      <c r="FJ175" s="6" t="s">
        <v>220</v>
      </c>
      <c r="FK175" s="6" t="s">
        <v>220</v>
      </c>
      <c r="FL175" s="6" t="s">
        <v>220</v>
      </c>
      <c r="FM175" s="6" t="s">
        <v>220</v>
      </c>
      <c r="FN175" s="6" t="s">
        <v>220</v>
      </c>
      <c r="FO175" s="6" t="s">
        <v>220</v>
      </c>
      <c r="FP175" s="6" t="s">
        <v>220</v>
      </c>
      <c r="FQ175" s="6" t="s">
        <v>220</v>
      </c>
      <c r="FR175" s="6" t="s">
        <v>220</v>
      </c>
      <c r="FS175" s="6" t="s">
        <v>220</v>
      </c>
      <c r="FT175" s="6" t="s">
        <v>220</v>
      </c>
      <c r="FU175" s="6" t="s">
        <v>220</v>
      </c>
      <c r="FV175" s="6" t="s">
        <v>220</v>
      </c>
      <c r="FW175" s="6" t="s">
        <v>220</v>
      </c>
      <c r="FX175" s="6" t="s">
        <v>220</v>
      </c>
      <c r="FY175" s="6" t="s">
        <v>220</v>
      </c>
      <c r="FZ175" s="6" t="s">
        <v>220</v>
      </c>
      <c r="GA175" s="6" t="s">
        <v>220</v>
      </c>
      <c r="GB175" s="6" t="s">
        <v>220</v>
      </c>
      <c r="GC175" s="6" t="s">
        <v>220</v>
      </c>
      <c r="GD175" s="6" t="s">
        <v>220</v>
      </c>
      <c r="GE175" s="6" t="s">
        <v>220</v>
      </c>
      <c r="GF175" s="6" t="s">
        <v>220</v>
      </c>
      <c r="GG175" s="6" t="s">
        <v>220</v>
      </c>
      <c r="GH175" s="6" t="s">
        <v>220</v>
      </c>
      <c r="GI175" s="6" t="s">
        <v>220</v>
      </c>
      <c r="GJ175" s="6" t="s">
        <v>220</v>
      </c>
      <c r="GK175" s="6" t="s">
        <v>220</v>
      </c>
      <c r="GL175" s="6" t="s">
        <v>220</v>
      </c>
      <c r="GM175" s="5" t="s">
        <v>220</v>
      </c>
      <c r="GN175" s="5" t="s">
        <v>220</v>
      </c>
      <c r="GO175" s="5" t="s">
        <v>220</v>
      </c>
      <c r="GP175" s="5" t="s">
        <v>220</v>
      </c>
      <c r="GQ175" s="5" t="s">
        <v>220</v>
      </c>
      <c r="GR175" s="5" t="s">
        <v>220</v>
      </c>
      <c r="GS175" s="5" t="s">
        <v>220</v>
      </c>
      <c r="GT175" s="5" t="s">
        <v>220</v>
      </c>
      <c r="GU175" s="5" t="s">
        <v>220</v>
      </c>
      <c r="GV175" s="5" t="s">
        <v>220</v>
      </c>
      <c r="GW175" s="5" t="s">
        <v>220</v>
      </c>
      <c r="GX175" s="5" t="s">
        <v>220</v>
      </c>
      <c r="GY175" s="5" t="s">
        <v>220</v>
      </c>
      <c r="GZ175" s="5" t="s">
        <v>220</v>
      </c>
      <c r="HA175" s="5" t="s">
        <v>220</v>
      </c>
      <c r="HB175" s="5" t="s">
        <v>220</v>
      </c>
      <c r="HC175" s="5" t="s">
        <v>220</v>
      </c>
      <c r="HD175" s="5" t="s">
        <v>220</v>
      </c>
      <c r="HE175" s="5" t="s">
        <v>220</v>
      </c>
      <c r="HF175" s="5" t="s">
        <v>220</v>
      </c>
      <c r="HG175" s="5" t="s">
        <v>220</v>
      </c>
      <c r="HH175" s="5" t="s">
        <v>220</v>
      </c>
      <c r="HI175" s="5" t="s">
        <v>220</v>
      </c>
      <c r="HJ175" s="5" t="s">
        <v>220</v>
      </c>
      <c r="HK175" s="5" t="s">
        <v>220</v>
      </c>
      <c r="HL175" s="5" t="s">
        <v>220</v>
      </c>
      <c r="HM175" s="5" t="s">
        <v>220</v>
      </c>
      <c r="HN175" s="5" t="s">
        <v>220</v>
      </c>
      <c r="HO175" s="5" t="s">
        <v>220</v>
      </c>
      <c r="HP175" s="5" t="s">
        <v>220</v>
      </c>
      <c r="HQ175" s="5" t="s">
        <v>220</v>
      </c>
      <c r="HR175" s="5" t="s">
        <v>220</v>
      </c>
      <c r="HS175" s="5" t="s">
        <v>220</v>
      </c>
      <c r="HT175" s="5" t="s">
        <v>220</v>
      </c>
      <c r="HU175" s="5" t="s">
        <v>220</v>
      </c>
      <c r="HV175" s="5" t="s">
        <v>220</v>
      </c>
      <c r="HW175" s="5" t="s">
        <v>220</v>
      </c>
      <c r="HX175" s="5" t="s">
        <v>220</v>
      </c>
      <c r="HY175" s="5" t="s">
        <v>220</v>
      </c>
      <c r="HZ175" s="5" t="s">
        <v>220</v>
      </c>
      <c r="IA175" s="5" t="s">
        <v>220</v>
      </c>
      <c r="IB175" s="5" t="s">
        <v>220</v>
      </c>
      <c r="IC175" s="5" t="s">
        <v>220</v>
      </c>
      <c r="ID175" s="5" t="s">
        <v>220</v>
      </c>
      <c r="IE175" s="5" t="s">
        <v>220</v>
      </c>
      <c r="IF175" s="5" t="s">
        <v>220</v>
      </c>
      <c r="IG175" s="5" t="s">
        <v>220</v>
      </c>
      <c r="IH175" s="5" t="s">
        <v>220</v>
      </c>
      <c r="II175" s="5" t="s">
        <v>220</v>
      </c>
      <c r="IJ175" s="5" t="s">
        <v>220</v>
      </c>
      <c r="IK175" s="5" t="s">
        <v>220</v>
      </c>
      <c r="IL175" s="5" t="s">
        <v>220</v>
      </c>
      <c r="IM175" s="5" t="s">
        <v>220</v>
      </c>
      <c r="IN175" s="5" t="s">
        <v>220</v>
      </c>
      <c r="IO175" s="5" t="s">
        <v>220</v>
      </c>
      <c r="IP175" s="5" t="s">
        <v>220</v>
      </c>
      <c r="IQ175" s="5" t="s">
        <v>220</v>
      </c>
      <c r="IR175" s="5" t="s">
        <v>220</v>
      </c>
      <c r="IS175" s="5" t="s">
        <v>220</v>
      </c>
      <c r="IT175" s="5" t="s">
        <v>220</v>
      </c>
      <c r="IU175" s="5" t="s">
        <v>220</v>
      </c>
      <c r="IV175" s="5" t="s">
        <v>220</v>
      </c>
      <c r="IW175" s="5" t="s">
        <v>220</v>
      </c>
      <c r="IX175" s="5" t="s">
        <v>220</v>
      </c>
    </row>
    <row r="176" spans="1:258" x14ac:dyDescent="0.3">
      <c r="A176" s="1" t="s">
        <v>170</v>
      </c>
      <c r="B176" s="2">
        <v>4057030</v>
      </c>
      <c r="C176" s="5">
        <v>3698302</v>
      </c>
      <c r="D176" s="5">
        <v>3766234</v>
      </c>
      <c r="E176" s="5">
        <v>3785634</v>
      </c>
      <c r="F176" s="5">
        <v>3724044</v>
      </c>
      <c r="G176" s="5">
        <v>3724403</v>
      </c>
      <c r="H176" s="5">
        <v>3726982</v>
      </c>
      <c r="I176" s="5">
        <v>3866665</v>
      </c>
      <c r="J176" s="5">
        <v>3820637</v>
      </c>
      <c r="K176" s="5">
        <v>3888011</v>
      </c>
      <c r="L176" s="5">
        <v>3869540</v>
      </c>
      <c r="M176" s="5">
        <v>3905696</v>
      </c>
      <c r="N176" s="5">
        <v>3852706</v>
      </c>
      <c r="O176" s="5">
        <v>4004797</v>
      </c>
      <c r="P176" s="5">
        <v>3778369</v>
      </c>
      <c r="Q176" s="5">
        <v>3633226</v>
      </c>
      <c r="R176" s="5">
        <v>3459750</v>
      </c>
      <c r="S176" s="5">
        <v>3389742</v>
      </c>
      <c r="T176" s="5">
        <v>3188726</v>
      </c>
      <c r="U176" s="5">
        <v>3122331</v>
      </c>
      <c r="V176" s="5">
        <v>3027963</v>
      </c>
      <c r="W176" s="5">
        <v>2736837</v>
      </c>
      <c r="X176" s="5">
        <v>2662599</v>
      </c>
      <c r="Y176" s="5">
        <v>2608515</v>
      </c>
      <c r="Z176" s="5">
        <v>2516282</v>
      </c>
      <c r="AA176" s="5">
        <v>2330191</v>
      </c>
      <c r="AB176" s="5">
        <v>2374868</v>
      </c>
      <c r="AC176" s="5">
        <v>2223479</v>
      </c>
      <c r="AD176" s="5">
        <v>2146268</v>
      </c>
      <c r="AE176" s="5">
        <v>2081476</v>
      </c>
      <c r="AF176" s="5">
        <v>2069718</v>
      </c>
      <c r="AG176" s="5">
        <v>2093983</v>
      </c>
      <c r="AH176" s="5">
        <v>2000922</v>
      </c>
      <c r="AI176" s="5">
        <v>16968920</v>
      </c>
      <c r="AJ176" s="5">
        <v>16059482</v>
      </c>
      <c r="AK176" s="5">
        <v>13442595</v>
      </c>
      <c r="AL176" s="5">
        <v>13718397</v>
      </c>
      <c r="AM176" s="5">
        <v>14279396</v>
      </c>
      <c r="AN176" s="5">
        <v>13311011</v>
      </c>
      <c r="AO176" s="5">
        <v>13025375</v>
      </c>
      <c r="AP176" s="5">
        <v>12865758</v>
      </c>
      <c r="AQ176" s="5">
        <v>13061414</v>
      </c>
      <c r="AR176" s="5">
        <v>13209464</v>
      </c>
      <c r="AS176" s="5">
        <v>13737274</v>
      </c>
      <c r="AT176" s="5">
        <v>15216328</v>
      </c>
      <c r="AU176" s="5">
        <v>14639590</v>
      </c>
      <c r="AV176" s="5">
        <v>13831362</v>
      </c>
      <c r="AW176" s="5">
        <v>12332123</v>
      </c>
      <c r="AX176" s="5">
        <v>11835305</v>
      </c>
      <c r="AY176" s="5">
        <v>11639785</v>
      </c>
      <c r="AZ176" s="5">
        <v>12030046</v>
      </c>
      <c r="BA176" s="5">
        <v>15389381</v>
      </c>
      <c r="BB176" s="5">
        <v>14395268</v>
      </c>
      <c r="BC176" s="5">
        <v>13013303</v>
      </c>
      <c r="BD176" s="5">
        <v>12140421</v>
      </c>
      <c r="BE176" s="5">
        <v>10899869</v>
      </c>
      <c r="BF176" s="5">
        <v>10657108</v>
      </c>
      <c r="BG176" s="5">
        <v>9248339</v>
      </c>
      <c r="BH176" s="5">
        <v>10028718</v>
      </c>
      <c r="BI176" s="5">
        <v>9345935</v>
      </c>
      <c r="BJ176" s="5">
        <v>8502342</v>
      </c>
      <c r="BK176" s="5">
        <v>7983640</v>
      </c>
      <c r="BL176" s="5">
        <v>6743528</v>
      </c>
      <c r="BM176" s="5">
        <v>7505257</v>
      </c>
      <c r="BN176" s="5">
        <v>7860359</v>
      </c>
      <c r="BO176" s="6">
        <v>12.185460296498309</v>
      </c>
      <c r="BP176" s="6">
        <v>12.576834046955121</v>
      </c>
      <c r="BQ176" s="6">
        <v>12.051217840921749</v>
      </c>
      <c r="BR176" s="6">
        <v>11.13241411755607</v>
      </c>
      <c r="BS176" s="6">
        <v>11.50708221078175</v>
      </c>
      <c r="BT176" s="6">
        <v>10.99988918650822</v>
      </c>
      <c r="BU176" s="6">
        <v>10.37066826321907</v>
      </c>
      <c r="BV176" s="6">
        <v>10.1511868308871</v>
      </c>
      <c r="BW176" s="6">
        <v>9.8741464789717703</v>
      </c>
      <c r="BX176" s="6">
        <v>9.6190244835303407</v>
      </c>
      <c r="BY176" s="6">
        <v>9.6726166091779806</v>
      </c>
      <c r="BZ176" s="6">
        <v>9.1125019369497799</v>
      </c>
      <c r="CA176" s="6">
        <v>9.0633058304827898</v>
      </c>
      <c r="CB176" s="6">
        <v>9.0901656243739009</v>
      </c>
      <c r="CC176" s="6">
        <v>9.0997367078183409</v>
      </c>
      <c r="CD176" s="6">
        <v>9.1163234337741095</v>
      </c>
      <c r="CE176" s="6">
        <v>9.10901517264295</v>
      </c>
      <c r="CF176" s="6">
        <v>9.0973893038227107</v>
      </c>
      <c r="CG176" s="6">
        <v>9.0852955692397703</v>
      </c>
      <c r="CH176" s="6">
        <v>9.1388170859419304</v>
      </c>
      <c r="CI176" s="6" t="s">
        <v>220</v>
      </c>
      <c r="CJ176" s="6" t="s">
        <v>220</v>
      </c>
      <c r="CK176" s="6" t="s">
        <v>220</v>
      </c>
      <c r="CL176" s="6" t="s">
        <v>220</v>
      </c>
      <c r="CM176" s="6" t="s">
        <v>220</v>
      </c>
      <c r="CN176" s="6" t="s">
        <v>220</v>
      </c>
      <c r="CO176" s="6" t="s">
        <v>220</v>
      </c>
      <c r="CP176" s="6" t="s">
        <v>220</v>
      </c>
      <c r="CQ176" s="6" t="s">
        <v>220</v>
      </c>
      <c r="CR176" s="6" t="s">
        <v>220</v>
      </c>
      <c r="CS176" s="6" t="s">
        <v>220</v>
      </c>
      <c r="CT176" s="6" t="s">
        <v>220</v>
      </c>
      <c r="CU176" s="6">
        <v>10.75886922987279</v>
      </c>
      <c r="CV176" s="6">
        <v>11.171673299906089</v>
      </c>
      <c r="CW176" s="6">
        <v>10.77570387047537</v>
      </c>
      <c r="CX176" s="6">
        <v>10.236156835097789</v>
      </c>
      <c r="CY176" s="6">
        <v>10.51904288347805</v>
      </c>
      <c r="CZ176" s="6">
        <v>9.9866180851696402</v>
      </c>
      <c r="DA176" s="6">
        <v>9.5472543730578892</v>
      </c>
      <c r="DB176" s="6">
        <v>9.3966973342922202</v>
      </c>
      <c r="DC176" s="6">
        <v>9.1865300758917403</v>
      </c>
      <c r="DD176" s="6">
        <v>8.9371496637676096</v>
      </c>
      <c r="DE176" s="6">
        <v>8.9864058805155498</v>
      </c>
      <c r="DF176" s="6">
        <v>8.4432386982782095</v>
      </c>
      <c r="DG176" s="6">
        <v>8.4244832089821404</v>
      </c>
      <c r="DH176" s="6">
        <v>8.4168539656763794</v>
      </c>
      <c r="DI176" s="6">
        <v>8.4155184487635708</v>
      </c>
      <c r="DJ176" s="6">
        <v>8.4202486483069698</v>
      </c>
      <c r="DK176" s="6">
        <v>8.3679281691153999</v>
      </c>
      <c r="DL176" s="6">
        <v>8.3127070223477997</v>
      </c>
      <c r="DM176" s="6">
        <v>8.1119304209889407</v>
      </c>
      <c r="DN176" s="6">
        <v>8.1192873601242308</v>
      </c>
      <c r="DO176" s="6" t="s">
        <v>220</v>
      </c>
      <c r="DP176" s="6" t="s">
        <v>220</v>
      </c>
      <c r="DQ176" s="6" t="s">
        <v>220</v>
      </c>
      <c r="DR176" s="6" t="s">
        <v>220</v>
      </c>
      <c r="DS176" s="6" t="s">
        <v>220</v>
      </c>
      <c r="DT176" s="6" t="s">
        <v>220</v>
      </c>
      <c r="DU176" s="6" t="s">
        <v>220</v>
      </c>
      <c r="DV176" s="6" t="s">
        <v>220</v>
      </c>
      <c r="DW176" s="6" t="s">
        <v>220</v>
      </c>
      <c r="DX176" s="6" t="s">
        <v>220</v>
      </c>
      <c r="DY176" s="6" t="s">
        <v>220</v>
      </c>
      <c r="DZ176" s="6" t="s">
        <v>220</v>
      </c>
      <c r="EA176" s="6">
        <v>12.185460296498311</v>
      </c>
      <c r="EB176" s="6">
        <v>12.576834046955128</v>
      </c>
      <c r="EC176" s="6">
        <v>12.051217840921758</v>
      </c>
      <c r="ED176" s="6">
        <v>11.132414117556076</v>
      </c>
      <c r="EE176" s="6">
        <v>11.507082210781757</v>
      </c>
      <c r="EF176" s="6">
        <v>10.999889186508229</v>
      </c>
      <c r="EG176" s="6">
        <v>10.370668263219079</v>
      </c>
      <c r="EH176" s="6">
        <v>10.1511868308871</v>
      </c>
      <c r="EI176" s="6">
        <v>9.8741464789717721</v>
      </c>
      <c r="EJ176" s="6">
        <v>9.6190244835303425</v>
      </c>
      <c r="EK176" s="6">
        <v>9.6726166091779806</v>
      </c>
      <c r="EL176" s="6">
        <v>9.1125019369497871</v>
      </c>
      <c r="EM176" s="6">
        <v>9.0633058304827934</v>
      </c>
      <c r="EN176" s="6">
        <v>9.0901656243739026</v>
      </c>
      <c r="EO176" s="6">
        <v>9.0997367078183409</v>
      </c>
      <c r="EP176" s="6">
        <v>9.1163234337741166</v>
      </c>
      <c r="EQ176" s="6">
        <v>9.1090151726429589</v>
      </c>
      <c r="ER176" s="6">
        <v>9.097389303822716</v>
      </c>
      <c r="ES176" s="6">
        <v>9.0852955692397757</v>
      </c>
      <c r="ET176" s="6">
        <v>9.1388170859419358</v>
      </c>
      <c r="EU176" s="6" t="s">
        <v>220</v>
      </c>
      <c r="EV176" s="6" t="s">
        <v>220</v>
      </c>
      <c r="EW176" s="6" t="s">
        <v>220</v>
      </c>
      <c r="EX176" s="6" t="s">
        <v>220</v>
      </c>
      <c r="EY176" s="6" t="s">
        <v>220</v>
      </c>
      <c r="EZ176" s="6" t="s">
        <v>220</v>
      </c>
      <c r="FA176" s="6" t="s">
        <v>220</v>
      </c>
      <c r="FB176" s="6" t="s">
        <v>220</v>
      </c>
      <c r="FC176" s="6" t="s">
        <v>220</v>
      </c>
      <c r="FD176" s="6" t="s">
        <v>220</v>
      </c>
      <c r="FE176" s="6" t="s">
        <v>220</v>
      </c>
      <c r="FF176" s="6" t="s">
        <v>220</v>
      </c>
      <c r="FG176" s="6">
        <v>10.758869229872793</v>
      </c>
      <c r="FH176" s="6">
        <v>11.171673299906091</v>
      </c>
      <c r="FI176" s="6">
        <v>10.775703870475374</v>
      </c>
      <c r="FJ176" s="6">
        <v>10.236156835097797</v>
      </c>
      <c r="FK176" s="6">
        <v>10.519042883478052</v>
      </c>
      <c r="FL176" s="6">
        <v>9.986618085169642</v>
      </c>
      <c r="FM176" s="6">
        <v>9.5472543730578963</v>
      </c>
      <c r="FN176" s="6">
        <v>9.3966973342922291</v>
      </c>
      <c r="FO176" s="6">
        <v>9.1865300758917403</v>
      </c>
      <c r="FP176" s="6">
        <v>8.9371496637676184</v>
      </c>
      <c r="FQ176" s="6">
        <v>8.9864058805155587</v>
      </c>
      <c r="FR176" s="6">
        <v>8.4432386982782166</v>
      </c>
      <c r="FS176" s="6">
        <v>8.4244832089821404</v>
      </c>
      <c r="FT176" s="6">
        <v>8.4168539656763812</v>
      </c>
      <c r="FU176" s="6">
        <v>8.4155184487635761</v>
      </c>
      <c r="FV176" s="6">
        <v>8.4202486483069752</v>
      </c>
      <c r="FW176" s="6">
        <v>8.3679281691154035</v>
      </c>
      <c r="FX176" s="6">
        <v>8.312707022347805</v>
      </c>
      <c r="FY176" s="6">
        <v>8.111930420988946</v>
      </c>
      <c r="FZ176" s="6">
        <v>8.1192873601242308</v>
      </c>
      <c r="GA176" s="6" t="s">
        <v>220</v>
      </c>
      <c r="GB176" s="6" t="s">
        <v>220</v>
      </c>
      <c r="GC176" s="6" t="s">
        <v>220</v>
      </c>
      <c r="GD176" s="6" t="s">
        <v>220</v>
      </c>
      <c r="GE176" s="6" t="s">
        <v>220</v>
      </c>
      <c r="GF176" s="6" t="s">
        <v>220</v>
      </c>
      <c r="GG176" s="6" t="s">
        <v>220</v>
      </c>
      <c r="GH176" s="6" t="s">
        <v>220</v>
      </c>
      <c r="GI176" s="6" t="s">
        <v>220</v>
      </c>
      <c r="GJ176" s="6" t="s">
        <v>220</v>
      </c>
      <c r="GK176" s="6" t="s">
        <v>220</v>
      </c>
      <c r="GL176" s="6" t="s">
        <v>220</v>
      </c>
      <c r="GM176" s="5">
        <v>387409</v>
      </c>
      <c r="GN176" s="5">
        <v>385414</v>
      </c>
      <c r="GO176" s="5">
        <v>381556</v>
      </c>
      <c r="GP176" s="5">
        <v>378992</v>
      </c>
      <c r="GQ176" s="5">
        <v>376439</v>
      </c>
      <c r="GR176" s="5">
        <v>374203</v>
      </c>
      <c r="GS176" s="5">
        <v>370879</v>
      </c>
      <c r="GT176" s="5">
        <v>368246</v>
      </c>
      <c r="GU176" s="5">
        <v>366582</v>
      </c>
      <c r="GV176" s="5">
        <v>365768</v>
      </c>
      <c r="GW176" s="5">
        <v>364755</v>
      </c>
      <c r="GX176" s="5">
        <v>362731</v>
      </c>
      <c r="GY176" s="5">
        <v>359858</v>
      </c>
      <c r="GZ176" s="5">
        <v>353748</v>
      </c>
      <c r="HA176" s="5">
        <v>346534</v>
      </c>
      <c r="HB176" s="5">
        <v>338156</v>
      </c>
      <c r="HC176" s="5">
        <v>334886</v>
      </c>
      <c r="HD176" s="5">
        <v>323196</v>
      </c>
      <c r="HE176" s="5">
        <v>315490</v>
      </c>
      <c r="HF176" s="5">
        <v>307894</v>
      </c>
      <c r="HG176" s="5" t="s">
        <v>220</v>
      </c>
      <c r="HH176" s="5" t="s">
        <v>220</v>
      </c>
      <c r="HI176" s="5" t="s">
        <v>220</v>
      </c>
      <c r="HJ176" s="5" t="s">
        <v>220</v>
      </c>
      <c r="HK176" s="5" t="s">
        <v>220</v>
      </c>
      <c r="HL176" s="5" t="s">
        <v>220</v>
      </c>
      <c r="HM176" s="5" t="s">
        <v>220</v>
      </c>
      <c r="HN176" s="5" t="s">
        <v>220</v>
      </c>
      <c r="HO176" s="5" t="s">
        <v>220</v>
      </c>
      <c r="HP176" s="5" t="s">
        <v>220</v>
      </c>
      <c r="HQ176" s="5" t="s">
        <v>220</v>
      </c>
      <c r="HR176" s="5" t="s">
        <v>220</v>
      </c>
      <c r="HS176" s="5">
        <v>428627</v>
      </c>
      <c r="HT176" s="5">
        <v>426451</v>
      </c>
      <c r="HU176" s="5">
        <v>422544</v>
      </c>
      <c r="HV176" s="5">
        <v>419845</v>
      </c>
      <c r="HW176" s="5">
        <v>417141</v>
      </c>
      <c r="HX176" s="5">
        <v>414748</v>
      </c>
      <c r="HY176" s="5">
        <v>409529</v>
      </c>
      <c r="HZ176" s="5">
        <v>405153</v>
      </c>
      <c r="IA176" s="5">
        <v>403340</v>
      </c>
      <c r="IB176" s="5">
        <v>402325</v>
      </c>
      <c r="IC176" s="5">
        <v>401101</v>
      </c>
      <c r="ID176" s="5">
        <v>398574</v>
      </c>
      <c r="IE176" s="5">
        <v>395063</v>
      </c>
      <c r="IF176" s="5">
        <v>388307</v>
      </c>
      <c r="IG176" s="5">
        <v>380511</v>
      </c>
      <c r="IH176" s="5">
        <v>371547</v>
      </c>
      <c r="II176" s="5">
        <v>370861</v>
      </c>
      <c r="IJ176" s="5">
        <v>355486</v>
      </c>
      <c r="IK176" s="5">
        <v>347099</v>
      </c>
      <c r="IL176" s="5">
        <v>338766</v>
      </c>
      <c r="IM176" s="5" t="s">
        <v>220</v>
      </c>
      <c r="IN176" s="5" t="s">
        <v>220</v>
      </c>
      <c r="IO176" s="5" t="s">
        <v>220</v>
      </c>
      <c r="IP176" s="5" t="s">
        <v>220</v>
      </c>
      <c r="IQ176" s="5" t="s">
        <v>220</v>
      </c>
      <c r="IR176" s="5" t="s">
        <v>220</v>
      </c>
      <c r="IS176" s="5" t="s">
        <v>220</v>
      </c>
      <c r="IT176" s="5" t="s">
        <v>220</v>
      </c>
      <c r="IU176" s="5" t="s">
        <v>220</v>
      </c>
      <c r="IV176" s="5" t="s">
        <v>220</v>
      </c>
      <c r="IW176" s="5" t="s">
        <v>220</v>
      </c>
      <c r="IX176" s="5" t="s">
        <v>220</v>
      </c>
    </row>
    <row r="177" spans="1:258" x14ac:dyDescent="0.3">
      <c r="A177" s="1" t="s">
        <v>171</v>
      </c>
      <c r="B177" s="2">
        <v>4063543</v>
      </c>
      <c r="C177" s="5" t="s">
        <v>220</v>
      </c>
      <c r="D177" s="5" t="s">
        <v>220</v>
      </c>
      <c r="E177" s="5" t="s">
        <v>220</v>
      </c>
      <c r="F177" s="5" t="s">
        <v>220</v>
      </c>
      <c r="G177" s="5" t="s">
        <v>220</v>
      </c>
      <c r="H177" s="5" t="s">
        <v>220</v>
      </c>
      <c r="I177" s="5" t="s">
        <v>220</v>
      </c>
      <c r="J177" s="5" t="s">
        <v>220</v>
      </c>
      <c r="K177" s="5" t="s">
        <v>220</v>
      </c>
      <c r="L177" s="5" t="s">
        <v>220</v>
      </c>
      <c r="M177" s="5" t="s">
        <v>220</v>
      </c>
      <c r="N177" s="5" t="s">
        <v>220</v>
      </c>
      <c r="O177" s="5" t="s">
        <v>220</v>
      </c>
      <c r="P177" s="5" t="s">
        <v>220</v>
      </c>
      <c r="Q177" s="5" t="s">
        <v>220</v>
      </c>
      <c r="R177" s="5" t="s">
        <v>220</v>
      </c>
      <c r="S177" s="5" t="s">
        <v>220</v>
      </c>
      <c r="T177" s="5" t="s">
        <v>220</v>
      </c>
      <c r="U177" s="5">
        <v>497932</v>
      </c>
      <c r="V177" s="5">
        <v>481605</v>
      </c>
      <c r="W177" s="5">
        <v>455781</v>
      </c>
      <c r="X177" s="5">
        <v>473010</v>
      </c>
      <c r="Y177" s="5">
        <v>434390</v>
      </c>
      <c r="Z177" s="5">
        <v>435952</v>
      </c>
      <c r="AA177" s="5">
        <v>410864</v>
      </c>
      <c r="AB177" s="5">
        <v>391675</v>
      </c>
      <c r="AC177" s="5">
        <v>391632</v>
      </c>
      <c r="AD177" s="5">
        <v>0</v>
      </c>
      <c r="AE177" s="5">
        <v>373794</v>
      </c>
      <c r="AF177" s="5">
        <v>371190</v>
      </c>
      <c r="AG177" s="5">
        <v>362322</v>
      </c>
      <c r="AH177" s="5">
        <v>355714</v>
      </c>
      <c r="AI177" s="5" t="s">
        <v>220</v>
      </c>
      <c r="AJ177" s="5" t="s">
        <v>220</v>
      </c>
      <c r="AK177" s="5" t="s">
        <v>220</v>
      </c>
      <c r="AL177" s="5" t="s">
        <v>220</v>
      </c>
      <c r="AM177" s="5" t="s">
        <v>220</v>
      </c>
      <c r="AN177" s="5" t="s">
        <v>220</v>
      </c>
      <c r="AO177" s="5" t="s">
        <v>220</v>
      </c>
      <c r="AP177" s="5" t="s">
        <v>220</v>
      </c>
      <c r="AQ177" s="5" t="s">
        <v>220</v>
      </c>
      <c r="AR177" s="5" t="s">
        <v>220</v>
      </c>
      <c r="AS177" s="5" t="s">
        <v>220</v>
      </c>
      <c r="AT177" s="5" t="s">
        <v>220</v>
      </c>
      <c r="AU177" s="5" t="s">
        <v>220</v>
      </c>
      <c r="AV177" s="5" t="s">
        <v>220</v>
      </c>
      <c r="AW177" s="5" t="s">
        <v>220</v>
      </c>
      <c r="AX177" s="5" t="s">
        <v>220</v>
      </c>
      <c r="AY177" s="5" t="s">
        <v>220</v>
      </c>
      <c r="AZ177" s="5" t="s">
        <v>220</v>
      </c>
      <c r="BA177" s="5">
        <v>1159616</v>
      </c>
      <c r="BB177" s="5">
        <v>1115305</v>
      </c>
      <c r="BC177" s="5">
        <v>1065767</v>
      </c>
      <c r="BD177" s="5">
        <v>1087363</v>
      </c>
      <c r="BE177" s="5">
        <v>1020582</v>
      </c>
      <c r="BF177" s="5">
        <v>1009339</v>
      </c>
      <c r="BG177" s="5">
        <v>975568</v>
      </c>
      <c r="BH177" s="5">
        <v>1030177</v>
      </c>
      <c r="BI177" s="5">
        <v>1017517</v>
      </c>
      <c r="BJ177" s="5">
        <v>0</v>
      </c>
      <c r="BK177" s="5">
        <v>972934</v>
      </c>
      <c r="BL177" s="5">
        <v>961876</v>
      </c>
      <c r="BM177" s="5">
        <v>947761</v>
      </c>
      <c r="BN177" s="5">
        <v>926889</v>
      </c>
      <c r="BO177" s="6" t="s">
        <v>220</v>
      </c>
      <c r="BP177" s="6" t="s">
        <v>220</v>
      </c>
      <c r="BQ177" s="6" t="s">
        <v>220</v>
      </c>
      <c r="BR177" s="6" t="s">
        <v>220</v>
      </c>
      <c r="BS177" s="6" t="s">
        <v>220</v>
      </c>
      <c r="BT177" s="6" t="s">
        <v>220</v>
      </c>
      <c r="BU177" s="6" t="s">
        <v>220</v>
      </c>
      <c r="BV177" s="6" t="s">
        <v>220</v>
      </c>
      <c r="BW177" s="6" t="s">
        <v>220</v>
      </c>
      <c r="BX177" s="6" t="s">
        <v>220</v>
      </c>
      <c r="BY177" s="6" t="s">
        <v>220</v>
      </c>
      <c r="BZ177" s="6" t="s">
        <v>220</v>
      </c>
      <c r="CA177" s="6" t="s">
        <v>220</v>
      </c>
      <c r="CB177" s="6" t="s">
        <v>220</v>
      </c>
      <c r="CC177" s="6" t="s">
        <v>220</v>
      </c>
      <c r="CD177" s="6" t="s">
        <v>220</v>
      </c>
      <c r="CE177" s="6" t="s">
        <v>220</v>
      </c>
      <c r="CF177" s="6" t="s">
        <v>220</v>
      </c>
      <c r="CG177" s="6">
        <v>5.7778973835784804</v>
      </c>
      <c r="CH177" s="6">
        <v>5.8639341368964102</v>
      </c>
      <c r="CI177" s="6" t="s">
        <v>220</v>
      </c>
      <c r="CJ177" s="6" t="s">
        <v>220</v>
      </c>
      <c r="CK177" s="6" t="s">
        <v>220</v>
      </c>
      <c r="CL177" s="6" t="s">
        <v>220</v>
      </c>
      <c r="CM177" s="6" t="s">
        <v>220</v>
      </c>
      <c r="CN177" s="6" t="s">
        <v>220</v>
      </c>
      <c r="CO177" s="6" t="s">
        <v>220</v>
      </c>
      <c r="CP177" s="6" t="s">
        <v>220</v>
      </c>
      <c r="CQ177" s="6" t="s">
        <v>220</v>
      </c>
      <c r="CR177" s="6" t="s">
        <v>220</v>
      </c>
      <c r="CS177" s="6" t="s">
        <v>220</v>
      </c>
      <c r="CT177" s="6" t="s">
        <v>220</v>
      </c>
      <c r="CU177" s="6" t="s">
        <v>220</v>
      </c>
      <c r="CV177" s="6" t="s">
        <v>220</v>
      </c>
      <c r="CW177" s="6" t="s">
        <v>220</v>
      </c>
      <c r="CX177" s="6" t="s">
        <v>220</v>
      </c>
      <c r="CY177" s="6" t="s">
        <v>220</v>
      </c>
      <c r="CZ177" s="6" t="s">
        <v>220</v>
      </c>
      <c r="DA177" s="6" t="s">
        <v>220</v>
      </c>
      <c r="DB177" s="6" t="s">
        <v>220</v>
      </c>
      <c r="DC177" s="6" t="s">
        <v>220</v>
      </c>
      <c r="DD177" s="6" t="s">
        <v>220</v>
      </c>
      <c r="DE177" s="6" t="s">
        <v>220</v>
      </c>
      <c r="DF177" s="6" t="s">
        <v>220</v>
      </c>
      <c r="DG177" s="6" t="s">
        <v>220</v>
      </c>
      <c r="DH177" s="6" t="s">
        <v>220</v>
      </c>
      <c r="DI177" s="6" t="s">
        <v>220</v>
      </c>
      <c r="DJ177" s="6" t="s">
        <v>220</v>
      </c>
      <c r="DK177" s="6" t="s">
        <v>220</v>
      </c>
      <c r="DL177" s="6" t="s">
        <v>220</v>
      </c>
      <c r="DM177" s="6">
        <v>5.1628332462101403</v>
      </c>
      <c r="DN177" s="6">
        <v>5.1955052115128</v>
      </c>
      <c r="DO177" s="6" t="s">
        <v>220</v>
      </c>
      <c r="DP177" s="6" t="s">
        <v>220</v>
      </c>
      <c r="DQ177" s="6" t="s">
        <v>220</v>
      </c>
      <c r="DR177" s="6" t="s">
        <v>220</v>
      </c>
      <c r="DS177" s="6" t="s">
        <v>220</v>
      </c>
      <c r="DT177" s="6" t="s">
        <v>220</v>
      </c>
      <c r="DU177" s="6" t="s">
        <v>220</v>
      </c>
      <c r="DV177" s="6" t="s">
        <v>220</v>
      </c>
      <c r="DW177" s="6" t="s">
        <v>220</v>
      </c>
      <c r="DX177" s="6" t="s">
        <v>220</v>
      </c>
      <c r="DY177" s="6" t="s">
        <v>220</v>
      </c>
      <c r="DZ177" s="6" t="s">
        <v>220</v>
      </c>
      <c r="EA177" s="6" t="s">
        <v>220</v>
      </c>
      <c r="EB177" s="6" t="s">
        <v>220</v>
      </c>
      <c r="EC177" s="6" t="s">
        <v>220</v>
      </c>
      <c r="ED177" s="6" t="s">
        <v>220</v>
      </c>
      <c r="EE177" s="6" t="s">
        <v>220</v>
      </c>
      <c r="EF177" s="6" t="s">
        <v>220</v>
      </c>
      <c r="EG177" s="6" t="s">
        <v>220</v>
      </c>
      <c r="EH177" s="6" t="s">
        <v>220</v>
      </c>
      <c r="EI177" s="6" t="s">
        <v>220</v>
      </c>
      <c r="EJ177" s="6" t="s">
        <v>220</v>
      </c>
      <c r="EK177" s="6" t="s">
        <v>220</v>
      </c>
      <c r="EL177" s="6" t="s">
        <v>220</v>
      </c>
      <c r="EM177" s="6" t="s">
        <v>220</v>
      </c>
      <c r="EN177" s="6" t="s">
        <v>220</v>
      </c>
      <c r="EO177" s="6" t="s">
        <v>220</v>
      </c>
      <c r="EP177" s="6" t="s">
        <v>220</v>
      </c>
      <c r="EQ177" s="6" t="s">
        <v>220</v>
      </c>
      <c r="ER177" s="6" t="s">
        <v>220</v>
      </c>
      <c r="ES177" s="6">
        <v>5.7778973835784804</v>
      </c>
      <c r="ET177" s="6">
        <v>5.8639341368964191</v>
      </c>
      <c r="EU177" s="6" t="s">
        <v>220</v>
      </c>
      <c r="EV177" s="6" t="s">
        <v>220</v>
      </c>
      <c r="EW177" s="6" t="s">
        <v>220</v>
      </c>
      <c r="EX177" s="6" t="s">
        <v>220</v>
      </c>
      <c r="EY177" s="6" t="s">
        <v>220</v>
      </c>
      <c r="EZ177" s="6" t="s">
        <v>220</v>
      </c>
      <c r="FA177" s="6" t="s">
        <v>220</v>
      </c>
      <c r="FB177" s="6" t="s">
        <v>220</v>
      </c>
      <c r="FC177" s="6" t="s">
        <v>220</v>
      </c>
      <c r="FD177" s="6" t="s">
        <v>220</v>
      </c>
      <c r="FE177" s="6" t="s">
        <v>220</v>
      </c>
      <c r="FF177" s="6" t="s">
        <v>220</v>
      </c>
      <c r="FG177" s="6" t="s">
        <v>220</v>
      </c>
      <c r="FH177" s="6" t="s">
        <v>220</v>
      </c>
      <c r="FI177" s="6" t="s">
        <v>220</v>
      </c>
      <c r="FJ177" s="6" t="s">
        <v>220</v>
      </c>
      <c r="FK177" s="6" t="s">
        <v>220</v>
      </c>
      <c r="FL177" s="6" t="s">
        <v>220</v>
      </c>
      <c r="FM177" s="6" t="s">
        <v>220</v>
      </c>
      <c r="FN177" s="6" t="s">
        <v>220</v>
      </c>
      <c r="FO177" s="6" t="s">
        <v>220</v>
      </c>
      <c r="FP177" s="6" t="s">
        <v>220</v>
      </c>
      <c r="FQ177" s="6" t="s">
        <v>220</v>
      </c>
      <c r="FR177" s="6" t="s">
        <v>220</v>
      </c>
      <c r="FS177" s="6" t="s">
        <v>220</v>
      </c>
      <c r="FT177" s="6" t="s">
        <v>220</v>
      </c>
      <c r="FU177" s="6" t="s">
        <v>220</v>
      </c>
      <c r="FV177" s="6" t="s">
        <v>220</v>
      </c>
      <c r="FW177" s="6" t="s">
        <v>220</v>
      </c>
      <c r="FX177" s="6" t="s">
        <v>220</v>
      </c>
      <c r="FY177" s="6">
        <v>5.1628332462101412</v>
      </c>
      <c r="FZ177" s="6">
        <v>5.195505211512808</v>
      </c>
      <c r="GA177" s="6" t="s">
        <v>220</v>
      </c>
      <c r="GB177" s="6" t="s">
        <v>220</v>
      </c>
      <c r="GC177" s="6" t="s">
        <v>220</v>
      </c>
      <c r="GD177" s="6" t="s">
        <v>220</v>
      </c>
      <c r="GE177" s="6" t="s">
        <v>220</v>
      </c>
      <c r="GF177" s="6" t="s">
        <v>220</v>
      </c>
      <c r="GG177" s="6" t="s">
        <v>220</v>
      </c>
      <c r="GH177" s="6" t="s">
        <v>220</v>
      </c>
      <c r="GI177" s="6" t="s">
        <v>220</v>
      </c>
      <c r="GJ177" s="6" t="s">
        <v>220</v>
      </c>
      <c r="GK177" s="6" t="s">
        <v>220</v>
      </c>
      <c r="GL177" s="6" t="s">
        <v>220</v>
      </c>
      <c r="GM177" s="5" t="s">
        <v>220</v>
      </c>
      <c r="GN177" s="5" t="s">
        <v>220</v>
      </c>
      <c r="GO177" s="5" t="s">
        <v>220</v>
      </c>
      <c r="GP177" s="5" t="s">
        <v>220</v>
      </c>
      <c r="GQ177" s="5" t="s">
        <v>220</v>
      </c>
      <c r="GR177" s="5" t="s">
        <v>220</v>
      </c>
      <c r="GS177" s="5" t="s">
        <v>220</v>
      </c>
      <c r="GT177" s="5" t="s">
        <v>220</v>
      </c>
      <c r="GU177" s="5" t="s">
        <v>220</v>
      </c>
      <c r="GV177" s="5" t="s">
        <v>220</v>
      </c>
      <c r="GW177" s="5" t="s">
        <v>220</v>
      </c>
      <c r="GX177" s="5" t="s">
        <v>220</v>
      </c>
      <c r="GY177" s="5" t="s">
        <v>220</v>
      </c>
      <c r="GZ177" s="5" t="s">
        <v>220</v>
      </c>
      <c r="HA177" s="5" t="s">
        <v>220</v>
      </c>
      <c r="HB177" s="5" t="s">
        <v>220</v>
      </c>
      <c r="HC177" s="5" t="s">
        <v>220</v>
      </c>
      <c r="HD177" s="5" t="s">
        <v>220</v>
      </c>
      <c r="HE177" s="5">
        <v>35964</v>
      </c>
      <c r="HF177" s="5">
        <v>35435</v>
      </c>
      <c r="HG177" s="5" t="s">
        <v>220</v>
      </c>
      <c r="HH177" s="5" t="s">
        <v>220</v>
      </c>
      <c r="HI177" s="5" t="s">
        <v>220</v>
      </c>
      <c r="HJ177" s="5" t="s">
        <v>220</v>
      </c>
      <c r="HK177" s="5" t="s">
        <v>220</v>
      </c>
      <c r="HL177" s="5" t="s">
        <v>220</v>
      </c>
      <c r="HM177" s="5" t="s">
        <v>220</v>
      </c>
      <c r="HN177" s="5" t="s">
        <v>220</v>
      </c>
      <c r="HO177" s="5" t="s">
        <v>220</v>
      </c>
      <c r="HP177" s="5" t="s">
        <v>220</v>
      </c>
      <c r="HQ177" s="5" t="s">
        <v>220</v>
      </c>
      <c r="HR177" s="5" t="s">
        <v>220</v>
      </c>
      <c r="HS177" s="5" t="s">
        <v>220</v>
      </c>
      <c r="HT177" s="5" t="s">
        <v>220</v>
      </c>
      <c r="HU177" s="5" t="s">
        <v>220</v>
      </c>
      <c r="HV177" s="5" t="s">
        <v>220</v>
      </c>
      <c r="HW177" s="5" t="s">
        <v>220</v>
      </c>
      <c r="HX177" s="5" t="s">
        <v>220</v>
      </c>
      <c r="HY177" s="5" t="s">
        <v>220</v>
      </c>
      <c r="HZ177" s="5" t="s">
        <v>220</v>
      </c>
      <c r="IA177" s="5" t="s">
        <v>220</v>
      </c>
      <c r="IB177" s="5" t="s">
        <v>220</v>
      </c>
      <c r="IC177" s="5" t="s">
        <v>220</v>
      </c>
      <c r="ID177" s="5" t="s">
        <v>220</v>
      </c>
      <c r="IE177" s="5" t="s">
        <v>220</v>
      </c>
      <c r="IF177" s="5" t="s">
        <v>220</v>
      </c>
      <c r="IG177" s="5" t="s">
        <v>220</v>
      </c>
      <c r="IH177" s="5" t="s">
        <v>220</v>
      </c>
      <c r="II177" s="5" t="s">
        <v>220</v>
      </c>
      <c r="IJ177" s="5" t="s">
        <v>220</v>
      </c>
      <c r="IK177" s="5">
        <v>51991</v>
      </c>
      <c r="IL177" s="5">
        <v>42976</v>
      </c>
      <c r="IM177" s="5" t="s">
        <v>220</v>
      </c>
      <c r="IN177" s="5" t="s">
        <v>220</v>
      </c>
      <c r="IO177" s="5" t="s">
        <v>220</v>
      </c>
      <c r="IP177" s="5" t="s">
        <v>220</v>
      </c>
      <c r="IQ177" s="5" t="s">
        <v>220</v>
      </c>
      <c r="IR177" s="5" t="s">
        <v>220</v>
      </c>
      <c r="IS177" s="5" t="s">
        <v>220</v>
      </c>
      <c r="IT177" s="5" t="s">
        <v>220</v>
      </c>
      <c r="IU177" s="5" t="s">
        <v>220</v>
      </c>
      <c r="IV177" s="5" t="s">
        <v>220</v>
      </c>
      <c r="IW177" s="5" t="s">
        <v>220</v>
      </c>
      <c r="IX177" s="5" t="s">
        <v>220</v>
      </c>
    </row>
    <row r="178" spans="1:258" x14ac:dyDescent="0.3">
      <c r="A178" s="1" t="s">
        <v>172</v>
      </c>
      <c r="B178" s="2">
        <v>4057538</v>
      </c>
      <c r="C178" s="5">
        <v>550617</v>
      </c>
      <c r="D178" s="5">
        <v>571120</v>
      </c>
      <c r="E178" s="5">
        <v>525781</v>
      </c>
      <c r="F178" s="5">
        <v>551190</v>
      </c>
      <c r="G178" s="5">
        <v>554166</v>
      </c>
      <c r="H178" s="5">
        <v>543147</v>
      </c>
      <c r="I178" s="5">
        <v>558417</v>
      </c>
      <c r="J178" s="5">
        <v>538707</v>
      </c>
      <c r="K178" s="5">
        <v>542949</v>
      </c>
      <c r="L178" s="5">
        <v>533472</v>
      </c>
      <c r="M178" s="5">
        <v>518027</v>
      </c>
      <c r="N178" s="5">
        <v>530175</v>
      </c>
      <c r="O178" s="5">
        <v>537836</v>
      </c>
      <c r="P178" s="5">
        <v>523728</v>
      </c>
      <c r="Q178" s="5">
        <v>548154</v>
      </c>
      <c r="R178" s="5">
        <v>520881</v>
      </c>
      <c r="S178" s="5" t="s">
        <v>220</v>
      </c>
      <c r="T178" s="5" t="s">
        <v>220</v>
      </c>
      <c r="U178" s="5" t="s">
        <v>220</v>
      </c>
      <c r="V178" s="5" t="s">
        <v>220</v>
      </c>
      <c r="W178" s="5" t="s">
        <v>220</v>
      </c>
      <c r="X178" s="5" t="s">
        <v>220</v>
      </c>
      <c r="Y178" s="5" t="s">
        <v>220</v>
      </c>
      <c r="Z178" s="5" t="s">
        <v>220</v>
      </c>
      <c r="AA178" s="5" t="s">
        <v>220</v>
      </c>
      <c r="AB178" s="5" t="s">
        <v>220</v>
      </c>
      <c r="AC178" s="5" t="s">
        <v>220</v>
      </c>
      <c r="AD178" s="5" t="s">
        <v>220</v>
      </c>
      <c r="AE178" s="5" t="s">
        <v>220</v>
      </c>
      <c r="AF178" s="5" t="s">
        <v>220</v>
      </c>
      <c r="AG178" s="5" t="s">
        <v>220</v>
      </c>
      <c r="AH178" s="5" t="s">
        <v>220</v>
      </c>
      <c r="AI178" s="5">
        <v>979280</v>
      </c>
      <c r="AJ178" s="5">
        <v>1009019</v>
      </c>
      <c r="AK178" s="5">
        <v>956654</v>
      </c>
      <c r="AL178" s="5">
        <v>977118</v>
      </c>
      <c r="AM178" s="5">
        <v>990384</v>
      </c>
      <c r="AN178" s="5">
        <v>975771</v>
      </c>
      <c r="AO178" s="5">
        <v>1000701</v>
      </c>
      <c r="AP178" s="5">
        <v>978758</v>
      </c>
      <c r="AQ178" s="5">
        <v>988177</v>
      </c>
      <c r="AR178" s="5">
        <v>980746</v>
      </c>
      <c r="AS178" s="5">
        <v>954925</v>
      </c>
      <c r="AT178" s="5">
        <v>1002824</v>
      </c>
      <c r="AU178" s="5">
        <v>1016001</v>
      </c>
      <c r="AV178" s="5">
        <v>996092</v>
      </c>
      <c r="AW178" s="5">
        <v>1030353</v>
      </c>
      <c r="AX178" s="5">
        <v>989091</v>
      </c>
      <c r="AY178" s="5" t="s">
        <v>220</v>
      </c>
      <c r="AZ178" s="5" t="s">
        <v>220</v>
      </c>
      <c r="BA178" s="5" t="s">
        <v>220</v>
      </c>
      <c r="BB178" s="5" t="s">
        <v>220</v>
      </c>
      <c r="BC178" s="5" t="s">
        <v>220</v>
      </c>
      <c r="BD178" s="5" t="s">
        <v>220</v>
      </c>
      <c r="BE178" s="5" t="s">
        <v>220</v>
      </c>
      <c r="BF178" s="5" t="s">
        <v>220</v>
      </c>
      <c r="BG178" s="5" t="s">
        <v>220</v>
      </c>
      <c r="BH178" s="5" t="s">
        <v>220</v>
      </c>
      <c r="BI178" s="5" t="s">
        <v>220</v>
      </c>
      <c r="BJ178" s="5" t="s">
        <v>220</v>
      </c>
      <c r="BK178" s="5" t="s">
        <v>220</v>
      </c>
      <c r="BL178" s="5" t="s">
        <v>220</v>
      </c>
      <c r="BM178" s="5" t="s">
        <v>220</v>
      </c>
      <c r="BN178" s="5" t="s">
        <v>220</v>
      </c>
      <c r="BO178" s="6">
        <v>10.64786910049898</v>
      </c>
      <c r="BP178" s="6">
        <v>11.453207625816431</v>
      </c>
      <c r="BQ178" s="6">
        <v>10.6616279560244</v>
      </c>
      <c r="BR178" s="6">
        <v>11.199840615895271</v>
      </c>
      <c r="BS178" s="6">
        <v>11.790654830469361</v>
      </c>
      <c r="BT178" s="6">
        <v>12.86920142280543</v>
      </c>
      <c r="BU178" s="6">
        <v>12.113503636559059</v>
      </c>
      <c r="BV178" s="6">
        <v>11.821161005226649</v>
      </c>
      <c r="BW178" s="6">
        <v>12.56922724281478</v>
      </c>
      <c r="BX178" s="6">
        <v>13.587779677283899</v>
      </c>
      <c r="BY178" s="6">
        <v>13.86858213954098</v>
      </c>
      <c r="BZ178" s="6">
        <v>13.611706301303711</v>
      </c>
      <c r="CA178" s="6">
        <v>12.792003510363751</v>
      </c>
      <c r="CB178" s="6">
        <v>9.4854581003879801</v>
      </c>
      <c r="CC178" s="6">
        <v>9.0974434191851099</v>
      </c>
      <c r="CD178" s="6">
        <v>8.7451668516093797</v>
      </c>
      <c r="CE178" s="6">
        <v>8.6390596794114796</v>
      </c>
      <c r="CF178" s="6">
        <v>8.7571506855963097</v>
      </c>
      <c r="CG178" s="6">
        <v>8.6487773428117496</v>
      </c>
      <c r="CH178" s="6">
        <v>8.6550544922738695</v>
      </c>
      <c r="CI178" s="6" t="s">
        <v>220</v>
      </c>
      <c r="CJ178" s="6" t="s">
        <v>220</v>
      </c>
      <c r="CK178" s="6" t="s">
        <v>220</v>
      </c>
      <c r="CL178" s="6" t="s">
        <v>220</v>
      </c>
      <c r="CM178" s="6" t="s">
        <v>220</v>
      </c>
      <c r="CN178" s="6" t="s">
        <v>220</v>
      </c>
      <c r="CO178" s="6" t="s">
        <v>220</v>
      </c>
      <c r="CP178" s="6" t="s">
        <v>220</v>
      </c>
      <c r="CQ178" s="6" t="s">
        <v>220</v>
      </c>
      <c r="CR178" s="6" t="s">
        <v>220</v>
      </c>
      <c r="CS178" s="6" t="s">
        <v>220</v>
      </c>
      <c r="CT178" s="6" t="s">
        <v>220</v>
      </c>
      <c r="CU178" s="6">
        <v>10.445999212981789</v>
      </c>
      <c r="CV178" s="6">
        <v>11.30384742938864</v>
      </c>
      <c r="CW178" s="6">
        <v>10.5180266402441</v>
      </c>
      <c r="CX178" s="6">
        <v>11.03016354739416</v>
      </c>
      <c r="CY178" s="6">
        <v>11.619542183449321</v>
      </c>
      <c r="CZ178" s="6">
        <v>12.785539403831701</v>
      </c>
      <c r="DA178" s="6">
        <v>11.75394379440033</v>
      </c>
      <c r="DB178" s="6">
        <v>11.415392013712109</v>
      </c>
      <c r="DC178" s="6">
        <v>12.219154162938271</v>
      </c>
      <c r="DD178" s="6">
        <v>13.14870401721201</v>
      </c>
      <c r="DE178" s="6">
        <v>13.37772167477303</v>
      </c>
      <c r="DF178" s="6">
        <v>13.103188984505341</v>
      </c>
      <c r="DG178" s="6">
        <v>12.014422622610009</v>
      </c>
      <c r="DH178" s="6">
        <v>9.10416202312034</v>
      </c>
      <c r="DI178" s="6">
        <v>8.7200482198545792</v>
      </c>
      <c r="DJ178" s="6">
        <v>8.4159737276345101</v>
      </c>
      <c r="DK178" s="6">
        <v>8.2477050250830004</v>
      </c>
      <c r="DL178" s="6">
        <v>8.3459881906732996</v>
      </c>
      <c r="DM178" s="6">
        <v>8.2256612695073095</v>
      </c>
      <c r="DN178" s="6">
        <v>8.2112010005080691</v>
      </c>
      <c r="DO178" s="6" t="s">
        <v>220</v>
      </c>
      <c r="DP178" s="6" t="s">
        <v>220</v>
      </c>
      <c r="DQ178" s="6" t="s">
        <v>220</v>
      </c>
      <c r="DR178" s="6" t="s">
        <v>220</v>
      </c>
      <c r="DS178" s="6" t="s">
        <v>220</v>
      </c>
      <c r="DT178" s="6" t="s">
        <v>220</v>
      </c>
      <c r="DU178" s="6" t="s">
        <v>220</v>
      </c>
      <c r="DV178" s="6" t="s">
        <v>220</v>
      </c>
      <c r="DW178" s="6" t="s">
        <v>220</v>
      </c>
      <c r="DX178" s="6" t="s">
        <v>220</v>
      </c>
      <c r="DY178" s="6" t="s">
        <v>220</v>
      </c>
      <c r="DZ178" s="6" t="s">
        <v>220</v>
      </c>
      <c r="EA178" s="6">
        <v>10.590593920717188</v>
      </c>
      <c r="EB178" s="6">
        <v>11.390270679140425</v>
      </c>
      <c r="EC178" s="6">
        <v>10.607458238315953</v>
      </c>
      <c r="ED178" s="6">
        <v>11.144271747077681</v>
      </c>
      <c r="EE178" s="6">
        <v>11.733689424629848</v>
      </c>
      <c r="EF178" s="6">
        <v>12.859133899294298</v>
      </c>
      <c r="EG178" s="6">
        <v>12.110103900662228</v>
      </c>
      <c r="EH178" s="6">
        <v>11.819018837663446</v>
      </c>
      <c r="EI178" s="6">
        <v>12.569111071265507</v>
      </c>
      <c r="EJ178" s="6">
        <v>13.587779677283907</v>
      </c>
      <c r="EK178" s="6">
        <v>13.868582139540989</v>
      </c>
      <c r="EL178" s="6">
        <v>13.611706301303718</v>
      </c>
      <c r="EM178" s="6">
        <v>12.792003510363754</v>
      </c>
      <c r="EN178" s="6">
        <v>9.4854581003879872</v>
      </c>
      <c r="EO178" s="6">
        <v>9.094389917933702</v>
      </c>
      <c r="EP178" s="6">
        <v>8.7414512493405585</v>
      </c>
      <c r="EQ178" s="6">
        <v>8.6346377373111203</v>
      </c>
      <c r="ER178" s="6">
        <v>8.751941475986289</v>
      </c>
      <c r="ES178" s="6">
        <v>8.5862762535635024</v>
      </c>
      <c r="ET178" s="6">
        <v>8.5123054757471337</v>
      </c>
      <c r="EU178" s="6" t="s">
        <v>220</v>
      </c>
      <c r="EV178" s="6" t="s">
        <v>220</v>
      </c>
      <c r="EW178" s="6" t="s">
        <v>220</v>
      </c>
      <c r="EX178" s="6" t="s">
        <v>220</v>
      </c>
      <c r="EY178" s="6" t="s">
        <v>220</v>
      </c>
      <c r="EZ178" s="6" t="s">
        <v>220</v>
      </c>
      <c r="FA178" s="6" t="s">
        <v>220</v>
      </c>
      <c r="FB178" s="6" t="s">
        <v>220</v>
      </c>
      <c r="FC178" s="6" t="s">
        <v>220</v>
      </c>
      <c r="FD178" s="6" t="s">
        <v>220</v>
      </c>
      <c r="FE178" s="6" t="s">
        <v>220</v>
      </c>
      <c r="FF178" s="6" t="s">
        <v>220</v>
      </c>
      <c r="FG178" s="6">
        <v>8.4405360201027548</v>
      </c>
      <c r="FH178" s="6">
        <v>9.1408115268675569</v>
      </c>
      <c r="FI178" s="6">
        <v>8.4633152472261752</v>
      </c>
      <c r="FJ178" s="6">
        <v>8.9312454388293929</v>
      </c>
      <c r="FK178" s="6">
        <v>9.2867270149416505</v>
      </c>
      <c r="FL178" s="6">
        <v>10.260171602546361</v>
      </c>
      <c r="FM178" s="6">
        <v>9.5282307955233687</v>
      </c>
      <c r="FN178" s="6">
        <v>9.2256333330608449</v>
      </c>
      <c r="FO178" s="6">
        <v>10.109541338766432</v>
      </c>
      <c r="FP178" s="6">
        <v>11.162415056166942</v>
      </c>
      <c r="FQ178" s="6">
        <v>13.308896301455226</v>
      </c>
      <c r="FR178" s="6">
        <v>13.103188984505348</v>
      </c>
      <c r="FS178" s="6">
        <v>12.014422622610011</v>
      </c>
      <c r="FT178" s="6">
        <v>9.1041620231203435</v>
      </c>
      <c r="FU178" s="6">
        <v>8.7184373511195812</v>
      </c>
      <c r="FV178" s="6">
        <v>8.414042910577864</v>
      </c>
      <c r="FW178" s="6">
        <v>8.2454599309541798</v>
      </c>
      <c r="FX178" s="6">
        <v>8.3412015970206905</v>
      </c>
      <c r="FY178" s="6">
        <v>8.1827452580053031</v>
      </c>
      <c r="FZ178" s="6">
        <v>8.1037031421748846</v>
      </c>
      <c r="GA178" s="6" t="s">
        <v>220</v>
      </c>
      <c r="GB178" s="6" t="s">
        <v>220</v>
      </c>
      <c r="GC178" s="6" t="s">
        <v>220</v>
      </c>
      <c r="GD178" s="6" t="s">
        <v>220</v>
      </c>
      <c r="GE178" s="6" t="s">
        <v>220</v>
      </c>
      <c r="GF178" s="6" t="s">
        <v>220</v>
      </c>
      <c r="GG178" s="6" t="s">
        <v>220</v>
      </c>
      <c r="GH178" s="6" t="s">
        <v>220</v>
      </c>
      <c r="GI178" s="6" t="s">
        <v>220</v>
      </c>
      <c r="GJ178" s="6" t="s">
        <v>220</v>
      </c>
      <c r="GK178" s="6" t="s">
        <v>220</v>
      </c>
      <c r="GL178" s="6" t="s">
        <v>220</v>
      </c>
      <c r="GM178" s="5">
        <v>55376</v>
      </c>
      <c r="GN178" s="5">
        <v>55447</v>
      </c>
      <c r="GO178" s="5">
        <v>55443</v>
      </c>
      <c r="GP178" s="5">
        <v>55328</v>
      </c>
      <c r="GQ178" s="5">
        <v>54273</v>
      </c>
      <c r="GR178" s="5">
        <v>54368</v>
      </c>
      <c r="GS178" s="5">
        <v>54402</v>
      </c>
      <c r="GT178" s="5">
        <v>54417</v>
      </c>
      <c r="GU178" s="5">
        <v>54472</v>
      </c>
      <c r="GV178" s="5">
        <v>54528</v>
      </c>
      <c r="GW178" s="5">
        <v>54515</v>
      </c>
      <c r="GX178" s="5">
        <v>54546</v>
      </c>
      <c r="GY178" s="5">
        <v>54466</v>
      </c>
      <c r="GZ178" s="5">
        <v>54388</v>
      </c>
      <c r="HA178" s="5">
        <v>54303</v>
      </c>
      <c r="HB178" s="5">
        <v>54278</v>
      </c>
      <c r="HC178" s="5">
        <v>54197</v>
      </c>
      <c r="HD178" s="5">
        <v>54140</v>
      </c>
      <c r="HE178" s="5">
        <v>54078</v>
      </c>
      <c r="HF178" s="5">
        <v>53998</v>
      </c>
      <c r="HG178" s="5" t="s">
        <v>220</v>
      </c>
      <c r="HH178" s="5" t="s">
        <v>220</v>
      </c>
      <c r="HI178" s="5" t="s">
        <v>220</v>
      </c>
      <c r="HJ178" s="5" t="s">
        <v>220</v>
      </c>
      <c r="HK178" s="5" t="s">
        <v>220</v>
      </c>
      <c r="HL178" s="5" t="s">
        <v>220</v>
      </c>
      <c r="HM178" s="5" t="s">
        <v>220</v>
      </c>
      <c r="HN178" s="5" t="s">
        <v>220</v>
      </c>
      <c r="HO178" s="5" t="s">
        <v>220</v>
      </c>
      <c r="HP178" s="5" t="s">
        <v>220</v>
      </c>
      <c r="HQ178" s="5" t="s">
        <v>220</v>
      </c>
      <c r="HR178" s="5" t="s">
        <v>220</v>
      </c>
      <c r="HS178" s="5">
        <v>64038</v>
      </c>
      <c r="HT178" s="5">
        <v>64062</v>
      </c>
      <c r="HU178" s="5">
        <v>64015</v>
      </c>
      <c r="HV178" s="5">
        <v>63879</v>
      </c>
      <c r="HW178" s="5">
        <v>61882</v>
      </c>
      <c r="HX178" s="5">
        <v>61995</v>
      </c>
      <c r="HY178" s="5">
        <v>61987</v>
      </c>
      <c r="HZ178" s="5">
        <v>61990</v>
      </c>
      <c r="IA178" s="5">
        <v>62067</v>
      </c>
      <c r="IB178" s="5">
        <v>62109</v>
      </c>
      <c r="IC178" s="5">
        <v>62149</v>
      </c>
      <c r="ID178" s="5">
        <v>62185</v>
      </c>
      <c r="IE178" s="5">
        <v>62077</v>
      </c>
      <c r="IF178" s="5">
        <v>61940</v>
      </c>
      <c r="IG178" s="5">
        <v>61841</v>
      </c>
      <c r="IH178" s="5">
        <v>61777</v>
      </c>
      <c r="II178" s="5">
        <v>61679</v>
      </c>
      <c r="IJ178" s="5">
        <v>61584</v>
      </c>
      <c r="IK178" s="5">
        <v>61411</v>
      </c>
      <c r="IL178" s="5">
        <v>61313</v>
      </c>
      <c r="IM178" s="5" t="s">
        <v>220</v>
      </c>
      <c r="IN178" s="5" t="s">
        <v>220</v>
      </c>
      <c r="IO178" s="5" t="s">
        <v>220</v>
      </c>
      <c r="IP178" s="5" t="s">
        <v>220</v>
      </c>
      <c r="IQ178" s="5" t="s">
        <v>220</v>
      </c>
      <c r="IR178" s="5" t="s">
        <v>220</v>
      </c>
      <c r="IS178" s="5" t="s">
        <v>220</v>
      </c>
      <c r="IT178" s="5" t="s">
        <v>220</v>
      </c>
      <c r="IU178" s="5" t="s">
        <v>220</v>
      </c>
      <c r="IV178" s="5" t="s">
        <v>220</v>
      </c>
      <c r="IW178" s="5" t="s">
        <v>220</v>
      </c>
      <c r="IX178" s="5" t="s">
        <v>220</v>
      </c>
    </row>
    <row r="179" spans="1:258" x14ac:dyDescent="0.3">
      <c r="A179" s="1" t="s">
        <v>173</v>
      </c>
      <c r="B179" s="2">
        <v>4057102</v>
      </c>
      <c r="C179" s="5">
        <v>13517817</v>
      </c>
      <c r="D179" s="5">
        <v>14308348</v>
      </c>
      <c r="E179" s="5">
        <v>12643985</v>
      </c>
      <c r="F179" s="5">
        <v>13244832</v>
      </c>
      <c r="G179" s="5">
        <v>12903233</v>
      </c>
      <c r="H179" s="5">
        <v>13649267</v>
      </c>
      <c r="I179" s="5">
        <v>13561749</v>
      </c>
      <c r="J179" s="5">
        <v>13385196</v>
      </c>
      <c r="K179" s="5">
        <v>13866948</v>
      </c>
      <c r="L179" s="5">
        <v>14639909</v>
      </c>
      <c r="M179" s="5">
        <v>13413330</v>
      </c>
      <c r="N179" s="5">
        <v>13903713</v>
      </c>
      <c r="O179" s="5">
        <v>14257728</v>
      </c>
      <c r="P179" s="5">
        <v>13081166</v>
      </c>
      <c r="Q179" s="5">
        <v>13859182</v>
      </c>
      <c r="R179" s="5">
        <v>13048599</v>
      </c>
      <c r="S179" s="5">
        <v>12995947</v>
      </c>
      <c r="T179" s="5">
        <v>13549300</v>
      </c>
      <c r="U179" s="5">
        <v>12643689</v>
      </c>
      <c r="V179" s="5">
        <v>12635182</v>
      </c>
      <c r="W179" s="5">
        <v>11872621</v>
      </c>
      <c r="X179" s="5">
        <v>12204716</v>
      </c>
      <c r="Y179" s="5">
        <v>11499116</v>
      </c>
      <c r="Z179" s="5">
        <v>11549257</v>
      </c>
      <c r="AA179" s="5">
        <v>11229011</v>
      </c>
      <c r="AB179" s="5">
        <v>10619103</v>
      </c>
      <c r="AC179" s="5">
        <v>10867026</v>
      </c>
      <c r="AD179" s="5">
        <v>9690260</v>
      </c>
      <c r="AE179" s="5">
        <v>10646265</v>
      </c>
      <c r="AF179" s="5">
        <v>9810314</v>
      </c>
      <c r="AG179" s="5">
        <v>9723850</v>
      </c>
      <c r="AH179" s="5">
        <v>9956718</v>
      </c>
      <c r="AI179" s="5">
        <v>37596065</v>
      </c>
      <c r="AJ179" s="5">
        <v>43735391</v>
      </c>
      <c r="AK179" s="5">
        <v>42237635</v>
      </c>
      <c r="AL179" s="5">
        <v>39997209</v>
      </c>
      <c r="AM179" s="5">
        <v>43255846</v>
      </c>
      <c r="AN179" s="5">
        <v>43192724</v>
      </c>
      <c r="AO179" s="5">
        <v>43158138</v>
      </c>
      <c r="AP179" s="5">
        <v>44038955</v>
      </c>
      <c r="AQ179" s="5">
        <v>48142970</v>
      </c>
      <c r="AR179" s="5">
        <v>48222825</v>
      </c>
      <c r="AS179" s="5">
        <v>49062482</v>
      </c>
      <c r="AT179" s="5">
        <v>49091884</v>
      </c>
      <c r="AU179" s="5">
        <v>50441803</v>
      </c>
      <c r="AV179" s="5">
        <v>50681508</v>
      </c>
      <c r="AW179" s="5">
        <v>53112201</v>
      </c>
      <c r="AX179" s="5">
        <v>48678986</v>
      </c>
      <c r="AY179" s="5">
        <v>47794327</v>
      </c>
      <c r="AZ179" s="5">
        <v>43557072</v>
      </c>
      <c r="BA179" s="5">
        <v>45031966</v>
      </c>
      <c r="BB179" s="5">
        <v>44878566</v>
      </c>
      <c r="BC179" s="5">
        <v>40431486</v>
      </c>
      <c r="BD179" s="5">
        <v>43042050</v>
      </c>
      <c r="BE179" s="5">
        <v>41214521</v>
      </c>
      <c r="BF179" s="5">
        <v>41275782</v>
      </c>
      <c r="BG179" s="5">
        <v>39868714</v>
      </c>
      <c r="BH179" s="5">
        <v>39688016</v>
      </c>
      <c r="BI179" s="5">
        <v>38981503</v>
      </c>
      <c r="BJ179" s="5">
        <v>35746207</v>
      </c>
      <c r="BK179" s="5">
        <v>35984650</v>
      </c>
      <c r="BL179" s="5">
        <v>30444577</v>
      </c>
      <c r="BM179" s="5">
        <v>30145951</v>
      </c>
      <c r="BN179" s="5">
        <v>30022877</v>
      </c>
      <c r="BO179" s="6">
        <v>10.3780736194313</v>
      </c>
      <c r="BP179" s="6">
        <v>10.904068030774759</v>
      </c>
      <c r="BQ179" s="6">
        <v>11.18777031133776</v>
      </c>
      <c r="BR179" s="6">
        <v>10.727150031046071</v>
      </c>
      <c r="BS179" s="6">
        <v>11.34264567647503</v>
      </c>
      <c r="BT179" s="6">
        <v>10.380857814562489</v>
      </c>
      <c r="BU179" s="6">
        <v>10.52718200285228</v>
      </c>
      <c r="BV179" s="6">
        <v>9.6927747869530698</v>
      </c>
      <c r="BW179" s="6">
        <v>9.1719389154700792</v>
      </c>
      <c r="BX179" s="6">
        <v>8.1505356351600202</v>
      </c>
      <c r="BY179" s="6">
        <v>7.3189357154412802</v>
      </c>
      <c r="BZ179" s="6">
        <v>6.8193366764690797</v>
      </c>
      <c r="CA179" s="6">
        <v>6.8750855676304097</v>
      </c>
      <c r="CB179" s="6">
        <v>6.9642252129167597</v>
      </c>
      <c r="CC179" s="6">
        <v>6.7577441985929703</v>
      </c>
      <c r="CD179" s="6">
        <v>6.7848581457014498</v>
      </c>
      <c r="CE179" s="6">
        <v>6.9361855661615097</v>
      </c>
      <c r="CF179" s="6">
        <v>7.2045788343309196</v>
      </c>
      <c r="CG179" s="6">
        <v>7.1881394741677003</v>
      </c>
      <c r="CH179" s="6">
        <v>7.24845118970189</v>
      </c>
      <c r="CI179" s="6" t="s">
        <v>220</v>
      </c>
      <c r="CJ179" s="6" t="s">
        <v>220</v>
      </c>
      <c r="CK179" s="6" t="s">
        <v>220</v>
      </c>
      <c r="CL179" s="6" t="s">
        <v>220</v>
      </c>
      <c r="CM179" s="6" t="s">
        <v>220</v>
      </c>
      <c r="CN179" s="6" t="s">
        <v>220</v>
      </c>
      <c r="CO179" s="6" t="s">
        <v>220</v>
      </c>
      <c r="CP179" s="6" t="s">
        <v>220</v>
      </c>
      <c r="CQ179" s="6" t="s">
        <v>220</v>
      </c>
      <c r="CR179" s="6" t="s">
        <v>220</v>
      </c>
      <c r="CS179" s="6" t="s">
        <v>220</v>
      </c>
      <c r="CT179" s="6" t="s">
        <v>220</v>
      </c>
      <c r="CU179" s="6">
        <v>8.88813738674164</v>
      </c>
      <c r="CV179" s="6">
        <v>9.3819973974158604</v>
      </c>
      <c r="CW179" s="6">
        <v>9.3203209723584006</v>
      </c>
      <c r="CX179" s="6">
        <v>9.05743682104222</v>
      </c>
      <c r="CY179" s="6">
        <v>8.9473250549786698</v>
      </c>
      <c r="CZ179" s="6">
        <v>8.4071325198109008</v>
      </c>
      <c r="DA179" s="6">
        <v>8.5116115093362001</v>
      </c>
      <c r="DB179" s="6">
        <v>7.7183587353454399</v>
      </c>
      <c r="DC179" s="6">
        <v>7.5058450846637799</v>
      </c>
      <c r="DD179" s="6">
        <v>6.7934418144442397</v>
      </c>
      <c r="DE179" s="6">
        <v>6.2437742665066596</v>
      </c>
      <c r="DF179" s="6">
        <v>5.7184102231490304</v>
      </c>
      <c r="DG179" s="6">
        <v>5.7225233322031999</v>
      </c>
      <c r="DH179" s="6">
        <v>5.7292571169210103</v>
      </c>
      <c r="DI179" s="6">
        <v>5.6912044452841499</v>
      </c>
      <c r="DJ179" s="6">
        <v>5.7163367803323402</v>
      </c>
      <c r="DK179" s="6">
        <v>5.8314409557842497</v>
      </c>
      <c r="DL179" s="6">
        <v>6.0947972874071397</v>
      </c>
      <c r="DM179" s="6">
        <v>6.0174209836599601</v>
      </c>
      <c r="DN179" s="6">
        <v>6.01774174430403</v>
      </c>
      <c r="DO179" s="6" t="s">
        <v>220</v>
      </c>
      <c r="DP179" s="6" t="s">
        <v>220</v>
      </c>
      <c r="DQ179" s="6" t="s">
        <v>220</v>
      </c>
      <c r="DR179" s="6" t="s">
        <v>220</v>
      </c>
      <c r="DS179" s="6" t="s">
        <v>220</v>
      </c>
      <c r="DT179" s="6" t="s">
        <v>220</v>
      </c>
      <c r="DU179" s="6" t="s">
        <v>220</v>
      </c>
      <c r="DV179" s="6" t="s">
        <v>220</v>
      </c>
      <c r="DW179" s="6" t="s">
        <v>220</v>
      </c>
      <c r="DX179" s="6" t="s">
        <v>220</v>
      </c>
      <c r="DY179" s="6" t="s">
        <v>220</v>
      </c>
      <c r="DZ179" s="6" t="s">
        <v>220</v>
      </c>
      <c r="EA179" s="6">
        <v>10.378073619431303</v>
      </c>
      <c r="EB179" s="6">
        <v>10.904068030774761</v>
      </c>
      <c r="EC179" s="6">
        <v>11.187770311337763</v>
      </c>
      <c r="ED179" s="6">
        <v>10.727150031046071</v>
      </c>
      <c r="EE179" s="6">
        <v>11.342645676475035</v>
      </c>
      <c r="EF179" s="6">
        <v>10.380857814562496</v>
      </c>
      <c r="EG179" s="6">
        <v>10.527182002852287</v>
      </c>
      <c r="EH179" s="6">
        <v>9.6927747869530787</v>
      </c>
      <c r="EI179" s="6">
        <v>9.171938915470081</v>
      </c>
      <c r="EJ179" s="6">
        <v>8.1505356351600273</v>
      </c>
      <c r="EK179" s="6">
        <v>7.3189357154412811</v>
      </c>
      <c r="EL179" s="6">
        <v>6.8193366764690841</v>
      </c>
      <c r="EM179" s="6">
        <v>6.8750855676304106</v>
      </c>
      <c r="EN179" s="6">
        <v>6.9642252129167668</v>
      </c>
      <c r="EO179" s="6">
        <v>6.7577441985929756</v>
      </c>
      <c r="EP179" s="6">
        <v>6.7848581457014543</v>
      </c>
      <c r="EQ179" s="6">
        <v>6.9361855661615115</v>
      </c>
      <c r="ER179" s="6">
        <v>7.2045788343309249</v>
      </c>
      <c r="ES179" s="6">
        <v>7.1881394741677056</v>
      </c>
      <c r="ET179" s="6">
        <v>7.2484511897018971</v>
      </c>
      <c r="EU179" s="6" t="s">
        <v>220</v>
      </c>
      <c r="EV179" s="6" t="s">
        <v>220</v>
      </c>
      <c r="EW179" s="6" t="s">
        <v>220</v>
      </c>
      <c r="EX179" s="6" t="s">
        <v>220</v>
      </c>
      <c r="EY179" s="6" t="s">
        <v>220</v>
      </c>
      <c r="EZ179" s="6" t="s">
        <v>220</v>
      </c>
      <c r="FA179" s="6" t="s">
        <v>220</v>
      </c>
      <c r="FB179" s="6" t="s">
        <v>220</v>
      </c>
      <c r="FC179" s="6" t="s">
        <v>220</v>
      </c>
      <c r="FD179" s="6" t="s">
        <v>220</v>
      </c>
      <c r="FE179" s="6" t="s">
        <v>220</v>
      </c>
      <c r="FF179" s="6" t="s">
        <v>220</v>
      </c>
      <c r="FG179" s="6">
        <v>8.88813738674164</v>
      </c>
      <c r="FH179" s="6">
        <v>9.3819973974158675</v>
      </c>
      <c r="FI179" s="6">
        <v>9.320320972358406</v>
      </c>
      <c r="FJ179" s="6">
        <v>9.0574368210422289</v>
      </c>
      <c r="FK179" s="6">
        <v>8.9473250549786751</v>
      </c>
      <c r="FL179" s="6">
        <v>8.4071325198109044</v>
      </c>
      <c r="FM179" s="6">
        <v>8.511611509336209</v>
      </c>
      <c r="FN179" s="6">
        <v>7.7183587353454435</v>
      </c>
      <c r="FO179" s="6">
        <v>7.5058450846637896</v>
      </c>
      <c r="FP179" s="6">
        <v>6.7934418144442441</v>
      </c>
      <c r="FQ179" s="6">
        <v>6.2437742665066667</v>
      </c>
      <c r="FR179" s="6">
        <v>5.7184102231490339</v>
      </c>
      <c r="FS179" s="6">
        <v>5.7225233322032052</v>
      </c>
      <c r="FT179" s="6">
        <v>5.7292571169210138</v>
      </c>
      <c r="FU179" s="6">
        <v>5.6911181203940249</v>
      </c>
      <c r="FV179" s="6">
        <v>5.716336780332341</v>
      </c>
      <c r="FW179" s="6">
        <v>5.8314409557842506</v>
      </c>
      <c r="FX179" s="6">
        <v>6.0947972874071485</v>
      </c>
      <c r="FY179" s="6">
        <v>6.0170093473165238</v>
      </c>
      <c r="FZ179" s="6">
        <v>6.0177417443040371</v>
      </c>
      <c r="GA179" s="6" t="s">
        <v>220</v>
      </c>
      <c r="GB179" s="6" t="s">
        <v>220</v>
      </c>
      <c r="GC179" s="6" t="s">
        <v>220</v>
      </c>
      <c r="GD179" s="6" t="s">
        <v>220</v>
      </c>
      <c r="GE179" s="6" t="s">
        <v>220</v>
      </c>
      <c r="GF179" s="6" t="s">
        <v>220</v>
      </c>
      <c r="GG179" s="6" t="s">
        <v>220</v>
      </c>
      <c r="GH179" s="6" t="s">
        <v>220</v>
      </c>
      <c r="GI179" s="6" t="s">
        <v>220</v>
      </c>
      <c r="GJ179" s="6" t="s">
        <v>220</v>
      </c>
      <c r="GK179" s="6" t="s">
        <v>220</v>
      </c>
      <c r="GL179" s="6" t="s">
        <v>220</v>
      </c>
      <c r="GM179" s="5">
        <v>1066035</v>
      </c>
      <c r="GN179" s="5">
        <v>1060493</v>
      </c>
      <c r="GO179" s="5">
        <v>1053590</v>
      </c>
      <c r="GP179" s="5">
        <v>1047640</v>
      </c>
      <c r="GQ179" s="5">
        <v>1043603</v>
      </c>
      <c r="GR179" s="5">
        <v>1041094</v>
      </c>
      <c r="GS179" s="5">
        <v>1038936</v>
      </c>
      <c r="GT179" s="5">
        <v>1036216</v>
      </c>
      <c r="GU179" s="5">
        <v>1034548</v>
      </c>
      <c r="GV179" s="5">
        <v>1035424</v>
      </c>
      <c r="GW179" s="5">
        <v>1033362</v>
      </c>
      <c r="GX179" s="5">
        <v>1039169</v>
      </c>
      <c r="GY179" s="5">
        <v>1027668</v>
      </c>
      <c r="GZ179" s="5">
        <v>1020485</v>
      </c>
      <c r="HA179" s="5">
        <v>1064973</v>
      </c>
      <c r="HB179" s="5">
        <v>1056402</v>
      </c>
      <c r="HC179" s="5">
        <v>1073985</v>
      </c>
      <c r="HD179" s="5">
        <v>1072466</v>
      </c>
      <c r="HE179" s="5">
        <v>1029956</v>
      </c>
      <c r="HF179" s="5">
        <v>1023577</v>
      </c>
      <c r="HG179" s="5" t="s">
        <v>220</v>
      </c>
      <c r="HH179" s="5" t="s">
        <v>220</v>
      </c>
      <c r="HI179" s="5" t="s">
        <v>220</v>
      </c>
      <c r="HJ179" s="5" t="s">
        <v>220</v>
      </c>
      <c r="HK179" s="5" t="s">
        <v>220</v>
      </c>
      <c r="HL179" s="5" t="s">
        <v>220</v>
      </c>
      <c r="HM179" s="5" t="s">
        <v>220</v>
      </c>
      <c r="HN179" s="5" t="s">
        <v>220</v>
      </c>
      <c r="HO179" s="5" t="s">
        <v>220</v>
      </c>
      <c r="HP179" s="5" t="s">
        <v>220</v>
      </c>
      <c r="HQ179" s="5" t="s">
        <v>220</v>
      </c>
      <c r="HR179" s="5" t="s">
        <v>220</v>
      </c>
      <c r="HS179" s="5">
        <v>1230248</v>
      </c>
      <c r="HT179" s="5">
        <v>1223595</v>
      </c>
      <c r="HU179" s="5">
        <v>1215790</v>
      </c>
      <c r="HV179" s="5">
        <v>1208410</v>
      </c>
      <c r="HW179" s="5">
        <v>1203538</v>
      </c>
      <c r="HX179" s="5">
        <v>1200003</v>
      </c>
      <c r="HY179" s="5">
        <v>1197295</v>
      </c>
      <c r="HZ179" s="5">
        <v>1193671</v>
      </c>
      <c r="IA179" s="5">
        <v>1190478</v>
      </c>
      <c r="IB179" s="5">
        <v>1190872</v>
      </c>
      <c r="IC179" s="5">
        <v>1187613</v>
      </c>
      <c r="ID179" s="5">
        <v>1196119</v>
      </c>
      <c r="IE179" s="5">
        <v>1179789</v>
      </c>
      <c r="IF179" s="5">
        <v>1170738</v>
      </c>
      <c r="IG179" s="5">
        <v>1220874</v>
      </c>
      <c r="IH179" s="5">
        <v>1210498</v>
      </c>
      <c r="II179" s="5">
        <v>1237014</v>
      </c>
      <c r="IJ179" s="5">
        <v>1233571</v>
      </c>
      <c r="IK179" s="5">
        <v>1187058</v>
      </c>
      <c r="IL179" s="5">
        <v>1178338</v>
      </c>
      <c r="IM179" s="5" t="s">
        <v>220</v>
      </c>
      <c r="IN179" s="5" t="s">
        <v>220</v>
      </c>
      <c r="IO179" s="5" t="s">
        <v>220</v>
      </c>
      <c r="IP179" s="5" t="s">
        <v>220</v>
      </c>
      <c r="IQ179" s="5" t="s">
        <v>220</v>
      </c>
      <c r="IR179" s="5" t="s">
        <v>220</v>
      </c>
      <c r="IS179" s="5" t="s">
        <v>220</v>
      </c>
      <c r="IT179" s="5" t="s">
        <v>220</v>
      </c>
      <c r="IU179" s="5" t="s">
        <v>220</v>
      </c>
      <c r="IV179" s="5" t="s">
        <v>220</v>
      </c>
      <c r="IW179" s="5" t="s">
        <v>220</v>
      </c>
      <c r="IX179" s="5" t="s">
        <v>220</v>
      </c>
    </row>
    <row r="180" spans="1:258" x14ac:dyDescent="0.3">
      <c r="A180" s="1" t="s">
        <v>174</v>
      </c>
      <c r="B180" s="2">
        <v>3004222</v>
      </c>
      <c r="C180" s="5">
        <v>2080525</v>
      </c>
      <c r="D180" s="5">
        <v>2201054</v>
      </c>
      <c r="E180" s="5">
        <v>2115067</v>
      </c>
      <c r="F180" s="5">
        <v>2208569</v>
      </c>
      <c r="G180" s="5">
        <v>2223612</v>
      </c>
      <c r="H180" s="5">
        <v>2199227</v>
      </c>
      <c r="I180" s="5">
        <v>2271961</v>
      </c>
      <c r="J180" s="5">
        <v>2245522</v>
      </c>
      <c r="K180" s="5">
        <v>2274849</v>
      </c>
      <c r="L180" s="5">
        <v>2310533</v>
      </c>
      <c r="M180" s="5">
        <v>2187480</v>
      </c>
      <c r="N180" s="5">
        <v>2272494</v>
      </c>
      <c r="O180" s="5">
        <v>2346341</v>
      </c>
      <c r="P180" s="5">
        <v>2359620</v>
      </c>
      <c r="Q180" s="5">
        <v>2458245</v>
      </c>
      <c r="R180" s="5">
        <v>2346859</v>
      </c>
      <c r="S180" s="5">
        <v>2261954</v>
      </c>
      <c r="T180" s="5">
        <v>2247196</v>
      </c>
      <c r="U180" s="5">
        <v>2119976</v>
      </c>
      <c r="V180" s="5">
        <v>2056367</v>
      </c>
      <c r="W180" s="5">
        <v>2053927</v>
      </c>
      <c r="X180" s="5">
        <v>1924724</v>
      </c>
      <c r="Y180" s="5">
        <v>1903096</v>
      </c>
      <c r="Z180" s="5">
        <v>1891988</v>
      </c>
      <c r="AA180" s="5">
        <v>1890575</v>
      </c>
      <c r="AB180" s="5">
        <v>1892955</v>
      </c>
      <c r="AC180" s="5">
        <v>1844041</v>
      </c>
      <c r="AD180" s="5">
        <v>1799455</v>
      </c>
      <c r="AE180" s="5">
        <v>1851447</v>
      </c>
      <c r="AF180" s="5">
        <v>1826699</v>
      </c>
      <c r="AG180" s="5">
        <v>1883363</v>
      </c>
      <c r="AH180" s="5">
        <v>1870318</v>
      </c>
      <c r="AI180" s="5">
        <v>4978470</v>
      </c>
      <c r="AJ180" s="5">
        <v>5191057</v>
      </c>
      <c r="AK180" s="5">
        <v>5093904</v>
      </c>
      <c r="AL180" s="5">
        <v>5334351</v>
      </c>
      <c r="AM180" s="5">
        <v>5450238</v>
      </c>
      <c r="AN180" s="5">
        <v>5327395</v>
      </c>
      <c r="AO180" s="5">
        <v>5422427</v>
      </c>
      <c r="AP180" s="5">
        <v>5431279</v>
      </c>
      <c r="AQ180" s="5">
        <v>5576375</v>
      </c>
      <c r="AR180" s="5">
        <v>5734500</v>
      </c>
      <c r="AS180" s="5">
        <v>5492621</v>
      </c>
      <c r="AT180" s="5">
        <v>6219170</v>
      </c>
      <c r="AU180" s="5">
        <v>6413570</v>
      </c>
      <c r="AV180" s="5">
        <v>6404100</v>
      </c>
      <c r="AW180" s="5">
        <v>6562297</v>
      </c>
      <c r="AX180" s="5">
        <v>6431744</v>
      </c>
      <c r="AY180" s="5">
        <v>6241237</v>
      </c>
      <c r="AZ180" s="5">
        <v>7593541</v>
      </c>
      <c r="BA180" s="5">
        <v>7754835</v>
      </c>
      <c r="BB180" s="5">
        <v>7891563</v>
      </c>
      <c r="BC180" s="5">
        <v>6661916</v>
      </c>
      <c r="BD180" s="5">
        <v>7003441</v>
      </c>
      <c r="BE180" s="5">
        <v>8076509</v>
      </c>
      <c r="BF180" s="5">
        <v>7600312</v>
      </c>
      <c r="BG180" s="5">
        <v>7048270</v>
      </c>
      <c r="BH180" s="5">
        <v>6646937</v>
      </c>
      <c r="BI180" s="5">
        <v>7130076</v>
      </c>
      <c r="BJ180" s="5">
        <v>7678204</v>
      </c>
      <c r="BK180" s="5">
        <v>7787386</v>
      </c>
      <c r="BL180" s="5">
        <v>6037961</v>
      </c>
      <c r="BM180" s="5">
        <v>5307008</v>
      </c>
      <c r="BN180" s="5">
        <v>5292157</v>
      </c>
      <c r="BO180" s="6">
        <v>25.225584836808881</v>
      </c>
      <c r="BP180" s="6">
        <v>25.309519683406389</v>
      </c>
      <c r="BQ180" s="6">
        <v>23.68011263374078</v>
      </c>
      <c r="BR180" s="6">
        <v>22.350444620985002</v>
      </c>
      <c r="BS180" s="6">
        <v>24.301898475214649</v>
      </c>
      <c r="BT180" s="6">
        <v>21.774389014032462</v>
      </c>
      <c r="BU180" s="6">
        <v>20.85972422533353</v>
      </c>
      <c r="BV180" s="6">
        <v>20.631114661905649</v>
      </c>
      <c r="BW180" s="6">
        <v>22.259362371697549</v>
      </c>
      <c r="BX180" s="6">
        <v>23.016167007165379</v>
      </c>
      <c r="BY180" s="6">
        <v>23.546979713868762</v>
      </c>
      <c r="BZ180" s="6">
        <v>23.051422975857658</v>
      </c>
      <c r="CA180" s="6">
        <v>20.621290502407572</v>
      </c>
      <c r="CB180" s="6">
        <v>15.133531157270021</v>
      </c>
      <c r="CC180" s="6">
        <v>14.5240032546786</v>
      </c>
      <c r="CD180" s="6">
        <v>13.293566254793349</v>
      </c>
      <c r="CE180" s="6">
        <v>12.07937915625163</v>
      </c>
      <c r="CF180" s="6">
        <v>12.518133709743161</v>
      </c>
      <c r="CG180" s="6">
        <v>12.571976967370439</v>
      </c>
      <c r="CH180" s="6">
        <v>12.29012136452296</v>
      </c>
      <c r="CI180" s="6" t="s">
        <v>220</v>
      </c>
      <c r="CJ180" s="6" t="s">
        <v>220</v>
      </c>
      <c r="CK180" s="6" t="s">
        <v>220</v>
      </c>
      <c r="CL180" s="6" t="s">
        <v>220</v>
      </c>
      <c r="CM180" s="6" t="s">
        <v>220</v>
      </c>
      <c r="CN180" s="6" t="s">
        <v>220</v>
      </c>
      <c r="CO180" s="6" t="s">
        <v>220</v>
      </c>
      <c r="CP180" s="6" t="s">
        <v>220</v>
      </c>
      <c r="CQ180" s="6" t="s">
        <v>220</v>
      </c>
      <c r="CR180" s="6" t="s">
        <v>220</v>
      </c>
      <c r="CS180" s="6" t="s">
        <v>220</v>
      </c>
      <c r="CT180" s="6" t="s">
        <v>220</v>
      </c>
      <c r="CU180" s="6">
        <v>23.431610130901969</v>
      </c>
      <c r="CV180" s="6">
        <v>23.54150475750383</v>
      </c>
      <c r="CW180" s="6">
        <v>21.782964989204078</v>
      </c>
      <c r="CX180" s="6">
        <v>20.680317978961678</v>
      </c>
      <c r="CY180" s="6">
        <v>22.73447367916334</v>
      </c>
      <c r="CZ180" s="6">
        <v>19.999469349874559</v>
      </c>
      <c r="DA180" s="6">
        <v>19.325194765090298</v>
      </c>
      <c r="DB180" s="6">
        <v>19.293576752483901</v>
      </c>
      <c r="DC180" s="6">
        <v>20.850572079729549</v>
      </c>
      <c r="DD180" s="6">
        <v>21.610018300894321</v>
      </c>
      <c r="DE180" s="6">
        <v>22.132221344839358</v>
      </c>
      <c r="DF180" s="6">
        <v>22.08368171365289</v>
      </c>
      <c r="DG180" s="6">
        <v>15.21682995777909</v>
      </c>
      <c r="DH180" s="6">
        <v>13.02584896097313</v>
      </c>
      <c r="DI180" s="6">
        <v>12.56141500163773</v>
      </c>
      <c r="DJ180" s="6">
        <v>11.626344086021501</v>
      </c>
      <c r="DK180" s="6">
        <v>10.652081570667759</v>
      </c>
      <c r="DL180" s="6">
        <v>11.05386429014999</v>
      </c>
      <c r="DM180" s="6">
        <v>10.956088511250821</v>
      </c>
      <c r="DN180" s="6">
        <v>10.6539828778402</v>
      </c>
      <c r="DO180" s="6" t="s">
        <v>220</v>
      </c>
      <c r="DP180" s="6" t="s">
        <v>220</v>
      </c>
      <c r="DQ180" s="6" t="s">
        <v>220</v>
      </c>
      <c r="DR180" s="6" t="s">
        <v>220</v>
      </c>
      <c r="DS180" s="6" t="s">
        <v>220</v>
      </c>
      <c r="DT180" s="6" t="s">
        <v>220</v>
      </c>
      <c r="DU180" s="6" t="s">
        <v>220</v>
      </c>
      <c r="DV180" s="6" t="s">
        <v>220</v>
      </c>
      <c r="DW180" s="6" t="s">
        <v>220</v>
      </c>
      <c r="DX180" s="6" t="s">
        <v>220</v>
      </c>
      <c r="DY180" s="6" t="s">
        <v>220</v>
      </c>
      <c r="DZ180" s="6" t="s">
        <v>220</v>
      </c>
      <c r="EA180" s="6">
        <v>21.960785444645992</v>
      </c>
      <c r="EB180" s="6">
        <v>21.93818494364178</v>
      </c>
      <c r="EC180" s="6">
        <v>20.254422739711785</v>
      </c>
      <c r="ED180" s="6">
        <v>18.550617413636346</v>
      </c>
      <c r="EE180" s="6">
        <v>19.603176637619292</v>
      </c>
      <c r="EF180" s="6">
        <v>17.654256542983759</v>
      </c>
      <c r="EG180" s="6">
        <v>16.693376338766377</v>
      </c>
      <c r="EH180" s="6">
        <v>15.904987793484098</v>
      </c>
      <c r="EI180" s="6">
        <v>16.922793556847068</v>
      </c>
      <c r="EJ180" s="6">
        <v>19.002341885912806</v>
      </c>
      <c r="EK180" s="6">
        <v>21.660733657328823</v>
      </c>
      <c r="EL180" s="6">
        <v>21.801511373142301</v>
      </c>
      <c r="EM180" s="6">
        <v>20.015933500305838</v>
      </c>
      <c r="EN180" s="6">
        <v>15.13353115727003</v>
      </c>
      <c r="EO180" s="6">
        <v>14.5240032546786</v>
      </c>
      <c r="EP180" s="6">
        <v>13.293566254793353</v>
      </c>
      <c r="EQ180" s="6">
        <v>12.078694396854274</v>
      </c>
      <c r="ER180" s="6">
        <v>12.518133709743164</v>
      </c>
      <c r="ES180" s="6">
        <v>12.571976967370441</v>
      </c>
      <c r="ET180" s="6">
        <v>12.290121364522967</v>
      </c>
      <c r="EU180" s="6" t="s">
        <v>220</v>
      </c>
      <c r="EV180" s="6" t="s">
        <v>220</v>
      </c>
      <c r="EW180" s="6" t="s">
        <v>220</v>
      </c>
      <c r="EX180" s="6" t="s">
        <v>220</v>
      </c>
      <c r="EY180" s="6" t="s">
        <v>220</v>
      </c>
      <c r="EZ180" s="6" t="s">
        <v>220</v>
      </c>
      <c r="FA180" s="6" t="s">
        <v>220</v>
      </c>
      <c r="FB180" s="6" t="s">
        <v>220</v>
      </c>
      <c r="FC180" s="6" t="s">
        <v>220</v>
      </c>
      <c r="FD180" s="6" t="s">
        <v>220</v>
      </c>
      <c r="FE180" s="6" t="s">
        <v>220</v>
      </c>
      <c r="FF180" s="6" t="s">
        <v>220</v>
      </c>
      <c r="FG180" s="6">
        <v>15.356700146256008</v>
      </c>
      <c r="FH180" s="6">
        <v>15.541231538034639</v>
      </c>
      <c r="FI180" s="6">
        <v>14.045338741315577</v>
      </c>
      <c r="FJ180" s="6">
        <v>12.746998896212361</v>
      </c>
      <c r="FK180" s="6">
        <v>13.58477203276556</v>
      </c>
      <c r="FL180" s="6">
        <v>12.770111009268511</v>
      </c>
      <c r="FM180" s="6">
        <v>12.317106771028318</v>
      </c>
      <c r="FN180" s="6">
        <v>11.480150439703062</v>
      </c>
      <c r="FO180" s="6">
        <v>11.773492954382185</v>
      </c>
      <c r="FP180" s="6">
        <v>12.835718139582575</v>
      </c>
      <c r="FQ180" s="6">
        <v>14.504272366772669</v>
      </c>
      <c r="FR180" s="6">
        <v>14.933201559916119</v>
      </c>
      <c r="FS180" s="6">
        <v>12.687778875940293</v>
      </c>
      <c r="FT180" s="6">
        <v>13.025848960973137</v>
      </c>
      <c r="FU180" s="6">
        <v>12.561415001637734</v>
      </c>
      <c r="FV180" s="6">
        <v>11.626344086021506</v>
      </c>
      <c r="FW180" s="6">
        <v>10.65191629348292</v>
      </c>
      <c r="FX180" s="6">
        <v>11.053864290149992</v>
      </c>
      <c r="FY180" s="6">
        <v>10.956088511250822</v>
      </c>
      <c r="FZ180" s="6">
        <v>10.653982877840207</v>
      </c>
      <c r="GA180" s="6" t="s">
        <v>220</v>
      </c>
      <c r="GB180" s="6" t="s">
        <v>220</v>
      </c>
      <c r="GC180" s="6" t="s">
        <v>220</v>
      </c>
      <c r="GD180" s="6" t="s">
        <v>220</v>
      </c>
      <c r="GE180" s="6" t="s">
        <v>220</v>
      </c>
      <c r="GF180" s="6" t="s">
        <v>220</v>
      </c>
      <c r="GG180" s="6" t="s">
        <v>220</v>
      </c>
      <c r="GH180" s="6" t="s">
        <v>220</v>
      </c>
      <c r="GI180" s="6" t="s">
        <v>220</v>
      </c>
      <c r="GJ180" s="6" t="s">
        <v>220</v>
      </c>
      <c r="GK180" s="6" t="s">
        <v>220</v>
      </c>
      <c r="GL180" s="6" t="s">
        <v>220</v>
      </c>
      <c r="GM180" s="5">
        <v>304670</v>
      </c>
      <c r="GN180" s="5">
        <v>302818</v>
      </c>
      <c r="GO180" s="5">
        <v>300557</v>
      </c>
      <c r="GP180" s="5">
        <v>298188</v>
      </c>
      <c r="GQ180" s="5">
        <v>287894</v>
      </c>
      <c r="GR180" s="5">
        <v>283420</v>
      </c>
      <c r="GS180" s="5">
        <v>287518</v>
      </c>
      <c r="GT180" s="5">
        <v>289280</v>
      </c>
      <c r="GU180" s="5">
        <v>291162</v>
      </c>
      <c r="GV180" s="5">
        <v>291952</v>
      </c>
      <c r="GW180" s="5">
        <v>292068</v>
      </c>
      <c r="GX180" s="5">
        <v>293009</v>
      </c>
      <c r="GY180" s="5">
        <v>303516</v>
      </c>
      <c r="GZ180" s="5">
        <v>289900</v>
      </c>
      <c r="HA180" s="5">
        <v>289100</v>
      </c>
      <c r="HB180" s="5">
        <v>289000</v>
      </c>
      <c r="HC180" s="5">
        <v>288458</v>
      </c>
      <c r="HD180" s="5">
        <v>287632</v>
      </c>
      <c r="HE180" s="5">
        <v>286331</v>
      </c>
      <c r="HF180" s="5">
        <v>284955</v>
      </c>
      <c r="HG180" s="5" t="s">
        <v>220</v>
      </c>
      <c r="HH180" s="5" t="s">
        <v>220</v>
      </c>
      <c r="HI180" s="5" t="s">
        <v>220</v>
      </c>
      <c r="HJ180" s="5" t="s">
        <v>220</v>
      </c>
      <c r="HK180" s="5" t="s">
        <v>220</v>
      </c>
      <c r="HL180" s="5" t="s">
        <v>220</v>
      </c>
      <c r="HM180" s="5" t="s">
        <v>220</v>
      </c>
      <c r="HN180" s="5" t="s">
        <v>220</v>
      </c>
      <c r="HO180" s="5" t="s">
        <v>220</v>
      </c>
      <c r="HP180" s="5" t="s">
        <v>220</v>
      </c>
      <c r="HQ180" s="5" t="s">
        <v>220</v>
      </c>
      <c r="HR180" s="5" t="s">
        <v>220</v>
      </c>
      <c r="HS180" s="5">
        <v>337863</v>
      </c>
      <c r="HT180" s="5">
        <v>336008</v>
      </c>
      <c r="HU180" s="5">
        <v>333460</v>
      </c>
      <c r="HV180" s="5">
        <v>331123</v>
      </c>
      <c r="HW180" s="5">
        <v>319466</v>
      </c>
      <c r="HX180" s="5">
        <v>315256</v>
      </c>
      <c r="HY180" s="5">
        <v>319844</v>
      </c>
      <c r="HZ180" s="5">
        <v>321887</v>
      </c>
      <c r="IA180" s="5">
        <v>323740</v>
      </c>
      <c r="IB180" s="5">
        <v>324780</v>
      </c>
      <c r="IC180" s="5">
        <v>324033</v>
      </c>
      <c r="ID180" s="5">
        <v>325741</v>
      </c>
      <c r="IE180" s="5">
        <v>340893</v>
      </c>
      <c r="IF180" s="5">
        <v>321500</v>
      </c>
      <c r="IG180" s="5">
        <v>320700</v>
      </c>
      <c r="IH180" s="5">
        <v>320800</v>
      </c>
      <c r="II180" s="5">
        <v>321046</v>
      </c>
      <c r="IJ180" s="5">
        <v>320286</v>
      </c>
      <c r="IK180" s="5">
        <v>319177</v>
      </c>
      <c r="IL180" s="5">
        <v>317663</v>
      </c>
      <c r="IM180" s="5" t="s">
        <v>220</v>
      </c>
      <c r="IN180" s="5" t="s">
        <v>220</v>
      </c>
      <c r="IO180" s="5" t="s">
        <v>220</v>
      </c>
      <c r="IP180" s="5" t="s">
        <v>220</v>
      </c>
      <c r="IQ180" s="5" t="s">
        <v>220</v>
      </c>
      <c r="IR180" s="5" t="s">
        <v>220</v>
      </c>
      <c r="IS180" s="5" t="s">
        <v>220</v>
      </c>
      <c r="IT180" s="5" t="s">
        <v>220</v>
      </c>
      <c r="IU180" s="5" t="s">
        <v>220</v>
      </c>
      <c r="IV180" s="5" t="s">
        <v>220</v>
      </c>
      <c r="IW180" s="5" t="s">
        <v>220</v>
      </c>
      <c r="IX180" s="5" t="s">
        <v>220</v>
      </c>
    </row>
    <row r="181" spans="1:258" x14ac:dyDescent="0.3">
      <c r="A181" s="1" t="s">
        <v>175</v>
      </c>
      <c r="B181" s="2">
        <v>4059391</v>
      </c>
      <c r="C181" s="5">
        <v>482218</v>
      </c>
      <c r="D181" s="5">
        <v>508452</v>
      </c>
      <c r="E181" s="5">
        <v>487521</v>
      </c>
      <c r="F181" s="5">
        <v>483687</v>
      </c>
      <c r="G181" s="5">
        <v>495785</v>
      </c>
      <c r="H181" s="5">
        <v>499112</v>
      </c>
      <c r="I181" s="5">
        <v>516083</v>
      </c>
      <c r="J181" s="5">
        <v>495189</v>
      </c>
      <c r="K181" s="5">
        <v>502914</v>
      </c>
      <c r="L181" s="5">
        <v>503060</v>
      </c>
      <c r="M181" s="5">
        <v>480639</v>
      </c>
      <c r="N181" s="5">
        <v>490415</v>
      </c>
      <c r="O181" s="5">
        <v>499813</v>
      </c>
      <c r="P181" s="5">
        <v>501061</v>
      </c>
      <c r="Q181" s="5">
        <v>511487</v>
      </c>
      <c r="R181" s="5">
        <v>485050</v>
      </c>
      <c r="S181" s="5">
        <v>476221</v>
      </c>
      <c r="T181" s="5">
        <v>171070</v>
      </c>
      <c r="U181" s="5">
        <v>166499</v>
      </c>
      <c r="V181" s="5">
        <v>161265</v>
      </c>
      <c r="W181" s="5">
        <v>156373</v>
      </c>
      <c r="X181" s="5">
        <v>148377</v>
      </c>
      <c r="Y181" s="5">
        <v>146946</v>
      </c>
      <c r="Z181" s="5">
        <v>148893</v>
      </c>
      <c r="AA181" s="5">
        <v>147612</v>
      </c>
      <c r="AB181" s="5">
        <v>147031</v>
      </c>
      <c r="AC181" s="5" t="s">
        <v>220</v>
      </c>
      <c r="AD181" s="5" t="s">
        <v>220</v>
      </c>
      <c r="AE181" s="5" t="s">
        <v>220</v>
      </c>
      <c r="AF181" s="5" t="s">
        <v>220</v>
      </c>
      <c r="AG181" s="5" t="s">
        <v>220</v>
      </c>
      <c r="AH181" s="5" t="s">
        <v>220</v>
      </c>
      <c r="AI181" s="5">
        <v>1210980</v>
      </c>
      <c r="AJ181" s="5">
        <v>1279680</v>
      </c>
      <c r="AK181" s="5">
        <v>1215797</v>
      </c>
      <c r="AL181" s="5">
        <v>1203404</v>
      </c>
      <c r="AM181" s="5">
        <v>1229879</v>
      </c>
      <c r="AN181" s="5">
        <v>1230055</v>
      </c>
      <c r="AO181" s="5">
        <v>1234354</v>
      </c>
      <c r="AP181" s="5">
        <v>1196543</v>
      </c>
      <c r="AQ181" s="5">
        <v>1218959</v>
      </c>
      <c r="AR181" s="5">
        <v>1224330</v>
      </c>
      <c r="AS181" s="5">
        <v>1179748</v>
      </c>
      <c r="AT181" s="5">
        <v>1227077</v>
      </c>
      <c r="AU181" s="5">
        <v>1259222</v>
      </c>
      <c r="AV181" s="5">
        <v>1246776</v>
      </c>
      <c r="AW181" s="5">
        <v>1259553</v>
      </c>
      <c r="AX181" s="5">
        <v>1226875</v>
      </c>
      <c r="AY181" s="5">
        <v>1211068</v>
      </c>
      <c r="AZ181" s="5">
        <v>554265</v>
      </c>
      <c r="BA181" s="5">
        <v>547214</v>
      </c>
      <c r="BB181" s="5">
        <v>535764</v>
      </c>
      <c r="BC181" s="5">
        <v>516685</v>
      </c>
      <c r="BD181" s="5">
        <v>492384</v>
      </c>
      <c r="BE181" s="5">
        <v>485406</v>
      </c>
      <c r="BF181" s="5">
        <v>484625</v>
      </c>
      <c r="BG181" s="5">
        <v>473222</v>
      </c>
      <c r="BH181" s="5">
        <v>463471</v>
      </c>
      <c r="BI181" s="5" t="s">
        <v>220</v>
      </c>
      <c r="BJ181" s="5" t="s">
        <v>220</v>
      </c>
      <c r="BK181" s="5" t="s">
        <v>220</v>
      </c>
      <c r="BL181" s="5" t="s">
        <v>220</v>
      </c>
      <c r="BM181" s="5" t="s">
        <v>220</v>
      </c>
      <c r="BN181" s="5" t="s">
        <v>220</v>
      </c>
      <c r="BO181" s="6">
        <v>18.700855569048059</v>
      </c>
      <c r="BP181" s="6">
        <v>18.09181957712973</v>
      </c>
      <c r="BQ181" s="6">
        <v>16.477715233295712</v>
      </c>
      <c r="BR181" s="6">
        <v>15.51722041893091</v>
      </c>
      <c r="BS181" s="6">
        <v>18.680615062363131</v>
      </c>
      <c r="BT181" s="6">
        <v>16.749486024233409</v>
      </c>
      <c r="BU181" s="6">
        <v>14.39640969140731</v>
      </c>
      <c r="BV181" s="6">
        <v>13.985779037519389</v>
      </c>
      <c r="BW181" s="6">
        <v>13.813941203307211</v>
      </c>
      <c r="BX181" s="6">
        <v>14.223270880406311</v>
      </c>
      <c r="BY181" s="6">
        <v>15.509683921629049</v>
      </c>
      <c r="BZ181" s="6">
        <v>15.58717293450837</v>
      </c>
      <c r="CA181" s="6">
        <v>15.512632508480941</v>
      </c>
      <c r="CB181" s="6">
        <v>13.83058493248471</v>
      </c>
      <c r="CC181" s="6">
        <v>10.675286341191519</v>
      </c>
      <c r="CD181" s="6">
        <v>10.987679382229141</v>
      </c>
      <c r="CE181" s="6">
        <v>11.10534814718376</v>
      </c>
      <c r="CF181" s="6">
        <v>10.421464897410409</v>
      </c>
      <c r="CG181" s="6">
        <v>11.413281761452019</v>
      </c>
      <c r="CH181" s="6">
        <v>9.9550429417418496</v>
      </c>
      <c r="CI181" s="6" t="s">
        <v>220</v>
      </c>
      <c r="CJ181" s="6" t="s">
        <v>220</v>
      </c>
      <c r="CK181" s="6" t="s">
        <v>220</v>
      </c>
      <c r="CL181" s="6" t="s">
        <v>220</v>
      </c>
      <c r="CM181" s="6" t="s">
        <v>220</v>
      </c>
      <c r="CN181" s="6" t="s">
        <v>220</v>
      </c>
      <c r="CO181" s="6" t="s">
        <v>220</v>
      </c>
      <c r="CP181" s="6" t="s">
        <v>220</v>
      </c>
      <c r="CQ181" s="6" t="s">
        <v>220</v>
      </c>
      <c r="CR181" s="6" t="s">
        <v>220</v>
      </c>
      <c r="CS181" s="6" t="s">
        <v>220</v>
      </c>
      <c r="CT181" s="6" t="s">
        <v>220</v>
      </c>
      <c r="CU181" s="6">
        <v>18.184047197143141</v>
      </c>
      <c r="CV181" s="6">
        <v>17.81715941538403</v>
      </c>
      <c r="CW181" s="6">
        <v>16.38539188209867</v>
      </c>
      <c r="CX181" s="6">
        <v>15.37858858981145</v>
      </c>
      <c r="CY181" s="6">
        <v>18.469989588192941</v>
      </c>
      <c r="CZ181" s="6">
        <v>16.525166328234221</v>
      </c>
      <c r="DA181" s="6">
        <v>14.39039301988803</v>
      </c>
      <c r="DB181" s="6">
        <v>13.86460286514391</v>
      </c>
      <c r="DC181" s="6">
        <v>13.806511299192399</v>
      </c>
      <c r="DD181" s="6">
        <v>14.206467599399479</v>
      </c>
      <c r="DE181" s="6">
        <v>15.349647580581291</v>
      </c>
      <c r="DF181" s="6">
        <v>15.77331898236651</v>
      </c>
      <c r="DG181" s="6">
        <v>15.370378825605581</v>
      </c>
      <c r="DH181" s="6">
        <v>14.037464380810009</v>
      </c>
      <c r="DI181" s="6">
        <v>10.748828341305829</v>
      </c>
      <c r="DJ181" s="6">
        <v>10.526871701320371</v>
      </c>
      <c r="DK181" s="6">
        <v>10.42922445312732</v>
      </c>
      <c r="DL181" s="6">
        <v>9.5530116460537808</v>
      </c>
      <c r="DM181" s="6">
        <v>10.542676174220681</v>
      </c>
      <c r="DN181" s="6">
        <v>8.9774602250244495</v>
      </c>
      <c r="DO181" s="6" t="s">
        <v>220</v>
      </c>
      <c r="DP181" s="6" t="s">
        <v>220</v>
      </c>
      <c r="DQ181" s="6" t="s">
        <v>220</v>
      </c>
      <c r="DR181" s="6" t="s">
        <v>220</v>
      </c>
      <c r="DS181" s="6" t="s">
        <v>220</v>
      </c>
      <c r="DT181" s="6" t="s">
        <v>220</v>
      </c>
      <c r="DU181" s="6" t="s">
        <v>220</v>
      </c>
      <c r="DV181" s="6" t="s">
        <v>220</v>
      </c>
      <c r="DW181" s="6" t="s">
        <v>220</v>
      </c>
      <c r="DX181" s="6" t="s">
        <v>220</v>
      </c>
      <c r="DY181" s="6" t="s">
        <v>220</v>
      </c>
      <c r="DZ181" s="6" t="s">
        <v>220</v>
      </c>
      <c r="EA181" s="6">
        <v>17.679282868525895</v>
      </c>
      <c r="EB181" s="6">
        <v>16.999612216359768</v>
      </c>
      <c r="EC181" s="6">
        <v>15.375530875973746</v>
      </c>
      <c r="ED181" s="6">
        <v>14.367714041484797</v>
      </c>
      <c r="EE181" s="6">
        <v>16.946789963766079</v>
      </c>
      <c r="EF181" s="6">
        <v>15.799881119827683</v>
      </c>
      <c r="EG181" s="6">
        <v>14.171953954604344</v>
      </c>
      <c r="EH181" s="6">
        <v>13.924929415729748</v>
      </c>
      <c r="EI181" s="6">
        <v>13.767562644905491</v>
      </c>
      <c r="EJ181" s="6">
        <v>14.1736572178269</v>
      </c>
      <c r="EK181" s="6">
        <v>15.501479283785303</v>
      </c>
      <c r="EL181" s="6">
        <v>15.585167664121203</v>
      </c>
      <c r="EM181" s="6">
        <v>15.504060107151696</v>
      </c>
      <c r="EN181" s="6">
        <v>13.829434179538339</v>
      </c>
      <c r="EO181" s="6">
        <v>10.675286341191525</v>
      </c>
      <c r="EP181" s="6">
        <v>10.987679382229146</v>
      </c>
      <c r="EQ181" s="6">
        <v>11.105348147183765</v>
      </c>
      <c r="ER181" s="6">
        <v>10.382309371042437</v>
      </c>
      <c r="ES181" s="6">
        <v>11.413281761452021</v>
      </c>
      <c r="ET181" s="6">
        <v>9.9550429417418531</v>
      </c>
      <c r="EU181" s="6" t="s">
        <v>220</v>
      </c>
      <c r="EV181" s="6" t="s">
        <v>220</v>
      </c>
      <c r="EW181" s="6" t="s">
        <v>220</v>
      </c>
      <c r="EX181" s="6" t="s">
        <v>220</v>
      </c>
      <c r="EY181" s="6" t="s">
        <v>220</v>
      </c>
      <c r="EZ181" s="6" t="s">
        <v>220</v>
      </c>
      <c r="FA181" s="6" t="s">
        <v>220</v>
      </c>
      <c r="FB181" s="6" t="s">
        <v>220</v>
      </c>
      <c r="FC181" s="6" t="s">
        <v>220</v>
      </c>
      <c r="FD181" s="6" t="s">
        <v>220</v>
      </c>
      <c r="FE181" s="6" t="s">
        <v>220</v>
      </c>
      <c r="FF181" s="6" t="s">
        <v>220</v>
      </c>
      <c r="FG181" s="6">
        <v>13.154596465693068</v>
      </c>
      <c r="FH181" s="6">
        <v>12.801709845659804</v>
      </c>
      <c r="FI181" s="6">
        <v>11.522991382595754</v>
      </c>
      <c r="FJ181" s="6">
        <v>10.750781084826986</v>
      </c>
      <c r="FK181" s="6">
        <v>12.443388790836458</v>
      </c>
      <c r="FL181" s="6">
        <v>12.300306711914427</v>
      </c>
      <c r="FM181" s="6">
        <v>10.909712610392882</v>
      </c>
      <c r="FN181" s="6">
        <v>10.528160016912572</v>
      </c>
      <c r="FO181" s="6">
        <v>10.663339113833688</v>
      </c>
      <c r="FP181" s="6">
        <v>11.055269397432752</v>
      </c>
      <c r="FQ181" s="6">
        <v>12.576578229108813</v>
      </c>
      <c r="FR181" s="6">
        <v>12.92619028764145</v>
      </c>
      <c r="FS181" s="6">
        <v>12.45330459770115</v>
      </c>
      <c r="FT181" s="6">
        <v>12.422493618540733</v>
      </c>
      <c r="FU181" s="6">
        <v>10.62032282430005</v>
      </c>
      <c r="FV181" s="6">
        <v>10.526871701320372</v>
      </c>
      <c r="FW181" s="6">
        <v>10.429224453127322</v>
      </c>
      <c r="FX181" s="6">
        <v>9.6024459219085294</v>
      </c>
      <c r="FY181" s="6">
        <v>10.54267617422069</v>
      </c>
      <c r="FZ181" s="6">
        <v>8.9774602250244513</v>
      </c>
      <c r="GA181" s="6" t="s">
        <v>220</v>
      </c>
      <c r="GB181" s="6" t="s">
        <v>220</v>
      </c>
      <c r="GC181" s="6" t="s">
        <v>220</v>
      </c>
      <c r="GD181" s="6" t="s">
        <v>220</v>
      </c>
      <c r="GE181" s="6" t="s">
        <v>220</v>
      </c>
      <c r="GF181" s="6" t="s">
        <v>220</v>
      </c>
      <c r="GG181" s="6" t="s">
        <v>220</v>
      </c>
      <c r="GH181" s="6" t="s">
        <v>220</v>
      </c>
      <c r="GI181" s="6" t="s">
        <v>220</v>
      </c>
      <c r="GJ181" s="6" t="s">
        <v>220</v>
      </c>
      <c r="GK181" s="6" t="s">
        <v>220</v>
      </c>
      <c r="GL181" s="6" t="s">
        <v>220</v>
      </c>
      <c r="GM181" s="5">
        <v>66586</v>
      </c>
      <c r="GN181" s="5">
        <v>66133</v>
      </c>
      <c r="GO181" s="5">
        <v>66168</v>
      </c>
      <c r="GP181" s="5">
        <v>65781</v>
      </c>
      <c r="GQ181" s="5">
        <v>65265</v>
      </c>
      <c r="GR181" s="5">
        <v>64921</v>
      </c>
      <c r="GS181" s="5">
        <v>64654</v>
      </c>
      <c r="GT181" s="5">
        <v>64158</v>
      </c>
      <c r="GU181" s="5">
        <v>63732</v>
      </c>
      <c r="GV181" s="5">
        <v>63642</v>
      </c>
      <c r="GW181" s="5">
        <v>63626</v>
      </c>
      <c r="GX181" s="5">
        <v>63501</v>
      </c>
      <c r="GY181" s="5">
        <v>63046</v>
      </c>
      <c r="GZ181" s="5">
        <v>62616</v>
      </c>
      <c r="HA181" s="5">
        <v>61975</v>
      </c>
      <c r="HB181" s="5">
        <v>61089</v>
      </c>
      <c r="HC181" s="5">
        <v>60217</v>
      </c>
      <c r="HD181" s="5">
        <v>28660</v>
      </c>
      <c r="HE181" s="5">
        <v>23424</v>
      </c>
      <c r="HF181" s="5">
        <v>23095</v>
      </c>
      <c r="HG181" s="5" t="s">
        <v>220</v>
      </c>
      <c r="HH181" s="5" t="s">
        <v>220</v>
      </c>
      <c r="HI181" s="5" t="s">
        <v>220</v>
      </c>
      <c r="HJ181" s="5" t="s">
        <v>220</v>
      </c>
      <c r="HK181" s="5" t="s">
        <v>220</v>
      </c>
      <c r="HL181" s="5" t="s">
        <v>220</v>
      </c>
      <c r="HM181" s="5" t="s">
        <v>220</v>
      </c>
      <c r="HN181" s="5" t="s">
        <v>220</v>
      </c>
      <c r="HO181" s="5" t="s">
        <v>220</v>
      </c>
      <c r="HP181" s="5" t="s">
        <v>220</v>
      </c>
      <c r="HQ181" s="5" t="s">
        <v>220</v>
      </c>
      <c r="HR181" s="5" t="s">
        <v>220</v>
      </c>
      <c r="HS181" s="5">
        <v>79102</v>
      </c>
      <c r="HT181" s="5">
        <v>78635</v>
      </c>
      <c r="HU181" s="5">
        <v>78722</v>
      </c>
      <c r="HV181" s="5">
        <v>78402</v>
      </c>
      <c r="HW181" s="5">
        <v>77844</v>
      </c>
      <c r="HX181" s="5">
        <v>77437</v>
      </c>
      <c r="HY181" s="5">
        <v>77164</v>
      </c>
      <c r="HZ181" s="5">
        <v>76651</v>
      </c>
      <c r="IA181" s="5">
        <v>76212</v>
      </c>
      <c r="IB181" s="5">
        <v>76125</v>
      </c>
      <c r="IC181" s="5">
        <v>76086</v>
      </c>
      <c r="ID181" s="5">
        <v>75948</v>
      </c>
      <c r="IE181" s="5">
        <v>75469</v>
      </c>
      <c r="IF181" s="5">
        <v>74894</v>
      </c>
      <c r="IG181" s="5">
        <v>74194</v>
      </c>
      <c r="IH181" s="5">
        <v>73189</v>
      </c>
      <c r="II181" s="5">
        <v>72208</v>
      </c>
      <c r="IJ181" s="5">
        <v>34510</v>
      </c>
      <c r="IK181" s="5">
        <v>28213</v>
      </c>
      <c r="IL181" s="5">
        <v>27833</v>
      </c>
      <c r="IM181" s="5" t="s">
        <v>220</v>
      </c>
      <c r="IN181" s="5" t="s">
        <v>220</v>
      </c>
      <c r="IO181" s="5" t="s">
        <v>220</v>
      </c>
      <c r="IP181" s="5" t="s">
        <v>220</v>
      </c>
      <c r="IQ181" s="5" t="s">
        <v>220</v>
      </c>
      <c r="IR181" s="5" t="s">
        <v>220</v>
      </c>
      <c r="IS181" s="5" t="s">
        <v>220</v>
      </c>
      <c r="IT181" s="5" t="s">
        <v>220</v>
      </c>
      <c r="IU181" s="5" t="s">
        <v>220</v>
      </c>
      <c r="IV181" s="5" t="s">
        <v>220</v>
      </c>
      <c r="IW181" s="5" t="s">
        <v>220</v>
      </c>
      <c r="IX181" s="5" t="s">
        <v>220</v>
      </c>
    </row>
    <row r="182" spans="1:258" x14ac:dyDescent="0.3">
      <c r="A182" s="1" t="s">
        <v>176</v>
      </c>
      <c r="B182" s="2">
        <v>4092733</v>
      </c>
      <c r="C182" s="5">
        <v>898002</v>
      </c>
      <c r="D182" s="5">
        <v>903742</v>
      </c>
      <c r="E182" s="5">
        <v>866216</v>
      </c>
      <c r="F182" s="5">
        <v>852454</v>
      </c>
      <c r="G182" s="5">
        <v>846202</v>
      </c>
      <c r="H182" s="5">
        <v>815939</v>
      </c>
      <c r="I182" s="5">
        <v>843617</v>
      </c>
      <c r="J182" s="5">
        <v>835784</v>
      </c>
      <c r="K182" s="5">
        <v>827795</v>
      </c>
      <c r="L182" s="5">
        <v>820352</v>
      </c>
      <c r="M182" s="5">
        <v>813796</v>
      </c>
      <c r="N182" s="5">
        <v>822497</v>
      </c>
      <c r="O182" s="5">
        <v>854119</v>
      </c>
      <c r="P182" s="5">
        <v>803980</v>
      </c>
      <c r="Q182" s="5">
        <v>745166</v>
      </c>
      <c r="R182" s="5">
        <v>691948</v>
      </c>
      <c r="S182" s="5">
        <v>301540</v>
      </c>
      <c r="T182" s="5" t="s">
        <v>220</v>
      </c>
      <c r="U182" s="5" t="s">
        <v>220</v>
      </c>
      <c r="V182" s="5" t="s">
        <v>220</v>
      </c>
      <c r="W182" s="5" t="s">
        <v>220</v>
      </c>
      <c r="X182" s="5" t="s">
        <v>220</v>
      </c>
      <c r="Y182" s="5" t="s">
        <v>220</v>
      </c>
      <c r="Z182" s="5" t="s">
        <v>220</v>
      </c>
      <c r="AA182" s="5" t="s">
        <v>220</v>
      </c>
      <c r="AB182" s="5" t="s">
        <v>220</v>
      </c>
      <c r="AC182" s="5" t="s">
        <v>220</v>
      </c>
      <c r="AD182" s="5" t="s">
        <v>220</v>
      </c>
      <c r="AE182" s="5" t="s">
        <v>220</v>
      </c>
      <c r="AF182" s="5" t="s">
        <v>220</v>
      </c>
      <c r="AG182" s="5" t="s">
        <v>220</v>
      </c>
      <c r="AH182" s="5" t="s">
        <v>220</v>
      </c>
      <c r="AI182" s="5">
        <v>2065706</v>
      </c>
      <c r="AJ182" s="5">
        <v>2068490</v>
      </c>
      <c r="AK182" s="5">
        <v>1916799</v>
      </c>
      <c r="AL182" s="5">
        <v>1762853</v>
      </c>
      <c r="AM182" s="5">
        <v>1746289</v>
      </c>
      <c r="AN182" s="5">
        <v>1982714</v>
      </c>
      <c r="AO182" s="5">
        <v>2230041</v>
      </c>
      <c r="AP182" s="5">
        <v>2502755</v>
      </c>
      <c r="AQ182" s="5">
        <v>2818403</v>
      </c>
      <c r="AR182" s="5">
        <v>2563787</v>
      </c>
      <c r="AS182" s="5">
        <v>1938176</v>
      </c>
      <c r="AT182" s="5">
        <v>1816265</v>
      </c>
      <c r="AU182" s="5">
        <v>1684380</v>
      </c>
      <c r="AV182" s="5">
        <v>1614083</v>
      </c>
      <c r="AW182" s="5">
        <v>1523553</v>
      </c>
      <c r="AX182" s="5">
        <v>1465119</v>
      </c>
      <c r="AY182" s="5">
        <v>561737</v>
      </c>
      <c r="AZ182" s="5" t="s">
        <v>220</v>
      </c>
      <c r="BA182" s="5" t="s">
        <v>220</v>
      </c>
      <c r="BB182" s="5" t="s">
        <v>220</v>
      </c>
      <c r="BC182" s="5" t="s">
        <v>220</v>
      </c>
      <c r="BD182" s="5" t="s">
        <v>220</v>
      </c>
      <c r="BE182" s="5" t="s">
        <v>220</v>
      </c>
      <c r="BF182" s="5" t="s">
        <v>220</v>
      </c>
      <c r="BG182" s="5" t="s">
        <v>220</v>
      </c>
      <c r="BH182" s="5" t="s">
        <v>220</v>
      </c>
      <c r="BI182" s="5" t="s">
        <v>220</v>
      </c>
      <c r="BJ182" s="5" t="s">
        <v>220</v>
      </c>
      <c r="BK182" s="5" t="s">
        <v>220</v>
      </c>
      <c r="BL182" s="5" t="s">
        <v>220</v>
      </c>
      <c r="BM182" s="5" t="s">
        <v>220</v>
      </c>
      <c r="BN182" s="5" t="s">
        <v>220</v>
      </c>
      <c r="BO182" s="6">
        <v>9.3052131287012703</v>
      </c>
      <c r="BP182" s="6">
        <v>10.036935320036021</v>
      </c>
      <c r="BQ182" s="6">
        <v>9.8897965403548298</v>
      </c>
      <c r="BR182" s="6">
        <v>10.793544285087521</v>
      </c>
      <c r="BS182" s="6">
        <v>10.37905753222627</v>
      </c>
      <c r="BT182" s="6">
        <v>10.29253340621441</v>
      </c>
      <c r="BU182" s="6">
        <v>9.6196496751487892</v>
      </c>
      <c r="BV182" s="6">
        <v>9.2480832368171608</v>
      </c>
      <c r="BW182" s="6">
        <v>9.8637947801086003</v>
      </c>
      <c r="BX182" s="6">
        <v>9.8896571227960592</v>
      </c>
      <c r="BY182" s="6">
        <v>10.133633163143051</v>
      </c>
      <c r="BZ182" s="6">
        <v>11.21365792215655</v>
      </c>
      <c r="CA182" s="6">
        <v>10.040755445084351</v>
      </c>
      <c r="CB182" s="6">
        <v>10.070275379984571</v>
      </c>
      <c r="CC182" s="6">
        <v>10.08419600464862</v>
      </c>
      <c r="CD182" s="6">
        <v>10.115644528201541</v>
      </c>
      <c r="CE182" s="6">
        <v>10.00663261922133</v>
      </c>
      <c r="CF182" s="6">
        <v>8.3157300577429094</v>
      </c>
      <c r="CG182" s="6">
        <v>8.3846568024279495</v>
      </c>
      <c r="CH182" s="6">
        <v>8.6298308236177892</v>
      </c>
      <c r="CI182" s="6" t="s">
        <v>220</v>
      </c>
      <c r="CJ182" s="6" t="s">
        <v>220</v>
      </c>
      <c r="CK182" s="6" t="s">
        <v>220</v>
      </c>
      <c r="CL182" s="6" t="s">
        <v>220</v>
      </c>
      <c r="CM182" s="6" t="s">
        <v>220</v>
      </c>
      <c r="CN182" s="6" t="s">
        <v>220</v>
      </c>
      <c r="CO182" s="6" t="s">
        <v>220</v>
      </c>
      <c r="CP182" s="6" t="s">
        <v>220</v>
      </c>
      <c r="CQ182" s="6" t="s">
        <v>220</v>
      </c>
      <c r="CR182" s="6" t="s">
        <v>220</v>
      </c>
      <c r="CS182" s="6" t="s">
        <v>220</v>
      </c>
      <c r="CT182" s="6" t="s">
        <v>220</v>
      </c>
      <c r="CU182" s="6">
        <v>9.0720096432438293</v>
      </c>
      <c r="CV182" s="6">
        <v>9.7747863257917</v>
      </c>
      <c r="CW182" s="6">
        <v>9.6480523651895798</v>
      </c>
      <c r="CX182" s="6">
        <v>10.58795155711455</v>
      </c>
      <c r="CY182" s="6">
        <v>10.2208916499492</v>
      </c>
      <c r="CZ182" s="6">
        <v>10.015159942460169</v>
      </c>
      <c r="DA182" s="6">
        <v>9.4539126832291007</v>
      </c>
      <c r="DB182" s="6">
        <v>9.1201515658136092</v>
      </c>
      <c r="DC182" s="6">
        <v>9.4578564242939702</v>
      </c>
      <c r="DD182" s="6">
        <v>9.3245651018571891</v>
      </c>
      <c r="DE182" s="6">
        <v>9.8038446493559093</v>
      </c>
      <c r="DF182" s="6">
        <v>10.920281028642741</v>
      </c>
      <c r="DG182" s="6">
        <v>9.8193517545153099</v>
      </c>
      <c r="DH182" s="6">
        <v>9.7948393342517708</v>
      </c>
      <c r="DI182" s="6">
        <v>9.76588285727059</v>
      </c>
      <c r="DJ182" s="6">
        <v>9.77122064880297</v>
      </c>
      <c r="DK182" s="6">
        <v>9.8197236035309903</v>
      </c>
      <c r="DL182" s="6">
        <v>8.0482044587084403</v>
      </c>
      <c r="DM182" s="6">
        <v>8.1285032770982006</v>
      </c>
      <c r="DN182" s="6">
        <v>8.2956418767028701</v>
      </c>
      <c r="DO182" s="6" t="s">
        <v>220</v>
      </c>
      <c r="DP182" s="6" t="s">
        <v>220</v>
      </c>
      <c r="DQ182" s="6" t="s">
        <v>220</v>
      </c>
      <c r="DR182" s="6" t="s">
        <v>220</v>
      </c>
      <c r="DS182" s="6" t="s">
        <v>220</v>
      </c>
      <c r="DT182" s="6" t="s">
        <v>220</v>
      </c>
      <c r="DU182" s="6" t="s">
        <v>220</v>
      </c>
      <c r="DV182" s="6" t="s">
        <v>220</v>
      </c>
      <c r="DW182" s="6" t="s">
        <v>220</v>
      </c>
      <c r="DX182" s="6" t="s">
        <v>220</v>
      </c>
      <c r="DY182" s="6" t="s">
        <v>220</v>
      </c>
      <c r="DZ182" s="6" t="s">
        <v>220</v>
      </c>
      <c r="EA182" s="6">
        <v>9.305213128701272</v>
      </c>
      <c r="EB182" s="6">
        <v>10.036935320036028</v>
      </c>
      <c r="EC182" s="6">
        <v>9.8897965403548298</v>
      </c>
      <c r="ED182" s="6">
        <v>10.793544285087524</v>
      </c>
      <c r="EE182" s="6">
        <v>10.379057532226271</v>
      </c>
      <c r="EF182" s="6">
        <v>10.292533406214419</v>
      </c>
      <c r="EG182" s="6">
        <v>9.6196496751487945</v>
      </c>
      <c r="EH182" s="6">
        <v>9.2480832368171679</v>
      </c>
      <c r="EI182" s="6">
        <v>9.8637947801086021</v>
      </c>
      <c r="EJ182" s="6">
        <v>9.8896571227960681</v>
      </c>
      <c r="EK182" s="6">
        <v>10.133633163143053</v>
      </c>
      <c r="EL182" s="6">
        <v>11.213657922156555</v>
      </c>
      <c r="EM182" s="6">
        <v>10.040755445084351</v>
      </c>
      <c r="EN182" s="6">
        <v>10.070275379984576</v>
      </c>
      <c r="EO182" s="6">
        <v>10.084196004648629</v>
      </c>
      <c r="EP182" s="6">
        <v>10.115644528201541</v>
      </c>
      <c r="EQ182" s="6">
        <v>10.00663261922133</v>
      </c>
      <c r="ER182" s="6">
        <v>8.315730057742913</v>
      </c>
      <c r="ES182" s="6">
        <v>8.3846568024279549</v>
      </c>
      <c r="ET182" s="6">
        <v>8.6298308236177981</v>
      </c>
      <c r="EU182" s="6" t="s">
        <v>220</v>
      </c>
      <c r="EV182" s="6" t="s">
        <v>220</v>
      </c>
      <c r="EW182" s="6" t="s">
        <v>220</v>
      </c>
      <c r="EX182" s="6" t="s">
        <v>220</v>
      </c>
      <c r="EY182" s="6" t="s">
        <v>220</v>
      </c>
      <c r="EZ182" s="6" t="s">
        <v>220</v>
      </c>
      <c r="FA182" s="6" t="s">
        <v>220</v>
      </c>
      <c r="FB182" s="6" t="s">
        <v>220</v>
      </c>
      <c r="FC182" s="6" t="s">
        <v>220</v>
      </c>
      <c r="FD182" s="6" t="s">
        <v>220</v>
      </c>
      <c r="FE182" s="6" t="s">
        <v>220</v>
      </c>
      <c r="FF182" s="6" t="s">
        <v>220</v>
      </c>
      <c r="FG182" s="6">
        <v>9.0720096432438329</v>
      </c>
      <c r="FH182" s="6">
        <v>9.7747863257917054</v>
      </c>
      <c r="FI182" s="6">
        <v>9.6480523651895869</v>
      </c>
      <c r="FJ182" s="6">
        <v>10.587951557114552</v>
      </c>
      <c r="FK182" s="6">
        <v>10.220891649949202</v>
      </c>
      <c r="FL182" s="6">
        <v>10.01515994246018</v>
      </c>
      <c r="FM182" s="6">
        <v>9.4539126832291043</v>
      </c>
      <c r="FN182" s="6">
        <v>9.1201515658136145</v>
      </c>
      <c r="FO182" s="6">
        <v>9.4578564242939738</v>
      </c>
      <c r="FP182" s="6">
        <v>9.3245651018571909</v>
      </c>
      <c r="FQ182" s="6">
        <v>9.8038446493559182</v>
      </c>
      <c r="FR182" s="6">
        <v>10.92028102864275</v>
      </c>
      <c r="FS182" s="6">
        <v>9.8193517545153135</v>
      </c>
      <c r="FT182" s="6">
        <v>9.7948393342517779</v>
      </c>
      <c r="FU182" s="6">
        <v>9.7658828572705971</v>
      </c>
      <c r="FV182" s="6">
        <v>9.7712206488029807</v>
      </c>
      <c r="FW182" s="6">
        <v>9.8197236035309992</v>
      </c>
      <c r="FX182" s="6">
        <v>8.0482044587084438</v>
      </c>
      <c r="FY182" s="6">
        <v>8.1285032770982077</v>
      </c>
      <c r="FZ182" s="6">
        <v>8.2956418767028719</v>
      </c>
      <c r="GA182" s="6" t="s">
        <v>220</v>
      </c>
      <c r="GB182" s="6" t="s">
        <v>220</v>
      </c>
      <c r="GC182" s="6" t="s">
        <v>220</v>
      </c>
      <c r="GD182" s="6" t="s">
        <v>220</v>
      </c>
      <c r="GE182" s="6" t="s">
        <v>220</v>
      </c>
      <c r="GF182" s="6" t="s">
        <v>220</v>
      </c>
      <c r="GG182" s="6" t="s">
        <v>220</v>
      </c>
      <c r="GH182" s="6" t="s">
        <v>220</v>
      </c>
      <c r="GI182" s="6" t="s">
        <v>220</v>
      </c>
      <c r="GJ182" s="6" t="s">
        <v>220</v>
      </c>
      <c r="GK182" s="6" t="s">
        <v>220</v>
      </c>
      <c r="GL182" s="6" t="s">
        <v>220</v>
      </c>
      <c r="GM182" s="5">
        <v>86869</v>
      </c>
      <c r="GN182" s="5">
        <v>86232</v>
      </c>
      <c r="GO182" s="5">
        <v>84590</v>
      </c>
      <c r="GP182" s="5">
        <v>83620</v>
      </c>
      <c r="GQ182" s="5">
        <v>82823</v>
      </c>
      <c r="GR182" s="5">
        <v>82107</v>
      </c>
      <c r="GS182" s="5">
        <v>81399</v>
      </c>
      <c r="GT182" s="5">
        <v>80865</v>
      </c>
      <c r="GU182" s="5">
        <v>80576</v>
      </c>
      <c r="GV182" s="5">
        <v>80168</v>
      </c>
      <c r="GW182" s="5">
        <v>79483</v>
      </c>
      <c r="GX182" s="5">
        <v>79378</v>
      </c>
      <c r="GY182" s="5">
        <v>79044</v>
      </c>
      <c r="GZ182" s="5">
        <v>78295</v>
      </c>
      <c r="HA182" s="5">
        <v>73490</v>
      </c>
      <c r="HB182" s="5">
        <v>70020</v>
      </c>
      <c r="HC182" s="5">
        <v>67538</v>
      </c>
      <c r="HD182" s="5">
        <v>64764</v>
      </c>
      <c r="HE182" s="5">
        <v>62812</v>
      </c>
      <c r="HF182" s="5">
        <v>60613</v>
      </c>
      <c r="HG182" s="5" t="s">
        <v>220</v>
      </c>
      <c r="HH182" s="5" t="s">
        <v>220</v>
      </c>
      <c r="HI182" s="5" t="s">
        <v>220</v>
      </c>
      <c r="HJ182" s="5" t="s">
        <v>220</v>
      </c>
      <c r="HK182" s="5" t="s">
        <v>220</v>
      </c>
      <c r="HL182" s="5" t="s">
        <v>220</v>
      </c>
      <c r="HM182" s="5" t="s">
        <v>220</v>
      </c>
      <c r="HN182" s="5" t="s">
        <v>220</v>
      </c>
      <c r="HO182" s="5" t="s">
        <v>220</v>
      </c>
      <c r="HP182" s="5" t="s">
        <v>220</v>
      </c>
      <c r="HQ182" s="5" t="s">
        <v>220</v>
      </c>
      <c r="HR182" s="5" t="s">
        <v>220</v>
      </c>
      <c r="HS182" s="5">
        <v>97992</v>
      </c>
      <c r="HT182" s="5">
        <v>97926</v>
      </c>
      <c r="HU182" s="5">
        <v>96168</v>
      </c>
      <c r="HV182" s="5">
        <v>95087</v>
      </c>
      <c r="HW182" s="5">
        <v>94203</v>
      </c>
      <c r="HX182" s="5">
        <v>93411</v>
      </c>
      <c r="HY182" s="5">
        <v>92547</v>
      </c>
      <c r="HZ182" s="5">
        <v>91821</v>
      </c>
      <c r="IA182" s="5">
        <v>91255</v>
      </c>
      <c r="IB182" s="5">
        <v>90802</v>
      </c>
      <c r="IC182" s="5">
        <v>90118</v>
      </c>
      <c r="ID182" s="5">
        <v>89987</v>
      </c>
      <c r="IE182" s="5">
        <v>89471</v>
      </c>
      <c r="IF182" s="5">
        <v>91697</v>
      </c>
      <c r="IG182" s="5">
        <v>85118</v>
      </c>
      <c r="IH182" s="5">
        <v>81264</v>
      </c>
      <c r="II182" s="5">
        <v>76096</v>
      </c>
      <c r="IJ182" s="5">
        <v>76534</v>
      </c>
      <c r="IK182" s="5">
        <v>74601</v>
      </c>
      <c r="IL182" s="5">
        <v>71641</v>
      </c>
      <c r="IM182" s="5" t="s">
        <v>220</v>
      </c>
      <c r="IN182" s="5" t="s">
        <v>220</v>
      </c>
      <c r="IO182" s="5" t="s">
        <v>220</v>
      </c>
      <c r="IP182" s="5" t="s">
        <v>220</v>
      </c>
      <c r="IQ182" s="5" t="s">
        <v>220</v>
      </c>
      <c r="IR182" s="5" t="s">
        <v>220</v>
      </c>
      <c r="IS182" s="5" t="s">
        <v>220</v>
      </c>
      <c r="IT182" s="5" t="s">
        <v>220</v>
      </c>
      <c r="IU182" s="5" t="s">
        <v>220</v>
      </c>
      <c r="IV182" s="5" t="s">
        <v>220</v>
      </c>
      <c r="IW182" s="5" t="s">
        <v>220</v>
      </c>
      <c r="IX182" s="5" t="s">
        <v>220</v>
      </c>
    </row>
    <row r="183" spans="1:258" x14ac:dyDescent="0.3">
      <c r="A183" s="1" t="s">
        <v>177</v>
      </c>
      <c r="B183" s="2">
        <v>4887639</v>
      </c>
      <c r="C183" s="5">
        <v>231540</v>
      </c>
      <c r="D183" s="5">
        <v>234233</v>
      </c>
      <c r="E183" s="5">
        <v>226364</v>
      </c>
      <c r="F183" s="5" t="s">
        <v>220</v>
      </c>
      <c r="G183" s="5" t="s">
        <v>220</v>
      </c>
      <c r="H183" s="5" t="s">
        <v>220</v>
      </c>
      <c r="I183" s="5" t="s">
        <v>220</v>
      </c>
      <c r="J183" s="5" t="s">
        <v>220</v>
      </c>
      <c r="K183" s="5" t="s">
        <v>220</v>
      </c>
      <c r="L183" s="5" t="s">
        <v>220</v>
      </c>
      <c r="M183" s="5" t="s">
        <v>220</v>
      </c>
      <c r="N183" s="5" t="s">
        <v>220</v>
      </c>
      <c r="O183" s="5" t="s">
        <v>220</v>
      </c>
      <c r="P183" s="5" t="s">
        <v>220</v>
      </c>
      <c r="Q183" s="5" t="s">
        <v>220</v>
      </c>
      <c r="R183" s="5" t="s">
        <v>220</v>
      </c>
      <c r="S183" s="5" t="s">
        <v>220</v>
      </c>
      <c r="T183" s="5" t="s">
        <v>220</v>
      </c>
      <c r="U183" s="5" t="s">
        <v>220</v>
      </c>
      <c r="V183" s="5" t="s">
        <v>220</v>
      </c>
      <c r="W183" s="5" t="s">
        <v>220</v>
      </c>
      <c r="X183" s="5" t="s">
        <v>220</v>
      </c>
      <c r="Y183" s="5" t="s">
        <v>220</v>
      </c>
      <c r="Z183" s="5" t="s">
        <v>220</v>
      </c>
      <c r="AA183" s="5" t="s">
        <v>220</v>
      </c>
      <c r="AB183" s="5" t="s">
        <v>220</v>
      </c>
      <c r="AC183" s="5" t="s">
        <v>220</v>
      </c>
      <c r="AD183" s="5" t="s">
        <v>220</v>
      </c>
      <c r="AE183" s="5" t="s">
        <v>220</v>
      </c>
      <c r="AF183" s="5" t="s">
        <v>220</v>
      </c>
      <c r="AG183" s="5" t="s">
        <v>220</v>
      </c>
      <c r="AH183" s="5" t="s">
        <v>220</v>
      </c>
      <c r="AI183" s="5">
        <v>1676786</v>
      </c>
      <c r="AJ183" s="5">
        <v>623138</v>
      </c>
      <c r="AK183" s="5">
        <v>601553</v>
      </c>
      <c r="AL183" s="5" t="s">
        <v>220</v>
      </c>
      <c r="AM183" s="5" t="s">
        <v>220</v>
      </c>
      <c r="AN183" s="5" t="s">
        <v>220</v>
      </c>
      <c r="AO183" s="5" t="s">
        <v>220</v>
      </c>
      <c r="AP183" s="5" t="s">
        <v>220</v>
      </c>
      <c r="AQ183" s="5" t="s">
        <v>220</v>
      </c>
      <c r="AR183" s="5" t="s">
        <v>220</v>
      </c>
      <c r="AS183" s="5" t="s">
        <v>220</v>
      </c>
      <c r="AT183" s="5" t="s">
        <v>220</v>
      </c>
      <c r="AU183" s="5" t="s">
        <v>220</v>
      </c>
      <c r="AV183" s="5" t="s">
        <v>220</v>
      </c>
      <c r="AW183" s="5" t="s">
        <v>220</v>
      </c>
      <c r="AX183" s="5" t="s">
        <v>220</v>
      </c>
      <c r="AY183" s="5" t="s">
        <v>220</v>
      </c>
      <c r="AZ183" s="5" t="s">
        <v>220</v>
      </c>
      <c r="BA183" s="5" t="s">
        <v>220</v>
      </c>
      <c r="BB183" s="5" t="s">
        <v>220</v>
      </c>
      <c r="BC183" s="5" t="s">
        <v>220</v>
      </c>
      <c r="BD183" s="5" t="s">
        <v>220</v>
      </c>
      <c r="BE183" s="5" t="s">
        <v>220</v>
      </c>
      <c r="BF183" s="5" t="s">
        <v>220</v>
      </c>
      <c r="BG183" s="5" t="s">
        <v>220</v>
      </c>
      <c r="BH183" s="5" t="s">
        <v>220</v>
      </c>
      <c r="BI183" s="5" t="s">
        <v>220</v>
      </c>
      <c r="BJ183" s="5" t="s">
        <v>220</v>
      </c>
      <c r="BK183" s="5" t="s">
        <v>220</v>
      </c>
      <c r="BL183" s="5" t="s">
        <v>220</v>
      </c>
      <c r="BM183" s="5" t="s">
        <v>220</v>
      </c>
      <c r="BN183" s="5" t="s">
        <v>220</v>
      </c>
      <c r="BO183" s="6">
        <v>14.102530880193481</v>
      </c>
      <c r="BP183" s="6">
        <v>14.51460725004589</v>
      </c>
      <c r="BQ183" s="6">
        <v>14.829654892120651</v>
      </c>
      <c r="BR183" s="6" t="s">
        <v>220</v>
      </c>
      <c r="BS183" s="6" t="s">
        <v>220</v>
      </c>
      <c r="BT183" s="6" t="s">
        <v>220</v>
      </c>
      <c r="BU183" s="6" t="s">
        <v>220</v>
      </c>
      <c r="BV183" s="6" t="s">
        <v>220</v>
      </c>
      <c r="BW183" s="6" t="s">
        <v>220</v>
      </c>
      <c r="BX183" s="6" t="s">
        <v>220</v>
      </c>
      <c r="BY183" s="6" t="s">
        <v>220</v>
      </c>
      <c r="BZ183" s="6" t="s">
        <v>220</v>
      </c>
      <c r="CA183" s="6" t="s">
        <v>220</v>
      </c>
      <c r="CB183" s="6" t="s">
        <v>220</v>
      </c>
      <c r="CC183" s="6" t="s">
        <v>220</v>
      </c>
      <c r="CD183" s="6" t="s">
        <v>220</v>
      </c>
      <c r="CE183" s="6" t="s">
        <v>220</v>
      </c>
      <c r="CF183" s="6" t="s">
        <v>220</v>
      </c>
      <c r="CG183" s="6" t="s">
        <v>220</v>
      </c>
      <c r="CH183" s="6" t="s">
        <v>220</v>
      </c>
      <c r="CI183" s="6" t="s">
        <v>220</v>
      </c>
      <c r="CJ183" s="6" t="s">
        <v>220</v>
      </c>
      <c r="CK183" s="6" t="s">
        <v>220</v>
      </c>
      <c r="CL183" s="6" t="s">
        <v>220</v>
      </c>
      <c r="CM183" s="6" t="s">
        <v>220</v>
      </c>
      <c r="CN183" s="6" t="s">
        <v>220</v>
      </c>
      <c r="CO183" s="6" t="s">
        <v>220</v>
      </c>
      <c r="CP183" s="6" t="s">
        <v>220</v>
      </c>
      <c r="CQ183" s="6" t="s">
        <v>220</v>
      </c>
      <c r="CR183" s="6" t="s">
        <v>220</v>
      </c>
      <c r="CS183" s="6" t="s">
        <v>220</v>
      </c>
      <c r="CT183" s="6" t="s">
        <v>220</v>
      </c>
      <c r="CU183" s="6">
        <v>7.0232387718600897</v>
      </c>
      <c r="CV183" s="6">
        <v>11.032726350706181</v>
      </c>
      <c r="CW183" s="6">
        <v>11.32019955016432</v>
      </c>
      <c r="CX183" s="6" t="s">
        <v>220</v>
      </c>
      <c r="CY183" s="6" t="s">
        <v>220</v>
      </c>
      <c r="CZ183" s="6" t="s">
        <v>220</v>
      </c>
      <c r="DA183" s="6" t="s">
        <v>220</v>
      </c>
      <c r="DB183" s="6" t="s">
        <v>220</v>
      </c>
      <c r="DC183" s="6" t="s">
        <v>220</v>
      </c>
      <c r="DD183" s="6" t="s">
        <v>220</v>
      </c>
      <c r="DE183" s="6" t="s">
        <v>220</v>
      </c>
      <c r="DF183" s="6" t="s">
        <v>220</v>
      </c>
      <c r="DG183" s="6" t="s">
        <v>220</v>
      </c>
      <c r="DH183" s="6" t="s">
        <v>220</v>
      </c>
      <c r="DI183" s="6" t="s">
        <v>220</v>
      </c>
      <c r="DJ183" s="6" t="s">
        <v>220</v>
      </c>
      <c r="DK183" s="6" t="s">
        <v>220</v>
      </c>
      <c r="DL183" s="6" t="s">
        <v>220</v>
      </c>
      <c r="DM183" s="6" t="s">
        <v>220</v>
      </c>
      <c r="DN183" s="6" t="s">
        <v>220</v>
      </c>
      <c r="DO183" s="6" t="s">
        <v>220</v>
      </c>
      <c r="DP183" s="6" t="s">
        <v>220</v>
      </c>
      <c r="DQ183" s="6" t="s">
        <v>220</v>
      </c>
      <c r="DR183" s="6" t="s">
        <v>220</v>
      </c>
      <c r="DS183" s="6" t="s">
        <v>220</v>
      </c>
      <c r="DT183" s="6" t="s">
        <v>220</v>
      </c>
      <c r="DU183" s="6" t="s">
        <v>220</v>
      </c>
      <c r="DV183" s="6" t="s">
        <v>220</v>
      </c>
      <c r="DW183" s="6" t="s">
        <v>220</v>
      </c>
      <c r="DX183" s="6" t="s">
        <v>220</v>
      </c>
      <c r="DY183" s="6" t="s">
        <v>220</v>
      </c>
      <c r="DZ183" s="6" t="s">
        <v>220</v>
      </c>
      <c r="EA183" s="6">
        <v>14.102530880193488</v>
      </c>
      <c r="EB183" s="6">
        <v>14.514607250045895</v>
      </c>
      <c r="EC183" s="6">
        <v>14.829654892120654</v>
      </c>
      <c r="ED183" s="6" t="s">
        <v>220</v>
      </c>
      <c r="EE183" s="6" t="s">
        <v>220</v>
      </c>
      <c r="EF183" s="6" t="s">
        <v>220</v>
      </c>
      <c r="EG183" s="6" t="s">
        <v>220</v>
      </c>
      <c r="EH183" s="6" t="s">
        <v>220</v>
      </c>
      <c r="EI183" s="6" t="s">
        <v>220</v>
      </c>
      <c r="EJ183" s="6" t="s">
        <v>220</v>
      </c>
      <c r="EK183" s="6" t="s">
        <v>220</v>
      </c>
      <c r="EL183" s="6" t="s">
        <v>220</v>
      </c>
      <c r="EM183" s="6" t="s">
        <v>220</v>
      </c>
      <c r="EN183" s="6" t="s">
        <v>220</v>
      </c>
      <c r="EO183" s="6" t="s">
        <v>220</v>
      </c>
      <c r="EP183" s="6" t="s">
        <v>220</v>
      </c>
      <c r="EQ183" s="6" t="s">
        <v>220</v>
      </c>
      <c r="ER183" s="6" t="s">
        <v>220</v>
      </c>
      <c r="ES183" s="6" t="s">
        <v>220</v>
      </c>
      <c r="ET183" s="6" t="s">
        <v>220</v>
      </c>
      <c r="EU183" s="6" t="s">
        <v>220</v>
      </c>
      <c r="EV183" s="6" t="s">
        <v>220</v>
      </c>
      <c r="EW183" s="6" t="s">
        <v>220</v>
      </c>
      <c r="EX183" s="6" t="s">
        <v>220</v>
      </c>
      <c r="EY183" s="6" t="s">
        <v>220</v>
      </c>
      <c r="EZ183" s="6" t="s">
        <v>220</v>
      </c>
      <c r="FA183" s="6" t="s">
        <v>220</v>
      </c>
      <c r="FB183" s="6" t="s">
        <v>220</v>
      </c>
      <c r="FC183" s="6" t="s">
        <v>220</v>
      </c>
      <c r="FD183" s="6" t="s">
        <v>220</v>
      </c>
      <c r="FE183" s="6" t="s">
        <v>220</v>
      </c>
      <c r="FF183" s="6" t="s">
        <v>220</v>
      </c>
      <c r="FG183" s="6">
        <v>6.0546361896206387</v>
      </c>
      <c r="FH183" s="6">
        <v>8.0531711032082836</v>
      </c>
      <c r="FI183" s="6">
        <v>8.018781839115162</v>
      </c>
      <c r="FJ183" s="6" t="s">
        <v>220</v>
      </c>
      <c r="FK183" s="6" t="s">
        <v>220</v>
      </c>
      <c r="FL183" s="6" t="s">
        <v>220</v>
      </c>
      <c r="FM183" s="6" t="s">
        <v>220</v>
      </c>
      <c r="FN183" s="6" t="s">
        <v>220</v>
      </c>
      <c r="FO183" s="6" t="s">
        <v>220</v>
      </c>
      <c r="FP183" s="6" t="s">
        <v>220</v>
      </c>
      <c r="FQ183" s="6" t="s">
        <v>220</v>
      </c>
      <c r="FR183" s="6" t="s">
        <v>220</v>
      </c>
      <c r="FS183" s="6" t="s">
        <v>220</v>
      </c>
      <c r="FT183" s="6" t="s">
        <v>220</v>
      </c>
      <c r="FU183" s="6" t="s">
        <v>220</v>
      </c>
      <c r="FV183" s="6" t="s">
        <v>220</v>
      </c>
      <c r="FW183" s="6" t="s">
        <v>220</v>
      </c>
      <c r="FX183" s="6" t="s">
        <v>220</v>
      </c>
      <c r="FY183" s="6" t="s">
        <v>220</v>
      </c>
      <c r="FZ183" s="6" t="s">
        <v>220</v>
      </c>
      <c r="GA183" s="6" t="s">
        <v>220</v>
      </c>
      <c r="GB183" s="6" t="s">
        <v>220</v>
      </c>
      <c r="GC183" s="6" t="s">
        <v>220</v>
      </c>
      <c r="GD183" s="6" t="s">
        <v>220</v>
      </c>
      <c r="GE183" s="6" t="s">
        <v>220</v>
      </c>
      <c r="GF183" s="6" t="s">
        <v>220</v>
      </c>
      <c r="GG183" s="6" t="s">
        <v>220</v>
      </c>
      <c r="GH183" s="6" t="s">
        <v>220</v>
      </c>
      <c r="GI183" s="6" t="s">
        <v>220</v>
      </c>
      <c r="GJ183" s="6" t="s">
        <v>220</v>
      </c>
      <c r="GK183" s="6" t="s">
        <v>220</v>
      </c>
      <c r="GL183" s="6" t="s">
        <v>220</v>
      </c>
      <c r="GM183" s="5">
        <v>32790</v>
      </c>
      <c r="GN183" s="5">
        <v>32763</v>
      </c>
      <c r="GO183" s="5">
        <v>32707</v>
      </c>
      <c r="GP183" s="5" t="s">
        <v>220</v>
      </c>
      <c r="GQ183" s="5" t="s">
        <v>220</v>
      </c>
      <c r="GR183" s="5" t="s">
        <v>220</v>
      </c>
      <c r="GS183" s="5" t="s">
        <v>220</v>
      </c>
      <c r="GT183" s="5" t="s">
        <v>220</v>
      </c>
      <c r="GU183" s="5" t="s">
        <v>220</v>
      </c>
      <c r="GV183" s="5" t="s">
        <v>220</v>
      </c>
      <c r="GW183" s="5" t="s">
        <v>220</v>
      </c>
      <c r="GX183" s="5" t="s">
        <v>220</v>
      </c>
      <c r="GY183" s="5" t="s">
        <v>220</v>
      </c>
      <c r="GZ183" s="5" t="s">
        <v>220</v>
      </c>
      <c r="HA183" s="5" t="s">
        <v>220</v>
      </c>
      <c r="HB183" s="5" t="s">
        <v>220</v>
      </c>
      <c r="HC183" s="5" t="s">
        <v>220</v>
      </c>
      <c r="HD183" s="5" t="s">
        <v>220</v>
      </c>
      <c r="HE183" s="5" t="s">
        <v>220</v>
      </c>
      <c r="HF183" s="5" t="s">
        <v>220</v>
      </c>
      <c r="HG183" s="5" t="s">
        <v>220</v>
      </c>
      <c r="HH183" s="5" t="s">
        <v>220</v>
      </c>
      <c r="HI183" s="5" t="s">
        <v>220</v>
      </c>
      <c r="HJ183" s="5" t="s">
        <v>220</v>
      </c>
      <c r="HK183" s="5" t="s">
        <v>220</v>
      </c>
      <c r="HL183" s="5" t="s">
        <v>220</v>
      </c>
      <c r="HM183" s="5" t="s">
        <v>220</v>
      </c>
      <c r="HN183" s="5" t="s">
        <v>220</v>
      </c>
      <c r="HO183" s="5" t="s">
        <v>220</v>
      </c>
      <c r="HP183" s="5" t="s">
        <v>220</v>
      </c>
      <c r="HQ183" s="5" t="s">
        <v>220</v>
      </c>
      <c r="HR183" s="5" t="s">
        <v>220</v>
      </c>
      <c r="HS183" s="5">
        <v>36904</v>
      </c>
      <c r="HT183" s="5">
        <v>36851</v>
      </c>
      <c r="HU183" s="5">
        <v>36814</v>
      </c>
      <c r="HV183" s="5" t="s">
        <v>220</v>
      </c>
      <c r="HW183" s="5" t="s">
        <v>220</v>
      </c>
      <c r="HX183" s="5" t="s">
        <v>220</v>
      </c>
      <c r="HY183" s="5" t="s">
        <v>220</v>
      </c>
      <c r="HZ183" s="5" t="s">
        <v>220</v>
      </c>
      <c r="IA183" s="5" t="s">
        <v>220</v>
      </c>
      <c r="IB183" s="5" t="s">
        <v>220</v>
      </c>
      <c r="IC183" s="5" t="s">
        <v>220</v>
      </c>
      <c r="ID183" s="5" t="s">
        <v>220</v>
      </c>
      <c r="IE183" s="5" t="s">
        <v>220</v>
      </c>
      <c r="IF183" s="5" t="s">
        <v>220</v>
      </c>
      <c r="IG183" s="5" t="s">
        <v>220</v>
      </c>
      <c r="IH183" s="5" t="s">
        <v>220</v>
      </c>
      <c r="II183" s="5" t="s">
        <v>220</v>
      </c>
      <c r="IJ183" s="5" t="s">
        <v>220</v>
      </c>
      <c r="IK183" s="5" t="s">
        <v>220</v>
      </c>
      <c r="IL183" s="5" t="s">
        <v>220</v>
      </c>
      <c r="IM183" s="5" t="s">
        <v>220</v>
      </c>
      <c r="IN183" s="5" t="s">
        <v>220</v>
      </c>
      <c r="IO183" s="5" t="s">
        <v>220</v>
      </c>
      <c r="IP183" s="5" t="s">
        <v>220</v>
      </c>
      <c r="IQ183" s="5" t="s">
        <v>220</v>
      </c>
      <c r="IR183" s="5" t="s">
        <v>220</v>
      </c>
      <c r="IS183" s="5" t="s">
        <v>220</v>
      </c>
      <c r="IT183" s="5" t="s">
        <v>220</v>
      </c>
      <c r="IU183" s="5" t="s">
        <v>220</v>
      </c>
      <c r="IV183" s="5" t="s">
        <v>220</v>
      </c>
      <c r="IW183" s="5" t="s">
        <v>220</v>
      </c>
      <c r="IX183" s="5" t="s">
        <v>220</v>
      </c>
    </row>
    <row r="184" spans="1:258" x14ac:dyDescent="0.3">
      <c r="A184" s="1" t="s">
        <v>178</v>
      </c>
      <c r="B184" s="2">
        <v>4081463</v>
      </c>
      <c r="C184" s="5">
        <v>247459</v>
      </c>
      <c r="D184" s="5">
        <v>251968</v>
      </c>
      <c r="E184" s="5">
        <v>241786</v>
      </c>
      <c r="F184" s="5">
        <v>249845</v>
      </c>
      <c r="G184" s="5">
        <v>255188</v>
      </c>
      <c r="H184" s="5">
        <v>269720</v>
      </c>
      <c r="I184" s="5">
        <v>270031</v>
      </c>
      <c r="J184" s="5">
        <v>262628</v>
      </c>
      <c r="K184" s="5">
        <v>269136</v>
      </c>
      <c r="L184" s="5">
        <v>267403</v>
      </c>
      <c r="M184" s="5">
        <v>271520</v>
      </c>
      <c r="N184" s="5">
        <v>269720</v>
      </c>
      <c r="O184" s="5">
        <v>277968</v>
      </c>
      <c r="P184" s="5">
        <v>273367</v>
      </c>
      <c r="Q184" s="5">
        <v>277183</v>
      </c>
      <c r="R184" s="5">
        <v>273812</v>
      </c>
      <c r="S184" s="5">
        <v>276976</v>
      </c>
      <c r="T184" s="5">
        <v>277921</v>
      </c>
      <c r="U184" s="5">
        <v>265398</v>
      </c>
      <c r="V184" s="5">
        <v>269314</v>
      </c>
      <c r="W184" s="5">
        <v>263742</v>
      </c>
      <c r="X184" s="5">
        <v>241517</v>
      </c>
      <c r="Y184" s="5">
        <v>252897</v>
      </c>
      <c r="Z184" s="5">
        <v>259808</v>
      </c>
      <c r="AA184" s="5">
        <v>254999</v>
      </c>
      <c r="AB184" s="5">
        <v>253252</v>
      </c>
      <c r="AC184" s="5" t="s">
        <v>220</v>
      </c>
      <c r="AD184" s="5" t="s">
        <v>220</v>
      </c>
      <c r="AE184" s="5" t="s">
        <v>220</v>
      </c>
      <c r="AF184" s="5" t="s">
        <v>220</v>
      </c>
      <c r="AG184" s="5" t="s">
        <v>220</v>
      </c>
      <c r="AH184" s="5" t="s">
        <v>220</v>
      </c>
      <c r="AI184" s="5">
        <v>806438</v>
      </c>
      <c r="AJ184" s="5">
        <v>753347</v>
      </c>
      <c r="AK184" s="5">
        <v>745193</v>
      </c>
      <c r="AL184" s="5">
        <v>831622</v>
      </c>
      <c r="AM184" s="5">
        <v>844127</v>
      </c>
      <c r="AN184" s="5">
        <v>845665</v>
      </c>
      <c r="AO184" s="5">
        <v>881022</v>
      </c>
      <c r="AP184" s="5">
        <v>858828</v>
      </c>
      <c r="AQ184" s="5">
        <v>870778</v>
      </c>
      <c r="AR184" s="5">
        <v>1078621</v>
      </c>
      <c r="AS184" s="5">
        <v>1190205</v>
      </c>
      <c r="AT184" s="5">
        <v>1151524</v>
      </c>
      <c r="AU184" s="5">
        <v>1261220</v>
      </c>
      <c r="AV184" s="5">
        <v>1474529</v>
      </c>
      <c r="AW184" s="5">
        <v>1122244</v>
      </c>
      <c r="AX184" s="5">
        <v>986090</v>
      </c>
      <c r="AY184" s="5">
        <v>935314</v>
      </c>
      <c r="AZ184" s="5">
        <v>967937</v>
      </c>
      <c r="BA184" s="5">
        <v>913917</v>
      </c>
      <c r="BB184" s="5">
        <v>910572</v>
      </c>
      <c r="BC184" s="5">
        <v>877634</v>
      </c>
      <c r="BD184" s="5">
        <v>838517</v>
      </c>
      <c r="BE184" s="5">
        <v>845377</v>
      </c>
      <c r="BF184" s="5">
        <v>821311</v>
      </c>
      <c r="BG184" s="5">
        <v>846951</v>
      </c>
      <c r="BH184" s="5">
        <v>838518</v>
      </c>
      <c r="BI184" s="5" t="s">
        <v>220</v>
      </c>
      <c r="BJ184" s="5" t="s">
        <v>220</v>
      </c>
      <c r="BK184" s="5" t="s">
        <v>220</v>
      </c>
      <c r="BL184" s="5" t="s">
        <v>220</v>
      </c>
      <c r="BM184" s="5" t="s">
        <v>220</v>
      </c>
      <c r="BN184" s="5" t="s">
        <v>220</v>
      </c>
      <c r="BO184" s="6">
        <v>21.969908221287319</v>
      </c>
      <c r="BP184" s="6">
        <v>21.76509127144476</v>
      </c>
      <c r="BQ184" s="6">
        <v>24.326944497157609</v>
      </c>
      <c r="BR184" s="6">
        <v>23.521803973962619</v>
      </c>
      <c r="BS184" s="6">
        <v>22.910560057682961</v>
      </c>
      <c r="BT184" s="6">
        <v>22.47190594655919</v>
      </c>
      <c r="BU184" s="6">
        <v>20.521347548985108</v>
      </c>
      <c r="BV184" s="6">
        <v>19.363101445524499</v>
      </c>
      <c r="BW184" s="6">
        <v>18.344052701392211</v>
      </c>
      <c r="BX184" s="6">
        <v>17.11162552402179</v>
      </c>
      <c r="BY184" s="6">
        <v>15.897684003707949</v>
      </c>
      <c r="BZ184" s="6">
        <v>15.35444164318552</v>
      </c>
      <c r="CA184" s="6">
        <v>14.75349680538767</v>
      </c>
      <c r="CB184" s="6">
        <v>13.786993705453201</v>
      </c>
      <c r="CC184" s="6">
        <v>12.86478607995439</v>
      </c>
      <c r="CD184" s="6">
        <v>12.58491227557594</v>
      </c>
      <c r="CE184" s="6">
        <v>11.38221362139679</v>
      </c>
      <c r="CF184" s="6">
        <v>9.1043857786924995</v>
      </c>
      <c r="CG184" s="6">
        <v>9.8908055072005006</v>
      </c>
      <c r="CH184" s="6">
        <v>9.8185638109592404</v>
      </c>
      <c r="CI184" s="6" t="s">
        <v>220</v>
      </c>
      <c r="CJ184" s="6" t="s">
        <v>220</v>
      </c>
      <c r="CK184" s="6" t="s">
        <v>220</v>
      </c>
      <c r="CL184" s="6" t="s">
        <v>220</v>
      </c>
      <c r="CM184" s="6" t="s">
        <v>220</v>
      </c>
      <c r="CN184" s="6" t="s">
        <v>220</v>
      </c>
      <c r="CO184" s="6" t="s">
        <v>220</v>
      </c>
      <c r="CP184" s="6" t="s">
        <v>220</v>
      </c>
      <c r="CQ184" s="6" t="s">
        <v>220</v>
      </c>
      <c r="CR184" s="6" t="s">
        <v>220</v>
      </c>
      <c r="CS184" s="6" t="s">
        <v>220</v>
      </c>
      <c r="CT184" s="6" t="s">
        <v>220</v>
      </c>
      <c r="CU184" s="6">
        <v>12.90521488268045</v>
      </c>
      <c r="CV184" s="6">
        <v>12.97864423210271</v>
      </c>
      <c r="CW184" s="6">
        <v>14.779750272335621</v>
      </c>
      <c r="CX184" s="6">
        <v>16.03366762891056</v>
      </c>
      <c r="CY184" s="6">
        <v>14.138492320036381</v>
      </c>
      <c r="CZ184" s="6">
        <v>15.19799983452612</v>
      </c>
      <c r="DA184" s="6">
        <v>13.11528339804638</v>
      </c>
      <c r="DB184" s="6">
        <v>12.492999807755909</v>
      </c>
      <c r="DC184" s="6">
        <v>12.70739392016341</v>
      </c>
      <c r="DD184" s="6">
        <v>12.27360151360427</v>
      </c>
      <c r="DE184" s="6">
        <v>11.3392198299111</v>
      </c>
      <c r="DF184" s="6">
        <v>11.442194633239099</v>
      </c>
      <c r="DG184" s="6">
        <v>11.025927379191691</v>
      </c>
      <c r="DH184" s="6">
        <v>10.87799552554802</v>
      </c>
      <c r="DI184" s="6">
        <v>10.7828249081757</v>
      </c>
      <c r="DJ184" s="6">
        <v>10.101836793139411</v>
      </c>
      <c r="DK184" s="6">
        <v>9.1181790168941994</v>
      </c>
      <c r="DL184" s="6">
        <v>7.1381673942406101</v>
      </c>
      <c r="DM184" s="6">
        <v>7.9526304109533701</v>
      </c>
      <c r="DN184" s="6">
        <v>8.00118834274104</v>
      </c>
      <c r="DO184" s="6" t="s">
        <v>220</v>
      </c>
      <c r="DP184" s="6" t="s">
        <v>220</v>
      </c>
      <c r="DQ184" s="6" t="s">
        <v>220</v>
      </c>
      <c r="DR184" s="6" t="s">
        <v>220</v>
      </c>
      <c r="DS184" s="6" t="s">
        <v>220</v>
      </c>
      <c r="DT184" s="6" t="s">
        <v>220</v>
      </c>
      <c r="DU184" s="6" t="s">
        <v>220</v>
      </c>
      <c r="DV184" s="6" t="s">
        <v>220</v>
      </c>
      <c r="DW184" s="6" t="s">
        <v>220</v>
      </c>
      <c r="DX184" s="6" t="s">
        <v>220</v>
      </c>
      <c r="DY184" s="6" t="s">
        <v>220</v>
      </c>
      <c r="DZ184" s="6" t="s">
        <v>220</v>
      </c>
      <c r="EA184" s="6">
        <v>21.969908221287326</v>
      </c>
      <c r="EB184" s="6">
        <v>21.765091271444767</v>
      </c>
      <c r="EC184" s="6">
        <v>24.326944497157616</v>
      </c>
      <c r="ED184" s="6">
        <v>23.521803973962623</v>
      </c>
      <c r="EE184" s="6">
        <v>22.910560057682964</v>
      </c>
      <c r="EF184" s="6">
        <v>22.471905946559197</v>
      </c>
      <c r="EG184" s="6">
        <v>20.521347548985116</v>
      </c>
      <c r="EH184" s="6">
        <v>19.363101445524507</v>
      </c>
      <c r="EI184" s="6">
        <v>18.344052701392219</v>
      </c>
      <c r="EJ184" s="6">
        <v>17.111625524021793</v>
      </c>
      <c r="EK184" s="6">
        <v>15.897684003707958</v>
      </c>
      <c r="EL184" s="6">
        <v>15.354441643185526</v>
      </c>
      <c r="EM184" s="6">
        <v>14.753496805387671</v>
      </c>
      <c r="EN184" s="6">
        <v>13.786993705453204</v>
      </c>
      <c r="EO184" s="6">
        <v>12.864786079954399</v>
      </c>
      <c r="EP184" s="6">
        <v>12.584912275575942</v>
      </c>
      <c r="EQ184" s="6">
        <v>11.382213621396799</v>
      </c>
      <c r="ER184" s="6">
        <v>9.1043857786925066</v>
      </c>
      <c r="ES184" s="6">
        <v>9.8908055072005059</v>
      </c>
      <c r="ET184" s="6">
        <v>9.8185638109592475</v>
      </c>
      <c r="EU184" s="6" t="s">
        <v>220</v>
      </c>
      <c r="EV184" s="6" t="s">
        <v>220</v>
      </c>
      <c r="EW184" s="6" t="s">
        <v>220</v>
      </c>
      <c r="EX184" s="6" t="s">
        <v>220</v>
      </c>
      <c r="EY184" s="6" t="s">
        <v>220</v>
      </c>
      <c r="EZ184" s="6" t="s">
        <v>220</v>
      </c>
      <c r="FA184" s="6" t="s">
        <v>220</v>
      </c>
      <c r="FB184" s="6" t="s">
        <v>220</v>
      </c>
      <c r="FC184" s="6" t="s">
        <v>220</v>
      </c>
      <c r="FD184" s="6" t="s">
        <v>220</v>
      </c>
      <c r="FE184" s="6" t="s">
        <v>220</v>
      </c>
      <c r="FF184" s="6" t="s">
        <v>220</v>
      </c>
      <c r="FG184" s="6">
        <v>11.795152049360953</v>
      </c>
      <c r="FH184" s="6">
        <v>11.77753072694707</v>
      </c>
      <c r="FI184" s="6">
        <v>14.500408117686783</v>
      </c>
      <c r="FJ184" s="6">
        <v>15.656242501799568</v>
      </c>
      <c r="FK184" s="6">
        <v>14.138492320036388</v>
      </c>
      <c r="FL184" s="6">
        <v>15.197999834526124</v>
      </c>
      <c r="FM184" s="6">
        <v>13.115283398046381</v>
      </c>
      <c r="FN184" s="6">
        <v>12.492999807755915</v>
      </c>
      <c r="FO184" s="6">
        <v>12.707393920163412</v>
      </c>
      <c r="FP184" s="6">
        <v>12.27360151360427</v>
      </c>
      <c r="FQ184" s="6">
        <v>11.339219829911105</v>
      </c>
      <c r="FR184" s="6">
        <v>11.442194633239103</v>
      </c>
      <c r="FS184" s="6">
        <v>11.025927379191694</v>
      </c>
      <c r="FT184" s="6">
        <v>10.87799552554802</v>
      </c>
      <c r="FU184" s="6">
        <v>10.782824908175703</v>
      </c>
      <c r="FV184" s="6">
        <v>10.101836793139416</v>
      </c>
      <c r="FW184" s="6">
        <v>9.1181790168941994</v>
      </c>
      <c r="FX184" s="6">
        <v>7.138167394240619</v>
      </c>
      <c r="FY184" s="6">
        <v>7.9526304109533772</v>
      </c>
      <c r="FZ184" s="6">
        <v>8.0011883427410471</v>
      </c>
      <c r="GA184" s="6" t="s">
        <v>220</v>
      </c>
      <c r="GB184" s="6" t="s">
        <v>220</v>
      </c>
      <c r="GC184" s="6" t="s">
        <v>220</v>
      </c>
      <c r="GD184" s="6" t="s">
        <v>220</v>
      </c>
      <c r="GE184" s="6" t="s">
        <v>220</v>
      </c>
      <c r="GF184" s="6" t="s">
        <v>220</v>
      </c>
      <c r="GG184" s="6" t="s">
        <v>220</v>
      </c>
      <c r="GH184" s="6" t="s">
        <v>220</v>
      </c>
      <c r="GI184" s="6" t="s">
        <v>220</v>
      </c>
      <c r="GJ184" s="6" t="s">
        <v>220</v>
      </c>
      <c r="GK184" s="6" t="s">
        <v>220</v>
      </c>
      <c r="GL184" s="6" t="s">
        <v>220</v>
      </c>
      <c r="GM184" s="5">
        <v>46742</v>
      </c>
      <c r="GN184" s="5">
        <v>52250</v>
      </c>
      <c r="GO184" s="5">
        <v>55342</v>
      </c>
      <c r="GP184" s="5">
        <v>49562</v>
      </c>
      <c r="GQ184" s="5">
        <v>42740</v>
      </c>
      <c r="GR184" s="5">
        <v>46190</v>
      </c>
      <c r="GS184" s="5">
        <v>46279</v>
      </c>
      <c r="GT184" s="5">
        <v>46252</v>
      </c>
      <c r="GU184" s="5">
        <v>46221</v>
      </c>
      <c r="GV184" s="5">
        <v>45845</v>
      </c>
      <c r="GW184" s="5">
        <v>46137</v>
      </c>
      <c r="GX184" s="5">
        <v>46066</v>
      </c>
      <c r="GY184" s="5">
        <v>46030</v>
      </c>
      <c r="GZ184" s="5">
        <v>46074</v>
      </c>
      <c r="HA184" s="5">
        <v>46024</v>
      </c>
      <c r="HB184" s="5">
        <v>45697</v>
      </c>
      <c r="HC184" s="5">
        <v>45401</v>
      </c>
      <c r="HD184" s="5">
        <v>45279</v>
      </c>
      <c r="HE184" s="5">
        <v>44581</v>
      </c>
      <c r="HF184" s="5">
        <v>44143</v>
      </c>
      <c r="HG184" s="5" t="s">
        <v>220</v>
      </c>
      <c r="HH184" s="5" t="s">
        <v>220</v>
      </c>
      <c r="HI184" s="5" t="s">
        <v>220</v>
      </c>
      <c r="HJ184" s="5" t="s">
        <v>220</v>
      </c>
      <c r="HK184" s="5" t="s">
        <v>220</v>
      </c>
      <c r="HL184" s="5" t="s">
        <v>220</v>
      </c>
      <c r="HM184" s="5" t="s">
        <v>220</v>
      </c>
      <c r="HN184" s="5" t="s">
        <v>220</v>
      </c>
      <c r="HO184" s="5" t="s">
        <v>220</v>
      </c>
      <c r="HP184" s="5" t="s">
        <v>220</v>
      </c>
      <c r="HQ184" s="5" t="s">
        <v>220</v>
      </c>
      <c r="HR184" s="5" t="s">
        <v>220</v>
      </c>
      <c r="HS184" s="5">
        <v>52943</v>
      </c>
      <c r="HT184" s="5">
        <v>58437</v>
      </c>
      <c r="HU184" s="5">
        <v>62934</v>
      </c>
      <c r="HV184" s="5">
        <v>56189</v>
      </c>
      <c r="HW184" s="5">
        <v>47991</v>
      </c>
      <c r="HX184" s="5">
        <v>51925</v>
      </c>
      <c r="HY184" s="5">
        <v>52035</v>
      </c>
      <c r="HZ184" s="5">
        <v>51988</v>
      </c>
      <c r="IA184" s="5">
        <v>51948</v>
      </c>
      <c r="IB184" s="5">
        <v>51507</v>
      </c>
      <c r="IC184" s="5">
        <v>51876</v>
      </c>
      <c r="ID184" s="5">
        <v>51826</v>
      </c>
      <c r="IE184" s="5">
        <v>51808</v>
      </c>
      <c r="IF184" s="5">
        <v>51880</v>
      </c>
      <c r="IG184" s="5">
        <v>51968</v>
      </c>
      <c r="IH184" s="5">
        <v>51630</v>
      </c>
      <c r="II184" s="5">
        <v>51286</v>
      </c>
      <c r="IJ184" s="5">
        <v>51173</v>
      </c>
      <c r="IK184" s="5">
        <v>50414</v>
      </c>
      <c r="IL184" s="5">
        <v>49928</v>
      </c>
      <c r="IM184" s="5" t="s">
        <v>220</v>
      </c>
      <c r="IN184" s="5" t="s">
        <v>220</v>
      </c>
      <c r="IO184" s="5" t="s">
        <v>220</v>
      </c>
      <c r="IP184" s="5" t="s">
        <v>220</v>
      </c>
      <c r="IQ184" s="5" t="s">
        <v>220</v>
      </c>
      <c r="IR184" s="5" t="s">
        <v>220</v>
      </c>
      <c r="IS184" s="5" t="s">
        <v>220</v>
      </c>
      <c r="IT184" s="5" t="s">
        <v>220</v>
      </c>
      <c r="IU184" s="5" t="s">
        <v>220</v>
      </c>
      <c r="IV184" s="5" t="s">
        <v>220</v>
      </c>
      <c r="IW184" s="5" t="s">
        <v>220</v>
      </c>
      <c r="IX184" s="5" t="s">
        <v>220</v>
      </c>
    </row>
    <row r="185" spans="1:258" x14ac:dyDescent="0.3">
      <c r="A185" s="1" t="s">
        <v>179</v>
      </c>
      <c r="B185" s="2">
        <v>3001167</v>
      </c>
      <c r="C185" s="5">
        <v>816215</v>
      </c>
      <c r="D185" s="5">
        <v>827389</v>
      </c>
      <c r="E185" s="5">
        <v>803261</v>
      </c>
      <c r="F185" s="5">
        <v>788925</v>
      </c>
      <c r="G185" s="5">
        <v>801895</v>
      </c>
      <c r="H185" s="5">
        <v>805168</v>
      </c>
      <c r="I185" s="5">
        <v>616743</v>
      </c>
      <c r="J185" s="5">
        <v>603524</v>
      </c>
      <c r="K185" s="5">
        <v>597970</v>
      </c>
      <c r="L185" s="5">
        <v>591050</v>
      </c>
      <c r="M185" s="5">
        <v>591484</v>
      </c>
      <c r="N185" s="5">
        <v>590808</v>
      </c>
      <c r="O185" s="5">
        <v>593894</v>
      </c>
      <c r="P185" s="5">
        <v>589061</v>
      </c>
      <c r="Q185" s="5">
        <v>603210</v>
      </c>
      <c r="R185" s="5">
        <v>593750</v>
      </c>
      <c r="S185" s="5">
        <v>572187</v>
      </c>
      <c r="T185" s="5">
        <v>566630</v>
      </c>
      <c r="U185" s="5">
        <v>554126</v>
      </c>
      <c r="V185" s="5">
        <v>556712</v>
      </c>
      <c r="W185" s="5">
        <v>545050</v>
      </c>
      <c r="X185" s="5">
        <v>520014</v>
      </c>
      <c r="Y185" s="5">
        <v>535869</v>
      </c>
      <c r="Z185" s="5">
        <v>540339</v>
      </c>
      <c r="AA185" s="5">
        <v>515590</v>
      </c>
      <c r="AB185" s="5">
        <v>519304</v>
      </c>
      <c r="AC185" s="5" t="s">
        <v>220</v>
      </c>
      <c r="AD185" s="5" t="s">
        <v>220</v>
      </c>
      <c r="AE185" s="5" t="s">
        <v>220</v>
      </c>
      <c r="AF185" s="5" t="s">
        <v>220</v>
      </c>
      <c r="AG185" s="5" t="s">
        <v>220</v>
      </c>
      <c r="AH185" s="5" t="s">
        <v>220</v>
      </c>
      <c r="AI185" s="5">
        <v>2196162</v>
      </c>
      <c r="AJ185" s="5">
        <v>2260459</v>
      </c>
      <c r="AK185" s="5">
        <v>2270073</v>
      </c>
      <c r="AL185" s="5">
        <v>2217874</v>
      </c>
      <c r="AM185" s="5">
        <v>2325046</v>
      </c>
      <c r="AN185" s="5">
        <v>2344241</v>
      </c>
      <c r="AO185" s="5">
        <v>1869923</v>
      </c>
      <c r="AP185" s="5">
        <v>1832658</v>
      </c>
      <c r="AQ185" s="5">
        <v>1825586</v>
      </c>
      <c r="AR185" s="5">
        <v>1850275</v>
      </c>
      <c r="AS185" s="5">
        <v>1829203</v>
      </c>
      <c r="AT185" s="5">
        <v>1862022</v>
      </c>
      <c r="AU185" s="5">
        <v>1864469</v>
      </c>
      <c r="AV185" s="5">
        <v>1862596</v>
      </c>
      <c r="AW185" s="5">
        <v>1897515</v>
      </c>
      <c r="AX185" s="5">
        <v>1901840</v>
      </c>
      <c r="AY185" s="5">
        <v>2296052</v>
      </c>
      <c r="AZ185" s="5">
        <v>2445282</v>
      </c>
      <c r="BA185" s="5">
        <v>1870958</v>
      </c>
      <c r="BB185" s="5">
        <v>2020066</v>
      </c>
      <c r="BC185" s="5">
        <v>1898120</v>
      </c>
      <c r="BD185" s="5">
        <v>1911003</v>
      </c>
      <c r="BE185" s="5">
        <v>1927742</v>
      </c>
      <c r="BF185" s="5">
        <v>2078132</v>
      </c>
      <c r="BG185" s="5">
        <v>1918082</v>
      </c>
      <c r="BH185" s="5">
        <v>1775919</v>
      </c>
      <c r="BI185" s="5" t="s">
        <v>220</v>
      </c>
      <c r="BJ185" s="5" t="s">
        <v>220</v>
      </c>
      <c r="BK185" s="5" t="s">
        <v>220</v>
      </c>
      <c r="BL185" s="5" t="s">
        <v>220</v>
      </c>
      <c r="BM185" s="5" t="s">
        <v>220</v>
      </c>
      <c r="BN185" s="5" t="s">
        <v>220</v>
      </c>
      <c r="BO185" s="6">
        <v>19.280934764066441</v>
      </c>
      <c r="BP185" s="6">
        <v>18.568831555316901</v>
      </c>
      <c r="BQ185" s="6">
        <v>17.168175760670561</v>
      </c>
      <c r="BR185" s="6">
        <v>17.771596994478799</v>
      </c>
      <c r="BS185" s="6">
        <v>15.651847387572539</v>
      </c>
      <c r="BT185" s="6" t="s">
        <v>220</v>
      </c>
      <c r="BU185" s="6" t="s">
        <v>220</v>
      </c>
      <c r="BV185" s="6" t="s">
        <v>220</v>
      </c>
      <c r="BW185" s="6" t="s">
        <v>220</v>
      </c>
      <c r="BX185" s="6" t="s">
        <v>220</v>
      </c>
      <c r="BY185" s="6" t="s">
        <v>220</v>
      </c>
      <c r="BZ185" s="6" t="s">
        <v>220</v>
      </c>
      <c r="CA185" s="6" t="s">
        <v>220</v>
      </c>
      <c r="CB185" s="6" t="s">
        <v>220</v>
      </c>
      <c r="CC185" s="6" t="s">
        <v>220</v>
      </c>
      <c r="CD185" s="6" t="s">
        <v>220</v>
      </c>
      <c r="CE185" s="6" t="s">
        <v>220</v>
      </c>
      <c r="CF185" s="6">
        <v>15.34319419359603</v>
      </c>
      <c r="CG185" s="6">
        <v>16.212420556520911</v>
      </c>
      <c r="CH185" s="6">
        <v>13.23361672393755</v>
      </c>
      <c r="CI185" s="6" t="s">
        <v>220</v>
      </c>
      <c r="CJ185" s="6" t="s">
        <v>220</v>
      </c>
      <c r="CK185" s="6" t="s">
        <v>220</v>
      </c>
      <c r="CL185" s="6" t="s">
        <v>220</v>
      </c>
      <c r="CM185" s="6" t="s">
        <v>220</v>
      </c>
      <c r="CN185" s="6" t="s">
        <v>220</v>
      </c>
      <c r="CO185" s="6" t="s">
        <v>220</v>
      </c>
      <c r="CP185" s="6" t="s">
        <v>220</v>
      </c>
      <c r="CQ185" s="6" t="s">
        <v>220</v>
      </c>
      <c r="CR185" s="6" t="s">
        <v>220</v>
      </c>
      <c r="CS185" s="6" t="s">
        <v>220</v>
      </c>
      <c r="CT185" s="6" t="s">
        <v>220</v>
      </c>
      <c r="CU185" s="6">
        <v>15.93558594986111</v>
      </c>
      <c r="CV185" s="6">
        <v>15.640065183441591</v>
      </c>
      <c r="CW185" s="6">
        <v>12.19247885840552</v>
      </c>
      <c r="CX185" s="6">
        <v>15.00073802032259</v>
      </c>
      <c r="CY185" s="6">
        <v>14.404535006541151</v>
      </c>
      <c r="CZ185" s="6" t="s">
        <v>220</v>
      </c>
      <c r="DA185" s="6" t="s">
        <v>220</v>
      </c>
      <c r="DB185" s="6" t="s">
        <v>220</v>
      </c>
      <c r="DC185" s="6" t="s">
        <v>220</v>
      </c>
      <c r="DD185" s="6" t="s">
        <v>220</v>
      </c>
      <c r="DE185" s="6" t="s">
        <v>220</v>
      </c>
      <c r="DF185" s="6" t="s">
        <v>220</v>
      </c>
      <c r="DG185" s="6" t="s">
        <v>220</v>
      </c>
      <c r="DH185" s="6" t="s">
        <v>220</v>
      </c>
      <c r="DI185" s="6" t="s">
        <v>220</v>
      </c>
      <c r="DJ185" s="6" t="s">
        <v>220</v>
      </c>
      <c r="DK185" s="6" t="s">
        <v>220</v>
      </c>
      <c r="DL185" s="6">
        <v>11.619019034041161</v>
      </c>
      <c r="DM185" s="6">
        <v>12.2969210239233</v>
      </c>
      <c r="DN185" s="6">
        <v>10.71906535615247</v>
      </c>
      <c r="DO185" s="6" t="s">
        <v>220</v>
      </c>
      <c r="DP185" s="6" t="s">
        <v>220</v>
      </c>
      <c r="DQ185" s="6" t="s">
        <v>220</v>
      </c>
      <c r="DR185" s="6" t="s">
        <v>220</v>
      </c>
      <c r="DS185" s="6" t="s">
        <v>220</v>
      </c>
      <c r="DT185" s="6" t="s">
        <v>220</v>
      </c>
      <c r="DU185" s="6" t="s">
        <v>220</v>
      </c>
      <c r="DV185" s="6" t="s">
        <v>220</v>
      </c>
      <c r="DW185" s="6" t="s">
        <v>220</v>
      </c>
      <c r="DX185" s="6" t="s">
        <v>220</v>
      </c>
      <c r="DY185" s="6" t="s">
        <v>220</v>
      </c>
      <c r="DZ185" s="6" t="s">
        <v>220</v>
      </c>
      <c r="EA185" s="6">
        <v>18.744664813279119</v>
      </c>
      <c r="EB185" s="6">
        <v>18.089370429148538</v>
      </c>
      <c r="EC185" s="6">
        <v>17.168175760670561</v>
      </c>
      <c r="ED185" s="6">
        <v>17.391397917523815</v>
      </c>
      <c r="EE185" s="6">
        <v>15.274597544610565</v>
      </c>
      <c r="EF185" s="6">
        <v>9.4018907776809808</v>
      </c>
      <c r="EG185" s="6">
        <v>9.350085854237502</v>
      </c>
      <c r="EH185" s="6">
        <v>9.0919032485758695</v>
      </c>
      <c r="EI185" s="6">
        <v>8.8126789393412359</v>
      </c>
      <c r="EJ185" s="6">
        <v>8.5622197783605447</v>
      </c>
      <c r="EK185" s="6">
        <v>8.1618437692312895</v>
      </c>
      <c r="EL185" s="6">
        <v>8.0613465988046862</v>
      </c>
      <c r="EM185" s="6">
        <v>8.3556857693700071</v>
      </c>
      <c r="EN185" s="6">
        <v>8.2571198885977513</v>
      </c>
      <c r="EO185" s="6">
        <v>8.4683609356608809</v>
      </c>
      <c r="EP185" s="6">
        <v>9.4332790455226032</v>
      </c>
      <c r="EQ185" s="6">
        <v>9.3668514544170804</v>
      </c>
      <c r="ER185" s="6">
        <v>10.904685260876624</v>
      </c>
      <c r="ES185" s="6">
        <v>16.212183077573783</v>
      </c>
      <c r="ET185" s="6">
        <v>13.233592952909223</v>
      </c>
      <c r="EU185" s="6" t="s">
        <v>220</v>
      </c>
      <c r="EV185" s="6" t="s">
        <v>220</v>
      </c>
      <c r="EW185" s="6" t="s">
        <v>220</v>
      </c>
      <c r="EX185" s="6" t="s">
        <v>220</v>
      </c>
      <c r="EY185" s="6" t="s">
        <v>220</v>
      </c>
      <c r="EZ185" s="6" t="s">
        <v>220</v>
      </c>
      <c r="FA185" s="6" t="s">
        <v>220</v>
      </c>
      <c r="FB185" s="6" t="s">
        <v>220</v>
      </c>
      <c r="FC185" s="6" t="s">
        <v>220</v>
      </c>
      <c r="FD185" s="6" t="s">
        <v>220</v>
      </c>
      <c r="FE185" s="6" t="s">
        <v>220</v>
      </c>
      <c r="FF185" s="6" t="s">
        <v>220</v>
      </c>
      <c r="FG185" s="6">
        <v>12.889202078238249</v>
      </c>
      <c r="FH185" s="6">
        <v>12.786526863333368</v>
      </c>
      <c r="FI185" s="6">
        <v>12.192478858405526</v>
      </c>
      <c r="FJ185" s="6">
        <v>12.226259411330169</v>
      </c>
      <c r="FK185" s="6">
        <v>11.326004370015822</v>
      </c>
      <c r="FL185" s="6">
        <v>7.3778322166799484</v>
      </c>
      <c r="FM185" s="6">
        <v>7.424405748221532</v>
      </c>
      <c r="FN185" s="6">
        <v>7.2447508990903318</v>
      </c>
      <c r="FO185" s="6">
        <v>6.9588557702000324</v>
      </c>
      <c r="FP185" s="6">
        <v>6.6258698810782475</v>
      </c>
      <c r="FQ185" s="6">
        <v>6.279516714947686</v>
      </c>
      <c r="FR185" s="6">
        <v>6.0400851384014391</v>
      </c>
      <c r="FS185" s="6">
        <v>6.2741180586896004</v>
      </c>
      <c r="FT185" s="6">
        <v>6.2127990786384606</v>
      </c>
      <c r="FU185" s="6">
        <v>6.2919502825136799</v>
      </c>
      <c r="FV185" s="6">
        <v>7.2103688958386485</v>
      </c>
      <c r="FW185" s="6">
        <v>7.355415541947778</v>
      </c>
      <c r="FX185" s="6">
        <v>8.0270704720444837</v>
      </c>
      <c r="FY185" s="6">
        <v>11.536235164060358</v>
      </c>
      <c r="FZ185" s="6">
        <v>9.9368501597359913</v>
      </c>
      <c r="GA185" s="6" t="s">
        <v>220</v>
      </c>
      <c r="GB185" s="6" t="s">
        <v>220</v>
      </c>
      <c r="GC185" s="6" t="s">
        <v>220</v>
      </c>
      <c r="GD185" s="6" t="s">
        <v>220</v>
      </c>
      <c r="GE185" s="6" t="s">
        <v>220</v>
      </c>
      <c r="GF185" s="6" t="s">
        <v>220</v>
      </c>
      <c r="GG185" s="6" t="s">
        <v>220</v>
      </c>
      <c r="GH185" s="6" t="s">
        <v>220</v>
      </c>
      <c r="GI185" s="6" t="s">
        <v>220</v>
      </c>
      <c r="GJ185" s="6" t="s">
        <v>220</v>
      </c>
      <c r="GK185" s="6" t="s">
        <v>220</v>
      </c>
      <c r="GL185" s="6" t="s">
        <v>220</v>
      </c>
      <c r="GM185" s="5">
        <v>133634</v>
      </c>
      <c r="GN185" s="5">
        <v>133192</v>
      </c>
      <c r="GO185" s="5">
        <v>132585</v>
      </c>
      <c r="GP185" s="5">
        <v>132704</v>
      </c>
      <c r="GQ185" s="5">
        <v>131930</v>
      </c>
      <c r="GR185" s="5">
        <v>131724</v>
      </c>
      <c r="GS185" s="5">
        <v>101903</v>
      </c>
      <c r="GT185" s="5">
        <v>101489</v>
      </c>
      <c r="GU185" s="5">
        <v>101262</v>
      </c>
      <c r="GV185" s="5">
        <v>101103</v>
      </c>
      <c r="GW185" s="5">
        <v>100925</v>
      </c>
      <c r="GX185" s="5">
        <v>100587</v>
      </c>
      <c r="GY185" s="5">
        <v>99940</v>
      </c>
      <c r="GZ185" s="5">
        <v>99045</v>
      </c>
      <c r="HA185" s="5">
        <v>97858</v>
      </c>
      <c r="HB185" s="5">
        <v>96833</v>
      </c>
      <c r="HC185" s="5">
        <v>95631</v>
      </c>
      <c r="HD185" s="5">
        <v>102253</v>
      </c>
      <c r="HE185" s="5">
        <v>93398</v>
      </c>
      <c r="HF185" s="5">
        <v>92656</v>
      </c>
      <c r="HG185" s="5" t="s">
        <v>220</v>
      </c>
      <c r="HH185" s="5" t="s">
        <v>220</v>
      </c>
      <c r="HI185" s="5" t="s">
        <v>220</v>
      </c>
      <c r="HJ185" s="5" t="s">
        <v>220</v>
      </c>
      <c r="HK185" s="5" t="s">
        <v>220</v>
      </c>
      <c r="HL185" s="5" t="s">
        <v>220</v>
      </c>
      <c r="HM185" s="5" t="s">
        <v>220</v>
      </c>
      <c r="HN185" s="5" t="s">
        <v>220</v>
      </c>
      <c r="HO185" s="5" t="s">
        <v>220</v>
      </c>
      <c r="HP185" s="5" t="s">
        <v>220</v>
      </c>
      <c r="HQ185" s="5" t="s">
        <v>220</v>
      </c>
      <c r="HR185" s="5" t="s">
        <v>220</v>
      </c>
      <c r="HS185" s="5">
        <v>159529</v>
      </c>
      <c r="HT185" s="5">
        <v>159122</v>
      </c>
      <c r="HU185" s="5">
        <v>158067</v>
      </c>
      <c r="HV185" s="5">
        <v>158288</v>
      </c>
      <c r="HW185" s="5">
        <v>156889</v>
      </c>
      <c r="HX185" s="5">
        <v>156114</v>
      </c>
      <c r="HY185" s="5">
        <v>119453</v>
      </c>
      <c r="HZ185" s="5">
        <v>119063</v>
      </c>
      <c r="IA185" s="5">
        <v>118727</v>
      </c>
      <c r="IB185" s="5">
        <v>118469</v>
      </c>
      <c r="IC185" s="5">
        <v>118150</v>
      </c>
      <c r="ID185" s="5">
        <v>117684</v>
      </c>
      <c r="IE185" s="5">
        <v>116931</v>
      </c>
      <c r="IF185" s="5">
        <v>115867</v>
      </c>
      <c r="IG185" s="5">
        <v>114467</v>
      </c>
      <c r="IH185" s="5">
        <v>118625</v>
      </c>
      <c r="II185" s="5">
        <v>127986</v>
      </c>
      <c r="IJ185" s="5">
        <v>133744</v>
      </c>
      <c r="IK185" s="5">
        <v>125003</v>
      </c>
      <c r="IL185" s="5">
        <v>107946</v>
      </c>
      <c r="IM185" s="5" t="s">
        <v>220</v>
      </c>
      <c r="IN185" s="5" t="s">
        <v>220</v>
      </c>
      <c r="IO185" s="5" t="s">
        <v>220</v>
      </c>
      <c r="IP185" s="5" t="s">
        <v>220</v>
      </c>
      <c r="IQ185" s="5" t="s">
        <v>220</v>
      </c>
      <c r="IR185" s="5" t="s">
        <v>220</v>
      </c>
      <c r="IS185" s="5" t="s">
        <v>220</v>
      </c>
      <c r="IT185" s="5" t="s">
        <v>220</v>
      </c>
      <c r="IU185" s="5" t="s">
        <v>220</v>
      </c>
      <c r="IV185" s="5" t="s">
        <v>220</v>
      </c>
      <c r="IW185" s="5" t="s">
        <v>220</v>
      </c>
      <c r="IX185" s="5" t="s">
        <v>220</v>
      </c>
    </row>
    <row r="186" spans="1:258" x14ac:dyDescent="0.3">
      <c r="A186" s="1" t="s">
        <v>180</v>
      </c>
      <c r="B186" s="2">
        <v>4057032</v>
      </c>
      <c r="C186" s="5">
        <v>31439016</v>
      </c>
      <c r="D186" s="5">
        <v>32138529</v>
      </c>
      <c r="E186" s="5">
        <v>29580835</v>
      </c>
      <c r="F186" s="5">
        <v>30213478</v>
      </c>
      <c r="G186" s="5">
        <v>30923257</v>
      </c>
      <c r="H186" s="5">
        <v>31034980</v>
      </c>
      <c r="I186" s="5">
        <v>30379930</v>
      </c>
      <c r="J186" s="5">
        <v>29174204</v>
      </c>
      <c r="K186" s="5">
        <v>30768782</v>
      </c>
      <c r="L186" s="5">
        <v>32538497</v>
      </c>
      <c r="M186" s="5">
        <v>29919081</v>
      </c>
      <c r="N186" s="5">
        <v>29628031</v>
      </c>
      <c r="O186" s="5">
        <v>30452069</v>
      </c>
      <c r="P186" s="5">
        <v>28525598</v>
      </c>
      <c r="Q186" s="5">
        <v>29842976</v>
      </c>
      <c r="R186" s="5">
        <v>28311469</v>
      </c>
      <c r="S186" s="5">
        <v>27215660</v>
      </c>
      <c r="T186" s="5">
        <v>26917586</v>
      </c>
      <c r="U186" s="5">
        <v>24443864</v>
      </c>
      <c r="V186" s="5">
        <v>25198569</v>
      </c>
      <c r="W186" s="5">
        <v>23933772</v>
      </c>
      <c r="X186" s="5">
        <v>23228905</v>
      </c>
      <c r="Y186" s="5">
        <v>22619422</v>
      </c>
      <c r="Z186" s="5">
        <v>23039468</v>
      </c>
      <c r="AA186" s="5">
        <v>22512326</v>
      </c>
      <c r="AB186" s="5">
        <v>21620627</v>
      </c>
      <c r="AC186" s="5">
        <v>21845834</v>
      </c>
      <c r="AD186" s="5">
        <v>19984489</v>
      </c>
      <c r="AE186" s="5">
        <v>20341429</v>
      </c>
      <c r="AF186" s="5">
        <v>19056882</v>
      </c>
      <c r="AG186" s="5">
        <v>20109507</v>
      </c>
      <c r="AH186" s="5">
        <v>19407066</v>
      </c>
      <c r="AI186" s="5">
        <v>88238368</v>
      </c>
      <c r="AJ186" s="5">
        <v>88037623</v>
      </c>
      <c r="AK186" s="5">
        <v>84969889</v>
      </c>
      <c r="AL186" s="5">
        <v>87875099</v>
      </c>
      <c r="AM186" s="5">
        <v>85178907</v>
      </c>
      <c r="AN186" s="5">
        <v>83938195</v>
      </c>
      <c r="AO186" s="5">
        <v>82852117</v>
      </c>
      <c r="AP186" s="5">
        <v>80941687</v>
      </c>
      <c r="AQ186" s="5">
        <v>82325220</v>
      </c>
      <c r="AR186" s="5">
        <v>84605016</v>
      </c>
      <c r="AS186" s="5">
        <v>81512853</v>
      </c>
      <c r="AT186" s="5">
        <v>84025897</v>
      </c>
      <c r="AU186" s="5">
        <v>84880792</v>
      </c>
      <c r="AV186" s="5">
        <v>79907013</v>
      </c>
      <c r="AW186" s="5">
        <v>81282410</v>
      </c>
      <c r="AX186" s="5">
        <v>78789366</v>
      </c>
      <c r="AY186" s="5">
        <v>76069095</v>
      </c>
      <c r="AZ186" s="5">
        <v>76100933</v>
      </c>
      <c r="BA186" s="5">
        <v>74520097</v>
      </c>
      <c r="BB186" s="5">
        <v>76155363</v>
      </c>
      <c r="BC186" s="5">
        <v>75568214</v>
      </c>
      <c r="BD186" s="5">
        <v>74672476</v>
      </c>
      <c r="BE186" s="5">
        <v>79826262</v>
      </c>
      <c r="BF186" s="5">
        <v>73377488</v>
      </c>
      <c r="BG186" s="5">
        <v>68952528</v>
      </c>
      <c r="BH186" s="5">
        <v>65740608</v>
      </c>
      <c r="BI186" s="5">
        <v>65036325</v>
      </c>
      <c r="BJ186" s="5">
        <v>59317139</v>
      </c>
      <c r="BK186" s="5">
        <v>58501172</v>
      </c>
      <c r="BL186" s="5">
        <v>54774340</v>
      </c>
      <c r="BM186" s="5">
        <v>55907084</v>
      </c>
      <c r="BN186" s="5">
        <v>53216316</v>
      </c>
      <c r="BO186" s="6">
        <v>12.040058760108771</v>
      </c>
      <c r="BP186" s="6">
        <v>11.6518182895054</v>
      </c>
      <c r="BQ186" s="6">
        <v>11.51739969476858</v>
      </c>
      <c r="BR186" s="6">
        <v>11.14874701403847</v>
      </c>
      <c r="BS186" s="6">
        <v>11.03246336567975</v>
      </c>
      <c r="BT186" s="6">
        <v>10.824131351139901</v>
      </c>
      <c r="BU186" s="6">
        <v>10.71912608093567</v>
      </c>
      <c r="BV186" s="6">
        <v>11.010209567328721</v>
      </c>
      <c r="BW186" s="6">
        <v>10.566983119448791</v>
      </c>
      <c r="BX186" s="6">
        <v>10.195148227037031</v>
      </c>
      <c r="BY186" s="6">
        <v>10.548804542550799</v>
      </c>
      <c r="BZ186" s="6">
        <v>9.64736862622863</v>
      </c>
      <c r="CA186" s="6">
        <v>8.6791675238887809</v>
      </c>
      <c r="CB186" s="6">
        <v>8.5533147142657402</v>
      </c>
      <c r="CC186" s="6">
        <v>8.4426757188530495</v>
      </c>
      <c r="CD186" s="6">
        <v>8.4494163362964798</v>
      </c>
      <c r="CE186" s="6">
        <v>8.1558668795832894</v>
      </c>
      <c r="CF186" s="6">
        <v>8.2368817966045</v>
      </c>
      <c r="CG186" s="6">
        <v>8.20762496964484</v>
      </c>
      <c r="CH186" s="6">
        <v>7.99525401244333</v>
      </c>
      <c r="CI186" s="6" t="s">
        <v>220</v>
      </c>
      <c r="CJ186" s="6" t="s">
        <v>220</v>
      </c>
      <c r="CK186" s="6" t="s">
        <v>220</v>
      </c>
      <c r="CL186" s="6" t="s">
        <v>220</v>
      </c>
      <c r="CM186" s="6" t="s">
        <v>220</v>
      </c>
      <c r="CN186" s="6" t="s">
        <v>220</v>
      </c>
      <c r="CO186" s="6" t="s">
        <v>220</v>
      </c>
      <c r="CP186" s="6" t="s">
        <v>220</v>
      </c>
      <c r="CQ186" s="6" t="s">
        <v>220</v>
      </c>
      <c r="CR186" s="6" t="s">
        <v>220</v>
      </c>
      <c r="CS186" s="6" t="s">
        <v>220</v>
      </c>
      <c r="CT186" s="6" t="s">
        <v>220</v>
      </c>
      <c r="CU186" s="6">
        <v>9.3401711010006903</v>
      </c>
      <c r="CV186" s="6">
        <v>9.2517071140698306</v>
      </c>
      <c r="CW186" s="6">
        <v>8.9211766711556706</v>
      </c>
      <c r="CX186" s="6">
        <v>8.7528740896071504</v>
      </c>
      <c r="CY186" s="6">
        <v>8.9099041347898496</v>
      </c>
      <c r="CZ186" s="6">
        <v>8.7976031916616098</v>
      </c>
      <c r="DA186" s="6">
        <v>8.6992535461476699</v>
      </c>
      <c r="DB186" s="6">
        <v>8.8649802751764408</v>
      </c>
      <c r="DC186" s="6">
        <v>8.6680262940212298</v>
      </c>
      <c r="DD186" s="6">
        <v>8.3629723486653997</v>
      </c>
      <c r="DE186" s="6">
        <v>8.7749689361502305</v>
      </c>
      <c r="DF186" s="6">
        <v>7.9461351112189096</v>
      </c>
      <c r="DG186" s="6">
        <v>6.9909649225225703</v>
      </c>
      <c r="DH186" s="6">
        <v>6.8007928885599398</v>
      </c>
      <c r="DI186" s="6">
        <v>6.7699375612507904</v>
      </c>
      <c r="DJ186" s="6">
        <v>6.6741501315138096</v>
      </c>
      <c r="DK186" s="6">
        <v>6.4614487582748001</v>
      </c>
      <c r="DL186" s="6">
        <v>6.4504424877313298</v>
      </c>
      <c r="DM186" s="6">
        <v>6.3950125409898897</v>
      </c>
      <c r="DN186" s="6">
        <v>6.1818476899247496</v>
      </c>
      <c r="DO186" s="6" t="s">
        <v>220</v>
      </c>
      <c r="DP186" s="6" t="s">
        <v>220</v>
      </c>
      <c r="DQ186" s="6" t="s">
        <v>220</v>
      </c>
      <c r="DR186" s="6" t="s">
        <v>220</v>
      </c>
      <c r="DS186" s="6" t="s">
        <v>220</v>
      </c>
      <c r="DT186" s="6" t="s">
        <v>220</v>
      </c>
      <c r="DU186" s="6" t="s">
        <v>220</v>
      </c>
      <c r="DV186" s="6" t="s">
        <v>220</v>
      </c>
      <c r="DW186" s="6" t="s">
        <v>220</v>
      </c>
      <c r="DX186" s="6" t="s">
        <v>220</v>
      </c>
      <c r="DY186" s="6" t="s">
        <v>220</v>
      </c>
      <c r="DZ186" s="6" t="s">
        <v>220</v>
      </c>
      <c r="EA186" s="6">
        <v>12.040058760108776</v>
      </c>
      <c r="EB186" s="6">
        <v>11.65181828950541</v>
      </c>
      <c r="EC186" s="6">
        <v>11.517399694768589</v>
      </c>
      <c r="ED186" s="6">
        <v>11.148747014038475</v>
      </c>
      <c r="EE186" s="6">
        <v>11.032463365679753</v>
      </c>
      <c r="EF186" s="6">
        <v>10.824131351139908</v>
      </c>
      <c r="EG186" s="6">
        <v>10.71912608093567</v>
      </c>
      <c r="EH186" s="6">
        <v>11.010209567328726</v>
      </c>
      <c r="EI186" s="6">
        <v>10.566983119448798</v>
      </c>
      <c r="EJ186" s="6">
        <v>10.195148227037038</v>
      </c>
      <c r="EK186" s="6">
        <v>10.548569406029396</v>
      </c>
      <c r="EL186" s="6">
        <v>9.6436702977101678</v>
      </c>
      <c r="EM186" s="6">
        <v>8.6757454204374778</v>
      </c>
      <c r="EN186" s="6">
        <v>8.5495876024889004</v>
      </c>
      <c r="EO186" s="6">
        <v>8.4383006063580268</v>
      </c>
      <c r="EP186" s="6">
        <v>8.4456642156239123</v>
      </c>
      <c r="EQ186" s="6">
        <v>8.1516567812938288</v>
      </c>
      <c r="ER186" s="6">
        <v>8.2149489088053187</v>
      </c>
      <c r="ES186" s="6">
        <v>8.1338514948442562</v>
      </c>
      <c r="ET186" s="6">
        <v>7.9952540124433353</v>
      </c>
      <c r="EU186" s="6" t="s">
        <v>220</v>
      </c>
      <c r="EV186" s="6" t="s">
        <v>220</v>
      </c>
      <c r="EW186" s="6" t="s">
        <v>220</v>
      </c>
      <c r="EX186" s="6" t="s">
        <v>220</v>
      </c>
      <c r="EY186" s="6" t="s">
        <v>220</v>
      </c>
      <c r="EZ186" s="6" t="s">
        <v>220</v>
      </c>
      <c r="FA186" s="6" t="s">
        <v>220</v>
      </c>
      <c r="FB186" s="6" t="s">
        <v>220</v>
      </c>
      <c r="FC186" s="6" t="s">
        <v>220</v>
      </c>
      <c r="FD186" s="6" t="s">
        <v>220</v>
      </c>
      <c r="FE186" s="6" t="s">
        <v>220</v>
      </c>
      <c r="FF186" s="6" t="s">
        <v>220</v>
      </c>
      <c r="FG186" s="6">
        <v>9.232385278203628</v>
      </c>
      <c r="FH186" s="6">
        <v>9.2197291468517939</v>
      </c>
      <c r="FI186" s="6">
        <v>8.90760119999001</v>
      </c>
      <c r="FJ186" s="6">
        <v>8.7381388343312416</v>
      </c>
      <c r="FK186" s="6">
        <v>8.8958932299460383</v>
      </c>
      <c r="FL186" s="6">
        <v>8.7976031916616151</v>
      </c>
      <c r="FM186" s="6">
        <v>8.6992535461476805</v>
      </c>
      <c r="FN186" s="6">
        <v>8.8649802751764408</v>
      </c>
      <c r="FO186" s="6">
        <v>8.6680262940212387</v>
      </c>
      <c r="FP186" s="6">
        <v>8.3629723486654015</v>
      </c>
      <c r="FQ186" s="6">
        <v>8.7748970833678062</v>
      </c>
      <c r="FR186" s="6">
        <v>7.9450686598538676</v>
      </c>
      <c r="FS186" s="6">
        <v>6.990015225768305</v>
      </c>
      <c r="FT186" s="6">
        <v>6.7997973457513528</v>
      </c>
      <c r="FU186" s="6">
        <v>6.7687208070112472</v>
      </c>
      <c r="FV186" s="6">
        <v>6.6733478184748884</v>
      </c>
      <c r="FW186" s="6">
        <v>6.4605639832095214</v>
      </c>
      <c r="FX186" s="6">
        <v>6.4347848156003158</v>
      </c>
      <c r="FY186" s="6">
        <v>6.3578892352994814</v>
      </c>
      <c r="FZ186" s="6">
        <v>6.1818476899247585</v>
      </c>
      <c r="GA186" s="6" t="s">
        <v>220</v>
      </c>
      <c r="GB186" s="6" t="s">
        <v>220</v>
      </c>
      <c r="GC186" s="6" t="s">
        <v>220</v>
      </c>
      <c r="GD186" s="6" t="s">
        <v>220</v>
      </c>
      <c r="GE186" s="6" t="s">
        <v>220</v>
      </c>
      <c r="GF186" s="6" t="s">
        <v>220</v>
      </c>
      <c r="GG186" s="6" t="s">
        <v>220</v>
      </c>
      <c r="GH186" s="6" t="s">
        <v>220</v>
      </c>
      <c r="GI186" s="6" t="s">
        <v>220</v>
      </c>
      <c r="GJ186" s="6" t="s">
        <v>220</v>
      </c>
      <c r="GK186" s="6" t="s">
        <v>220</v>
      </c>
      <c r="GL186" s="6" t="s">
        <v>220</v>
      </c>
      <c r="GM186" s="5">
        <v>2348632</v>
      </c>
      <c r="GN186" s="5">
        <v>2323662</v>
      </c>
      <c r="GO186" s="5">
        <v>2298895</v>
      </c>
      <c r="GP186" s="5">
        <v>2275550</v>
      </c>
      <c r="GQ186" s="5">
        <v>2252438</v>
      </c>
      <c r="GR186" s="5">
        <v>2229639</v>
      </c>
      <c r="GS186" s="5">
        <v>2206658</v>
      </c>
      <c r="GT186" s="5">
        <v>2187671</v>
      </c>
      <c r="GU186" s="5">
        <v>2171795</v>
      </c>
      <c r="GV186" s="5">
        <v>2157581</v>
      </c>
      <c r="GW186" s="5">
        <v>2139632</v>
      </c>
      <c r="GX186" s="5">
        <v>2125230</v>
      </c>
      <c r="GY186" s="5">
        <v>2104027</v>
      </c>
      <c r="GZ186" s="5">
        <v>2074082</v>
      </c>
      <c r="HA186" s="5">
        <v>2037523</v>
      </c>
      <c r="HB186" s="5">
        <v>2000602</v>
      </c>
      <c r="HC186" s="5">
        <v>1966015</v>
      </c>
      <c r="HD186" s="5">
        <v>1931121</v>
      </c>
      <c r="HE186" s="5">
        <v>1890918</v>
      </c>
      <c r="HF186" s="5">
        <v>1855879</v>
      </c>
      <c r="HG186" s="5" t="s">
        <v>220</v>
      </c>
      <c r="HH186" s="5" t="s">
        <v>220</v>
      </c>
      <c r="HI186" s="5" t="s">
        <v>220</v>
      </c>
      <c r="HJ186" s="5" t="s">
        <v>220</v>
      </c>
      <c r="HK186" s="5" t="s">
        <v>220</v>
      </c>
      <c r="HL186" s="5" t="s">
        <v>220</v>
      </c>
      <c r="HM186" s="5" t="s">
        <v>220</v>
      </c>
      <c r="HN186" s="5" t="s">
        <v>220</v>
      </c>
      <c r="HO186" s="5" t="s">
        <v>220</v>
      </c>
      <c r="HP186" s="5" t="s">
        <v>220</v>
      </c>
      <c r="HQ186" s="5" t="s">
        <v>220</v>
      </c>
      <c r="HR186" s="5" t="s">
        <v>220</v>
      </c>
      <c r="HS186" s="5">
        <v>2627789</v>
      </c>
      <c r="HT186" s="5">
        <v>2601179</v>
      </c>
      <c r="HU186" s="5">
        <v>2574680</v>
      </c>
      <c r="HV186" s="5">
        <v>2550019</v>
      </c>
      <c r="HW186" s="5">
        <v>2525461</v>
      </c>
      <c r="HX186" s="5">
        <v>2500542</v>
      </c>
      <c r="HY186" s="5">
        <v>2476196</v>
      </c>
      <c r="HZ186" s="5">
        <v>2455494</v>
      </c>
      <c r="IA186" s="5">
        <v>2438225</v>
      </c>
      <c r="IB186" s="5">
        <v>2422836</v>
      </c>
      <c r="IC186" s="5">
        <v>2404124</v>
      </c>
      <c r="ID186" s="5">
        <v>2388081</v>
      </c>
      <c r="IE186" s="5">
        <v>2363610</v>
      </c>
      <c r="IF186" s="5">
        <v>2329594</v>
      </c>
      <c r="IG186" s="5">
        <v>2288694</v>
      </c>
      <c r="IH186" s="5">
        <v>2247680</v>
      </c>
      <c r="II186" s="5">
        <v>2210010</v>
      </c>
      <c r="IJ186" s="5">
        <v>2171527</v>
      </c>
      <c r="IK186" s="5">
        <v>2126689</v>
      </c>
      <c r="IL186" s="5">
        <v>2086909</v>
      </c>
      <c r="IM186" s="5" t="s">
        <v>220</v>
      </c>
      <c r="IN186" s="5" t="s">
        <v>220</v>
      </c>
      <c r="IO186" s="5" t="s">
        <v>220</v>
      </c>
      <c r="IP186" s="5" t="s">
        <v>220</v>
      </c>
      <c r="IQ186" s="5" t="s">
        <v>220</v>
      </c>
      <c r="IR186" s="5" t="s">
        <v>220</v>
      </c>
      <c r="IS186" s="5" t="s">
        <v>220</v>
      </c>
      <c r="IT186" s="5" t="s">
        <v>220</v>
      </c>
      <c r="IU186" s="5" t="s">
        <v>220</v>
      </c>
      <c r="IV186" s="5" t="s">
        <v>220</v>
      </c>
      <c r="IW186" s="5" t="s">
        <v>220</v>
      </c>
      <c r="IX186" s="5" t="s">
        <v>220</v>
      </c>
    </row>
    <row r="187" spans="1:258" x14ac:dyDescent="0.3">
      <c r="A187" s="1" t="s">
        <v>181</v>
      </c>
      <c r="B187" s="2">
        <v>4057033</v>
      </c>
      <c r="C187" s="5">
        <v>7152299</v>
      </c>
      <c r="D187" s="5">
        <v>7357622</v>
      </c>
      <c r="E187" s="5">
        <v>6816601</v>
      </c>
      <c r="F187" s="5">
        <v>7185771</v>
      </c>
      <c r="G187" s="5">
        <v>7254613</v>
      </c>
      <c r="H187" s="5">
        <v>7281289</v>
      </c>
      <c r="I187" s="5">
        <v>7318190</v>
      </c>
      <c r="J187" s="5">
        <v>7091985</v>
      </c>
      <c r="K187" s="5">
        <v>7348698</v>
      </c>
      <c r="L187" s="5">
        <v>7407911</v>
      </c>
      <c r="M187" s="5">
        <v>7089630</v>
      </c>
      <c r="N187" s="5">
        <v>7209113</v>
      </c>
      <c r="O187" s="5">
        <v>7301824</v>
      </c>
      <c r="P187" s="5">
        <v>6903375</v>
      </c>
      <c r="Q187" s="5">
        <v>7089164</v>
      </c>
      <c r="R187" s="5">
        <v>6737048</v>
      </c>
      <c r="S187" s="5">
        <v>6647744</v>
      </c>
      <c r="T187" s="5">
        <v>6470530</v>
      </c>
      <c r="U187" s="5">
        <v>6299922</v>
      </c>
      <c r="V187" s="5">
        <v>6061760</v>
      </c>
      <c r="W187" s="5">
        <v>6230005</v>
      </c>
      <c r="X187" s="5">
        <v>5489875</v>
      </c>
      <c r="Y187" s="5">
        <v>5756594</v>
      </c>
      <c r="Z187" s="5">
        <v>5913412</v>
      </c>
      <c r="AA187" s="5">
        <v>5818838</v>
      </c>
      <c r="AB187" s="5">
        <v>5740028</v>
      </c>
      <c r="AC187" s="5">
        <v>5679746</v>
      </c>
      <c r="AD187" s="5">
        <v>5396533</v>
      </c>
      <c r="AE187" s="5">
        <v>5419150</v>
      </c>
      <c r="AF187" s="5">
        <v>5271390</v>
      </c>
      <c r="AG187" s="5">
        <v>5173781</v>
      </c>
      <c r="AH187" s="5">
        <v>5080461</v>
      </c>
      <c r="AI187" s="5">
        <v>20091071</v>
      </c>
      <c r="AJ187" s="5">
        <v>20582894</v>
      </c>
      <c r="AK187" s="5">
        <v>19616843</v>
      </c>
      <c r="AL187" s="5">
        <v>19998876</v>
      </c>
      <c r="AM187" s="5">
        <v>20083013</v>
      </c>
      <c r="AN187" s="5">
        <v>20291236</v>
      </c>
      <c r="AO187" s="5">
        <v>20052177</v>
      </c>
      <c r="AP187" s="5">
        <v>20691278</v>
      </c>
      <c r="AQ187" s="5">
        <v>21033628</v>
      </c>
      <c r="AR187" s="5">
        <v>20074441</v>
      </c>
      <c r="AS187" s="5">
        <v>19231105</v>
      </c>
      <c r="AT187" s="5">
        <v>20385934</v>
      </c>
      <c r="AU187" s="5">
        <v>20577487</v>
      </c>
      <c r="AV187" s="5">
        <v>19960450</v>
      </c>
      <c r="AW187" s="5">
        <v>21616984</v>
      </c>
      <c r="AX187" s="5">
        <v>21026474</v>
      </c>
      <c r="AY187" s="5">
        <v>20611316</v>
      </c>
      <c r="AZ187" s="5">
        <v>21734329</v>
      </c>
      <c r="BA187" s="5">
        <v>21642926</v>
      </c>
      <c r="BB187" s="5">
        <v>21767142</v>
      </c>
      <c r="BC187" s="5">
        <v>29648896</v>
      </c>
      <c r="BD187" s="5">
        <v>22438501</v>
      </c>
      <c r="BE187" s="5">
        <v>21944580</v>
      </c>
      <c r="BF187" s="5">
        <v>21432499</v>
      </c>
      <c r="BG187" s="5">
        <v>24993842</v>
      </c>
      <c r="BH187" s="5">
        <v>22658371</v>
      </c>
      <c r="BI187" s="5">
        <v>23583064</v>
      </c>
      <c r="BJ187" s="5">
        <v>25858281</v>
      </c>
      <c r="BK187" s="5">
        <v>25576826</v>
      </c>
      <c r="BL187" s="5">
        <v>24961198</v>
      </c>
      <c r="BM187" s="5">
        <v>25862644</v>
      </c>
      <c r="BN187" s="5">
        <v>24927803</v>
      </c>
      <c r="BO187" s="6">
        <v>11.09536036698456</v>
      </c>
      <c r="BP187" s="6">
        <v>11.179855814500719</v>
      </c>
      <c r="BQ187" s="6">
        <v>11.605797359749049</v>
      </c>
      <c r="BR187" s="6">
        <v>11.080694358847129</v>
      </c>
      <c r="BS187" s="6">
        <v>10.33784814136367</v>
      </c>
      <c r="BT187" s="6">
        <v>9.0372353596632404</v>
      </c>
      <c r="BU187" s="6">
        <v>8.6727903159540993</v>
      </c>
      <c r="BV187" s="6">
        <v>8.8897269349069798</v>
      </c>
      <c r="BW187" s="6">
        <v>9.7829844898088894</v>
      </c>
      <c r="BX187" s="6">
        <v>9.2194318162795899</v>
      </c>
      <c r="BY187" s="6">
        <v>8.4537698018091199</v>
      </c>
      <c r="BZ187" s="6">
        <v>7.6910144575324999</v>
      </c>
      <c r="CA187" s="6">
        <v>7.4964008992821496</v>
      </c>
      <c r="CB187" s="6">
        <v>7.1655530809205601</v>
      </c>
      <c r="CC187" s="6">
        <v>6.7599378292654198</v>
      </c>
      <c r="CD187" s="6">
        <v>6.7867311199115301</v>
      </c>
      <c r="CE187" s="6">
        <v>6.8406988199354597</v>
      </c>
      <c r="CF187" s="6">
        <v>6.90679031381159</v>
      </c>
      <c r="CG187" s="6">
        <v>6.7284978276291101</v>
      </c>
      <c r="CH187" s="6">
        <v>6.1445042247015298</v>
      </c>
      <c r="CI187" s="6" t="s">
        <v>220</v>
      </c>
      <c r="CJ187" s="6" t="s">
        <v>220</v>
      </c>
      <c r="CK187" s="6" t="s">
        <v>220</v>
      </c>
      <c r="CL187" s="6" t="s">
        <v>220</v>
      </c>
      <c r="CM187" s="6" t="s">
        <v>220</v>
      </c>
      <c r="CN187" s="6" t="s">
        <v>220</v>
      </c>
      <c r="CO187" s="6" t="s">
        <v>220</v>
      </c>
      <c r="CP187" s="6" t="s">
        <v>220</v>
      </c>
      <c r="CQ187" s="6" t="s">
        <v>220</v>
      </c>
      <c r="CR187" s="6" t="s">
        <v>220</v>
      </c>
      <c r="CS187" s="6" t="s">
        <v>220</v>
      </c>
      <c r="CT187" s="6" t="s">
        <v>220</v>
      </c>
      <c r="CU187" s="6">
        <v>10.42020039302637</v>
      </c>
      <c r="CV187" s="6">
        <v>10.584518433244011</v>
      </c>
      <c r="CW187" s="6">
        <v>10.616779753673979</v>
      </c>
      <c r="CX187" s="6">
        <v>10.603530608020749</v>
      </c>
      <c r="CY187" s="6">
        <v>9.8094067158408293</v>
      </c>
      <c r="CZ187" s="6">
        <v>8.7207383702407508</v>
      </c>
      <c r="DA187" s="6">
        <v>8.09125821069191</v>
      </c>
      <c r="DB187" s="6">
        <v>8.2738897979955901</v>
      </c>
      <c r="DC187" s="6">
        <v>9.2309023505578391</v>
      </c>
      <c r="DD187" s="6">
        <v>7.9615313133522898</v>
      </c>
      <c r="DE187" s="6">
        <v>7.1307325445389402</v>
      </c>
      <c r="DF187" s="6">
        <v>6.3523255567154804</v>
      </c>
      <c r="DG187" s="6">
        <v>6.2228152876694498</v>
      </c>
      <c r="DH187" s="6">
        <v>5.9128103261809697</v>
      </c>
      <c r="DI187" s="6">
        <v>5.5970375034179698</v>
      </c>
      <c r="DJ187" s="6">
        <v>5.5798090089870298</v>
      </c>
      <c r="DK187" s="6">
        <v>5.6637775314071996</v>
      </c>
      <c r="DL187" s="6">
        <v>5.6580058275318201</v>
      </c>
      <c r="DM187" s="6">
        <v>5.4981809182113004</v>
      </c>
      <c r="DN187" s="6">
        <v>4.9460582597706901</v>
      </c>
      <c r="DO187" s="6" t="s">
        <v>220</v>
      </c>
      <c r="DP187" s="6" t="s">
        <v>220</v>
      </c>
      <c r="DQ187" s="6" t="s">
        <v>220</v>
      </c>
      <c r="DR187" s="6" t="s">
        <v>220</v>
      </c>
      <c r="DS187" s="6" t="s">
        <v>220</v>
      </c>
      <c r="DT187" s="6" t="s">
        <v>220</v>
      </c>
      <c r="DU187" s="6" t="s">
        <v>220</v>
      </c>
      <c r="DV187" s="6" t="s">
        <v>220</v>
      </c>
      <c r="DW187" s="6" t="s">
        <v>220</v>
      </c>
      <c r="DX187" s="6" t="s">
        <v>220</v>
      </c>
      <c r="DY187" s="6" t="s">
        <v>220</v>
      </c>
      <c r="DZ187" s="6" t="s">
        <v>220</v>
      </c>
      <c r="EA187" s="6">
        <v>9.7074660888757585</v>
      </c>
      <c r="EB187" s="6">
        <v>9.6220898545752966</v>
      </c>
      <c r="EC187" s="6">
        <v>9.8349162581174987</v>
      </c>
      <c r="ED187" s="6">
        <v>9.2113415232211651</v>
      </c>
      <c r="EE187" s="6">
        <v>8.5703549686737208</v>
      </c>
      <c r="EF187" s="6">
        <v>7.0424343821540392</v>
      </c>
      <c r="EG187" s="6">
        <v>6.8532109715653737</v>
      </c>
      <c r="EH187" s="6">
        <v>7.4615781054246444</v>
      </c>
      <c r="EI187" s="6">
        <v>9.2411063837430785</v>
      </c>
      <c r="EJ187" s="6">
        <v>9.2191687456372673</v>
      </c>
      <c r="EK187" s="6">
        <v>8.4537698018091216</v>
      </c>
      <c r="EL187" s="6">
        <v>7.691014457532507</v>
      </c>
      <c r="EM187" s="6">
        <v>7.4964008992821523</v>
      </c>
      <c r="EN187" s="6">
        <v>7.1655530809205645</v>
      </c>
      <c r="EO187" s="6">
        <v>6.7562832514524986</v>
      </c>
      <c r="EP187" s="6">
        <v>6.7822731855257672</v>
      </c>
      <c r="EQ187" s="6">
        <v>6.8363944219271984</v>
      </c>
      <c r="ER187" s="6">
        <v>6.9020157545054266</v>
      </c>
      <c r="ES187" s="6">
        <v>6.7184641333654609</v>
      </c>
      <c r="ET187" s="6">
        <v>6.1138844164071164</v>
      </c>
      <c r="EU187" s="6" t="s">
        <v>220</v>
      </c>
      <c r="EV187" s="6" t="s">
        <v>220</v>
      </c>
      <c r="EW187" s="6" t="s">
        <v>220</v>
      </c>
      <c r="EX187" s="6" t="s">
        <v>220</v>
      </c>
      <c r="EY187" s="6" t="s">
        <v>220</v>
      </c>
      <c r="EZ187" s="6" t="s">
        <v>220</v>
      </c>
      <c r="FA187" s="6" t="s">
        <v>220</v>
      </c>
      <c r="FB187" s="6" t="s">
        <v>220</v>
      </c>
      <c r="FC187" s="6" t="s">
        <v>220</v>
      </c>
      <c r="FD187" s="6" t="s">
        <v>220</v>
      </c>
      <c r="FE187" s="6" t="s">
        <v>220</v>
      </c>
      <c r="FF187" s="6" t="s">
        <v>220</v>
      </c>
      <c r="FG187" s="6">
        <v>4.8766906048059191</v>
      </c>
      <c r="FH187" s="6">
        <v>4.7343873842450215</v>
      </c>
      <c r="FI187" s="6">
        <v>4.7376753876488964</v>
      </c>
      <c r="FJ187" s="6">
        <v>4.7008718240188445</v>
      </c>
      <c r="FK187" s="6">
        <v>4.6331105208282208</v>
      </c>
      <c r="FL187" s="6">
        <v>3.8810060385455123</v>
      </c>
      <c r="FM187" s="6">
        <v>3.7595519467717766</v>
      </c>
      <c r="FN187" s="6">
        <v>3.9684055665017719</v>
      </c>
      <c r="FO187" s="6">
        <v>5.1199275689781176</v>
      </c>
      <c r="FP187" s="6">
        <v>7.6972634553572883</v>
      </c>
      <c r="FQ187" s="6">
        <v>7.0361169767989606</v>
      </c>
      <c r="FR187" s="6">
        <v>6.3523255567154884</v>
      </c>
      <c r="FS187" s="6">
        <v>6.2228152876694569</v>
      </c>
      <c r="FT187" s="6">
        <v>5.9128103261809777</v>
      </c>
      <c r="FU187" s="6">
        <v>5.5959843759116161</v>
      </c>
      <c r="FV187" s="6">
        <v>5.5785438940835057</v>
      </c>
      <c r="FW187" s="6">
        <v>5.6724745592559396</v>
      </c>
      <c r="FX187" s="6">
        <v>5.6729354234843807</v>
      </c>
      <c r="FY187" s="6">
        <v>5.4496360304150508</v>
      </c>
      <c r="FZ187" s="6">
        <v>4.5781926925461187</v>
      </c>
      <c r="GA187" s="6" t="s">
        <v>220</v>
      </c>
      <c r="GB187" s="6" t="s">
        <v>220</v>
      </c>
      <c r="GC187" s="6" t="s">
        <v>220</v>
      </c>
      <c r="GD187" s="6" t="s">
        <v>220</v>
      </c>
      <c r="GE187" s="6" t="s">
        <v>220</v>
      </c>
      <c r="GF187" s="6" t="s">
        <v>220</v>
      </c>
      <c r="GG187" s="6" t="s">
        <v>220</v>
      </c>
      <c r="GH187" s="6" t="s">
        <v>220</v>
      </c>
      <c r="GI187" s="6" t="s">
        <v>220</v>
      </c>
      <c r="GJ187" s="6" t="s">
        <v>220</v>
      </c>
      <c r="GK187" s="6" t="s">
        <v>220</v>
      </c>
      <c r="GL187" s="6" t="s">
        <v>220</v>
      </c>
      <c r="GM187" s="5">
        <v>624355</v>
      </c>
      <c r="GN187" s="5">
        <v>623197</v>
      </c>
      <c r="GO187" s="5">
        <v>624915</v>
      </c>
      <c r="GP187" s="5">
        <v>623830</v>
      </c>
      <c r="GQ187" s="5">
        <v>622405</v>
      </c>
      <c r="GR187" s="5">
        <v>621020</v>
      </c>
      <c r="GS187" s="5">
        <v>619531</v>
      </c>
      <c r="GT187" s="5">
        <v>619117</v>
      </c>
      <c r="GU187" s="5">
        <v>620151</v>
      </c>
      <c r="GV187" s="5">
        <v>619584</v>
      </c>
      <c r="GW187" s="5">
        <v>618849</v>
      </c>
      <c r="GX187" s="5">
        <v>617772</v>
      </c>
      <c r="GY187" s="5">
        <v>616184</v>
      </c>
      <c r="GZ187" s="5">
        <v>613022</v>
      </c>
      <c r="HA187" s="5">
        <v>609737</v>
      </c>
      <c r="HB187" s="5">
        <v>606127</v>
      </c>
      <c r="HC187" s="5">
        <v>603536</v>
      </c>
      <c r="HD187" s="5">
        <v>599432</v>
      </c>
      <c r="HE187" s="5">
        <v>595497</v>
      </c>
      <c r="HF187" s="5">
        <v>593309</v>
      </c>
      <c r="HG187" s="5" t="s">
        <v>220</v>
      </c>
      <c r="HH187" s="5" t="s">
        <v>220</v>
      </c>
      <c r="HI187" s="5" t="s">
        <v>220</v>
      </c>
      <c r="HJ187" s="5" t="s">
        <v>220</v>
      </c>
      <c r="HK187" s="5" t="s">
        <v>220</v>
      </c>
      <c r="HL187" s="5" t="s">
        <v>220</v>
      </c>
      <c r="HM187" s="5" t="s">
        <v>220</v>
      </c>
      <c r="HN187" s="5" t="s">
        <v>220</v>
      </c>
      <c r="HO187" s="5" t="s">
        <v>220</v>
      </c>
      <c r="HP187" s="5" t="s">
        <v>220</v>
      </c>
      <c r="HQ187" s="5" t="s">
        <v>220</v>
      </c>
      <c r="HR187" s="5" t="s">
        <v>220</v>
      </c>
      <c r="HS187" s="5">
        <v>727551</v>
      </c>
      <c r="HT187" s="5">
        <v>726645</v>
      </c>
      <c r="HU187" s="5">
        <v>724589</v>
      </c>
      <c r="HV187" s="5">
        <v>723352</v>
      </c>
      <c r="HW187" s="5">
        <v>721791</v>
      </c>
      <c r="HX187" s="5">
        <v>719944</v>
      </c>
      <c r="HY187" s="5">
        <v>717894</v>
      </c>
      <c r="HZ187" s="5">
        <v>716955</v>
      </c>
      <c r="IA187" s="5">
        <v>717269</v>
      </c>
      <c r="IB187" s="5">
        <v>716108</v>
      </c>
      <c r="IC187" s="5">
        <v>714966</v>
      </c>
      <c r="ID187" s="5">
        <v>713401</v>
      </c>
      <c r="IE187" s="5">
        <v>711050</v>
      </c>
      <c r="IF187" s="5">
        <v>707058</v>
      </c>
      <c r="IG187" s="5">
        <v>702792</v>
      </c>
      <c r="IH187" s="5">
        <v>698079</v>
      </c>
      <c r="II187" s="5">
        <v>694412</v>
      </c>
      <c r="IJ187" s="5">
        <v>689422</v>
      </c>
      <c r="IK187" s="5">
        <v>684431</v>
      </c>
      <c r="IL187" s="5">
        <v>680923</v>
      </c>
      <c r="IM187" s="5" t="s">
        <v>220</v>
      </c>
      <c r="IN187" s="5" t="s">
        <v>220</v>
      </c>
      <c r="IO187" s="5" t="s">
        <v>220</v>
      </c>
      <c r="IP187" s="5" t="s">
        <v>220</v>
      </c>
      <c r="IQ187" s="5" t="s">
        <v>220</v>
      </c>
      <c r="IR187" s="5" t="s">
        <v>220</v>
      </c>
      <c r="IS187" s="5" t="s">
        <v>220</v>
      </c>
      <c r="IT187" s="5" t="s">
        <v>220</v>
      </c>
      <c r="IU187" s="5" t="s">
        <v>220</v>
      </c>
      <c r="IV187" s="5" t="s">
        <v>220</v>
      </c>
      <c r="IW187" s="5" t="s">
        <v>220</v>
      </c>
      <c r="IX187" s="5" t="s">
        <v>220</v>
      </c>
    </row>
    <row r="188" spans="1:258" x14ac:dyDescent="0.3">
      <c r="A188" s="1" t="s">
        <v>182</v>
      </c>
      <c r="B188" s="2">
        <v>4082573</v>
      </c>
      <c r="C188" s="5">
        <v>3385781</v>
      </c>
      <c r="D188" s="5">
        <v>3565607</v>
      </c>
      <c r="E188" s="5">
        <v>3222166</v>
      </c>
      <c r="F188" s="5">
        <v>3359568</v>
      </c>
      <c r="G188" s="5">
        <v>3309041</v>
      </c>
      <c r="H188" s="5">
        <v>3434301</v>
      </c>
      <c r="I188" s="5">
        <v>3409863</v>
      </c>
      <c r="J188" s="5">
        <v>3484659</v>
      </c>
      <c r="K188" s="5">
        <v>3613459</v>
      </c>
      <c r="L188" s="5">
        <v>3632630</v>
      </c>
      <c r="M188" s="5">
        <v>3337853</v>
      </c>
      <c r="N188" s="5">
        <v>3412753</v>
      </c>
      <c r="O188" s="5">
        <v>3526903</v>
      </c>
      <c r="P188" s="5">
        <v>3374963</v>
      </c>
      <c r="Q188" s="5">
        <v>3350761</v>
      </c>
      <c r="R188" s="5">
        <v>3108752</v>
      </c>
      <c r="S188" s="5">
        <v>3188966</v>
      </c>
      <c r="T188" s="5">
        <v>3281055</v>
      </c>
      <c r="U188" s="5">
        <v>3020788</v>
      </c>
      <c r="V188" s="5">
        <v>3271418</v>
      </c>
      <c r="W188" s="5">
        <v>2949454</v>
      </c>
      <c r="X188" s="5">
        <v>3031276</v>
      </c>
      <c r="Y188" s="5">
        <v>2819945</v>
      </c>
      <c r="Z188" s="5">
        <v>2762113</v>
      </c>
      <c r="AA188" s="5">
        <v>2703256</v>
      </c>
      <c r="AB188" s="5">
        <v>2618549</v>
      </c>
      <c r="AC188" s="5">
        <v>2574770</v>
      </c>
      <c r="AD188" s="5">
        <v>2239172</v>
      </c>
      <c r="AE188" s="5" t="s">
        <v>220</v>
      </c>
      <c r="AF188" s="5" t="s">
        <v>220</v>
      </c>
      <c r="AG188" s="5" t="s">
        <v>220</v>
      </c>
      <c r="AH188" s="5" t="s">
        <v>220</v>
      </c>
      <c r="AI188" s="5">
        <v>15945426</v>
      </c>
      <c r="AJ188" s="5">
        <v>19093711</v>
      </c>
      <c r="AK188" s="5">
        <v>18790662</v>
      </c>
      <c r="AL188" s="5">
        <v>16555817</v>
      </c>
      <c r="AM188" s="5">
        <v>17180535</v>
      </c>
      <c r="AN188" s="5">
        <v>18531716</v>
      </c>
      <c r="AO188" s="5">
        <v>17484374</v>
      </c>
      <c r="AP188" s="5">
        <v>17033869</v>
      </c>
      <c r="AQ188" s="5">
        <v>17499665</v>
      </c>
      <c r="AR188" s="5">
        <v>17980541</v>
      </c>
      <c r="AS188" s="5">
        <v>17273734</v>
      </c>
      <c r="AT188" s="5">
        <v>17812943</v>
      </c>
      <c r="AU188" s="5">
        <v>18820677</v>
      </c>
      <c r="AV188" s="5">
        <v>15725400</v>
      </c>
      <c r="AW188" s="5">
        <v>15160858</v>
      </c>
      <c r="AX188" s="5">
        <v>14662711</v>
      </c>
      <c r="AY188" s="5">
        <v>14864200</v>
      </c>
      <c r="AZ188" s="5">
        <v>14822781</v>
      </c>
      <c r="BA188" s="5">
        <v>14390846</v>
      </c>
      <c r="BB188" s="5">
        <v>14020034</v>
      </c>
      <c r="BC188" s="5">
        <v>12781561</v>
      </c>
      <c r="BD188" s="5">
        <v>12433350</v>
      </c>
      <c r="BE188" s="5">
        <v>11903158</v>
      </c>
      <c r="BF188" s="5">
        <v>11626033</v>
      </c>
      <c r="BG188" s="5">
        <v>10921301</v>
      </c>
      <c r="BH188" s="5">
        <v>10328293</v>
      </c>
      <c r="BI188" s="5">
        <v>10240226</v>
      </c>
      <c r="BJ188" s="5">
        <v>9308200</v>
      </c>
      <c r="BK188" s="5" t="s">
        <v>220</v>
      </c>
      <c r="BL188" s="5" t="s">
        <v>220</v>
      </c>
      <c r="BM188" s="5" t="s">
        <v>220</v>
      </c>
      <c r="BN188" s="5" t="s">
        <v>220</v>
      </c>
      <c r="BO188" s="6">
        <v>13.286653803066409</v>
      </c>
      <c r="BP188" s="6">
        <v>13.369560919080531</v>
      </c>
      <c r="BQ188" s="6">
        <v>13.36095036692709</v>
      </c>
      <c r="BR188" s="6">
        <v>13.078824420282601</v>
      </c>
      <c r="BS188" s="6">
        <v>12.11236125511893</v>
      </c>
      <c r="BT188" s="6">
        <v>12.080012788628601</v>
      </c>
      <c r="BU188" s="6">
        <v>11.182326093453019</v>
      </c>
      <c r="BV188" s="6">
        <v>10.699468728503989</v>
      </c>
      <c r="BW188" s="6">
        <v>9.9272193208778603</v>
      </c>
      <c r="BX188" s="6">
        <v>9.5459488029334096</v>
      </c>
      <c r="BY188" s="6">
        <v>9.1667008702899704</v>
      </c>
      <c r="BZ188" s="6">
        <v>8.0685007089584193</v>
      </c>
      <c r="CA188" s="6">
        <v>7.2370575544606597</v>
      </c>
      <c r="CB188" s="6">
        <v>7.3810290660964197</v>
      </c>
      <c r="CC188" s="6">
        <v>6.6877046736547303</v>
      </c>
      <c r="CD188" s="6">
        <v>6.6518011086120703</v>
      </c>
      <c r="CE188" s="6">
        <v>6.6487381803380696</v>
      </c>
      <c r="CF188" s="6">
        <v>6.6675810067188701</v>
      </c>
      <c r="CG188" s="6">
        <v>6.5236289339073101</v>
      </c>
      <c r="CH188" s="6">
        <v>6.2972386897669397</v>
      </c>
      <c r="CI188" s="6" t="s">
        <v>220</v>
      </c>
      <c r="CJ188" s="6" t="s">
        <v>220</v>
      </c>
      <c r="CK188" s="6" t="s">
        <v>220</v>
      </c>
      <c r="CL188" s="6" t="s">
        <v>220</v>
      </c>
      <c r="CM188" s="6" t="s">
        <v>220</v>
      </c>
      <c r="CN188" s="6" t="s">
        <v>220</v>
      </c>
      <c r="CO188" s="6" t="s">
        <v>220</v>
      </c>
      <c r="CP188" s="6" t="s">
        <v>220</v>
      </c>
      <c r="CQ188" s="6" t="s">
        <v>220</v>
      </c>
      <c r="CR188" s="6" t="s">
        <v>220</v>
      </c>
      <c r="CS188" s="6" t="s">
        <v>220</v>
      </c>
      <c r="CT188" s="6" t="s">
        <v>220</v>
      </c>
      <c r="CU188" s="6">
        <v>10.880908329860141</v>
      </c>
      <c r="CV188" s="6">
        <v>10.830808074011401</v>
      </c>
      <c r="CW188" s="6">
        <v>10.72569869377357</v>
      </c>
      <c r="CX188" s="6">
        <v>10.62813962019635</v>
      </c>
      <c r="CY188" s="6">
        <v>10.059894462713411</v>
      </c>
      <c r="CZ188" s="6">
        <v>10.174850188927641</v>
      </c>
      <c r="DA188" s="6">
        <v>9.4240551576751308</v>
      </c>
      <c r="DB188" s="6">
        <v>8.9941421694563708</v>
      </c>
      <c r="DC188" s="6">
        <v>8.4868079341853502</v>
      </c>
      <c r="DD188" s="6">
        <v>8.1510216847435508</v>
      </c>
      <c r="DE188" s="6">
        <v>7.8169440052816803</v>
      </c>
      <c r="DF188" s="6">
        <v>6.9159278661066503</v>
      </c>
      <c r="DG188" s="6">
        <v>6.1337654938455097</v>
      </c>
      <c r="DH188" s="6">
        <v>6.2713672592991099</v>
      </c>
      <c r="DI188" s="6">
        <v>5.5833555222018498</v>
      </c>
      <c r="DJ188" s="6">
        <v>5.5212093087488503</v>
      </c>
      <c r="DK188" s="6">
        <v>5.5285251105190802</v>
      </c>
      <c r="DL188" s="6">
        <v>5.5374067990709301</v>
      </c>
      <c r="DM188" s="6">
        <v>5.3036874599032302</v>
      </c>
      <c r="DN188" s="6">
        <v>5.1687874567865801</v>
      </c>
      <c r="DO188" s="6" t="s">
        <v>220</v>
      </c>
      <c r="DP188" s="6" t="s">
        <v>220</v>
      </c>
      <c r="DQ188" s="6" t="s">
        <v>220</v>
      </c>
      <c r="DR188" s="6" t="s">
        <v>220</v>
      </c>
      <c r="DS188" s="6" t="s">
        <v>220</v>
      </c>
      <c r="DT188" s="6" t="s">
        <v>220</v>
      </c>
      <c r="DU188" s="6" t="s">
        <v>220</v>
      </c>
      <c r="DV188" s="6" t="s">
        <v>220</v>
      </c>
      <c r="DW188" s="6" t="s">
        <v>220</v>
      </c>
      <c r="DX188" s="6" t="s">
        <v>220</v>
      </c>
      <c r="DY188" s="6" t="s">
        <v>220</v>
      </c>
      <c r="DZ188" s="6" t="s">
        <v>220</v>
      </c>
      <c r="EA188" s="6">
        <v>13.286653803066413</v>
      </c>
      <c r="EB188" s="6">
        <v>13.369560919080538</v>
      </c>
      <c r="EC188" s="6">
        <v>13.360950366927092</v>
      </c>
      <c r="ED188" s="6">
        <v>13.078824420282608</v>
      </c>
      <c r="EE188" s="6">
        <v>12.11236125511893</v>
      </c>
      <c r="EF188" s="6">
        <v>12.080012788628602</v>
      </c>
      <c r="EG188" s="6">
        <v>11.182326093453021</v>
      </c>
      <c r="EH188" s="6">
        <v>10.699468728503994</v>
      </c>
      <c r="EI188" s="6">
        <v>9.9272193208778621</v>
      </c>
      <c r="EJ188" s="6">
        <v>9.5459488029334114</v>
      </c>
      <c r="EK188" s="6">
        <v>9.1667008702899739</v>
      </c>
      <c r="EL188" s="6">
        <v>8.0685007089584282</v>
      </c>
      <c r="EM188" s="6">
        <v>7.2370575544606695</v>
      </c>
      <c r="EN188" s="6">
        <v>7.3810290660964286</v>
      </c>
      <c r="EO188" s="6">
        <v>6.6877046736547312</v>
      </c>
      <c r="EP188" s="6">
        <v>6.651801108612073</v>
      </c>
      <c r="EQ188" s="6">
        <v>6.6487381803380785</v>
      </c>
      <c r="ER188" s="6">
        <v>6.6675810067188754</v>
      </c>
      <c r="ES188" s="6">
        <v>6.5236289339073119</v>
      </c>
      <c r="ET188" s="6">
        <v>6.297238689766945</v>
      </c>
      <c r="EU188" s="6" t="s">
        <v>220</v>
      </c>
      <c r="EV188" s="6" t="s">
        <v>220</v>
      </c>
      <c r="EW188" s="6" t="s">
        <v>220</v>
      </c>
      <c r="EX188" s="6" t="s">
        <v>220</v>
      </c>
      <c r="EY188" s="6" t="s">
        <v>220</v>
      </c>
      <c r="EZ188" s="6" t="s">
        <v>220</v>
      </c>
      <c r="FA188" s="6" t="s">
        <v>220</v>
      </c>
      <c r="FB188" s="6" t="s">
        <v>220</v>
      </c>
      <c r="FC188" s="6" t="s">
        <v>220</v>
      </c>
      <c r="FD188" s="6" t="s">
        <v>220</v>
      </c>
      <c r="FE188" s="6" t="s">
        <v>220</v>
      </c>
      <c r="FF188" s="6" t="s">
        <v>220</v>
      </c>
      <c r="FG188" s="6">
        <v>10.880908329860144</v>
      </c>
      <c r="FH188" s="6">
        <v>10.830808074011406</v>
      </c>
      <c r="FI188" s="6">
        <v>10.725698693773571</v>
      </c>
      <c r="FJ188" s="6">
        <v>10.628139620196356</v>
      </c>
      <c r="FK188" s="6">
        <v>10.059894462713419</v>
      </c>
      <c r="FL188" s="6">
        <v>10.174850188927643</v>
      </c>
      <c r="FM188" s="6">
        <v>9.4240551576751344</v>
      </c>
      <c r="FN188" s="6">
        <v>8.9941421694563779</v>
      </c>
      <c r="FO188" s="6">
        <v>8.4868079341853591</v>
      </c>
      <c r="FP188" s="6">
        <v>8.1510216847435579</v>
      </c>
      <c r="FQ188" s="6">
        <v>7.8169440052816848</v>
      </c>
      <c r="FR188" s="6">
        <v>6.9159278661066592</v>
      </c>
      <c r="FS188" s="6">
        <v>6.1337654938455177</v>
      </c>
      <c r="FT188" s="6">
        <v>6.2713672592991099</v>
      </c>
      <c r="FU188" s="6">
        <v>5.5833555222018534</v>
      </c>
      <c r="FV188" s="6">
        <v>5.5212093087488565</v>
      </c>
      <c r="FW188" s="6">
        <v>5.528525110519082</v>
      </c>
      <c r="FX188" s="6">
        <v>5.5374067990709364</v>
      </c>
      <c r="FY188" s="6">
        <v>5.3036874599032329</v>
      </c>
      <c r="FZ188" s="6">
        <v>5.168787456786581</v>
      </c>
      <c r="GA188" s="6" t="s">
        <v>220</v>
      </c>
      <c r="GB188" s="6" t="s">
        <v>220</v>
      </c>
      <c r="GC188" s="6" t="s">
        <v>220</v>
      </c>
      <c r="GD188" s="6" t="s">
        <v>220</v>
      </c>
      <c r="GE188" s="6" t="s">
        <v>220</v>
      </c>
      <c r="GF188" s="6" t="s">
        <v>220</v>
      </c>
      <c r="GG188" s="6" t="s">
        <v>220</v>
      </c>
      <c r="GH188" s="6" t="s">
        <v>220</v>
      </c>
      <c r="GI188" s="6" t="s">
        <v>220</v>
      </c>
      <c r="GJ188" s="6" t="s">
        <v>220</v>
      </c>
      <c r="GK188" s="6" t="s">
        <v>220</v>
      </c>
      <c r="GL188" s="6" t="s">
        <v>220</v>
      </c>
      <c r="GM188" s="5">
        <v>332742</v>
      </c>
      <c r="GN188" s="5">
        <v>330847</v>
      </c>
      <c r="GO188" s="5">
        <v>329457</v>
      </c>
      <c r="GP188" s="5">
        <v>327214</v>
      </c>
      <c r="GQ188" s="5">
        <v>325647</v>
      </c>
      <c r="GR188" s="5">
        <v>325263</v>
      </c>
      <c r="GS188" s="5">
        <v>323581</v>
      </c>
      <c r="GT188" s="5">
        <v>322093</v>
      </c>
      <c r="GU188" s="5">
        <v>320390</v>
      </c>
      <c r="GV188" s="5">
        <v>319886</v>
      </c>
      <c r="GW188" s="5">
        <v>318969</v>
      </c>
      <c r="GX188" s="5">
        <v>316326</v>
      </c>
      <c r="GY188" s="5">
        <v>314497</v>
      </c>
      <c r="GZ188" s="5">
        <v>311208</v>
      </c>
      <c r="HA188" s="5">
        <v>307582</v>
      </c>
      <c r="HB188" s="5">
        <v>303537</v>
      </c>
      <c r="HC188" s="5">
        <v>304691</v>
      </c>
      <c r="HD188" s="5">
        <v>303254</v>
      </c>
      <c r="HE188" s="5">
        <v>300460</v>
      </c>
      <c r="HF188" s="5">
        <v>298329</v>
      </c>
      <c r="HG188" s="5" t="s">
        <v>220</v>
      </c>
      <c r="HH188" s="5" t="s">
        <v>220</v>
      </c>
      <c r="HI188" s="5" t="s">
        <v>220</v>
      </c>
      <c r="HJ188" s="5" t="s">
        <v>220</v>
      </c>
      <c r="HK188" s="5" t="s">
        <v>220</v>
      </c>
      <c r="HL188" s="5" t="s">
        <v>220</v>
      </c>
      <c r="HM188" s="5" t="s">
        <v>220</v>
      </c>
      <c r="HN188" s="5" t="s">
        <v>220</v>
      </c>
      <c r="HO188" s="5" t="s">
        <v>220</v>
      </c>
      <c r="HP188" s="5" t="s">
        <v>220</v>
      </c>
      <c r="HQ188" s="5" t="s">
        <v>220</v>
      </c>
      <c r="HR188" s="5" t="s">
        <v>220</v>
      </c>
      <c r="HS188" s="5">
        <v>383452</v>
      </c>
      <c r="HT188" s="5">
        <v>381420</v>
      </c>
      <c r="HU188" s="5">
        <v>379759</v>
      </c>
      <c r="HV188" s="5">
        <v>377367</v>
      </c>
      <c r="HW188" s="5">
        <v>375809</v>
      </c>
      <c r="HX188" s="5">
        <v>375307</v>
      </c>
      <c r="HY188" s="5">
        <v>373094</v>
      </c>
      <c r="HZ188" s="5">
        <v>371402</v>
      </c>
      <c r="IA188" s="5">
        <v>369106</v>
      </c>
      <c r="IB188" s="5">
        <v>368608</v>
      </c>
      <c r="IC188" s="5">
        <v>367696</v>
      </c>
      <c r="ID188" s="5">
        <v>364752</v>
      </c>
      <c r="IE188" s="5">
        <v>362521</v>
      </c>
      <c r="IF188" s="5">
        <v>358294</v>
      </c>
      <c r="IG188" s="5">
        <v>354258</v>
      </c>
      <c r="IH188" s="5">
        <v>349689</v>
      </c>
      <c r="II188" s="5">
        <v>352193</v>
      </c>
      <c r="IJ188" s="5">
        <v>351051</v>
      </c>
      <c r="IK188" s="5">
        <v>347595</v>
      </c>
      <c r="IL188" s="5">
        <v>345017</v>
      </c>
      <c r="IM188" s="5" t="s">
        <v>220</v>
      </c>
      <c r="IN188" s="5" t="s">
        <v>220</v>
      </c>
      <c r="IO188" s="5" t="s">
        <v>220</v>
      </c>
      <c r="IP188" s="5" t="s">
        <v>220</v>
      </c>
      <c r="IQ188" s="5" t="s">
        <v>220</v>
      </c>
      <c r="IR188" s="5" t="s">
        <v>220</v>
      </c>
      <c r="IS188" s="5" t="s">
        <v>220</v>
      </c>
      <c r="IT188" s="5" t="s">
        <v>220</v>
      </c>
      <c r="IU188" s="5" t="s">
        <v>220</v>
      </c>
      <c r="IV188" s="5" t="s">
        <v>220</v>
      </c>
      <c r="IW188" s="5" t="s">
        <v>220</v>
      </c>
      <c r="IX188" s="5" t="s">
        <v>220</v>
      </c>
    </row>
    <row r="189" spans="1:258" x14ac:dyDescent="0.3">
      <c r="A189" s="1" t="s">
        <v>183</v>
      </c>
      <c r="B189" s="2">
        <v>4057035</v>
      </c>
      <c r="C189" s="5" t="s">
        <v>220</v>
      </c>
      <c r="D189" s="5" t="s">
        <v>220</v>
      </c>
      <c r="E189" s="5">
        <v>1400801</v>
      </c>
      <c r="F189" s="5">
        <v>1440817</v>
      </c>
      <c r="G189" s="5">
        <v>1464651</v>
      </c>
      <c r="H189" s="5">
        <v>1493947</v>
      </c>
      <c r="I189" s="5">
        <v>1544053</v>
      </c>
      <c r="J189" s="5">
        <v>1517772</v>
      </c>
      <c r="K189" s="5">
        <v>1532362</v>
      </c>
      <c r="L189" s="5">
        <v>1541415</v>
      </c>
      <c r="M189" s="5">
        <v>1466945</v>
      </c>
      <c r="N189" s="5">
        <v>1491111</v>
      </c>
      <c r="O189" s="5">
        <v>1539193</v>
      </c>
      <c r="P189" s="5">
        <v>1511025</v>
      </c>
      <c r="Q189" s="5">
        <v>1595720</v>
      </c>
      <c r="R189" s="5">
        <v>1546013</v>
      </c>
      <c r="S189" s="5">
        <v>1520958</v>
      </c>
      <c r="T189" s="5">
        <v>1459187</v>
      </c>
      <c r="U189" s="5">
        <v>1389294</v>
      </c>
      <c r="V189" s="5">
        <v>1382066</v>
      </c>
      <c r="W189" s="5">
        <v>1394296</v>
      </c>
      <c r="X189" s="5">
        <v>1315783</v>
      </c>
      <c r="Y189" s="5">
        <v>1324558</v>
      </c>
      <c r="Z189" s="5">
        <v>1361375</v>
      </c>
      <c r="AA189" s="5">
        <v>1314707</v>
      </c>
      <c r="AB189" s="5">
        <v>1360768</v>
      </c>
      <c r="AC189" s="5">
        <v>1349580</v>
      </c>
      <c r="AD189" s="5">
        <v>1359845</v>
      </c>
      <c r="AE189" s="5">
        <v>1369211</v>
      </c>
      <c r="AF189" s="5">
        <v>1392484</v>
      </c>
      <c r="AG189" s="5">
        <v>1429202</v>
      </c>
      <c r="AH189" s="5">
        <v>1403170</v>
      </c>
      <c r="AI189" s="5" t="s">
        <v>220</v>
      </c>
      <c r="AJ189" s="5" t="s">
        <v>220</v>
      </c>
      <c r="AK189" s="5">
        <v>3689391</v>
      </c>
      <c r="AL189" s="5">
        <v>3706255</v>
      </c>
      <c r="AM189" s="5">
        <v>3601321</v>
      </c>
      <c r="AN189" s="5">
        <v>3610361</v>
      </c>
      <c r="AO189" s="5">
        <v>3724299</v>
      </c>
      <c r="AP189" s="5">
        <v>3740030</v>
      </c>
      <c r="AQ189" s="5">
        <v>3826010</v>
      </c>
      <c r="AR189" s="5">
        <v>3918742</v>
      </c>
      <c r="AS189" s="5">
        <v>3841285</v>
      </c>
      <c r="AT189" s="5">
        <v>4015087</v>
      </c>
      <c r="AU189" s="5">
        <v>4178469</v>
      </c>
      <c r="AV189" s="5">
        <v>4162420</v>
      </c>
      <c r="AW189" s="5">
        <v>4323147</v>
      </c>
      <c r="AX189" s="5">
        <v>4260102</v>
      </c>
      <c r="AY189" s="5">
        <v>4277634</v>
      </c>
      <c r="AZ189" s="5">
        <v>4102458</v>
      </c>
      <c r="BA189" s="5">
        <v>4712401</v>
      </c>
      <c r="BB189" s="5">
        <v>7278344</v>
      </c>
      <c r="BC189" s="5">
        <v>4654325</v>
      </c>
      <c r="BD189" s="5">
        <v>4009170</v>
      </c>
      <c r="BE189" s="5">
        <v>4163500</v>
      </c>
      <c r="BF189" s="5">
        <v>4607844</v>
      </c>
      <c r="BG189" s="5">
        <v>4846079</v>
      </c>
      <c r="BH189" s="5">
        <v>4964668</v>
      </c>
      <c r="BI189" s="5">
        <v>4715229</v>
      </c>
      <c r="BJ189" s="5">
        <v>4154557</v>
      </c>
      <c r="BK189" s="5">
        <v>3780054</v>
      </c>
      <c r="BL189" s="5">
        <v>3874231</v>
      </c>
      <c r="BM189" s="5">
        <v>3829817</v>
      </c>
      <c r="BN189" s="5">
        <v>3753104</v>
      </c>
      <c r="BO189" s="6" t="s">
        <v>220</v>
      </c>
      <c r="BP189" s="6">
        <v>21.089830499095221</v>
      </c>
      <c r="BQ189" s="6">
        <v>18.981153024454571</v>
      </c>
      <c r="BR189" s="6">
        <v>18.32575612674778</v>
      </c>
      <c r="BS189" s="6">
        <v>20.74638907785037</v>
      </c>
      <c r="BT189" s="6">
        <v>16.899695762114721</v>
      </c>
      <c r="BU189" s="6">
        <v>16.027320659472618</v>
      </c>
      <c r="BV189" s="6">
        <v>15.057125923849361</v>
      </c>
      <c r="BW189" s="6">
        <v>14.691756398630019</v>
      </c>
      <c r="BX189" s="6">
        <v>14.38066628818251</v>
      </c>
      <c r="BY189" s="6">
        <v>16.256546120216889</v>
      </c>
      <c r="BZ189" s="6">
        <v>18.061185563333321</v>
      </c>
      <c r="CA189" s="6">
        <v>16.960441933273021</v>
      </c>
      <c r="CB189" s="6">
        <v>16.05913082698973</v>
      </c>
      <c r="CC189" s="6">
        <v>12.003659756824129</v>
      </c>
      <c r="CD189" s="6">
        <v>10.8752312666654</v>
      </c>
      <c r="CE189" s="6">
        <v>10.95668086817413</v>
      </c>
      <c r="CF189" s="6">
        <v>10.87809367983054</v>
      </c>
      <c r="CG189" s="6">
        <v>12.591693907233269</v>
      </c>
      <c r="CH189" s="6">
        <v>10.761787063714751</v>
      </c>
      <c r="CI189" s="6" t="s">
        <v>220</v>
      </c>
      <c r="CJ189" s="6" t="s">
        <v>220</v>
      </c>
      <c r="CK189" s="6" t="s">
        <v>220</v>
      </c>
      <c r="CL189" s="6" t="s">
        <v>220</v>
      </c>
      <c r="CM189" s="6" t="s">
        <v>220</v>
      </c>
      <c r="CN189" s="6" t="s">
        <v>220</v>
      </c>
      <c r="CO189" s="6" t="s">
        <v>220</v>
      </c>
      <c r="CP189" s="6" t="s">
        <v>220</v>
      </c>
      <c r="CQ189" s="6" t="s">
        <v>220</v>
      </c>
      <c r="CR189" s="6" t="s">
        <v>220</v>
      </c>
      <c r="CS189" s="6" t="s">
        <v>220</v>
      </c>
      <c r="CT189" s="6" t="s">
        <v>220</v>
      </c>
      <c r="CU189" s="6" t="s">
        <v>220</v>
      </c>
      <c r="CV189" s="6">
        <v>20.36357413605549</v>
      </c>
      <c r="CW189" s="6">
        <v>18.212659294999661</v>
      </c>
      <c r="CX189" s="6">
        <v>17.467324795186698</v>
      </c>
      <c r="CY189" s="6">
        <v>20.120180530808739</v>
      </c>
      <c r="CZ189" s="6">
        <v>16.25111570023785</v>
      </c>
      <c r="DA189" s="6">
        <v>15.416344291350461</v>
      </c>
      <c r="DB189" s="6">
        <v>14.55351492454983</v>
      </c>
      <c r="DC189" s="6">
        <v>14.45865315423362</v>
      </c>
      <c r="DD189" s="6">
        <v>14.34394850503209</v>
      </c>
      <c r="DE189" s="6">
        <v>15.88892506306126</v>
      </c>
      <c r="DF189" s="6">
        <v>17.624629988772071</v>
      </c>
      <c r="DG189" s="6">
        <v>16.62701195644302</v>
      </c>
      <c r="DH189" s="6">
        <v>15.613369671794111</v>
      </c>
      <c r="DI189" s="6">
        <v>11.35996963387236</v>
      </c>
      <c r="DJ189" s="6">
        <v>9.93102477888403</v>
      </c>
      <c r="DK189" s="6">
        <v>9.99914045839121</v>
      </c>
      <c r="DL189" s="6">
        <v>9.8576287974088608</v>
      </c>
      <c r="DM189" s="6">
        <v>11.12023614620967</v>
      </c>
      <c r="DN189" s="6">
        <v>9.5157840834948999</v>
      </c>
      <c r="DO189" s="6" t="s">
        <v>220</v>
      </c>
      <c r="DP189" s="6" t="s">
        <v>220</v>
      </c>
      <c r="DQ189" s="6" t="s">
        <v>220</v>
      </c>
      <c r="DR189" s="6" t="s">
        <v>220</v>
      </c>
      <c r="DS189" s="6" t="s">
        <v>220</v>
      </c>
      <c r="DT189" s="6" t="s">
        <v>220</v>
      </c>
      <c r="DU189" s="6" t="s">
        <v>220</v>
      </c>
      <c r="DV189" s="6" t="s">
        <v>220</v>
      </c>
      <c r="DW189" s="6" t="s">
        <v>220</v>
      </c>
      <c r="DX189" s="6" t="s">
        <v>220</v>
      </c>
      <c r="DY189" s="6" t="s">
        <v>220</v>
      </c>
      <c r="DZ189" s="6" t="s">
        <v>220</v>
      </c>
      <c r="EA189" s="6" t="s">
        <v>220</v>
      </c>
      <c r="EB189" s="6" t="s">
        <v>220</v>
      </c>
      <c r="EC189" s="6">
        <v>16.433466590519703</v>
      </c>
      <c r="ED189" s="6">
        <v>15.696351053373579</v>
      </c>
      <c r="EE189" s="6">
        <v>17.464727188313972</v>
      </c>
      <c r="EF189" s="6">
        <v>15.641472744980572</v>
      </c>
      <c r="EG189" s="6">
        <v>14.807263740299071</v>
      </c>
      <c r="EH189" s="6">
        <v>14.066285361889244</v>
      </c>
      <c r="EI189" s="6">
        <v>13.910998895170399</v>
      </c>
      <c r="EJ189" s="6">
        <v>13.515715775071314</v>
      </c>
      <c r="EK189" s="6">
        <v>15.12014091880808</v>
      </c>
      <c r="EL189" s="6">
        <v>16.726742630412208</v>
      </c>
      <c r="EM189" s="6">
        <v>16.016629482703284</v>
      </c>
      <c r="EN189" s="6">
        <v>15.366787445608114</v>
      </c>
      <c r="EO189" s="6">
        <v>11.908229513949816</v>
      </c>
      <c r="EP189" s="6">
        <v>10.819766716062542</v>
      </c>
      <c r="EQ189" s="6">
        <v>10.91222237060847</v>
      </c>
      <c r="ER189" s="6">
        <v>10.832196284643436</v>
      </c>
      <c r="ES189" s="6">
        <v>12.589056024138879</v>
      </c>
      <c r="ET189" s="6">
        <v>10.761787063714758</v>
      </c>
      <c r="EU189" s="6" t="s">
        <v>220</v>
      </c>
      <c r="EV189" s="6" t="s">
        <v>220</v>
      </c>
      <c r="EW189" s="6" t="s">
        <v>220</v>
      </c>
      <c r="EX189" s="6" t="s">
        <v>220</v>
      </c>
      <c r="EY189" s="6" t="s">
        <v>220</v>
      </c>
      <c r="EZ189" s="6" t="s">
        <v>220</v>
      </c>
      <c r="FA189" s="6" t="s">
        <v>220</v>
      </c>
      <c r="FB189" s="6" t="s">
        <v>220</v>
      </c>
      <c r="FC189" s="6" t="s">
        <v>220</v>
      </c>
      <c r="FD189" s="6" t="s">
        <v>220</v>
      </c>
      <c r="FE189" s="6" t="s">
        <v>220</v>
      </c>
      <c r="FF189" s="6" t="s">
        <v>220</v>
      </c>
      <c r="FG189" s="6" t="s">
        <v>220</v>
      </c>
      <c r="FH189" s="6">
        <v>20.363574136055494</v>
      </c>
      <c r="FI189" s="6">
        <v>11.343345600467245</v>
      </c>
      <c r="FJ189" s="6">
        <v>10.701913899278134</v>
      </c>
      <c r="FK189" s="6">
        <v>12.002772864877157</v>
      </c>
      <c r="FL189" s="6">
        <v>11.209963866982978</v>
      </c>
      <c r="FM189" s="6">
        <v>10.904459823144943</v>
      </c>
      <c r="FN189" s="6">
        <v>10.34711179971619</v>
      </c>
      <c r="FO189" s="6">
        <v>10.416116872279618</v>
      </c>
      <c r="FP189" s="6">
        <v>9.8613415733479108</v>
      </c>
      <c r="FQ189" s="6">
        <v>10.398072102404054</v>
      </c>
      <c r="FR189" s="6">
        <v>10.881910950403423</v>
      </c>
      <c r="FS189" s="6">
        <v>11.000664166491074</v>
      </c>
      <c r="FT189" s="6">
        <v>10.389890269800089</v>
      </c>
      <c r="FU189" s="6">
        <v>9.3648379510005508</v>
      </c>
      <c r="FV189" s="6">
        <v>8.8736609559064679</v>
      </c>
      <c r="FW189" s="6">
        <v>9.1414719718210797</v>
      </c>
      <c r="FX189" s="6">
        <v>8.9484523675050589</v>
      </c>
      <c r="FY189" s="6">
        <v>10.956232543033453</v>
      </c>
      <c r="FZ189" s="6">
        <v>9.5157840834948999</v>
      </c>
      <c r="GA189" s="6" t="s">
        <v>220</v>
      </c>
      <c r="GB189" s="6" t="s">
        <v>220</v>
      </c>
      <c r="GC189" s="6" t="s">
        <v>220</v>
      </c>
      <c r="GD189" s="6" t="s">
        <v>220</v>
      </c>
      <c r="GE189" s="6" t="s">
        <v>220</v>
      </c>
      <c r="GF189" s="6" t="s">
        <v>220</v>
      </c>
      <c r="GG189" s="6" t="s">
        <v>220</v>
      </c>
      <c r="GH189" s="6" t="s">
        <v>220</v>
      </c>
      <c r="GI189" s="6" t="s">
        <v>220</v>
      </c>
      <c r="GJ189" s="6" t="s">
        <v>220</v>
      </c>
      <c r="GK189" s="6" t="s">
        <v>220</v>
      </c>
      <c r="GL189" s="6" t="s">
        <v>220</v>
      </c>
      <c r="GM189" s="5" t="s">
        <v>220</v>
      </c>
      <c r="GN189" s="5" t="s">
        <v>220</v>
      </c>
      <c r="GO189" s="5">
        <v>192609</v>
      </c>
      <c r="GP189" s="5">
        <v>191768</v>
      </c>
      <c r="GQ189" s="5">
        <v>190655</v>
      </c>
      <c r="GR189" s="5">
        <v>190101</v>
      </c>
      <c r="GS189" s="5">
        <v>189301</v>
      </c>
      <c r="GT189" s="5">
        <v>189011</v>
      </c>
      <c r="GU189" s="5">
        <v>188743</v>
      </c>
      <c r="GV189" s="5">
        <v>187136</v>
      </c>
      <c r="GW189" s="5">
        <v>185970</v>
      </c>
      <c r="GX189" s="5">
        <v>188348</v>
      </c>
      <c r="GY189" s="5">
        <v>188902</v>
      </c>
      <c r="GZ189" s="5">
        <v>188319</v>
      </c>
      <c r="HA189" s="5">
        <v>186881</v>
      </c>
      <c r="HB189" s="5">
        <v>185081</v>
      </c>
      <c r="HC189" s="5">
        <v>185202</v>
      </c>
      <c r="HD189" s="5">
        <v>183662</v>
      </c>
      <c r="HE189" s="5">
        <v>184320</v>
      </c>
      <c r="HF189" s="5">
        <v>181316</v>
      </c>
      <c r="HG189" s="5" t="s">
        <v>220</v>
      </c>
      <c r="HH189" s="5" t="s">
        <v>220</v>
      </c>
      <c r="HI189" s="5" t="s">
        <v>220</v>
      </c>
      <c r="HJ189" s="5" t="s">
        <v>220</v>
      </c>
      <c r="HK189" s="5" t="s">
        <v>220</v>
      </c>
      <c r="HL189" s="5" t="s">
        <v>220</v>
      </c>
      <c r="HM189" s="5" t="s">
        <v>220</v>
      </c>
      <c r="HN189" s="5" t="s">
        <v>220</v>
      </c>
      <c r="HO189" s="5" t="s">
        <v>220</v>
      </c>
      <c r="HP189" s="5" t="s">
        <v>220</v>
      </c>
      <c r="HQ189" s="5" t="s">
        <v>220</v>
      </c>
      <c r="HR189" s="5" t="s">
        <v>220</v>
      </c>
      <c r="HS189" s="5" t="s">
        <v>220</v>
      </c>
      <c r="HT189" s="5">
        <v>148406</v>
      </c>
      <c r="HU189" s="5">
        <v>215211</v>
      </c>
      <c r="HV189" s="5">
        <v>214248</v>
      </c>
      <c r="HW189" s="5">
        <v>212955</v>
      </c>
      <c r="HX189" s="5">
        <v>212331</v>
      </c>
      <c r="HY189" s="5">
        <v>211373</v>
      </c>
      <c r="HZ189" s="5">
        <v>211185</v>
      </c>
      <c r="IA189" s="5">
        <v>210840</v>
      </c>
      <c r="IB189" s="5">
        <v>205817</v>
      </c>
      <c r="IC189" s="5">
        <v>204220</v>
      </c>
      <c r="ID189" s="5">
        <v>209857</v>
      </c>
      <c r="IE189" s="5">
        <v>209954</v>
      </c>
      <c r="IF189" s="5">
        <v>209559</v>
      </c>
      <c r="IG189" s="5">
        <v>207649</v>
      </c>
      <c r="IH189" s="5">
        <v>205571</v>
      </c>
      <c r="II189" s="5">
        <v>205616</v>
      </c>
      <c r="IJ189" s="5">
        <v>203828</v>
      </c>
      <c r="IK189" s="5">
        <v>201809</v>
      </c>
      <c r="IL189" s="5">
        <v>198356</v>
      </c>
      <c r="IM189" s="5" t="s">
        <v>220</v>
      </c>
      <c r="IN189" s="5" t="s">
        <v>220</v>
      </c>
      <c r="IO189" s="5" t="s">
        <v>220</v>
      </c>
      <c r="IP189" s="5" t="s">
        <v>220</v>
      </c>
      <c r="IQ189" s="5" t="s">
        <v>220</v>
      </c>
      <c r="IR189" s="5" t="s">
        <v>220</v>
      </c>
      <c r="IS189" s="5" t="s">
        <v>220</v>
      </c>
      <c r="IT189" s="5" t="s">
        <v>220</v>
      </c>
      <c r="IU189" s="5" t="s">
        <v>220</v>
      </c>
      <c r="IV189" s="5" t="s">
        <v>220</v>
      </c>
      <c r="IW189" s="5" t="s">
        <v>220</v>
      </c>
      <c r="IX189" s="5" t="s">
        <v>220</v>
      </c>
    </row>
    <row r="190" spans="1:258" x14ac:dyDescent="0.3">
      <c r="A190" s="1" t="s">
        <v>184</v>
      </c>
      <c r="B190" s="2">
        <v>4063994</v>
      </c>
      <c r="C190" s="5">
        <v>406751</v>
      </c>
      <c r="D190" s="5">
        <v>435342</v>
      </c>
      <c r="E190" s="5">
        <v>388827</v>
      </c>
      <c r="F190" s="5">
        <v>417976</v>
      </c>
      <c r="G190" s="5">
        <v>425826</v>
      </c>
      <c r="H190" s="5">
        <v>425005</v>
      </c>
      <c r="I190" s="5">
        <v>433163</v>
      </c>
      <c r="J190" s="5">
        <v>436183</v>
      </c>
      <c r="K190" s="5">
        <v>438815</v>
      </c>
      <c r="L190" s="5">
        <v>454435</v>
      </c>
      <c r="M190" s="5">
        <v>426922</v>
      </c>
      <c r="N190" s="5">
        <v>424875</v>
      </c>
      <c r="O190" s="5">
        <v>449590</v>
      </c>
      <c r="P190" s="5">
        <v>419410</v>
      </c>
      <c r="Q190" s="5">
        <v>429075</v>
      </c>
      <c r="R190" s="5">
        <v>430744</v>
      </c>
      <c r="S190" s="5">
        <v>413557</v>
      </c>
      <c r="T190" s="5">
        <v>412183</v>
      </c>
      <c r="U190" s="5">
        <v>394053</v>
      </c>
      <c r="V190" s="5">
        <v>392595</v>
      </c>
      <c r="W190" s="5">
        <v>381890</v>
      </c>
      <c r="X190" s="5">
        <v>381584</v>
      </c>
      <c r="Y190" s="5">
        <v>372342</v>
      </c>
      <c r="Z190" s="5">
        <v>384774</v>
      </c>
      <c r="AA190" s="5">
        <v>383254</v>
      </c>
      <c r="AB190" s="5">
        <v>375399</v>
      </c>
      <c r="AC190" s="5" t="s">
        <v>220</v>
      </c>
      <c r="AD190" s="5">
        <v>0</v>
      </c>
      <c r="AE190" s="5">
        <v>361115</v>
      </c>
      <c r="AF190" s="5">
        <v>331405</v>
      </c>
      <c r="AG190" s="5">
        <v>347181</v>
      </c>
      <c r="AH190" s="5">
        <v>344852</v>
      </c>
      <c r="AI190" s="5">
        <v>4919034</v>
      </c>
      <c r="AJ190" s="5">
        <v>5055996</v>
      </c>
      <c r="AK190" s="5">
        <v>5015316</v>
      </c>
      <c r="AL190" s="5">
        <v>5106836</v>
      </c>
      <c r="AM190" s="5">
        <v>4451364</v>
      </c>
      <c r="AN190" s="5">
        <v>3269892</v>
      </c>
      <c r="AO190" s="5">
        <v>2703781</v>
      </c>
      <c r="AP190" s="5">
        <v>2499786</v>
      </c>
      <c r="AQ190" s="5">
        <v>2268729</v>
      </c>
      <c r="AR190" s="5">
        <v>2304062</v>
      </c>
      <c r="AS190" s="5">
        <v>2113139</v>
      </c>
      <c r="AT190" s="5">
        <v>2163680</v>
      </c>
      <c r="AU190" s="5">
        <v>2230165</v>
      </c>
      <c r="AV190" s="5">
        <v>2071131</v>
      </c>
      <c r="AW190" s="5">
        <v>2144090</v>
      </c>
      <c r="AX190" s="5">
        <v>2009471</v>
      </c>
      <c r="AY190" s="5">
        <v>1857555</v>
      </c>
      <c r="AZ190" s="5">
        <v>1747850</v>
      </c>
      <c r="BA190" s="5">
        <v>1734345</v>
      </c>
      <c r="BB190" s="5">
        <v>1849183</v>
      </c>
      <c r="BC190" s="5">
        <v>1798846</v>
      </c>
      <c r="BD190" s="5">
        <v>1759593</v>
      </c>
      <c r="BE190" s="5">
        <v>1794590</v>
      </c>
      <c r="BF190" s="5">
        <v>1830490</v>
      </c>
      <c r="BG190" s="5">
        <v>1788366</v>
      </c>
      <c r="BH190" s="5">
        <v>1731583</v>
      </c>
      <c r="BI190" s="5" t="s">
        <v>220</v>
      </c>
      <c r="BJ190" s="5">
        <v>0</v>
      </c>
      <c r="BK190" s="5">
        <v>1959664</v>
      </c>
      <c r="BL190" s="5">
        <v>1972401</v>
      </c>
      <c r="BM190" s="5">
        <v>1957898</v>
      </c>
      <c r="BN190" s="5">
        <v>1930136</v>
      </c>
      <c r="BO190" s="6">
        <v>12.265980907238079</v>
      </c>
      <c r="BP190" s="6">
        <v>11.84264325518787</v>
      </c>
      <c r="BQ190" s="6">
        <v>12.119014368858119</v>
      </c>
      <c r="BR190" s="6">
        <v>11.98609489540069</v>
      </c>
      <c r="BS190" s="6">
        <v>10.354698867612591</v>
      </c>
      <c r="BT190" s="6">
        <v>9.4551828802014004</v>
      </c>
      <c r="BU190" s="6">
        <v>9.6513321774943801</v>
      </c>
      <c r="BV190" s="6">
        <v>9.7459094004122093</v>
      </c>
      <c r="BW190" s="6">
        <v>9.2542415368663296</v>
      </c>
      <c r="BX190" s="6">
        <v>8.3246228833606501</v>
      </c>
      <c r="BY190" s="6">
        <v>7.50043333442642</v>
      </c>
      <c r="BZ190" s="6">
        <v>6.9662842012356503</v>
      </c>
      <c r="CA190" s="6">
        <v>6.3170889032229303</v>
      </c>
      <c r="CB190" s="6">
        <v>5.7371068882477703</v>
      </c>
      <c r="CC190" s="6">
        <v>5.7311658800908898</v>
      </c>
      <c r="CD190" s="6">
        <v>6.0493007447579004</v>
      </c>
      <c r="CE190" s="6">
        <v>6.3314125985051604</v>
      </c>
      <c r="CF190" s="6">
        <v>6.5946436412952396</v>
      </c>
      <c r="CG190" s="6">
        <v>6.6229669612970801</v>
      </c>
      <c r="CH190" s="6">
        <v>6.6256574841758002</v>
      </c>
      <c r="CI190" s="6" t="s">
        <v>220</v>
      </c>
      <c r="CJ190" s="6" t="s">
        <v>220</v>
      </c>
      <c r="CK190" s="6" t="s">
        <v>220</v>
      </c>
      <c r="CL190" s="6" t="s">
        <v>220</v>
      </c>
      <c r="CM190" s="6" t="s">
        <v>220</v>
      </c>
      <c r="CN190" s="6" t="s">
        <v>220</v>
      </c>
      <c r="CO190" s="6" t="s">
        <v>220</v>
      </c>
      <c r="CP190" s="6" t="s">
        <v>220</v>
      </c>
      <c r="CQ190" s="6" t="s">
        <v>220</v>
      </c>
      <c r="CR190" s="6" t="s">
        <v>220</v>
      </c>
      <c r="CS190" s="6" t="s">
        <v>220</v>
      </c>
      <c r="CT190" s="6" t="s">
        <v>220</v>
      </c>
      <c r="CU190" s="6">
        <v>6.5104775933353602</v>
      </c>
      <c r="CV190" s="6">
        <v>6.6503180285105197</v>
      </c>
      <c r="CW190" s="6">
        <v>6.8834629811752697</v>
      </c>
      <c r="CX190" s="6">
        <v>6.9433282267198804</v>
      </c>
      <c r="CY190" s="6">
        <v>6.5447970132111104</v>
      </c>
      <c r="CZ190" s="6">
        <v>6.4051962572464101</v>
      </c>
      <c r="DA190" s="6">
        <v>6.8334676514111097</v>
      </c>
      <c r="DB190" s="6">
        <v>6.80886283865898</v>
      </c>
      <c r="DC190" s="6">
        <v>6.6166122088623096</v>
      </c>
      <c r="DD190" s="6">
        <v>6.0015312087955897</v>
      </c>
      <c r="DE190" s="6">
        <v>5.3806682854275003</v>
      </c>
      <c r="DF190" s="6">
        <v>4.9785550543518404</v>
      </c>
      <c r="DG190" s="6">
        <v>4.4531682633347698</v>
      </c>
      <c r="DH190" s="6">
        <v>4.1076107691884198</v>
      </c>
      <c r="DI190" s="6">
        <v>4.1431563040730497</v>
      </c>
      <c r="DJ190" s="6">
        <v>4.3937434279967196</v>
      </c>
      <c r="DK190" s="6">
        <v>4.5198123339551097</v>
      </c>
      <c r="DL190" s="6">
        <v>4.8024716079755096</v>
      </c>
      <c r="DM190" s="6">
        <v>4.7304890318823496</v>
      </c>
      <c r="DN190" s="6">
        <v>4.6073860726601898</v>
      </c>
      <c r="DO190" s="6" t="s">
        <v>220</v>
      </c>
      <c r="DP190" s="6" t="s">
        <v>220</v>
      </c>
      <c r="DQ190" s="6" t="s">
        <v>220</v>
      </c>
      <c r="DR190" s="6" t="s">
        <v>220</v>
      </c>
      <c r="DS190" s="6" t="s">
        <v>220</v>
      </c>
      <c r="DT190" s="6" t="s">
        <v>220</v>
      </c>
      <c r="DU190" s="6" t="s">
        <v>220</v>
      </c>
      <c r="DV190" s="6" t="s">
        <v>220</v>
      </c>
      <c r="DW190" s="6" t="s">
        <v>220</v>
      </c>
      <c r="DX190" s="6" t="s">
        <v>220</v>
      </c>
      <c r="DY190" s="6" t="s">
        <v>220</v>
      </c>
      <c r="DZ190" s="6" t="s">
        <v>220</v>
      </c>
      <c r="EA190" s="6">
        <v>12.26598090723809</v>
      </c>
      <c r="EB190" s="6">
        <v>11.842643255187875</v>
      </c>
      <c r="EC190" s="6">
        <v>12.11901436885813</v>
      </c>
      <c r="ED190" s="6">
        <v>11.986094895400694</v>
      </c>
      <c r="EE190" s="6">
        <v>10.354698867612592</v>
      </c>
      <c r="EF190" s="6">
        <v>9.4551828802014093</v>
      </c>
      <c r="EG190" s="6">
        <v>9.6513321774943837</v>
      </c>
      <c r="EH190" s="6">
        <v>9.7459094004122129</v>
      </c>
      <c r="EI190" s="6">
        <v>9.2542415368663331</v>
      </c>
      <c r="EJ190" s="6">
        <v>8.3246228833606573</v>
      </c>
      <c r="EK190" s="6">
        <v>7.5004333344264289</v>
      </c>
      <c r="EL190" s="6">
        <v>6.9662842012356574</v>
      </c>
      <c r="EM190" s="6">
        <v>6.3170889032229365</v>
      </c>
      <c r="EN190" s="6">
        <v>5.7371068882477765</v>
      </c>
      <c r="EO190" s="6">
        <v>5.7311658800908933</v>
      </c>
      <c r="EP190" s="6">
        <v>6.0493007447579075</v>
      </c>
      <c r="EQ190" s="6">
        <v>6.3314125985051639</v>
      </c>
      <c r="ER190" s="6">
        <v>6.5946436412952503</v>
      </c>
      <c r="ES190" s="6">
        <v>6.6229669612970845</v>
      </c>
      <c r="ET190" s="6">
        <v>6.6256574841758047</v>
      </c>
      <c r="EU190" s="6" t="s">
        <v>220</v>
      </c>
      <c r="EV190" s="6" t="s">
        <v>220</v>
      </c>
      <c r="EW190" s="6" t="s">
        <v>220</v>
      </c>
      <c r="EX190" s="6" t="s">
        <v>220</v>
      </c>
      <c r="EY190" s="6" t="s">
        <v>220</v>
      </c>
      <c r="EZ190" s="6" t="s">
        <v>220</v>
      </c>
      <c r="FA190" s="6" t="s">
        <v>220</v>
      </c>
      <c r="FB190" s="6" t="s">
        <v>220</v>
      </c>
      <c r="FC190" s="6" t="s">
        <v>220</v>
      </c>
      <c r="FD190" s="6" t="s">
        <v>220</v>
      </c>
      <c r="FE190" s="6" t="s">
        <v>220</v>
      </c>
      <c r="FF190" s="6" t="s">
        <v>220</v>
      </c>
      <c r="FG190" s="6">
        <v>6.5104775933353674</v>
      </c>
      <c r="FH190" s="6">
        <v>6.6503180285105232</v>
      </c>
      <c r="FI190" s="6">
        <v>6.8834629811752759</v>
      </c>
      <c r="FJ190" s="6">
        <v>6.9433282267198857</v>
      </c>
      <c r="FK190" s="6">
        <v>6.5447970132111148</v>
      </c>
      <c r="FL190" s="6">
        <v>6.4051962572464163</v>
      </c>
      <c r="FM190" s="6">
        <v>6.8334676514111168</v>
      </c>
      <c r="FN190" s="6">
        <v>6.8088628386589889</v>
      </c>
      <c r="FO190" s="6">
        <v>6.6166122088623194</v>
      </c>
      <c r="FP190" s="6">
        <v>6.0015312087955968</v>
      </c>
      <c r="FQ190" s="6">
        <v>5.3806682854275083</v>
      </c>
      <c r="FR190" s="6">
        <v>4.9785550543518449</v>
      </c>
      <c r="FS190" s="6">
        <v>4.453168263334776</v>
      </c>
      <c r="FT190" s="6">
        <v>4.1076107691884287</v>
      </c>
      <c r="FU190" s="6">
        <v>4.1431563040730568</v>
      </c>
      <c r="FV190" s="6">
        <v>4.3937434279967214</v>
      </c>
      <c r="FW190" s="6">
        <v>4.5198123339551186</v>
      </c>
      <c r="FX190" s="6">
        <v>4.8024716079755132</v>
      </c>
      <c r="FY190" s="6">
        <v>4.7304890318823531</v>
      </c>
      <c r="FZ190" s="6">
        <v>4.6073860726601961</v>
      </c>
      <c r="GA190" s="6" t="s">
        <v>220</v>
      </c>
      <c r="GB190" s="6" t="s">
        <v>220</v>
      </c>
      <c r="GC190" s="6" t="s">
        <v>220</v>
      </c>
      <c r="GD190" s="6" t="s">
        <v>220</v>
      </c>
      <c r="GE190" s="6" t="s">
        <v>220</v>
      </c>
      <c r="GF190" s="6" t="s">
        <v>220</v>
      </c>
      <c r="GG190" s="6" t="s">
        <v>220</v>
      </c>
      <c r="GH190" s="6" t="s">
        <v>220</v>
      </c>
      <c r="GI190" s="6" t="s">
        <v>220</v>
      </c>
      <c r="GJ190" s="6" t="s">
        <v>220</v>
      </c>
      <c r="GK190" s="6" t="s">
        <v>220</v>
      </c>
      <c r="GL190" s="6" t="s">
        <v>220</v>
      </c>
      <c r="GM190" s="5">
        <v>34882</v>
      </c>
      <c r="GN190" s="5">
        <v>35002</v>
      </c>
      <c r="GO190" s="5">
        <v>34918</v>
      </c>
      <c r="GP190" s="5">
        <v>34834</v>
      </c>
      <c r="GQ190" s="5">
        <v>35020</v>
      </c>
      <c r="GR190" s="5">
        <v>35002</v>
      </c>
      <c r="GS190" s="5">
        <v>35073</v>
      </c>
      <c r="GT190" s="5">
        <v>35134</v>
      </c>
      <c r="GU190" s="5">
        <v>35134</v>
      </c>
      <c r="GV190" s="5">
        <v>35234</v>
      </c>
      <c r="GW190" s="5">
        <v>35355</v>
      </c>
      <c r="GX190" s="5">
        <v>35481</v>
      </c>
      <c r="GY190" s="5">
        <v>35561</v>
      </c>
      <c r="GZ190" s="5">
        <v>35615</v>
      </c>
      <c r="HA190" s="5">
        <v>35561</v>
      </c>
      <c r="HB190" s="5">
        <v>35691</v>
      </c>
      <c r="HC190" s="5">
        <v>35745</v>
      </c>
      <c r="HD190" s="5">
        <v>35777</v>
      </c>
      <c r="HE190" s="5">
        <v>35888</v>
      </c>
      <c r="HF190" s="5">
        <v>36087</v>
      </c>
      <c r="HG190" s="5" t="s">
        <v>220</v>
      </c>
      <c r="HH190" s="5" t="s">
        <v>220</v>
      </c>
      <c r="HI190" s="5" t="s">
        <v>220</v>
      </c>
      <c r="HJ190" s="5" t="s">
        <v>220</v>
      </c>
      <c r="HK190" s="5" t="s">
        <v>220</v>
      </c>
      <c r="HL190" s="5" t="s">
        <v>220</v>
      </c>
      <c r="HM190" s="5" t="s">
        <v>220</v>
      </c>
      <c r="HN190" s="5" t="s">
        <v>220</v>
      </c>
      <c r="HO190" s="5" t="s">
        <v>220</v>
      </c>
      <c r="HP190" s="5" t="s">
        <v>220</v>
      </c>
      <c r="HQ190" s="5" t="s">
        <v>220</v>
      </c>
      <c r="HR190" s="5" t="s">
        <v>220</v>
      </c>
      <c r="HS190" s="5">
        <v>41558</v>
      </c>
      <c r="HT190" s="5">
        <v>41599</v>
      </c>
      <c r="HU190" s="5">
        <v>41427</v>
      </c>
      <c r="HV190" s="5">
        <v>41267</v>
      </c>
      <c r="HW190" s="5">
        <v>41403</v>
      </c>
      <c r="HX190" s="5">
        <v>41296</v>
      </c>
      <c r="HY190" s="5">
        <v>41295</v>
      </c>
      <c r="HZ190" s="5">
        <v>41237</v>
      </c>
      <c r="IA190" s="5">
        <v>41099</v>
      </c>
      <c r="IB190" s="5">
        <v>41146</v>
      </c>
      <c r="IC190" s="5">
        <v>41225</v>
      </c>
      <c r="ID190" s="5">
        <v>41334</v>
      </c>
      <c r="IE190" s="5">
        <v>41332</v>
      </c>
      <c r="IF190" s="5">
        <v>41371</v>
      </c>
      <c r="IG190" s="5">
        <v>41294</v>
      </c>
      <c r="IH190" s="5">
        <v>41349</v>
      </c>
      <c r="II190" s="5">
        <v>41311</v>
      </c>
      <c r="IJ190" s="5">
        <v>41330</v>
      </c>
      <c r="IK190" s="5">
        <v>41432</v>
      </c>
      <c r="IL190" s="5">
        <v>41587</v>
      </c>
      <c r="IM190" s="5" t="s">
        <v>220</v>
      </c>
      <c r="IN190" s="5" t="s">
        <v>220</v>
      </c>
      <c r="IO190" s="5" t="s">
        <v>220</v>
      </c>
      <c r="IP190" s="5" t="s">
        <v>220</v>
      </c>
      <c r="IQ190" s="5" t="s">
        <v>220</v>
      </c>
      <c r="IR190" s="5" t="s">
        <v>220</v>
      </c>
      <c r="IS190" s="5" t="s">
        <v>220</v>
      </c>
      <c r="IT190" s="5" t="s">
        <v>220</v>
      </c>
      <c r="IU190" s="5" t="s">
        <v>220</v>
      </c>
      <c r="IV190" s="5" t="s">
        <v>220</v>
      </c>
      <c r="IW190" s="5" t="s">
        <v>220</v>
      </c>
      <c r="IX190" s="5" t="s">
        <v>220</v>
      </c>
    </row>
    <row r="191" spans="1:258" x14ac:dyDescent="0.3">
      <c r="A191" s="1" t="s">
        <v>185</v>
      </c>
      <c r="B191" s="2">
        <v>4057105</v>
      </c>
      <c r="C191" s="5">
        <v>7818084</v>
      </c>
      <c r="D191" s="5">
        <v>8025090</v>
      </c>
      <c r="E191" s="5">
        <v>7648452</v>
      </c>
      <c r="F191" s="5">
        <v>8136637</v>
      </c>
      <c r="G191" s="5">
        <v>7789271</v>
      </c>
      <c r="H191" s="5">
        <v>7946265</v>
      </c>
      <c r="I191" s="5">
        <v>8141923</v>
      </c>
      <c r="J191" s="5">
        <v>8317708</v>
      </c>
      <c r="K191" s="5">
        <v>8278539</v>
      </c>
      <c r="L191" s="5">
        <v>8426274</v>
      </c>
      <c r="M191" s="5">
        <v>7949300</v>
      </c>
      <c r="N191" s="5">
        <v>8277084</v>
      </c>
      <c r="O191" s="5">
        <v>8416051</v>
      </c>
      <c r="P191" s="5">
        <v>8153958</v>
      </c>
      <c r="Q191" s="5">
        <v>8389616</v>
      </c>
      <c r="R191" s="5">
        <v>7885276</v>
      </c>
      <c r="S191" s="5">
        <v>7928777</v>
      </c>
      <c r="T191" s="5">
        <v>8147795</v>
      </c>
      <c r="U191" s="5">
        <v>7615640</v>
      </c>
      <c r="V191" s="5">
        <v>7477597</v>
      </c>
      <c r="W191" s="5">
        <v>7346839</v>
      </c>
      <c r="X191" s="5">
        <v>7327024</v>
      </c>
      <c r="Y191" s="5">
        <v>6863569</v>
      </c>
      <c r="Z191" s="5">
        <v>6998769</v>
      </c>
      <c r="AA191" s="5">
        <v>7042691</v>
      </c>
      <c r="AB191" s="5">
        <v>6670082</v>
      </c>
      <c r="AC191" s="5">
        <v>6551061</v>
      </c>
      <c r="AD191" s="5">
        <v>6230136</v>
      </c>
      <c r="AE191" s="5">
        <v>6566748</v>
      </c>
      <c r="AF191" s="5">
        <v>6196887</v>
      </c>
      <c r="AG191" s="5">
        <v>6088234</v>
      </c>
      <c r="AH191" s="5">
        <v>6196442</v>
      </c>
      <c r="AI191" s="5">
        <v>30819911</v>
      </c>
      <c r="AJ191" s="5">
        <v>32658564</v>
      </c>
      <c r="AK191" s="5">
        <v>34951750</v>
      </c>
      <c r="AL191" s="5">
        <v>35894209</v>
      </c>
      <c r="AM191" s="5">
        <v>35818700</v>
      </c>
      <c r="AN191" s="5">
        <v>32942828</v>
      </c>
      <c r="AO191" s="5">
        <v>32555334</v>
      </c>
      <c r="AP191" s="5">
        <v>31016478</v>
      </c>
      <c r="AQ191" s="5">
        <v>31983936</v>
      </c>
      <c r="AR191" s="5">
        <v>31792827</v>
      </c>
      <c r="AS191" s="5">
        <v>29633169</v>
      </c>
      <c r="AT191" s="5">
        <v>32556595</v>
      </c>
      <c r="AU191" s="5">
        <v>33402886</v>
      </c>
      <c r="AV191" s="5">
        <v>32011404</v>
      </c>
      <c r="AW191" s="5">
        <v>31973295</v>
      </c>
      <c r="AX191" s="5">
        <v>31162441</v>
      </c>
      <c r="AY191" s="5">
        <v>30713844</v>
      </c>
      <c r="AZ191" s="5">
        <v>30378211</v>
      </c>
      <c r="BA191" s="5">
        <v>30539729</v>
      </c>
      <c r="BB191" s="5">
        <v>31398790</v>
      </c>
      <c r="BC191" s="5">
        <v>30619868</v>
      </c>
      <c r="BD191" s="5">
        <v>29475163</v>
      </c>
      <c r="BE191" s="5">
        <v>27671946</v>
      </c>
      <c r="BF191" s="5">
        <v>27560428</v>
      </c>
      <c r="BG191" s="5">
        <v>27283869</v>
      </c>
      <c r="BH191" s="5">
        <v>26911363</v>
      </c>
      <c r="BI191" s="5">
        <v>25685436</v>
      </c>
      <c r="BJ191" s="5">
        <v>24747581</v>
      </c>
      <c r="BK191" s="5">
        <v>25016247</v>
      </c>
      <c r="BL191" s="5">
        <v>23656727</v>
      </c>
      <c r="BM191" s="5">
        <v>24293356</v>
      </c>
      <c r="BN191" s="5">
        <v>24050862</v>
      </c>
      <c r="BO191" s="6">
        <v>15.448785149916519</v>
      </c>
      <c r="BP191" s="6">
        <v>15.20286999896574</v>
      </c>
      <c r="BQ191" s="6">
        <v>15.406712364802701</v>
      </c>
      <c r="BR191" s="6">
        <v>15.28066202289717</v>
      </c>
      <c r="BS191" s="6">
        <v>15.50421085618923</v>
      </c>
      <c r="BT191" s="6">
        <v>15.10780221902994</v>
      </c>
      <c r="BU191" s="6">
        <v>14.84883853605591</v>
      </c>
      <c r="BV191" s="6">
        <v>13.99341020386866</v>
      </c>
      <c r="BW191" s="6">
        <v>14.002965982282619</v>
      </c>
      <c r="BX191" s="6">
        <v>13.2239231717364</v>
      </c>
      <c r="BY191" s="6">
        <v>12.297636269860231</v>
      </c>
      <c r="BZ191" s="6">
        <v>11.62799604305091</v>
      </c>
      <c r="CA191" s="6">
        <v>10.87848683426466</v>
      </c>
      <c r="CB191" s="6">
        <v>10.678826160252481</v>
      </c>
      <c r="CC191" s="6">
        <v>9.7210527871597403</v>
      </c>
      <c r="CD191" s="6">
        <v>9.1399464013688192</v>
      </c>
      <c r="CE191" s="6">
        <v>8.8918379215356893</v>
      </c>
      <c r="CF191" s="6">
        <v>8.5103024806097807</v>
      </c>
      <c r="CG191" s="6">
        <v>8.4669574717292306</v>
      </c>
      <c r="CH191" s="6">
        <v>7.9859880119241504</v>
      </c>
      <c r="CI191" s="6" t="s">
        <v>220</v>
      </c>
      <c r="CJ191" s="6" t="s">
        <v>220</v>
      </c>
      <c r="CK191" s="6" t="s">
        <v>220</v>
      </c>
      <c r="CL191" s="6" t="s">
        <v>220</v>
      </c>
      <c r="CM191" s="6" t="s">
        <v>220</v>
      </c>
      <c r="CN191" s="6" t="s">
        <v>220</v>
      </c>
      <c r="CO191" s="6" t="s">
        <v>220</v>
      </c>
      <c r="CP191" s="6" t="s">
        <v>220</v>
      </c>
      <c r="CQ191" s="6" t="s">
        <v>220</v>
      </c>
      <c r="CR191" s="6" t="s">
        <v>220</v>
      </c>
      <c r="CS191" s="6" t="s">
        <v>220</v>
      </c>
      <c r="CT191" s="6" t="s">
        <v>220</v>
      </c>
      <c r="CU191" s="6">
        <v>11.83024950105651</v>
      </c>
      <c r="CV191" s="6">
        <v>11.4172802998519</v>
      </c>
      <c r="CW191" s="6">
        <v>11.539697610132411</v>
      </c>
      <c r="CX191" s="6">
        <v>11.42719676294467</v>
      </c>
      <c r="CY191" s="6">
        <v>11.5888322034195</v>
      </c>
      <c r="CZ191" s="6">
        <v>11.99783232681563</v>
      </c>
      <c r="DA191" s="6">
        <v>11.58945312711737</v>
      </c>
      <c r="DB191" s="6">
        <v>10.889955938652831</v>
      </c>
      <c r="DC191" s="6">
        <v>10.84882905656821</v>
      </c>
      <c r="DD191" s="6">
        <v>9.9969594101906196</v>
      </c>
      <c r="DE191" s="6">
        <v>9.5235105412302694</v>
      </c>
      <c r="DF191" s="6">
        <v>8.8780341293398202</v>
      </c>
      <c r="DG191" s="6">
        <v>8.4711080614808498</v>
      </c>
      <c r="DH191" s="6">
        <v>8.2399236408711403</v>
      </c>
      <c r="DI191" s="6">
        <v>7.4285479918197597</v>
      </c>
      <c r="DJ191" s="6">
        <v>6.8640318523982602</v>
      </c>
      <c r="DK191" s="6">
        <v>6.6880262575242302</v>
      </c>
      <c r="DL191" s="6">
        <v>6.4063525136174402</v>
      </c>
      <c r="DM191" s="6">
        <v>6.30404754596844</v>
      </c>
      <c r="DN191" s="6">
        <v>5.8467558848888599</v>
      </c>
      <c r="DO191" s="6" t="s">
        <v>220</v>
      </c>
      <c r="DP191" s="6" t="s">
        <v>220</v>
      </c>
      <c r="DQ191" s="6" t="s">
        <v>220</v>
      </c>
      <c r="DR191" s="6" t="s">
        <v>220</v>
      </c>
      <c r="DS191" s="6" t="s">
        <v>220</v>
      </c>
      <c r="DT191" s="6" t="s">
        <v>220</v>
      </c>
      <c r="DU191" s="6" t="s">
        <v>220</v>
      </c>
      <c r="DV191" s="6" t="s">
        <v>220</v>
      </c>
      <c r="DW191" s="6" t="s">
        <v>220</v>
      </c>
      <c r="DX191" s="6" t="s">
        <v>220</v>
      </c>
      <c r="DY191" s="6" t="s">
        <v>220</v>
      </c>
      <c r="DZ191" s="6" t="s">
        <v>220</v>
      </c>
      <c r="EA191" s="6">
        <v>15.448785149916526</v>
      </c>
      <c r="EB191" s="6">
        <v>15.202869998965744</v>
      </c>
      <c r="EC191" s="6">
        <v>15.406712364802708</v>
      </c>
      <c r="ED191" s="6">
        <v>15.280662022897175</v>
      </c>
      <c r="EE191" s="6">
        <v>15.504210856189237</v>
      </c>
      <c r="EF191" s="6">
        <v>15.107802219029947</v>
      </c>
      <c r="EG191" s="6">
        <v>14.848838536055917</v>
      </c>
      <c r="EH191" s="6">
        <v>13.993410203868661</v>
      </c>
      <c r="EI191" s="6">
        <v>14.002965982282623</v>
      </c>
      <c r="EJ191" s="6">
        <v>13.223923171736404</v>
      </c>
      <c r="EK191" s="6">
        <v>12.29763626986024</v>
      </c>
      <c r="EL191" s="6">
        <v>11.62799604305091</v>
      </c>
      <c r="EM191" s="6">
        <v>10.878486834264669</v>
      </c>
      <c r="EN191" s="6">
        <v>10.678826160252481</v>
      </c>
      <c r="EO191" s="6">
        <v>9.7210527871597456</v>
      </c>
      <c r="EP191" s="6">
        <v>9.1399464013688299</v>
      </c>
      <c r="EQ191" s="6">
        <v>8.8918379215356929</v>
      </c>
      <c r="ER191" s="6">
        <v>8.5103024806097842</v>
      </c>
      <c r="ES191" s="6">
        <v>8.4669574717292306</v>
      </c>
      <c r="ET191" s="6">
        <v>7.9859880119241513</v>
      </c>
      <c r="EU191" s="6" t="s">
        <v>220</v>
      </c>
      <c r="EV191" s="6" t="s">
        <v>220</v>
      </c>
      <c r="EW191" s="6" t="s">
        <v>220</v>
      </c>
      <c r="EX191" s="6" t="s">
        <v>220</v>
      </c>
      <c r="EY191" s="6" t="s">
        <v>220</v>
      </c>
      <c r="EZ191" s="6" t="s">
        <v>220</v>
      </c>
      <c r="FA191" s="6" t="s">
        <v>220</v>
      </c>
      <c r="FB191" s="6" t="s">
        <v>220</v>
      </c>
      <c r="FC191" s="6" t="s">
        <v>220</v>
      </c>
      <c r="FD191" s="6" t="s">
        <v>220</v>
      </c>
      <c r="FE191" s="6" t="s">
        <v>220</v>
      </c>
      <c r="FF191" s="6" t="s">
        <v>220</v>
      </c>
      <c r="FG191" s="6">
        <v>11.830249501056512</v>
      </c>
      <c r="FH191" s="6">
        <v>11.417280299851901</v>
      </c>
      <c r="FI191" s="6">
        <v>11.539697610132418</v>
      </c>
      <c r="FJ191" s="6">
        <v>11.333581387138869</v>
      </c>
      <c r="FK191" s="6">
        <v>11.401369568960193</v>
      </c>
      <c r="FL191" s="6">
        <v>10.921829223309182</v>
      </c>
      <c r="FM191" s="6">
        <v>11.243039813574489</v>
      </c>
      <c r="FN191" s="6">
        <v>10.889955938652831</v>
      </c>
      <c r="FO191" s="6">
        <v>10.848829056568215</v>
      </c>
      <c r="FP191" s="6">
        <v>9.9969594101906196</v>
      </c>
      <c r="FQ191" s="6">
        <v>9.523510541230273</v>
      </c>
      <c r="FR191" s="6">
        <v>8.8780341293398255</v>
      </c>
      <c r="FS191" s="6">
        <v>8.4711080614808516</v>
      </c>
      <c r="FT191" s="6">
        <v>8.2399236408711491</v>
      </c>
      <c r="FU191" s="6">
        <v>7.4285479918197659</v>
      </c>
      <c r="FV191" s="6">
        <v>6.864031852398262</v>
      </c>
      <c r="FW191" s="6">
        <v>6.6880262575242346</v>
      </c>
      <c r="FX191" s="6">
        <v>6.4063525136174428</v>
      </c>
      <c r="FY191" s="6">
        <v>6.3040475459684462</v>
      </c>
      <c r="FZ191" s="6">
        <v>5.8467558848888652</v>
      </c>
      <c r="GA191" s="6" t="s">
        <v>220</v>
      </c>
      <c r="GB191" s="6" t="s">
        <v>220</v>
      </c>
      <c r="GC191" s="6" t="s">
        <v>220</v>
      </c>
      <c r="GD191" s="6" t="s">
        <v>220</v>
      </c>
      <c r="GE191" s="6" t="s">
        <v>220</v>
      </c>
      <c r="GF191" s="6" t="s">
        <v>220</v>
      </c>
      <c r="GG191" s="6" t="s">
        <v>220</v>
      </c>
      <c r="GH191" s="6" t="s">
        <v>220</v>
      </c>
      <c r="GI191" s="6" t="s">
        <v>220</v>
      </c>
      <c r="GJ191" s="6" t="s">
        <v>220</v>
      </c>
      <c r="GK191" s="6" t="s">
        <v>220</v>
      </c>
      <c r="GL191" s="6" t="s">
        <v>220</v>
      </c>
      <c r="GM191" s="5">
        <v>1019025</v>
      </c>
      <c r="GN191" s="5">
        <v>1012377</v>
      </c>
      <c r="GO191" s="5">
        <v>1005530</v>
      </c>
      <c r="GP191" s="5">
        <v>1023457</v>
      </c>
      <c r="GQ191" s="5">
        <v>1017660</v>
      </c>
      <c r="GR191" s="5">
        <v>1012514</v>
      </c>
      <c r="GS191" s="5">
        <v>1009316</v>
      </c>
      <c r="GT191" s="5">
        <v>1006639</v>
      </c>
      <c r="GU191" s="5">
        <v>1004258</v>
      </c>
      <c r="GV191" s="5">
        <v>1002362</v>
      </c>
      <c r="GW191" s="5">
        <v>999669</v>
      </c>
      <c r="GX191" s="5">
        <v>997114</v>
      </c>
      <c r="GY191" s="5">
        <v>992744</v>
      </c>
      <c r="GZ191" s="5">
        <v>986773</v>
      </c>
      <c r="HA191" s="5">
        <v>977820</v>
      </c>
      <c r="HB191" s="5">
        <v>966841</v>
      </c>
      <c r="HC191" s="5">
        <v>954757</v>
      </c>
      <c r="HD191" s="5">
        <v>945298</v>
      </c>
      <c r="HE191" s="5">
        <v>931714</v>
      </c>
      <c r="HF191" s="5">
        <v>916029</v>
      </c>
      <c r="HG191" s="5" t="s">
        <v>220</v>
      </c>
      <c r="HH191" s="5" t="s">
        <v>220</v>
      </c>
      <c r="HI191" s="5" t="s">
        <v>220</v>
      </c>
      <c r="HJ191" s="5" t="s">
        <v>220</v>
      </c>
      <c r="HK191" s="5" t="s">
        <v>220</v>
      </c>
      <c r="HL191" s="5" t="s">
        <v>220</v>
      </c>
      <c r="HM191" s="5" t="s">
        <v>220</v>
      </c>
      <c r="HN191" s="5" t="s">
        <v>220</v>
      </c>
      <c r="HO191" s="5" t="s">
        <v>220</v>
      </c>
      <c r="HP191" s="5" t="s">
        <v>220</v>
      </c>
      <c r="HQ191" s="5" t="s">
        <v>220</v>
      </c>
      <c r="HR191" s="5" t="s">
        <v>220</v>
      </c>
      <c r="HS191" s="5">
        <v>1138055</v>
      </c>
      <c r="HT191" s="5">
        <v>1130435</v>
      </c>
      <c r="HU191" s="5">
        <v>1122771</v>
      </c>
      <c r="HV191" s="5">
        <v>1143041</v>
      </c>
      <c r="HW191" s="5">
        <v>1136495</v>
      </c>
      <c r="HX191" s="5">
        <v>1130682</v>
      </c>
      <c r="HY191" s="5">
        <v>1126915</v>
      </c>
      <c r="HZ191" s="5">
        <v>1123784</v>
      </c>
      <c r="IA191" s="5">
        <v>1120964</v>
      </c>
      <c r="IB191" s="5">
        <v>1118695</v>
      </c>
      <c r="IC191" s="5">
        <v>1115500</v>
      </c>
      <c r="ID191" s="5">
        <v>1111797</v>
      </c>
      <c r="IE191" s="5">
        <v>1105477</v>
      </c>
      <c r="IF191" s="5">
        <v>1097510</v>
      </c>
      <c r="IG191" s="5">
        <v>1086855</v>
      </c>
      <c r="IH191" s="5">
        <v>1074128</v>
      </c>
      <c r="II191" s="5">
        <v>1060679</v>
      </c>
      <c r="IJ191" s="5">
        <v>1050345</v>
      </c>
      <c r="IK191" s="5">
        <v>1035127</v>
      </c>
      <c r="IL191" s="5">
        <v>1017232</v>
      </c>
      <c r="IM191" s="5" t="s">
        <v>220</v>
      </c>
      <c r="IN191" s="5" t="s">
        <v>220</v>
      </c>
      <c r="IO191" s="5" t="s">
        <v>220</v>
      </c>
      <c r="IP191" s="5" t="s">
        <v>220</v>
      </c>
      <c r="IQ191" s="5" t="s">
        <v>220</v>
      </c>
      <c r="IR191" s="5" t="s">
        <v>220</v>
      </c>
      <c r="IS191" s="5" t="s">
        <v>220</v>
      </c>
      <c r="IT191" s="5" t="s">
        <v>220</v>
      </c>
      <c r="IU191" s="5" t="s">
        <v>220</v>
      </c>
      <c r="IV191" s="5" t="s">
        <v>220</v>
      </c>
      <c r="IW191" s="5" t="s">
        <v>220</v>
      </c>
      <c r="IX191" s="5" t="s">
        <v>220</v>
      </c>
    </row>
    <row r="192" spans="1:258" x14ac:dyDescent="0.3">
      <c r="A192" s="1" t="s">
        <v>186</v>
      </c>
      <c r="B192" s="2">
        <v>4008669</v>
      </c>
      <c r="C192" s="5">
        <v>3593959</v>
      </c>
      <c r="D192" s="5">
        <v>3615242</v>
      </c>
      <c r="E192" s="5">
        <v>3396196</v>
      </c>
      <c r="F192" s="5">
        <v>3518759</v>
      </c>
      <c r="G192" s="5">
        <v>3427702</v>
      </c>
      <c r="H192" s="5">
        <v>3533105</v>
      </c>
      <c r="I192" s="5">
        <v>3552058</v>
      </c>
      <c r="J192" s="5">
        <v>3538288</v>
      </c>
      <c r="K192" s="5">
        <v>3516293</v>
      </c>
      <c r="L192" s="5">
        <v>3541703</v>
      </c>
      <c r="M192" s="5">
        <v>3419166</v>
      </c>
      <c r="N192" s="5">
        <v>3445885</v>
      </c>
      <c r="O192" s="5">
        <v>3539611</v>
      </c>
      <c r="P192" s="5">
        <v>3430535</v>
      </c>
      <c r="Q192" s="5">
        <v>3516476</v>
      </c>
      <c r="R192" s="5">
        <v>3302449</v>
      </c>
      <c r="S192" s="5">
        <v>3338576</v>
      </c>
      <c r="T192" s="5">
        <v>3361423</v>
      </c>
      <c r="U192" s="5">
        <v>3251376</v>
      </c>
      <c r="V192" s="5">
        <v>3089512</v>
      </c>
      <c r="W192" s="5">
        <v>3050032</v>
      </c>
      <c r="X192" s="5">
        <v>2905411</v>
      </c>
      <c r="Y192" s="5">
        <v>2918125</v>
      </c>
      <c r="Z192" s="5">
        <v>2924662</v>
      </c>
      <c r="AA192" s="5">
        <v>2882025</v>
      </c>
      <c r="AB192" s="5">
        <v>2727127</v>
      </c>
      <c r="AC192" s="5">
        <v>2703299</v>
      </c>
      <c r="AD192" s="5">
        <v>2571242</v>
      </c>
      <c r="AE192" s="5">
        <v>2684122</v>
      </c>
      <c r="AF192" s="5">
        <v>2524761</v>
      </c>
      <c r="AG192" s="5">
        <v>2493289</v>
      </c>
      <c r="AH192" s="5">
        <v>2474291</v>
      </c>
      <c r="AI192" s="5">
        <v>13688378</v>
      </c>
      <c r="AJ192" s="5">
        <v>14519365</v>
      </c>
      <c r="AK192" s="5">
        <v>14165666</v>
      </c>
      <c r="AL192" s="5">
        <v>14480783</v>
      </c>
      <c r="AM192" s="5">
        <v>15199013</v>
      </c>
      <c r="AN192" s="5">
        <v>14603712</v>
      </c>
      <c r="AO192" s="5">
        <v>14862652</v>
      </c>
      <c r="AP192" s="5">
        <v>14780417</v>
      </c>
      <c r="AQ192" s="5">
        <v>15066100</v>
      </c>
      <c r="AR192" s="5">
        <v>14759499</v>
      </c>
      <c r="AS192" s="5">
        <v>14999389</v>
      </c>
      <c r="AT192" s="5">
        <v>14756284</v>
      </c>
      <c r="AU192" s="5">
        <v>15307081</v>
      </c>
      <c r="AV192" s="5">
        <v>15544618</v>
      </c>
      <c r="AW192" s="5">
        <v>15134845</v>
      </c>
      <c r="AX192" s="5">
        <v>14221878</v>
      </c>
      <c r="AY192" s="5">
        <v>14435012</v>
      </c>
      <c r="AZ192" s="5">
        <v>13753884</v>
      </c>
      <c r="BA192" s="5">
        <v>13563129</v>
      </c>
      <c r="BB192" s="5">
        <v>13184988</v>
      </c>
      <c r="BC192" s="5">
        <v>13013809</v>
      </c>
      <c r="BD192" s="5">
        <v>14613511</v>
      </c>
      <c r="BE192" s="5">
        <v>17230633</v>
      </c>
      <c r="BF192" s="5">
        <v>16910825</v>
      </c>
      <c r="BG192" s="5">
        <v>11745961</v>
      </c>
      <c r="BH192" s="5">
        <v>10860582</v>
      </c>
      <c r="BI192" s="5">
        <v>10362089</v>
      </c>
      <c r="BJ192" s="5">
        <v>9808647</v>
      </c>
      <c r="BK192" s="5">
        <v>9969971</v>
      </c>
      <c r="BL192" s="5">
        <v>9519691</v>
      </c>
      <c r="BM192" s="5">
        <v>9599995</v>
      </c>
      <c r="BN192" s="5">
        <v>9223696</v>
      </c>
      <c r="BO192" s="6">
        <v>13.65931377050037</v>
      </c>
      <c r="BP192" s="6">
        <v>13.09403353911024</v>
      </c>
      <c r="BQ192" s="6">
        <v>13.85741576752342</v>
      </c>
      <c r="BR192" s="6">
        <v>13.199365685639251</v>
      </c>
      <c r="BS192" s="6">
        <v>12.9146874494924</v>
      </c>
      <c r="BT192" s="6">
        <v>12.39796156638424</v>
      </c>
      <c r="BU192" s="6">
        <v>12.240203352592591</v>
      </c>
      <c r="BV192" s="6">
        <v>12.602652074294699</v>
      </c>
      <c r="BW192" s="6">
        <v>12.58643333009128</v>
      </c>
      <c r="BX192" s="6">
        <v>12.41134561537203</v>
      </c>
      <c r="BY192" s="6">
        <v>11.396229372893851</v>
      </c>
      <c r="BZ192" s="6">
        <v>11.3034242291893</v>
      </c>
      <c r="CA192" s="6">
        <v>11.179392311754031</v>
      </c>
      <c r="CB192" s="6">
        <v>11.08066234566911</v>
      </c>
      <c r="CC192" s="6">
        <v>10.35420119460505</v>
      </c>
      <c r="CD192" s="6">
        <v>9.76705469183627</v>
      </c>
      <c r="CE192" s="6">
        <v>9.3248738384269192</v>
      </c>
      <c r="CF192" s="6">
        <v>7.9423208563754102</v>
      </c>
      <c r="CG192" s="6">
        <v>7.4873222906240304</v>
      </c>
      <c r="CH192" s="6">
        <v>7.30186514892966</v>
      </c>
      <c r="CI192" s="6" t="s">
        <v>220</v>
      </c>
      <c r="CJ192" s="6" t="s">
        <v>220</v>
      </c>
      <c r="CK192" s="6" t="s">
        <v>220</v>
      </c>
      <c r="CL192" s="6" t="s">
        <v>220</v>
      </c>
      <c r="CM192" s="6" t="s">
        <v>220</v>
      </c>
      <c r="CN192" s="6" t="s">
        <v>220</v>
      </c>
      <c r="CO192" s="6" t="s">
        <v>220</v>
      </c>
      <c r="CP192" s="6" t="s">
        <v>220</v>
      </c>
      <c r="CQ192" s="6" t="s">
        <v>220</v>
      </c>
      <c r="CR192" s="6" t="s">
        <v>220</v>
      </c>
      <c r="CS192" s="6" t="s">
        <v>220</v>
      </c>
      <c r="CT192" s="6" t="s">
        <v>220</v>
      </c>
      <c r="CU192" s="6">
        <v>10.36470969570779</v>
      </c>
      <c r="CV192" s="6">
        <v>10.100891053484879</v>
      </c>
      <c r="CW192" s="6">
        <v>10.45925898205742</v>
      </c>
      <c r="CX192" s="6">
        <v>10.39260906264532</v>
      </c>
      <c r="CY192" s="6">
        <v>10.09131806800603</v>
      </c>
      <c r="CZ192" s="6">
        <v>9.7135202532242406</v>
      </c>
      <c r="DA192" s="6">
        <v>9.6312454889352104</v>
      </c>
      <c r="DB192" s="6">
        <v>9.9754757805820002</v>
      </c>
      <c r="DC192" s="6">
        <v>9.9945679584904195</v>
      </c>
      <c r="DD192" s="6">
        <v>9.9485010823952997</v>
      </c>
      <c r="DE192" s="6">
        <v>9.2840894509058192</v>
      </c>
      <c r="DF192" s="6">
        <v>8.9552794463582899</v>
      </c>
      <c r="DG192" s="6">
        <v>8.7737436172105205</v>
      </c>
      <c r="DH192" s="6">
        <v>8.6541192621276899</v>
      </c>
      <c r="DI192" s="6">
        <v>8.0626752107272903</v>
      </c>
      <c r="DJ192" s="6">
        <v>7.4765285529533303</v>
      </c>
      <c r="DK192" s="6">
        <v>7.2142768024879604</v>
      </c>
      <c r="DL192" s="6">
        <v>6.3015530537434996</v>
      </c>
      <c r="DM192" s="6">
        <v>5.97423163402103</v>
      </c>
      <c r="DN192" s="6">
        <v>5.5676439406169997</v>
      </c>
      <c r="DO192" s="6" t="s">
        <v>220</v>
      </c>
      <c r="DP192" s="6" t="s">
        <v>220</v>
      </c>
      <c r="DQ192" s="6" t="s">
        <v>220</v>
      </c>
      <c r="DR192" s="6" t="s">
        <v>220</v>
      </c>
      <c r="DS192" s="6" t="s">
        <v>220</v>
      </c>
      <c r="DT192" s="6" t="s">
        <v>220</v>
      </c>
      <c r="DU192" s="6" t="s">
        <v>220</v>
      </c>
      <c r="DV192" s="6" t="s">
        <v>220</v>
      </c>
      <c r="DW192" s="6" t="s">
        <v>220</v>
      </c>
      <c r="DX192" s="6" t="s">
        <v>220</v>
      </c>
      <c r="DY192" s="6" t="s">
        <v>220</v>
      </c>
      <c r="DZ192" s="6" t="s">
        <v>220</v>
      </c>
      <c r="EA192" s="6">
        <v>13.659313770500379</v>
      </c>
      <c r="EB192" s="6">
        <v>13.094033539110244</v>
      </c>
      <c r="EC192" s="6">
        <v>13.857415767523429</v>
      </c>
      <c r="ED192" s="6">
        <v>13.199365685639259</v>
      </c>
      <c r="EE192" s="6">
        <v>12.9146874494924</v>
      </c>
      <c r="EF192" s="6">
        <v>12.397961566384243</v>
      </c>
      <c r="EG192" s="6">
        <v>12.240203352592596</v>
      </c>
      <c r="EH192" s="6">
        <v>12.602652074294708</v>
      </c>
      <c r="EI192" s="6">
        <v>12.586433330091284</v>
      </c>
      <c r="EJ192" s="6">
        <v>12.41134561537204</v>
      </c>
      <c r="EK192" s="6">
        <v>11.396229372893858</v>
      </c>
      <c r="EL192" s="6">
        <v>11.303424229189309</v>
      </c>
      <c r="EM192" s="6">
        <v>11.179392311754032</v>
      </c>
      <c r="EN192" s="6">
        <v>11.080662345669115</v>
      </c>
      <c r="EO192" s="6">
        <v>10.354201194605054</v>
      </c>
      <c r="EP192" s="6">
        <v>9.76705469183627</v>
      </c>
      <c r="EQ192" s="6">
        <v>9.3248738384269227</v>
      </c>
      <c r="ER192" s="6">
        <v>7.9423208563754102</v>
      </c>
      <c r="ES192" s="6">
        <v>7.4873222906240313</v>
      </c>
      <c r="ET192" s="6">
        <v>7.3018651489296689</v>
      </c>
      <c r="EU192" s="6" t="s">
        <v>220</v>
      </c>
      <c r="EV192" s="6" t="s">
        <v>220</v>
      </c>
      <c r="EW192" s="6" t="s">
        <v>220</v>
      </c>
      <c r="EX192" s="6" t="s">
        <v>220</v>
      </c>
      <c r="EY192" s="6" t="s">
        <v>220</v>
      </c>
      <c r="EZ192" s="6" t="s">
        <v>220</v>
      </c>
      <c r="FA192" s="6" t="s">
        <v>220</v>
      </c>
      <c r="FB192" s="6" t="s">
        <v>220</v>
      </c>
      <c r="FC192" s="6" t="s">
        <v>220</v>
      </c>
      <c r="FD192" s="6" t="s">
        <v>220</v>
      </c>
      <c r="FE192" s="6" t="s">
        <v>220</v>
      </c>
      <c r="FF192" s="6" t="s">
        <v>220</v>
      </c>
      <c r="FG192" s="6">
        <v>10.364709695707791</v>
      </c>
      <c r="FH192" s="6">
        <v>10.100891053484885</v>
      </c>
      <c r="FI192" s="6">
        <v>10.459258982057422</v>
      </c>
      <c r="FJ192" s="6">
        <v>10.392609062645322</v>
      </c>
      <c r="FK192" s="6">
        <v>10.09131806800603</v>
      </c>
      <c r="FL192" s="6">
        <v>9.7135202532242459</v>
      </c>
      <c r="FM192" s="6">
        <v>9.6312454889352175</v>
      </c>
      <c r="FN192" s="6">
        <v>9.9754757805820091</v>
      </c>
      <c r="FO192" s="6">
        <v>9.9945679584904248</v>
      </c>
      <c r="FP192" s="6">
        <v>9.9485010823953068</v>
      </c>
      <c r="FQ192" s="6">
        <v>9.2840894509058245</v>
      </c>
      <c r="FR192" s="6">
        <v>8.9552794463582899</v>
      </c>
      <c r="FS192" s="6">
        <v>8.7737436172105205</v>
      </c>
      <c r="FT192" s="6">
        <v>8.654119262127697</v>
      </c>
      <c r="FU192" s="6">
        <v>8.0626752107272974</v>
      </c>
      <c r="FV192" s="6">
        <v>7.4765285529533392</v>
      </c>
      <c r="FW192" s="6">
        <v>7.2142768024879693</v>
      </c>
      <c r="FX192" s="6">
        <v>6.3015530537435094</v>
      </c>
      <c r="FY192" s="6">
        <v>5.9742316340210389</v>
      </c>
      <c r="FZ192" s="6">
        <v>5.5676439406170077</v>
      </c>
      <c r="GA192" s="6" t="s">
        <v>220</v>
      </c>
      <c r="GB192" s="6" t="s">
        <v>220</v>
      </c>
      <c r="GC192" s="6" t="s">
        <v>220</v>
      </c>
      <c r="GD192" s="6" t="s">
        <v>220</v>
      </c>
      <c r="GE192" s="6" t="s">
        <v>220</v>
      </c>
      <c r="GF192" s="6" t="s">
        <v>220</v>
      </c>
      <c r="GG192" s="6" t="s">
        <v>220</v>
      </c>
      <c r="GH192" s="6" t="s">
        <v>220</v>
      </c>
      <c r="GI192" s="6" t="s">
        <v>220</v>
      </c>
      <c r="GJ192" s="6" t="s">
        <v>220</v>
      </c>
      <c r="GK192" s="6" t="s">
        <v>220</v>
      </c>
      <c r="GL192" s="6" t="s">
        <v>220</v>
      </c>
      <c r="GM192" s="5">
        <v>414268</v>
      </c>
      <c r="GN192" s="5">
        <v>413571</v>
      </c>
      <c r="GO192" s="5">
        <v>410620</v>
      </c>
      <c r="GP192" s="5">
        <v>405804</v>
      </c>
      <c r="GQ192" s="5">
        <v>405526</v>
      </c>
      <c r="GR192" s="5">
        <v>403918</v>
      </c>
      <c r="GS192" s="5">
        <v>402086</v>
      </c>
      <c r="GT192" s="5">
        <v>400248</v>
      </c>
      <c r="GU192" s="5">
        <v>399081</v>
      </c>
      <c r="GV192" s="5">
        <v>398123</v>
      </c>
      <c r="GW192" s="5">
        <v>397766</v>
      </c>
      <c r="GX192" s="5">
        <v>396499</v>
      </c>
      <c r="GY192" s="5">
        <v>393691</v>
      </c>
      <c r="GZ192" s="5">
        <v>389705</v>
      </c>
      <c r="HA192" s="5">
        <v>384563</v>
      </c>
      <c r="HB192" s="5">
        <v>377606</v>
      </c>
      <c r="HC192" s="5">
        <v>371183</v>
      </c>
      <c r="HD192" s="5">
        <v>365070</v>
      </c>
      <c r="HE192" s="5">
        <v>358265</v>
      </c>
      <c r="HF192" s="5">
        <v>352311</v>
      </c>
      <c r="HG192" s="5" t="s">
        <v>220</v>
      </c>
      <c r="HH192" s="5" t="s">
        <v>220</v>
      </c>
      <c r="HI192" s="5" t="s">
        <v>220</v>
      </c>
      <c r="HJ192" s="5" t="s">
        <v>220</v>
      </c>
      <c r="HK192" s="5" t="s">
        <v>220</v>
      </c>
      <c r="HL192" s="5" t="s">
        <v>220</v>
      </c>
      <c r="HM192" s="5" t="s">
        <v>220</v>
      </c>
      <c r="HN192" s="5" t="s">
        <v>220</v>
      </c>
      <c r="HO192" s="5" t="s">
        <v>220</v>
      </c>
      <c r="HP192" s="5" t="s">
        <v>220</v>
      </c>
      <c r="HQ192" s="5" t="s">
        <v>220</v>
      </c>
      <c r="HR192" s="5" t="s">
        <v>220</v>
      </c>
      <c r="HS192" s="5">
        <v>475545</v>
      </c>
      <c r="HT192" s="5">
        <v>474704</v>
      </c>
      <c r="HU192" s="5">
        <v>471449</v>
      </c>
      <c r="HV192" s="5">
        <v>465994</v>
      </c>
      <c r="HW192" s="5">
        <v>465594</v>
      </c>
      <c r="HX192" s="5">
        <v>463862</v>
      </c>
      <c r="HY192" s="5">
        <v>459156</v>
      </c>
      <c r="HZ192" s="5">
        <v>459407</v>
      </c>
      <c r="IA192" s="5">
        <v>457863</v>
      </c>
      <c r="IB192" s="5">
        <v>456452</v>
      </c>
      <c r="IC192" s="5">
        <v>455794</v>
      </c>
      <c r="ID192" s="5">
        <v>453880</v>
      </c>
      <c r="IE192" s="5">
        <v>450393</v>
      </c>
      <c r="IF192" s="5">
        <v>445600</v>
      </c>
      <c r="IG192" s="5">
        <v>439565</v>
      </c>
      <c r="IH192" s="5">
        <v>431669</v>
      </c>
      <c r="II192" s="5">
        <v>424438</v>
      </c>
      <c r="IJ192" s="5">
        <v>417930</v>
      </c>
      <c r="IK192" s="5">
        <v>409776</v>
      </c>
      <c r="IL192" s="5">
        <v>402878</v>
      </c>
      <c r="IM192" s="5" t="s">
        <v>220</v>
      </c>
      <c r="IN192" s="5" t="s">
        <v>220</v>
      </c>
      <c r="IO192" s="5" t="s">
        <v>220</v>
      </c>
      <c r="IP192" s="5" t="s">
        <v>220</v>
      </c>
      <c r="IQ192" s="5" t="s">
        <v>220</v>
      </c>
      <c r="IR192" s="5" t="s">
        <v>220</v>
      </c>
      <c r="IS192" s="5" t="s">
        <v>220</v>
      </c>
      <c r="IT192" s="5" t="s">
        <v>220</v>
      </c>
      <c r="IU192" s="5" t="s">
        <v>220</v>
      </c>
      <c r="IV192" s="5" t="s">
        <v>220</v>
      </c>
      <c r="IW192" s="5" t="s">
        <v>220</v>
      </c>
      <c r="IX192" s="5" t="s">
        <v>220</v>
      </c>
    </row>
    <row r="193" spans="1:258" x14ac:dyDescent="0.3">
      <c r="A193" s="1" t="s">
        <v>187</v>
      </c>
      <c r="B193" s="2">
        <v>4057106</v>
      </c>
      <c r="C193" s="5">
        <v>2868978</v>
      </c>
      <c r="D193" s="5">
        <v>2935701</v>
      </c>
      <c r="E193" s="5">
        <v>2761396</v>
      </c>
      <c r="F193" s="5">
        <v>2862319</v>
      </c>
      <c r="G193" s="5">
        <v>2780173</v>
      </c>
      <c r="H193" s="5">
        <v>2862314</v>
      </c>
      <c r="I193" s="5">
        <v>2862251</v>
      </c>
      <c r="J193" s="5">
        <v>2843973</v>
      </c>
      <c r="K193" s="5">
        <v>2866500</v>
      </c>
      <c r="L193" s="5">
        <v>2846853</v>
      </c>
      <c r="M193" s="5">
        <v>2771430</v>
      </c>
      <c r="N193" s="5">
        <v>2794785</v>
      </c>
      <c r="O193" s="5">
        <v>2895657</v>
      </c>
      <c r="P193" s="5">
        <v>2871109</v>
      </c>
      <c r="Q193" s="5">
        <v>3138582</v>
      </c>
      <c r="R193" s="5">
        <v>2999574</v>
      </c>
      <c r="S193" s="5">
        <v>3037286</v>
      </c>
      <c r="T193" s="5">
        <v>3028868</v>
      </c>
      <c r="U193" s="5">
        <v>2865584</v>
      </c>
      <c r="V193" s="5">
        <v>2797596</v>
      </c>
      <c r="W193" s="5">
        <v>2747659</v>
      </c>
      <c r="X193" s="5">
        <v>2627496</v>
      </c>
      <c r="Y193" s="5">
        <v>2565432</v>
      </c>
      <c r="Z193" s="5">
        <v>2570397</v>
      </c>
      <c r="AA193" s="5">
        <v>2548373</v>
      </c>
      <c r="AB193" s="5">
        <v>2406479</v>
      </c>
      <c r="AC193" s="5">
        <v>2349307</v>
      </c>
      <c r="AD193" s="5">
        <v>2268685</v>
      </c>
      <c r="AE193" s="5">
        <v>2319972</v>
      </c>
      <c r="AF193" s="5">
        <v>2183644</v>
      </c>
      <c r="AG193" s="5">
        <v>2135669</v>
      </c>
      <c r="AH193" s="5">
        <v>2154911</v>
      </c>
      <c r="AI193" s="5">
        <v>14071608</v>
      </c>
      <c r="AJ193" s="5">
        <v>15212884</v>
      </c>
      <c r="AK193" s="5">
        <v>14814995</v>
      </c>
      <c r="AL193" s="5">
        <v>14636889</v>
      </c>
      <c r="AM193" s="5">
        <v>14839077</v>
      </c>
      <c r="AN193" s="5">
        <v>14557949</v>
      </c>
      <c r="AO193" s="5">
        <v>16129893</v>
      </c>
      <c r="AP193" s="5">
        <v>16463071</v>
      </c>
      <c r="AQ193" s="5">
        <v>16200455</v>
      </c>
      <c r="AR193" s="5">
        <v>16166962</v>
      </c>
      <c r="AS193" s="5">
        <v>15773132</v>
      </c>
      <c r="AT193" s="5">
        <v>15906336</v>
      </c>
      <c r="AU193" s="5">
        <v>15148178</v>
      </c>
      <c r="AV193" s="5">
        <v>15043655</v>
      </c>
      <c r="AW193" s="5">
        <v>14537866</v>
      </c>
      <c r="AX193" s="5">
        <v>13493389</v>
      </c>
      <c r="AY193" s="5">
        <v>13411367</v>
      </c>
      <c r="AZ193" s="5">
        <v>13579676</v>
      </c>
      <c r="BA193" s="5">
        <v>12618877</v>
      </c>
      <c r="BB193" s="5">
        <v>12406917</v>
      </c>
      <c r="BC193" s="5">
        <v>11920148</v>
      </c>
      <c r="BD193" s="5">
        <v>11600164</v>
      </c>
      <c r="BE193" s="5">
        <v>11259327</v>
      </c>
      <c r="BF193" s="5">
        <v>11011842</v>
      </c>
      <c r="BG193" s="5">
        <v>10978131</v>
      </c>
      <c r="BH193" s="5">
        <v>10552017</v>
      </c>
      <c r="BI193" s="5">
        <v>10150913</v>
      </c>
      <c r="BJ193" s="5">
        <v>9747169</v>
      </c>
      <c r="BK193" s="5">
        <v>9568203</v>
      </c>
      <c r="BL193" s="5">
        <v>9287914</v>
      </c>
      <c r="BM193" s="5">
        <v>8957064</v>
      </c>
      <c r="BN193" s="5">
        <v>8840298</v>
      </c>
      <c r="BO193" s="6">
        <v>12.92927307215321</v>
      </c>
      <c r="BP193" s="6">
        <v>13.03872567403833</v>
      </c>
      <c r="BQ193" s="6">
        <v>13.379609443918939</v>
      </c>
      <c r="BR193" s="6">
        <v>13.17180230435531</v>
      </c>
      <c r="BS193" s="6">
        <v>13.400353143491429</v>
      </c>
      <c r="BT193" s="6">
        <v>12.6461317661165</v>
      </c>
      <c r="BU193" s="6">
        <v>12.91525446230955</v>
      </c>
      <c r="BV193" s="6">
        <v>12.73570459353868</v>
      </c>
      <c r="BW193" s="6">
        <v>12.415210186638751</v>
      </c>
      <c r="BX193" s="6">
        <v>12.83603333224441</v>
      </c>
      <c r="BY193" s="6">
        <v>12.832544931677869</v>
      </c>
      <c r="BZ193" s="6">
        <v>12.53273507622232</v>
      </c>
      <c r="CA193" s="6">
        <v>11.769353818271229</v>
      </c>
      <c r="CB193" s="6">
        <v>10.850545904039169</v>
      </c>
      <c r="CC193" s="6">
        <v>10.17650646056085</v>
      </c>
      <c r="CD193" s="6">
        <v>9.5299532533619704</v>
      </c>
      <c r="CE193" s="6">
        <v>8.6143352980259298</v>
      </c>
      <c r="CF193" s="6">
        <v>8.2512014389534301</v>
      </c>
      <c r="CG193" s="6">
        <v>7.4693326037554604</v>
      </c>
      <c r="CH193" s="6">
        <v>6.9834958299911696</v>
      </c>
      <c r="CI193" s="6" t="s">
        <v>220</v>
      </c>
      <c r="CJ193" s="6" t="s">
        <v>220</v>
      </c>
      <c r="CK193" s="6" t="s">
        <v>220</v>
      </c>
      <c r="CL193" s="6" t="s">
        <v>220</v>
      </c>
      <c r="CM193" s="6" t="s">
        <v>220</v>
      </c>
      <c r="CN193" s="6" t="s">
        <v>220</v>
      </c>
      <c r="CO193" s="6" t="s">
        <v>220</v>
      </c>
      <c r="CP193" s="6" t="s">
        <v>220</v>
      </c>
      <c r="CQ193" s="6" t="s">
        <v>220</v>
      </c>
      <c r="CR193" s="6" t="s">
        <v>220</v>
      </c>
      <c r="CS193" s="6" t="s">
        <v>220</v>
      </c>
      <c r="CT193" s="6" t="s">
        <v>220</v>
      </c>
      <c r="CU193" s="6">
        <v>8.9357006304982391</v>
      </c>
      <c r="CV193" s="6">
        <v>9.0697848818245905</v>
      </c>
      <c r="CW193" s="6">
        <v>9.1426409589669202</v>
      </c>
      <c r="CX193" s="6">
        <v>9.0641378262390209</v>
      </c>
      <c r="CY193" s="6">
        <v>9.3340335915258397</v>
      </c>
      <c r="CZ193" s="6">
        <v>8.9824513022899204</v>
      </c>
      <c r="DA193" s="6">
        <v>9.1755031958192799</v>
      </c>
      <c r="DB193" s="6">
        <v>9.0232376822033302</v>
      </c>
      <c r="DC193" s="6">
        <v>8.8118815518536593</v>
      </c>
      <c r="DD193" s="6">
        <v>8.8964714755816807</v>
      </c>
      <c r="DE193" s="6">
        <v>9.0822004011013604</v>
      </c>
      <c r="DF193" s="6">
        <v>8.7680642820123502</v>
      </c>
      <c r="DG193" s="6">
        <v>8.1462987511978202</v>
      </c>
      <c r="DH193" s="6">
        <v>7.3467119350303101</v>
      </c>
      <c r="DI193" s="6">
        <v>7.00812939069331</v>
      </c>
      <c r="DJ193" s="6">
        <v>6.4530212714872501</v>
      </c>
      <c r="DK193" s="6">
        <v>5.8822605919985698</v>
      </c>
      <c r="DL193" s="6">
        <v>5.7174860295097503</v>
      </c>
      <c r="DM193" s="6">
        <v>5.1802359981998203</v>
      </c>
      <c r="DN193" s="6">
        <v>4.8876537512407996</v>
      </c>
      <c r="DO193" s="6" t="s">
        <v>220</v>
      </c>
      <c r="DP193" s="6" t="s">
        <v>220</v>
      </c>
      <c r="DQ193" s="6" t="s">
        <v>220</v>
      </c>
      <c r="DR193" s="6" t="s">
        <v>220</v>
      </c>
      <c r="DS193" s="6" t="s">
        <v>220</v>
      </c>
      <c r="DT193" s="6" t="s">
        <v>220</v>
      </c>
      <c r="DU193" s="6" t="s">
        <v>220</v>
      </c>
      <c r="DV193" s="6" t="s">
        <v>220</v>
      </c>
      <c r="DW193" s="6" t="s">
        <v>220</v>
      </c>
      <c r="DX193" s="6" t="s">
        <v>220</v>
      </c>
      <c r="DY193" s="6" t="s">
        <v>220</v>
      </c>
      <c r="DZ193" s="6" t="s">
        <v>220</v>
      </c>
      <c r="EA193" s="6">
        <v>12.929273072153221</v>
      </c>
      <c r="EB193" s="6">
        <v>13.03872567403833</v>
      </c>
      <c r="EC193" s="6">
        <v>13.379609443918945</v>
      </c>
      <c r="ED193" s="6">
        <v>13.171802304355314</v>
      </c>
      <c r="EE193" s="6">
        <v>13.400353143491429</v>
      </c>
      <c r="EF193" s="6">
        <v>12.646131766116506</v>
      </c>
      <c r="EG193" s="6">
        <v>12.91525446230956</v>
      </c>
      <c r="EH193" s="6">
        <v>12.735704593538687</v>
      </c>
      <c r="EI193" s="6">
        <v>12.415210186638758</v>
      </c>
      <c r="EJ193" s="6">
        <v>12.836033332244412</v>
      </c>
      <c r="EK193" s="6">
        <v>12.832544931677869</v>
      </c>
      <c r="EL193" s="6">
        <v>12.532735076222322</v>
      </c>
      <c r="EM193" s="6">
        <v>11.769353818271231</v>
      </c>
      <c r="EN193" s="6">
        <v>10.850545904039171</v>
      </c>
      <c r="EO193" s="6">
        <v>10.176506460560852</v>
      </c>
      <c r="EP193" s="6">
        <v>9.5299532533619775</v>
      </c>
      <c r="EQ193" s="6">
        <v>8.6143352980259351</v>
      </c>
      <c r="ER193" s="6">
        <v>8.2512014389534301</v>
      </c>
      <c r="ES193" s="6">
        <v>7.4693326037554648</v>
      </c>
      <c r="ET193" s="6">
        <v>6.9834958299911785</v>
      </c>
      <c r="EU193" s="6" t="s">
        <v>220</v>
      </c>
      <c r="EV193" s="6" t="s">
        <v>220</v>
      </c>
      <c r="EW193" s="6" t="s">
        <v>220</v>
      </c>
      <c r="EX193" s="6" t="s">
        <v>220</v>
      </c>
      <c r="EY193" s="6" t="s">
        <v>220</v>
      </c>
      <c r="EZ193" s="6" t="s">
        <v>220</v>
      </c>
      <c r="FA193" s="6" t="s">
        <v>220</v>
      </c>
      <c r="FB193" s="6" t="s">
        <v>220</v>
      </c>
      <c r="FC193" s="6" t="s">
        <v>220</v>
      </c>
      <c r="FD193" s="6" t="s">
        <v>220</v>
      </c>
      <c r="FE193" s="6" t="s">
        <v>220</v>
      </c>
      <c r="FF193" s="6" t="s">
        <v>220</v>
      </c>
      <c r="FG193" s="6">
        <v>8.9357006304982463</v>
      </c>
      <c r="FH193" s="6">
        <v>9.0697848818245976</v>
      </c>
      <c r="FI193" s="6">
        <v>9.1426409589669273</v>
      </c>
      <c r="FJ193" s="6">
        <v>9.0464004598833743</v>
      </c>
      <c r="FK193" s="6">
        <v>9.3165639402213998</v>
      </c>
      <c r="FL193" s="6">
        <v>8.9824513022899222</v>
      </c>
      <c r="FM193" s="6">
        <v>9.1755031958192834</v>
      </c>
      <c r="FN193" s="6">
        <v>9.023237682203332</v>
      </c>
      <c r="FO193" s="6">
        <v>8.8118815518536682</v>
      </c>
      <c r="FP193" s="6">
        <v>8.8964714755816843</v>
      </c>
      <c r="FQ193" s="6">
        <v>9.0822004011013657</v>
      </c>
      <c r="FR193" s="6">
        <v>8.7680642820123573</v>
      </c>
      <c r="FS193" s="6">
        <v>8.1462987511978273</v>
      </c>
      <c r="FT193" s="6">
        <v>7.3467119350303109</v>
      </c>
      <c r="FU193" s="6">
        <v>7.0081293906933118</v>
      </c>
      <c r="FV193" s="6">
        <v>6.4530212714872563</v>
      </c>
      <c r="FW193" s="6">
        <v>5.8822605919985778</v>
      </c>
      <c r="FX193" s="6">
        <v>5.7174860295097574</v>
      </c>
      <c r="FY193" s="6">
        <v>5.1802359981998229</v>
      </c>
      <c r="FZ193" s="6">
        <v>4.8876537512408005</v>
      </c>
      <c r="GA193" s="6" t="s">
        <v>220</v>
      </c>
      <c r="GB193" s="6" t="s">
        <v>220</v>
      </c>
      <c r="GC193" s="6" t="s">
        <v>220</v>
      </c>
      <c r="GD193" s="6" t="s">
        <v>220</v>
      </c>
      <c r="GE193" s="6" t="s">
        <v>220</v>
      </c>
      <c r="GF193" s="6" t="s">
        <v>220</v>
      </c>
      <c r="GG193" s="6" t="s">
        <v>220</v>
      </c>
      <c r="GH193" s="6" t="s">
        <v>220</v>
      </c>
      <c r="GI193" s="6" t="s">
        <v>220</v>
      </c>
      <c r="GJ193" s="6" t="s">
        <v>220</v>
      </c>
      <c r="GK193" s="6" t="s">
        <v>220</v>
      </c>
      <c r="GL193" s="6" t="s">
        <v>220</v>
      </c>
      <c r="GM193" s="5">
        <v>393167</v>
      </c>
      <c r="GN193" s="5">
        <v>390585</v>
      </c>
      <c r="GO193" s="5">
        <v>388063</v>
      </c>
      <c r="GP193" s="5">
        <v>395649</v>
      </c>
      <c r="GQ193" s="5">
        <v>393338</v>
      </c>
      <c r="GR193" s="5">
        <v>391209</v>
      </c>
      <c r="GS193" s="5">
        <v>389595</v>
      </c>
      <c r="GT193" s="5">
        <v>387561</v>
      </c>
      <c r="GU193" s="5">
        <v>385559</v>
      </c>
      <c r="GV193" s="5">
        <v>382666</v>
      </c>
      <c r="GW193" s="5">
        <v>382224</v>
      </c>
      <c r="GX193" s="5">
        <v>380348</v>
      </c>
      <c r="GY193" s="5">
        <v>378290</v>
      </c>
      <c r="GZ193" s="5">
        <v>372322</v>
      </c>
      <c r="HA193" s="5">
        <v>375849</v>
      </c>
      <c r="HB193" s="5">
        <v>371404</v>
      </c>
      <c r="HC193" s="5">
        <v>365363</v>
      </c>
      <c r="HD193" s="5">
        <v>359274</v>
      </c>
      <c r="HE193" s="5">
        <v>353568</v>
      </c>
      <c r="HF193" s="5">
        <v>348400</v>
      </c>
      <c r="HG193" s="5" t="s">
        <v>220</v>
      </c>
      <c r="HH193" s="5" t="s">
        <v>220</v>
      </c>
      <c r="HI193" s="5" t="s">
        <v>220</v>
      </c>
      <c r="HJ193" s="5" t="s">
        <v>220</v>
      </c>
      <c r="HK193" s="5" t="s">
        <v>220</v>
      </c>
      <c r="HL193" s="5" t="s">
        <v>220</v>
      </c>
      <c r="HM193" s="5" t="s">
        <v>220</v>
      </c>
      <c r="HN193" s="5" t="s">
        <v>220</v>
      </c>
      <c r="HO193" s="5" t="s">
        <v>220</v>
      </c>
      <c r="HP193" s="5" t="s">
        <v>220</v>
      </c>
      <c r="HQ193" s="5" t="s">
        <v>220</v>
      </c>
      <c r="HR193" s="5" t="s">
        <v>220</v>
      </c>
      <c r="HS193" s="5">
        <v>447493</v>
      </c>
      <c r="HT193" s="5">
        <v>444647</v>
      </c>
      <c r="HU193" s="5">
        <v>442246</v>
      </c>
      <c r="HV193" s="5">
        <v>450709</v>
      </c>
      <c r="HW193" s="5">
        <v>449143</v>
      </c>
      <c r="HX193" s="5">
        <v>447077</v>
      </c>
      <c r="HY193" s="5">
        <v>445266</v>
      </c>
      <c r="HZ193" s="5">
        <v>443117</v>
      </c>
      <c r="IA193" s="5">
        <v>440830</v>
      </c>
      <c r="IB193" s="5">
        <v>437760</v>
      </c>
      <c r="IC193" s="5">
        <v>437319</v>
      </c>
      <c r="ID193" s="5">
        <v>435380</v>
      </c>
      <c r="IE193" s="5">
        <v>432810</v>
      </c>
      <c r="IF193" s="5">
        <v>425220</v>
      </c>
      <c r="IG193" s="5">
        <v>422164</v>
      </c>
      <c r="IH193" s="5">
        <v>418125</v>
      </c>
      <c r="II193" s="5">
        <v>411549</v>
      </c>
      <c r="IJ193" s="5">
        <v>403850</v>
      </c>
      <c r="IK193" s="5">
        <v>397502</v>
      </c>
      <c r="IL193" s="5">
        <v>391387</v>
      </c>
      <c r="IM193" s="5" t="s">
        <v>220</v>
      </c>
      <c r="IN193" s="5" t="s">
        <v>220</v>
      </c>
      <c r="IO193" s="5" t="s">
        <v>220</v>
      </c>
      <c r="IP193" s="5" t="s">
        <v>220</v>
      </c>
      <c r="IQ193" s="5" t="s">
        <v>220</v>
      </c>
      <c r="IR193" s="5" t="s">
        <v>220</v>
      </c>
      <c r="IS193" s="5" t="s">
        <v>220</v>
      </c>
      <c r="IT193" s="5" t="s">
        <v>220</v>
      </c>
      <c r="IU193" s="5" t="s">
        <v>220</v>
      </c>
      <c r="IV193" s="5" t="s">
        <v>220</v>
      </c>
      <c r="IW193" s="5" t="s">
        <v>220</v>
      </c>
      <c r="IX193" s="5"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D4DD-63EA-4A22-9C6E-0927DB5335E5}">
  <sheetPr filterMode="1"/>
  <dimension ref="A1:KD189"/>
  <sheetViews>
    <sheetView tabSelected="1" topLeftCell="BX1" workbookViewId="0">
      <selection activeCell="BX1" sqref="BX1"/>
    </sheetView>
  </sheetViews>
  <sheetFormatPr defaultRowHeight="14.4" x14ac:dyDescent="0.3"/>
  <sheetData>
    <row r="1" spans="1:290" x14ac:dyDescent="0.3">
      <c r="A1" t="s">
        <v>221</v>
      </c>
      <c r="B1" t="s">
        <v>222</v>
      </c>
      <c r="C1" t="s">
        <v>223</v>
      </c>
      <c r="D1" t="s">
        <v>224</v>
      </c>
      <c r="E1" t="s">
        <v>225</v>
      </c>
      <c r="F1" t="s">
        <v>226</v>
      </c>
      <c r="G1" t="s">
        <v>227</v>
      </c>
      <c r="H1" t="s">
        <v>228</v>
      </c>
      <c r="I1" t="s">
        <v>229</v>
      </c>
      <c r="J1" t="s">
        <v>230</v>
      </c>
      <c r="K1" t="s">
        <v>231</v>
      </c>
      <c r="L1" t="s">
        <v>232</v>
      </c>
      <c r="M1" t="s">
        <v>233</v>
      </c>
      <c r="N1" t="s">
        <v>234</v>
      </c>
      <c r="O1" t="s">
        <v>235</v>
      </c>
      <c r="P1" t="s">
        <v>236</v>
      </c>
      <c r="Q1" t="s">
        <v>237</v>
      </c>
      <c r="R1" t="s">
        <v>238</v>
      </c>
      <c r="S1" t="s">
        <v>239</v>
      </c>
      <c r="T1" t="s">
        <v>240</v>
      </c>
      <c r="U1" t="s">
        <v>241</v>
      </c>
      <c r="V1" t="s">
        <v>242</v>
      </c>
      <c r="W1" t="s">
        <v>243</v>
      </c>
      <c r="X1" t="s">
        <v>244</v>
      </c>
      <c r="Y1" t="s">
        <v>245</v>
      </c>
      <c r="Z1" t="s">
        <v>246</v>
      </c>
      <c r="AA1" t="s">
        <v>247</v>
      </c>
      <c r="AB1" t="s">
        <v>248</v>
      </c>
      <c r="AC1" t="s">
        <v>249</v>
      </c>
      <c r="AD1" t="s">
        <v>250</v>
      </c>
      <c r="AE1" t="s">
        <v>251</v>
      </c>
      <c r="AF1" t="s">
        <v>252</v>
      </c>
      <c r="AG1" t="s">
        <v>253</v>
      </c>
      <c r="AH1" t="s">
        <v>254</v>
      </c>
      <c r="AI1" t="s">
        <v>255</v>
      </c>
      <c r="AJ1" t="s">
        <v>256</v>
      </c>
      <c r="AK1" t="s">
        <v>257</v>
      </c>
      <c r="AL1" t="s">
        <v>258</v>
      </c>
      <c r="AM1" t="s">
        <v>259</v>
      </c>
      <c r="AN1" t="s">
        <v>260</v>
      </c>
      <c r="AO1" t="s">
        <v>261</v>
      </c>
      <c r="AP1" t="s">
        <v>262</v>
      </c>
      <c r="AQ1" t="s">
        <v>263</v>
      </c>
      <c r="AR1" t="s">
        <v>264</v>
      </c>
      <c r="AS1" t="s">
        <v>265</v>
      </c>
      <c r="AT1" t="s">
        <v>266</v>
      </c>
      <c r="AU1" t="s">
        <v>267</v>
      </c>
      <c r="AV1" t="s">
        <v>268</v>
      </c>
      <c r="AW1" t="s">
        <v>269</v>
      </c>
      <c r="AX1" t="s">
        <v>270</v>
      </c>
      <c r="AY1" t="s">
        <v>271</v>
      </c>
      <c r="AZ1" t="s">
        <v>272</v>
      </c>
      <c r="BA1" t="s">
        <v>273</v>
      </c>
      <c r="BB1" t="s">
        <v>274</v>
      </c>
      <c r="BC1" t="s">
        <v>275</v>
      </c>
      <c r="BD1" t="s">
        <v>276</v>
      </c>
      <c r="BE1" t="s">
        <v>277</v>
      </c>
      <c r="BF1" t="s">
        <v>278</v>
      </c>
      <c r="BG1" t="s">
        <v>279</v>
      </c>
      <c r="BH1" t="s">
        <v>280</v>
      </c>
      <c r="BI1" t="s">
        <v>281</v>
      </c>
      <c r="BJ1" t="s">
        <v>282</v>
      </c>
      <c r="BK1" t="s">
        <v>283</v>
      </c>
      <c r="BL1" t="s">
        <v>284</v>
      </c>
      <c r="BM1" t="s">
        <v>285</v>
      </c>
      <c r="BN1" t="s">
        <v>286</v>
      </c>
      <c r="BO1" t="s">
        <v>287</v>
      </c>
      <c r="BP1" t="s">
        <v>288</v>
      </c>
      <c r="BQ1" t="s">
        <v>289</v>
      </c>
      <c r="BR1" t="s">
        <v>290</v>
      </c>
      <c r="BS1" t="s">
        <v>291</v>
      </c>
      <c r="BT1" t="s">
        <v>292</v>
      </c>
      <c r="BU1" t="s">
        <v>293</v>
      </c>
      <c r="BV1" t="s">
        <v>294</v>
      </c>
      <c r="BW1" t="s">
        <v>295</v>
      </c>
      <c r="BX1" t="s">
        <v>296</v>
      </c>
      <c r="BY1" t="s">
        <v>297</v>
      </c>
      <c r="BZ1" t="s">
        <v>298</v>
      </c>
      <c r="CA1" t="s">
        <v>299</v>
      </c>
      <c r="CB1" t="s">
        <v>300</v>
      </c>
      <c r="CC1" t="s">
        <v>301</v>
      </c>
      <c r="CD1" t="s">
        <v>302</v>
      </c>
      <c r="CE1" t="s">
        <v>303</v>
      </c>
      <c r="CF1" t="s">
        <v>304</v>
      </c>
      <c r="CG1" t="s">
        <v>305</v>
      </c>
      <c r="CH1" t="s">
        <v>306</v>
      </c>
      <c r="CI1" t="s">
        <v>307</v>
      </c>
      <c r="CJ1" t="s">
        <v>308</v>
      </c>
      <c r="CK1" t="s">
        <v>309</v>
      </c>
      <c r="CL1" t="s">
        <v>310</v>
      </c>
      <c r="CM1" t="s">
        <v>311</v>
      </c>
      <c r="CN1" t="s">
        <v>312</v>
      </c>
      <c r="CO1" t="s">
        <v>313</v>
      </c>
      <c r="CP1" t="s">
        <v>314</v>
      </c>
      <c r="CQ1" t="s">
        <v>315</v>
      </c>
      <c r="CR1" t="s">
        <v>316</v>
      </c>
      <c r="CS1" t="s">
        <v>317</v>
      </c>
      <c r="CT1" t="s">
        <v>318</v>
      </c>
      <c r="CU1" t="s">
        <v>319</v>
      </c>
      <c r="CV1" t="s">
        <v>320</v>
      </c>
      <c r="CW1" t="s">
        <v>321</v>
      </c>
      <c r="CX1" t="s">
        <v>322</v>
      </c>
      <c r="CY1" t="s">
        <v>323</v>
      </c>
      <c r="CZ1" t="s">
        <v>324</v>
      </c>
      <c r="DA1" t="s">
        <v>325</v>
      </c>
      <c r="DB1" t="s">
        <v>326</v>
      </c>
      <c r="DC1" t="s">
        <v>327</v>
      </c>
      <c r="DD1" t="s">
        <v>328</v>
      </c>
      <c r="DE1" t="s">
        <v>329</v>
      </c>
      <c r="DF1" t="s">
        <v>330</v>
      </c>
      <c r="DG1" t="s">
        <v>331</v>
      </c>
      <c r="DH1" t="s">
        <v>332</v>
      </c>
      <c r="DI1" t="s">
        <v>333</v>
      </c>
      <c r="DJ1" t="s">
        <v>334</v>
      </c>
      <c r="DK1" t="s">
        <v>335</v>
      </c>
      <c r="DL1" t="s">
        <v>336</v>
      </c>
      <c r="DM1" t="s">
        <v>337</v>
      </c>
      <c r="DN1" t="s">
        <v>338</v>
      </c>
      <c r="DO1" t="s">
        <v>339</v>
      </c>
      <c r="DP1" t="s">
        <v>340</v>
      </c>
      <c r="DQ1" t="s">
        <v>341</v>
      </c>
      <c r="DR1" t="s">
        <v>342</v>
      </c>
      <c r="DS1" t="s">
        <v>343</v>
      </c>
      <c r="DT1" t="s">
        <v>344</v>
      </c>
      <c r="DU1" t="s">
        <v>345</v>
      </c>
      <c r="DV1" t="s">
        <v>346</v>
      </c>
      <c r="DW1" t="s">
        <v>347</v>
      </c>
      <c r="DX1" t="s">
        <v>348</v>
      </c>
      <c r="DY1" t="s">
        <v>349</v>
      </c>
      <c r="DZ1" t="s">
        <v>350</v>
      </c>
      <c r="EA1" t="s">
        <v>351</v>
      </c>
      <c r="EB1" t="s">
        <v>352</v>
      </c>
      <c r="EC1" t="s">
        <v>353</v>
      </c>
      <c r="ED1" t="s">
        <v>354</v>
      </c>
      <c r="EE1" t="s">
        <v>355</v>
      </c>
      <c r="EF1" t="s">
        <v>356</v>
      </c>
      <c r="EG1" t="s">
        <v>357</v>
      </c>
      <c r="EH1" t="s">
        <v>358</v>
      </c>
      <c r="EI1" t="s">
        <v>359</v>
      </c>
      <c r="EJ1" t="s">
        <v>360</v>
      </c>
      <c r="EK1" t="s">
        <v>361</v>
      </c>
      <c r="EL1" t="s">
        <v>362</v>
      </c>
      <c r="EM1" t="s">
        <v>363</v>
      </c>
      <c r="EN1" t="s">
        <v>364</v>
      </c>
      <c r="EO1" t="s">
        <v>365</v>
      </c>
      <c r="EP1" t="s">
        <v>366</v>
      </c>
      <c r="EQ1" t="s">
        <v>367</v>
      </c>
      <c r="ER1" t="s">
        <v>368</v>
      </c>
      <c r="ES1" t="s">
        <v>369</v>
      </c>
      <c r="ET1" t="s">
        <v>370</v>
      </c>
      <c r="EU1" t="s">
        <v>371</v>
      </c>
      <c r="EV1" t="s">
        <v>372</v>
      </c>
      <c r="EW1" t="s">
        <v>373</v>
      </c>
      <c r="EX1" t="s">
        <v>374</v>
      </c>
      <c r="EY1" t="s">
        <v>375</v>
      </c>
      <c r="EZ1" t="s">
        <v>376</v>
      </c>
      <c r="FA1" t="s">
        <v>377</v>
      </c>
      <c r="FB1" t="s">
        <v>378</v>
      </c>
      <c r="FC1" t="s">
        <v>379</v>
      </c>
      <c r="FD1" t="s">
        <v>380</v>
      </c>
      <c r="FE1" t="s">
        <v>381</v>
      </c>
      <c r="FF1" t="s">
        <v>382</v>
      </c>
      <c r="FG1" t="s">
        <v>383</v>
      </c>
      <c r="FH1" t="s">
        <v>384</v>
      </c>
      <c r="FI1" t="s">
        <v>385</v>
      </c>
      <c r="FJ1" t="s">
        <v>386</v>
      </c>
      <c r="FK1" t="s">
        <v>387</v>
      </c>
      <c r="FL1" t="s">
        <v>388</v>
      </c>
      <c r="FM1" t="s">
        <v>389</v>
      </c>
      <c r="FN1" t="s">
        <v>390</v>
      </c>
      <c r="FO1" t="s">
        <v>391</v>
      </c>
      <c r="FP1" t="s">
        <v>392</v>
      </c>
      <c r="FQ1" t="s">
        <v>393</v>
      </c>
      <c r="FR1" t="s">
        <v>394</v>
      </c>
      <c r="FS1" t="s">
        <v>395</v>
      </c>
      <c r="FT1" t="s">
        <v>396</v>
      </c>
      <c r="FU1" t="s">
        <v>397</v>
      </c>
      <c r="FV1" t="s">
        <v>398</v>
      </c>
      <c r="FW1" t="s">
        <v>399</v>
      </c>
      <c r="FX1" t="s">
        <v>400</v>
      </c>
      <c r="FY1" t="s">
        <v>401</v>
      </c>
      <c r="FZ1" t="s">
        <v>402</v>
      </c>
      <c r="GA1" t="s">
        <v>403</v>
      </c>
      <c r="GB1" t="s">
        <v>404</v>
      </c>
      <c r="GC1" t="s">
        <v>405</v>
      </c>
      <c r="GD1" t="s">
        <v>406</v>
      </c>
      <c r="GE1" t="s">
        <v>407</v>
      </c>
      <c r="GF1" t="s">
        <v>408</v>
      </c>
      <c r="GG1" t="s">
        <v>409</v>
      </c>
      <c r="GH1" t="s">
        <v>410</v>
      </c>
      <c r="GI1" t="s">
        <v>411</v>
      </c>
      <c r="GJ1" t="s">
        <v>412</v>
      </c>
      <c r="GK1" t="s">
        <v>413</v>
      </c>
      <c r="GL1" t="s">
        <v>414</v>
      </c>
      <c r="GM1" t="s">
        <v>415</v>
      </c>
      <c r="GN1" t="s">
        <v>416</v>
      </c>
      <c r="GO1" t="s">
        <v>417</v>
      </c>
      <c r="GP1" t="s">
        <v>418</v>
      </c>
      <c r="GQ1" t="s">
        <v>419</v>
      </c>
      <c r="GR1" t="s">
        <v>420</v>
      </c>
      <c r="GS1" t="s">
        <v>421</v>
      </c>
      <c r="GT1" t="s">
        <v>422</v>
      </c>
      <c r="GU1" t="s">
        <v>423</v>
      </c>
      <c r="GV1" t="s">
        <v>424</v>
      </c>
      <c r="GW1" t="s">
        <v>425</v>
      </c>
      <c r="GX1" t="s">
        <v>426</v>
      </c>
      <c r="GY1" t="s">
        <v>427</v>
      </c>
      <c r="GZ1" t="s">
        <v>428</v>
      </c>
      <c r="HA1" t="s">
        <v>429</v>
      </c>
      <c r="HB1" t="s">
        <v>430</v>
      </c>
      <c r="HC1" t="s">
        <v>431</v>
      </c>
      <c r="HD1" t="s">
        <v>432</v>
      </c>
      <c r="HE1" t="s">
        <v>433</v>
      </c>
      <c r="HF1" t="s">
        <v>434</v>
      </c>
      <c r="HG1" t="s">
        <v>435</v>
      </c>
      <c r="HH1" t="s">
        <v>436</v>
      </c>
      <c r="HI1" t="s">
        <v>437</v>
      </c>
      <c r="HJ1" t="s">
        <v>438</v>
      </c>
      <c r="HK1" t="s">
        <v>439</v>
      </c>
      <c r="HL1" t="s">
        <v>440</v>
      </c>
      <c r="HM1" t="s">
        <v>441</v>
      </c>
      <c r="HN1" t="s">
        <v>442</v>
      </c>
      <c r="HO1" t="s">
        <v>443</v>
      </c>
      <c r="HP1" t="s">
        <v>444</v>
      </c>
      <c r="HQ1" t="s">
        <v>445</v>
      </c>
      <c r="HR1" t="s">
        <v>446</v>
      </c>
      <c r="HS1" t="s">
        <v>447</v>
      </c>
      <c r="HT1" t="s">
        <v>448</v>
      </c>
      <c r="HU1" t="s">
        <v>449</v>
      </c>
      <c r="HV1" t="s">
        <v>450</v>
      </c>
      <c r="HW1" t="s">
        <v>451</v>
      </c>
      <c r="HX1" t="s">
        <v>452</v>
      </c>
      <c r="HY1" t="s">
        <v>453</v>
      </c>
      <c r="HZ1" t="s">
        <v>454</v>
      </c>
      <c r="IA1" t="s">
        <v>455</v>
      </c>
      <c r="IB1" t="s">
        <v>456</v>
      </c>
      <c r="IC1" t="s">
        <v>457</v>
      </c>
      <c r="ID1" t="s">
        <v>458</v>
      </c>
      <c r="IE1" t="s">
        <v>459</v>
      </c>
      <c r="IF1" t="s">
        <v>460</v>
      </c>
      <c r="IG1" t="s">
        <v>461</v>
      </c>
      <c r="IH1" t="s">
        <v>462</v>
      </c>
      <c r="II1" t="s">
        <v>463</v>
      </c>
      <c r="IJ1" t="s">
        <v>464</v>
      </c>
      <c r="IK1" t="s">
        <v>465</v>
      </c>
      <c r="IL1" t="s">
        <v>466</v>
      </c>
      <c r="IM1" t="s">
        <v>467</v>
      </c>
      <c r="IN1" t="s">
        <v>468</v>
      </c>
      <c r="IO1" t="s">
        <v>469</v>
      </c>
      <c r="IP1" t="s">
        <v>470</v>
      </c>
      <c r="IQ1" t="s">
        <v>471</v>
      </c>
      <c r="IR1" t="s">
        <v>472</v>
      </c>
      <c r="IS1" t="s">
        <v>473</v>
      </c>
      <c r="IT1" t="s">
        <v>474</v>
      </c>
      <c r="IU1" t="s">
        <v>475</v>
      </c>
      <c r="IV1" t="s">
        <v>476</v>
      </c>
      <c r="IW1" t="s">
        <v>477</v>
      </c>
      <c r="IX1" t="s">
        <v>478</v>
      </c>
      <c r="IY1" t="s">
        <v>480</v>
      </c>
      <c r="IZ1" t="s">
        <v>481</v>
      </c>
      <c r="JA1" t="s">
        <v>482</v>
      </c>
      <c r="JB1" t="s">
        <v>483</v>
      </c>
      <c r="JC1" t="s">
        <v>484</v>
      </c>
      <c r="JD1" t="s">
        <v>485</v>
      </c>
      <c r="JE1" t="s">
        <v>486</v>
      </c>
      <c r="JF1" t="s">
        <v>487</v>
      </c>
      <c r="JG1" t="s">
        <v>488</v>
      </c>
      <c r="JH1" t="s">
        <v>489</v>
      </c>
      <c r="JI1" t="s">
        <v>490</v>
      </c>
      <c r="JJ1" t="s">
        <v>491</v>
      </c>
      <c r="JK1" t="s">
        <v>492</v>
      </c>
      <c r="JL1" t="s">
        <v>493</v>
      </c>
      <c r="JM1" t="s">
        <v>494</v>
      </c>
      <c r="JN1" t="s">
        <v>495</v>
      </c>
      <c r="JO1" t="s">
        <v>496</v>
      </c>
      <c r="JP1" t="s">
        <v>497</v>
      </c>
      <c r="JQ1" t="s">
        <v>498</v>
      </c>
      <c r="JR1" t="s">
        <v>499</v>
      </c>
      <c r="JS1" t="s">
        <v>500</v>
      </c>
      <c r="JT1" t="s">
        <v>501</v>
      </c>
      <c r="JU1" t="s">
        <v>502</v>
      </c>
      <c r="JV1" t="s">
        <v>503</v>
      </c>
      <c r="JW1" t="s">
        <v>504</v>
      </c>
      <c r="JX1" t="s">
        <v>505</v>
      </c>
      <c r="JY1" t="s">
        <v>506</v>
      </c>
      <c r="JZ1" t="s">
        <v>507</v>
      </c>
      <c r="KA1" t="s">
        <v>508</v>
      </c>
      <c r="KB1" t="s">
        <v>509</v>
      </c>
      <c r="KC1" t="s">
        <v>510</v>
      </c>
      <c r="KD1" t="s">
        <v>511</v>
      </c>
    </row>
    <row r="2" spans="1:290" hidden="1" x14ac:dyDescent="0.3">
      <c r="A2" s="1" t="s">
        <v>0</v>
      </c>
      <c r="B2" s="2">
        <v>4056979</v>
      </c>
      <c r="C2" s="5" t="s">
        <v>220</v>
      </c>
      <c r="D2" s="5" t="s">
        <v>220</v>
      </c>
      <c r="E2" s="5" t="s">
        <v>220</v>
      </c>
      <c r="F2" s="5" t="s">
        <v>220</v>
      </c>
      <c r="G2" s="5" t="s">
        <v>220</v>
      </c>
      <c r="H2" s="5" t="s">
        <v>220</v>
      </c>
      <c r="I2" s="5" t="s">
        <v>220</v>
      </c>
      <c r="J2" s="5">
        <v>0</v>
      </c>
      <c r="K2" s="5">
        <v>0</v>
      </c>
      <c r="L2" s="5">
        <v>0</v>
      </c>
      <c r="M2" s="5">
        <v>0</v>
      </c>
      <c r="N2" s="5">
        <v>0</v>
      </c>
      <c r="O2" s="5">
        <v>0</v>
      </c>
      <c r="P2" s="5">
        <v>0</v>
      </c>
      <c r="Q2" s="5">
        <v>0</v>
      </c>
      <c r="R2" s="5">
        <v>0</v>
      </c>
      <c r="S2" s="5">
        <v>0</v>
      </c>
      <c r="T2" s="5">
        <v>671330</v>
      </c>
      <c r="U2" s="5">
        <v>7885963</v>
      </c>
      <c r="V2" s="5">
        <v>7815238</v>
      </c>
      <c r="W2" s="5">
        <v>7247622</v>
      </c>
      <c r="X2" s="5">
        <v>7167465</v>
      </c>
      <c r="Y2" s="5">
        <v>6770544</v>
      </c>
      <c r="Z2" s="5">
        <v>6679540</v>
      </c>
      <c r="AA2" s="5">
        <v>6223169</v>
      </c>
      <c r="AB2" s="5">
        <v>5954380</v>
      </c>
      <c r="AC2" s="5">
        <v>5612230</v>
      </c>
      <c r="AD2" s="5">
        <v>5407570</v>
      </c>
      <c r="AE2" s="5">
        <v>5476497</v>
      </c>
      <c r="AF2" s="5">
        <v>5368128</v>
      </c>
      <c r="AG2" s="5">
        <v>5277961</v>
      </c>
      <c r="AH2" s="5">
        <v>4945741</v>
      </c>
      <c r="AI2" s="5" t="s">
        <v>220</v>
      </c>
      <c r="AJ2" s="5" t="s">
        <v>220</v>
      </c>
      <c r="AK2" s="5" t="s">
        <v>220</v>
      </c>
      <c r="AL2" s="5" t="s">
        <v>220</v>
      </c>
      <c r="AM2" s="5" t="s">
        <v>220</v>
      </c>
      <c r="AN2" s="5" t="s">
        <v>220</v>
      </c>
      <c r="AO2" s="5" t="s">
        <v>220</v>
      </c>
      <c r="AP2" s="5">
        <v>0</v>
      </c>
      <c r="AQ2" s="5">
        <v>0</v>
      </c>
      <c r="AR2" s="5">
        <v>0</v>
      </c>
      <c r="AS2" s="5">
        <v>0</v>
      </c>
      <c r="AT2" s="5">
        <v>14931</v>
      </c>
      <c r="AU2" s="5">
        <v>121302</v>
      </c>
      <c r="AV2" s="5">
        <v>376338</v>
      </c>
      <c r="AW2" s="5">
        <v>2493628</v>
      </c>
      <c r="AX2" s="5">
        <v>14334690</v>
      </c>
      <c r="AY2" s="5">
        <v>22344947</v>
      </c>
      <c r="AZ2" s="5">
        <v>21810586</v>
      </c>
      <c r="BA2" s="5">
        <v>24098774</v>
      </c>
      <c r="BB2" s="5">
        <v>23451318</v>
      </c>
      <c r="BC2" s="5">
        <v>23116250</v>
      </c>
      <c r="BD2" s="5">
        <v>23059230</v>
      </c>
      <c r="BE2" s="5">
        <v>21839224</v>
      </c>
      <c r="BF2" s="5">
        <v>21590888</v>
      </c>
      <c r="BG2" s="5">
        <v>20273951</v>
      </c>
      <c r="BH2" s="5">
        <v>19130309</v>
      </c>
      <c r="BI2" s="5">
        <v>17644111</v>
      </c>
      <c r="BJ2" s="5">
        <v>17173252</v>
      </c>
      <c r="BK2" s="5">
        <v>16925627</v>
      </c>
      <c r="BL2" s="5">
        <v>15722323</v>
      </c>
      <c r="BM2" s="5">
        <v>15306773</v>
      </c>
      <c r="BN2" s="5">
        <v>14617583</v>
      </c>
      <c r="BO2" s="6" t="s">
        <v>220</v>
      </c>
      <c r="BP2" s="6" t="s">
        <v>220</v>
      </c>
      <c r="BQ2" s="6" t="s">
        <v>220</v>
      </c>
      <c r="BR2" s="6" t="s">
        <v>220</v>
      </c>
      <c r="BS2" s="6" t="s">
        <v>220</v>
      </c>
      <c r="BT2" s="6" t="s">
        <v>220</v>
      </c>
      <c r="BU2" s="6" t="s">
        <v>220</v>
      </c>
      <c r="BV2" s="6" t="s">
        <v>220</v>
      </c>
      <c r="BW2" s="6" t="s">
        <v>220</v>
      </c>
      <c r="BX2" s="6" t="s">
        <v>220</v>
      </c>
      <c r="BY2" s="6" t="s">
        <v>220</v>
      </c>
      <c r="BZ2" s="6" t="s">
        <v>220</v>
      </c>
      <c r="CA2" s="6" t="s">
        <v>220</v>
      </c>
      <c r="CB2" s="6" t="s">
        <v>220</v>
      </c>
      <c r="CC2" s="6" t="s">
        <v>220</v>
      </c>
      <c r="CD2" s="6" t="s">
        <v>220</v>
      </c>
      <c r="CE2" s="6" t="s">
        <v>220</v>
      </c>
      <c r="CF2" s="6">
        <v>7.3548803127656699</v>
      </c>
      <c r="CG2" s="6">
        <v>8.3790907971543795</v>
      </c>
      <c r="CH2" s="6">
        <v>8.3165605449251796</v>
      </c>
      <c r="CI2" s="6" t="s">
        <v>220</v>
      </c>
      <c r="CJ2" s="6" t="s">
        <v>220</v>
      </c>
      <c r="CK2" s="6" t="s">
        <v>220</v>
      </c>
      <c r="CL2" s="6" t="s">
        <v>220</v>
      </c>
      <c r="CM2" s="6" t="s">
        <v>220</v>
      </c>
      <c r="CN2" s="6" t="s">
        <v>220</v>
      </c>
      <c r="CO2" s="6" t="s">
        <v>220</v>
      </c>
      <c r="CP2" s="6" t="s">
        <v>220</v>
      </c>
      <c r="CQ2" s="6" t="s">
        <v>220</v>
      </c>
      <c r="CR2" s="6" t="s">
        <v>220</v>
      </c>
      <c r="CS2" s="6" t="s">
        <v>220</v>
      </c>
      <c r="CT2" s="6" t="s">
        <v>220</v>
      </c>
      <c r="CU2" s="6" t="s">
        <v>220</v>
      </c>
      <c r="CV2" s="6" t="s">
        <v>220</v>
      </c>
      <c r="CW2" s="6" t="s">
        <v>220</v>
      </c>
      <c r="CX2" s="6" t="s">
        <v>220</v>
      </c>
      <c r="CY2" s="6" t="s">
        <v>220</v>
      </c>
      <c r="CZ2" s="6" t="s">
        <v>220</v>
      </c>
      <c r="DA2" s="6" t="s">
        <v>220</v>
      </c>
      <c r="DB2" s="6" t="s">
        <v>220</v>
      </c>
      <c r="DC2" s="6" t="s">
        <v>220</v>
      </c>
      <c r="DD2" s="6" t="s">
        <v>220</v>
      </c>
      <c r="DE2" s="6" t="s">
        <v>220</v>
      </c>
      <c r="DF2" s="6" t="s">
        <v>220</v>
      </c>
      <c r="DG2" s="6" t="s">
        <v>220</v>
      </c>
      <c r="DH2" s="6" t="s">
        <v>220</v>
      </c>
      <c r="DI2" s="6" t="s">
        <v>220</v>
      </c>
      <c r="DJ2" s="6" t="s">
        <v>220</v>
      </c>
      <c r="DK2" s="6" t="s">
        <v>220</v>
      </c>
      <c r="DL2" s="6">
        <v>6.8662606193733602</v>
      </c>
      <c r="DM2" s="6">
        <v>7.5749949313164802</v>
      </c>
      <c r="DN2" s="6">
        <v>7.2476578662864597</v>
      </c>
      <c r="DO2" s="6" t="s">
        <v>220</v>
      </c>
      <c r="DP2" s="6" t="s">
        <v>220</v>
      </c>
      <c r="DQ2" s="6" t="s">
        <v>220</v>
      </c>
      <c r="DR2" s="6" t="s">
        <v>220</v>
      </c>
      <c r="DS2" s="6" t="s">
        <v>220</v>
      </c>
      <c r="DT2" s="6" t="s">
        <v>220</v>
      </c>
      <c r="DU2" s="6" t="s">
        <v>220</v>
      </c>
      <c r="DV2" s="6" t="s">
        <v>220</v>
      </c>
      <c r="DW2" s="6" t="s">
        <v>220</v>
      </c>
      <c r="DX2" s="6" t="s">
        <v>220</v>
      </c>
      <c r="DY2" s="6" t="s">
        <v>220</v>
      </c>
      <c r="DZ2" s="6" t="s">
        <v>220</v>
      </c>
      <c r="EA2" s="6" t="s">
        <v>220</v>
      </c>
      <c r="EB2" s="6" t="s">
        <v>220</v>
      </c>
      <c r="EC2" s="6" t="s">
        <v>220</v>
      </c>
      <c r="ED2" s="6" t="s">
        <v>220</v>
      </c>
      <c r="EE2" s="6" t="s">
        <v>220</v>
      </c>
      <c r="EF2" s="6" t="s">
        <v>220</v>
      </c>
      <c r="EG2" s="6" t="s">
        <v>220</v>
      </c>
      <c r="EH2" s="6" t="s">
        <v>220</v>
      </c>
      <c r="EI2" s="6" t="s">
        <v>220</v>
      </c>
      <c r="EJ2" s="6" t="s">
        <v>220</v>
      </c>
      <c r="EK2" s="6" t="s">
        <v>220</v>
      </c>
      <c r="EL2" s="6" t="s">
        <v>220</v>
      </c>
      <c r="EM2" s="6" t="s">
        <v>220</v>
      </c>
      <c r="EN2" s="6" t="s">
        <v>220</v>
      </c>
      <c r="EO2" s="6" t="s">
        <v>220</v>
      </c>
      <c r="EP2" s="6" t="s">
        <v>220</v>
      </c>
      <c r="EQ2" s="6" t="s">
        <v>220</v>
      </c>
      <c r="ER2" s="6">
        <v>7.3548803127656743</v>
      </c>
      <c r="ES2" s="6">
        <v>8.3750978955932407</v>
      </c>
      <c r="ET2" s="6">
        <v>8.3165605449251832</v>
      </c>
      <c r="EU2" s="6" t="s">
        <v>220</v>
      </c>
      <c r="EV2" s="6" t="s">
        <v>220</v>
      </c>
      <c r="EW2" s="6" t="s">
        <v>220</v>
      </c>
      <c r="EX2" s="6" t="s">
        <v>220</v>
      </c>
      <c r="EY2" s="6" t="s">
        <v>220</v>
      </c>
      <c r="EZ2" s="6" t="s">
        <v>220</v>
      </c>
      <c r="FA2" s="6" t="s">
        <v>220</v>
      </c>
      <c r="FB2" s="6" t="s">
        <v>220</v>
      </c>
      <c r="FC2" s="6" t="s">
        <v>220</v>
      </c>
      <c r="FD2" s="6" t="s">
        <v>220</v>
      </c>
      <c r="FE2" s="6" t="s">
        <v>220</v>
      </c>
      <c r="FF2" s="6" t="s">
        <v>220</v>
      </c>
      <c r="FG2" s="6" t="s">
        <v>220</v>
      </c>
      <c r="FH2" s="6" t="s">
        <v>220</v>
      </c>
      <c r="FI2" s="6" t="s">
        <v>220</v>
      </c>
      <c r="FJ2" s="6" t="s">
        <v>220</v>
      </c>
      <c r="FK2" s="6" t="s">
        <v>220</v>
      </c>
      <c r="FL2" s="6" t="s">
        <v>220</v>
      </c>
      <c r="FM2" s="6" t="s">
        <v>220</v>
      </c>
      <c r="FN2" s="6" t="s">
        <v>220</v>
      </c>
      <c r="FO2" s="6" t="s">
        <v>220</v>
      </c>
      <c r="FP2" s="6" t="s">
        <v>220</v>
      </c>
      <c r="FQ2" s="6" t="s">
        <v>220</v>
      </c>
      <c r="FR2" s="6" t="s">
        <v>220</v>
      </c>
      <c r="FS2" s="6" t="s">
        <v>220</v>
      </c>
      <c r="FT2" s="6" t="s">
        <v>220</v>
      </c>
      <c r="FU2" s="6" t="s">
        <v>220</v>
      </c>
      <c r="FV2" s="6" t="s">
        <v>220</v>
      </c>
      <c r="FW2" s="6" t="s">
        <v>220</v>
      </c>
      <c r="FX2" s="6">
        <v>6.8662606193733673</v>
      </c>
      <c r="FY2" s="6">
        <v>7.5181214984915297</v>
      </c>
      <c r="FZ2" s="6">
        <v>7.2476578662864695</v>
      </c>
      <c r="GA2" s="6" t="s">
        <v>220</v>
      </c>
      <c r="GB2" s="6" t="s">
        <v>220</v>
      </c>
      <c r="GC2" s="6" t="s">
        <v>220</v>
      </c>
      <c r="GD2" s="6" t="s">
        <v>220</v>
      </c>
      <c r="GE2" s="6" t="s">
        <v>220</v>
      </c>
      <c r="GF2" s="6" t="s">
        <v>220</v>
      </c>
      <c r="GG2" s="6" t="s">
        <v>220</v>
      </c>
      <c r="GH2" s="6" t="s">
        <v>220</v>
      </c>
      <c r="GI2" s="6" t="s">
        <v>220</v>
      </c>
      <c r="GJ2" s="6" t="s">
        <v>220</v>
      </c>
      <c r="GK2" s="6" t="s">
        <v>220</v>
      </c>
      <c r="GL2" s="6" t="s">
        <v>220</v>
      </c>
      <c r="GM2" s="5" t="s">
        <v>220</v>
      </c>
      <c r="GN2" s="5" t="s">
        <v>220</v>
      </c>
      <c r="GO2" s="5" t="s">
        <v>220</v>
      </c>
      <c r="GP2" s="5" t="s">
        <v>220</v>
      </c>
      <c r="GQ2" s="5" t="s">
        <v>220</v>
      </c>
      <c r="GR2" s="5" t="s">
        <v>220</v>
      </c>
      <c r="GS2" s="5" t="s">
        <v>220</v>
      </c>
      <c r="GT2" s="5" t="s">
        <v>220</v>
      </c>
      <c r="GU2" s="5" t="s">
        <v>220</v>
      </c>
      <c r="GV2" s="5" t="s">
        <v>220</v>
      </c>
      <c r="GW2" s="5" t="s">
        <v>220</v>
      </c>
      <c r="GX2" s="5" t="s">
        <v>220</v>
      </c>
      <c r="GY2" s="5" t="s">
        <v>220</v>
      </c>
      <c r="GZ2" s="5" t="s">
        <v>220</v>
      </c>
      <c r="HA2" s="5" t="s">
        <v>220</v>
      </c>
      <c r="HB2" s="5">
        <v>0</v>
      </c>
      <c r="HC2" s="5">
        <v>0</v>
      </c>
      <c r="HD2" s="5">
        <v>52647</v>
      </c>
      <c r="HE2" s="5">
        <v>580973</v>
      </c>
      <c r="HF2" s="5">
        <v>573119</v>
      </c>
      <c r="HG2" s="5" t="s">
        <v>220</v>
      </c>
      <c r="HH2" s="5" t="s">
        <v>220</v>
      </c>
      <c r="HI2" s="5" t="s">
        <v>220</v>
      </c>
      <c r="HJ2" s="5" t="s">
        <v>220</v>
      </c>
      <c r="HK2" s="5" t="s">
        <v>220</v>
      </c>
      <c r="HL2" s="5" t="s">
        <v>220</v>
      </c>
      <c r="HM2" s="5" t="s">
        <v>220</v>
      </c>
      <c r="HN2" s="5" t="s">
        <v>220</v>
      </c>
      <c r="HO2" s="5" t="s">
        <v>220</v>
      </c>
      <c r="HP2" s="5" t="s">
        <v>220</v>
      </c>
      <c r="HQ2" s="5" t="s">
        <v>220</v>
      </c>
      <c r="HR2" s="5" t="s">
        <v>220</v>
      </c>
      <c r="HS2" s="5" t="s">
        <v>220</v>
      </c>
      <c r="HT2" s="5" t="s">
        <v>220</v>
      </c>
      <c r="HU2" s="5" t="s">
        <v>220</v>
      </c>
      <c r="HV2" s="5" t="s">
        <v>220</v>
      </c>
      <c r="HW2" s="5" t="s">
        <v>220</v>
      </c>
      <c r="HX2" s="5" t="s">
        <v>220</v>
      </c>
      <c r="HY2" s="5" t="s">
        <v>220</v>
      </c>
      <c r="HZ2" s="5" t="s">
        <v>220</v>
      </c>
      <c r="IA2" s="5" t="s">
        <v>220</v>
      </c>
      <c r="IB2" s="5" t="s">
        <v>220</v>
      </c>
      <c r="IC2" s="5" t="s">
        <v>220</v>
      </c>
      <c r="ID2" s="5" t="s">
        <v>220</v>
      </c>
      <c r="IE2" s="5" t="s">
        <v>220</v>
      </c>
      <c r="IF2" s="5" t="s">
        <v>220</v>
      </c>
      <c r="IG2" s="5" t="s">
        <v>220</v>
      </c>
      <c r="IH2" s="5">
        <v>0</v>
      </c>
      <c r="II2" s="5">
        <v>0</v>
      </c>
      <c r="IJ2" s="5">
        <v>61889</v>
      </c>
      <c r="IK2" s="5">
        <v>682662</v>
      </c>
      <c r="IL2" s="5">
        <v>672742</v>
      </c>
      <c r="IM2" s="5" t="s">
        <v>220</v>
      </c>
      <c r="IN2" s="5" t="s">
        <v>220</v>
      </c>
      <c r="IO2" s="5" t="s">
        <v>220</v>
      </c>
      <c r="IP2" s="5" t="s">
        <v>220</v>
      </c>
      <c r="IQ2" s="5" t="s">
        <v>220</v>
      </c>
      <c r="IR2" s="5" t="s">
        <v>220</v>
      </c>
      <c r="IS2" s="5" t="s">
        <v>220</v>
      </c>
      <c r="IT2" s="5" t="s">
        <v>220</v>
      </c>
      <c r="IU2" s="5" t="s">
        <v>220</v>
      </c>
      <c r="IV2" s="5" t="s">
        <v>220</v>
      </c>
      <c r="IW2" s="5" t="s">
        <v>220</v>
      </c>
      <c r="IX2" s="5" t="s">
        <v>220</v>
      </c>
      <c r="IY2" t="s">
        <v>220</v>
      </c>
      <c r="IZ2" t="s">
        <v>220</v>
      </c>
      <c r="JA2" t="s">
        <v>220</v>
      </c>
      <c r="JB2" t="s">
        <v>220</v>
      </c>
      <c r="JC2" t="s">
        <v>220</v>
      </c>
      <c r="JD2" t="s">
        <v>220</v>
      </c>
      <c r="JE2" t="s">
        <v>220</v>
      </c>
      <c r="JF2" t="s">
        <v>220</v>
      </c>
      <c r="JG2" t="s">
        <v>220</v>
      </c>
      <c r="JH2" t="s">
        <v>220</v>
      </c>
      <c r="JI2" t="s">
        <v>220</v>
      </c>
      <c r="JJ2" t="s">
        <v>220</v>
      </c>
      <c r="JK2" t="s">
        <v>220</v>
      </c>
      <c r="JL2" t="s">
        <v>220</v>
      </c>
      <c r="JM2" t="s">
        <v>220</v>
      </c>
      <c r="JN2">
        <v>0</v>
      </c>
      <c r="JO2">
        <v>0</v>
      </c>
      <c r="JP2">
        <v>1498676</v>
      </c>
      <c r="JQ2">
        <v>20328203</v>
      </c>
      <c r="JR2">
        <v>21106929</v>
      </c>
      <c r="JS2" t="s">
        <v>220</v>
      </c>
      <c r="JT2" t="s">
        <v>220</v>
      </c>
      <c r="JU2" t="s">
        <v>220</v>
      </c>
      <c r="JV2" t="s">
        <v>220</v>
      </c>
      <c r="JW2" t="s">
        <v>220</v>
      </c>
      <c r="JX2" t="s">
        <v>220</v>
      </c>
      <c r="JY2" t="s">
        <v>220</v>
      </c>
      <c r="JZ2" t="s">
        <v>220</v>
      </c>
      <c r="KA2" t="s">
        <v>220</v>
      </c>
      <c r="KB2" t="s">
        <v>220</v>
      </c>
      <c r="KC2" t="s">
        <v>220</v>
      </c>
      <c r="KD2" t="s">
        <v>220</v>
      </c>
    </row>
    <row r="3" spans="1:290" hidden="1" x14ac:dyDescent="0.3">
      <c r="A3" s="1" t="s">
        <v>1</v>
      </c>
      <c r="B3" s="2">
        <v>4056935</v>
      </c>
      <c r="C3" s="5">
        <v>0</v>
      </c>
      <c r="D3" s="5">
        <v>0</v>
      </c>
      <c r="E3" s="5">
        <v>0</v>
      </c>
      <c r="F3" s="5" t="s">
        <v>220</v>
      </c>
      <c r="G3" s="5" t="s">
        <v>220</v>
      </c>
      <c r="H3" s="5" t="s">
        <v>220</v>
      </c>
      <c r="I3" s="5" t="s">
        <v>220</v>
      </c>
      <c r="J3" s="5" t="s">
        <v>220</v>
      </c>
      <c r="K3" s="5" t="s">
        <v>220</v>
      </c>
      <c r="L3" s="5" t="s">
        <v>220</v>
      </c>
      <c r="M3" s="5" t="s">
        <v>220</v>
      </c>
      <c r="N3" s="5" t="s">
        <v>220</v>
      </c>
      <c r="O3" s="5" t="s">
        <v>220</v>
      </c>
      <c r="P3" s="5" t="s">
        <v>220</v>
      </c>
      <c r="Q3" s="5" t="s">
        <v>220</v>
      </c>
      <c r="R3" s="5" t="s">
        <v>220</v>
      </c>
      <c r="S3" s="5" t="s">
        <v>220</v>
      </c>
      <c r="T3" s="5" t="s">
        <v>220</v>
      </c>
      <c r="U3" s="5" t="s">
        <v>220</v>
      </c>
      <c r="V3" s="5" t="s">
        <v>220</v>
      </c>
      <c r="W3" s="5" t="s">
        <v>220</v>
      </c>
      <c r="X3" s="5" t="s">
        <v>220</v>
      </c>
      <c r="Y3" s="5" t="s">
        <v>220</v>
      </c>
      <c r="Z3" s="5" t="s">
        <v>220</v>
      </c>
      <c r="AA3" s="5" t="s">
        <v>220</v>
      </c>
      <c r="AB3" s="5" t="s">
        <v>220</v>
      </c>
      <c r="AC3" s="5" t="s">
        <v>220</v>
      </c>
      <c r="AD3" s="5" t="s">
        <v>220</v>
      </c>
      <c r="AE3" s="5" t="s">
        <v>220</v>
      </c>
      <c r="AF3" s="5" t="s">
        <v>220</v>
      </c>
      <c r="AG3" s="5" t="s">
        <v>220</v>
      </c>
      <c r="AH3" s="5" t="s">
        <v>220</v>
      </c>
      <c r="AI3" s="5">
        <v>1665782</v>
      </c>
      <c r="AJ3" s="5">
        <v>1654639</v>
      </c>
      <c r="AK3" s="5">
        <v>923791</v>
      </c>
      <c r="AL3" s="5" t="s">
        <v>220</v>
      </c>
      <c r="AM3" s="5" t="s">
        <v>220</v>
      </c>
      <c r="AN3" s="5" t="s">
        <v>220</v>
      </c>
      <c r="AO3" s="5" t="s">
        <v>220</v>
      </c>
      <c r="AP3" s="5" t="s">
        <v>220</v>
      </c>
      <c r="AQ3" s="5" t="s">
        <v>220</v>
      </c>
      <c r="AR3" s="5" t="s">
        <v>220</v>
      </c>
      <c r="AS3" s="5" t="s">
        <v>220</v>
      </c>
      <c r="AT3" s="5" t="s">
        <v>220</v>
      </c>
      <c r="AU3" s="5" t="s">
        <v>220</v>
      </c>
      <c r="AV3" s="5" t="s">
        <v>220</v>
      </c>
      <c r="AW3" s="5" t="s">
        <v>220</v>
      </c>
      <c r="AX3" s="5" t="s">
        <v>220</v>
      </c>
      <c r="AY3" s="5" t="s">
        <v>220</v>
      </c>
      <c r="AZ3" s="5" t="s">
        <v>220</v>
      </c>
      <c r="BA3" s="5" t="s">
        <v>220</v>
      </c>
      <c r="BB3" s="5" t="s">
        <v>220</v>
      </c>
      <c r="BC3" s="5" t="s">
        <v>220</v>
      </c>
      <c r="BD3" s="5" t="s">
        <v>220</v>
      </c>
      <c r="BE3" s="5" t="s">
        <v>220</v>
      </c>
      <c r="BF3" s="5" t="s">
        <v>220</v>
      </c>
      <c r="BG3" s="5" t="s">
        <v>220</v>
      </c>
      <c r="BH3" s="5" t="s">
        <v>220</v>
      </c>
      <c r="BI3" s="5" t="s">
        <v>220</v>
      </c>
      <c r="BJ3" s="5" t="s">
        <v>220</v>
      </c>
      <c r="BK3" s="5" t="s">
        <v>220</v>
      </c>
      <c r="BL3" s="5" t="s">
        <v>220</v>
      </c>
      <c r="BM3" s="5" t="s">
        <v>220</v>
      </c>
      <c r="BN3" s="5" t="s">
        <v>220</v>
      </c>
      <c r="BO3" s="6" t="s">
        <v>220</v>
      </c>
      <c r="BP3" s="6" t="s">
        <v>220</v>
      </c>
      <c r="BQ3" s="6" t="s">
        <v>220</v>
      </c>
      <c r="BR3" s="6" t="s">
        <v>220</v>
      </c>
      <c r="BS3" s="6" t="s">
        <v>220</v>
      </c>
      <c r="BT3" s="6" t="s">
        <v>220</v>
      </c>
      <c r="BU3" s="6" t="s">
        <v>220</v>
      </c>
      <c r="BV3" s="6" t="s">
        <v>220</v>
      </c>
      <c r="BW3" s="6" t="s">
        <v>220</v>
      </c>
      <c r="BX3" s="6" t="s">
        <v>220</v>
      </c>
      <c r="BY3" s="6" t="s">
        <v>220</v>
      </c>
      <c r="BZ3" s="6" t="s">
        <v>220</v>
      </c>
      <c r="CA3" s="6" t="s">
        <v>220</v>
      </c>
      <c r="CB3" s="6" t="s">
        <v>220</v>
      </c>
      <c r="CC3" s="6" t="s">
        <v>220</v>
      </c>
      <c r="CD3" s="6" t="s">
        <v>220</v>
      </c>
      <c r="CE3" s="6" t="s">
        <v>220</v>
      </c>
      <c r="CF3" s="6" t="s">
        <v>220</v>
      </c>
      <c r="CG3" s="6" t="s">
        <v>220</v>
      </c>
      <c r="CH3" s="6" t="s">
        <v>220</v>
      </c>
      <c r="CI3" s="6" t="s">
        <v>220</v>
      </c>
      <c r="CJ3" s="6" t="s">
        <v>220</v>
      </c>
      <c r="CK3" s="6" t="s">
        <v>220</v>
      </c>
      <c r="CL3" s="6" t="s">
        <v>220</v>
      </c>
      <c r="CM3" s="6" t="s">
        <v>220</v>
      </c>
      <c r="CN3" s="6" t="s">
        <v>220</v>
      </c>
      <c r="CO3" s="6" t="s">
        <v>220</v>
      </c>
      <c r="CP3" s="6" t="s">
        <v>220</v>
      </c>
      <c r="CQ3" s="6" t="s">
        <v>220</v>
      </c>
      <c r="CR3" s="6" t="s">
        <v>220</v>
      </c>
      <c r="CS3" s="6" t="s">
        <v>220</v>
      </c>
      <c r="CT3" s="6" t="s">
        <v>220</v>
      </c>
      <c r="CU3" s="6" t="s">
        <v>220</v>
      </c>
      <c r="CV3" s="6" t="s">
        <v>220</v>
      </c>
      <c r="CW3" s="6" t="s">
        <v>220</v>
      </c>
      <c r="CX3" s="6" t="s">
        <v>220</v>
      </c>
      <c r="CY3" s="6" t="s">
        <v>220</v>
      </c>
      <c r="CZ3" s="6" t="s">
        <v>220</v>
      </c>
      <c r="DA3" s="6" t="s">
        <v>220</v>
      </c>
      <c r="DB3" s="6" t="s">
        <v>220</v>
      </c>
      <c r="DC3" s="6" t="s">
        <v>220</v>
      </c>
      <c r="DD3" s="6" t="s">
        <v>220</v>
      </c>
      <c r="DE3" s="6" t="s">
        <v>220</v>
      </c>
      <c r="DF3" s="6" t="s">
        <v>220</v>
      </c>
      <c r="DG3" s="6" t="s">
        <v>220</v>
      </c>
      <c r="DH3" s="6" t="s">
        <v>220</v>
      </c>
      <c r="DI3" s="6" t="s">
        <v>220</v>
      </c>
      <c r="DJ3" s="6" t="s">
        <v>220</v>
      </c>
      <c r="DK3" s="6" t="s">
        <v>220</v>
      </c>
      <c r="DL3" s="6" t="s">
        <v>220</v>
      </c>
      <c r="DM3" s="6" t="s">
        <v>220</v>
      </c>
      <c r="DN3" s="6" t="s">
        <v>220</v>
      </c>
      <c r="DO3" s="6" t="s">
        <v>220</v>
      </c>
      <c r="DP3" s="6" t="s">
        <v>220</v>
      </c>
      <c r="DQ3" s="6" t="s">
        <v>220</v>
      </c>
      <c r="DR3" s="6" t="s">
        <v>220</v>
      </c>
      <c r="DS3" s="6" t="s">
        <v>220</v>
      </c>
      <c r="DT3" s="6" t="s">
        <v>220</v>
      </c>
      <c r="DU3" s="6" t="s">
        <v>220</v>
      </c>
      <c r="DV3" s="6" t="s">
        <v>220</v>
      </c>
      <c r="DW3" s="6" t="s">
        <v>220</v>
      </c>
      <c r="DX3" s="6" t="s">
        <v>220</v>
      </c>
      <c r="DY3" s="6" t="s">
        <v>220</v>
      </c>
      <c r="DZ3" s="6" t="s">
        <v>220</v>
      </c>
      <c r="EA3" s="6" t="s">
        <v>220</v>
      </c>
      <c r="EB3" s="6" t="s">
        <v>220</v>
      </c>
      <c r="EC3" s="6" t="s">
        <v>220</v>
      </c>
      <c r="ED3" s="6" t="s">
        <v>220</v>
      </c>
      <c r="EE3" s="6" t="s">
        <v>220</v>
      </c>
      <c r="EF3" s="6" t="s">
        <v>220</v>
      </c>
      <c r="EG3" s="6" t="s">
        <v>220</v>
      </c>
      <c r="EH3" s="6" t="s">
        <v>220</v>
      </c>
      <c r="EI3" s="6" t="s">
        <v>220</v>
      </c>
      <c r="EJ3" s="6" t="s">
        <v>220</v>
      </c>
      <c r="EK3" s="6" t="s">
        <v>220</v>
      </c>
      <c r="EL3" s="6" t="s">
        <v>220</v>
      </c>
      <c r="EM3" s="6" t="s">
        <v>220</v>
      </c>
      <c r="EN3" s="6" t="s">
        <v>220</v>
      </c>
      <c r="EO3" s="6" t="s">
        <v>220</v>
      </c>
      <c r="EP3" s="6" t="s">
        <v>220</v>
      </c>
      <c r="EQ3" s="6" t="s">
        <v>220</v>
      </c>
      <c r="ER3" s="6" t="s">
        <v>220</v>
      </c>
      <c r="ES3" s="6" t="s">
        <v>220</v>
      </c>
      <c r="ET3" s="6" t="s">
        <v>220</v>
      </c>
      <c r="EU3" s="6" t="s">
        <v>220</v>
      </c>
      <c r="EV3" s="6" t="s">
        <v>220</v>
      </c>
      <c r="EW3" s="6" t="s">
        <v>220</v>
      </c>
      <c r="EX3" s="6" t="s">
        <v>220</v>
      </c>
      <c r="EY3" s="6" t="s">
        <v>220</v>
      </c>
      <c r="EZ3" s="6" t="s">
        <v>220</v>
      </c>
      <c r="FA3" s="6" t="s">
        <v>220</v>
      </c>
      <c r="FB3" s="6" t="s">
        <v>220</v>
      </c>
      <c r="FC3" s="6" t="s">
        <v>220</v>
      </c>
      <c r="FD3" s="6" t="s">
        <v>220</v>
      </c>
      <c r="FE3" s="6" t="s">
        <v>220</v>
      </c>
      <c r="FF3" s="6" t="s">
        <v>220</v>
      </c>
      <c r="FG3" s="6" t="s">
        <v>220</v>
      </c>
      <c r="FH3" s="6" t="s">
        <v>220</v>
      </c>
      <c r="FI3" s="6" t="s">
        <v>220</v>
      </c>
      <c r="FJ3" s="6" t="s">
        <v>220</v>
      </c>
      <c r="FK3" s="6" t="s">
        <v>220</v>
      </c>
      <c r="FL3" s="6" t="s">
        <v>220</v>
      </c>
      <c r="FM3" s="6" t="s">
        <v>220</v>
      </c>
      <c r="FN3" s="6" t="s">
        <v>220</v>
      </c>
      <c r="FO3" s="6" t="s">
        <v>220</v>
      </c>
      <c r="FP3" s="6" t="s">
        <v>220</v>
      </c>
      <c r="FQ3" s="6" t="s">
        <v>220</v>
      </c>
      <c r="FR3" s="6" t="s">
        <v>220</v>
      </c>
      <c r="FS3" s="6" t="s">
        <v>220</v>
      </c>
      <c r="FT3" s="6" t="s">
        <v>220</v>
      </c>
      <c r="FU3" s="6" t="s">
        <v>220</v>
      </c>
      <c r="FV3" s="6" t="s">
        <v>220</v>
      </c>
      <c r="FW3" s="6" t="s">
        <v>220</v>
      </c>
      <c r="FX3" s="6" t="s">
        <v>220</v>
      </c>
      <c r="FY3" s="6" t="s">
        <v>220</v>
      </c>
      <c r="FZ3" s="6" t="s">
        <v>220</v>
      </c>
      <c r="GA3" s="6" t="s">
        <v>220</v>
      </c>
      <c r="GB3" s="6" t="s">
        <v>220</v>
      </c>
      <c r="GC3" s="6" t="s">
        <v>220</v>
      </c>
      <c r="GD3" s="6" t="s">
        <v>220</v>
      </c>
      <c r="GE3" s="6" t="s">
        <v>220</v>
      </c>
      <c r="GF3" s="6" t="s">
        <v>220</v>
      </c>
      <c r="GG3" s="6" t="s">
        <v>220</v>
      </c>
      <c r="GH3" s="6" t="s">
        <v>220</v>
      </c>
      <c r="GI3" s="6" t="s">
        <v>220</v>
      </c>
      <c r="GJ3" s="6" t="s">
        <v>220</v>
      </c>
      <c r="GK3" s="6" t="s">
        <v>220</v>
      </c>
      <c r="GL3" s="6" t="s">
        <v>220</v>
      </c>
      <c r="GM3" s="5" t="s">
        <v>220</v>
      </c>
      <c r="GN3" s="5" t="s">
        <v>220</v>
      </c>
      <c r="GO3" s="5" t="s">
        <v>220</v>
      </c>
      <c r="GP3" s="5" t="s">
        <v>220</v>
      </c>
      <c r="GQ3" s="5" t="s">
        <v>220</v>
      </c>
      <c r="GR3" s="5" t="s">
        <v>220</v>
      </c>
      <c r="GS3" s="5" t="s">
        <v>220</v>
      </c>
      <c r="GT3" s="5" t="s">
        <v>220</v>
      </c>
      <c r="GU3" s="5" t="s">
        <v>220</v>
      </c>
      <c r="GV3" s="5" t="s">
        <v>220</v>
      </c>
      <c r="GW3" s="5" t="s">
        <v>220</v>
      </c>
      <c r="GX3" s="5" t="s">
        <v>220</v>
      </c>
      <c r="GY3" s="5" t="s">
        <v>220</v>
      </c>
      <c r="GZ3" s="5" t="s">
        <v>220</v>
      </c>
      <c r="HA3" s="5" t="s">
        <v>220</v>
      </c>
      <c r="HB3" s="5" t="s">
        <v>220</v>
      </c>
      <c r="HC3" s="5" t="s">
        <v>220</v>
      </c>
      <c r="HD3" s="5" t="s">
        <v>220</v>
      </c>
      <c r="HE3" s="5" t="s">
        <v>220</v>
      </c>
      <c r="HF3" s="5" t="s">
        <v>220</v>
      </c>
      <c r="HG3" s="5" t="s">
        <v>220</v>
      </c>
      <c r="HH3" s="5" t="s">
        <v>220</v>
      </c>
      <c r="HI3" s="5" t="s">
        <v>220</v>
      </c>
      <c r="HJ3" s="5" t="s">
        <v>220</v>
      </c>
      <c r="HK3" s="5" t="s">
        <v>220</v>
      </c>
      <c r="HL3" s="5" t="s">
        <v>220</v>
      </c>
      <c r="HM3" s="5" t="s">
        <v>220</v>
      </c>
      <c r="HN3" s="5" t="s">
        <v>220</v>
      </c>
      <c r="HO3" s="5" t="s">
        <v>220</v>
      </c>
      <c r="HP3" s="5" t="s">
        <v>220</v>
      </c>
      <c r="HQ3" s="5" t="s">
        <v>220</v>
      </c>
      <c r="HR3" s="5" t="s">
        <v>220</v>
      </c>
      <c r="HS3" s="5" t="s">
        <v>220</v>
      </c>
      <c r="HT3" s="5" t="s">
        <v>220</v>
      </c>
      <c r="HU3" s="5" t="s">
        <v>220</v>
      </c>
      <c r="HV3" s="5" t="s">
        <v>220</v>
      </c>
      <c r="HW3" s="5" t="s">
        <v>220</v>
      </c>
      <c r="HX3" s="5" t="s">
        <v>220</v>
      </c>
      <c r="HY3" s="5" t="s">
        <v>220</v>
      </c>
      <c r="HZ3" s="5" t="s">
        <v>220</v>
      </c>
      <c r="IA3" s="5" t="s">
        <v>220</v>
      </c>
      <c r="IB3" s="5" t="s">
        <v>220</v>
      </c>
      <c r="IC3" s="5" t="s">
        <v>220</v>
      </c>
      <c r="ID3" s="5" t="s">
        <v>220</v>
      </c>
      <c r="IE3" s="5" t="s">
        <v>220</v>
      </c>
      <c r="IF3" s="5" t="s">
        <v>220</v>
      </c>
      <c r="IG3" s="5" t="s">
        <v>220</v>
      </c>
      <c r="IH3" s="5" t="s">
        <v>220</v>
      </c>
      <c r="II3" s="5" t="s">
        <v>220</v>
      </c>
      <c r="IJ3" s="5" t="s">
        <v>220</v>
      </c>
      <c r="IK3" s="5" t="s">
        <v>220</v>
      </c>
      <c r="IL3" s="5" t="s">
        <v>220</v>
      </c>
      <c r="IM3" s="5" t="s">
        <v>220</v>
      </c>
      <c r="IN3" s="5" t="s">
        <v>220</v>
      </c>
      <c r="IO3" s="5" t="s">
        <v>220</v>
      </c>
      <c r="IP3" s="5" t="s">
        <v>220</v>
      </c>
      <c r="IQ3" s="5" t="s">
        <v>220</v>
      </c>
      <c r="IR3" s="5" t="s">
        <v>220</v>
      </c>
      <c r="IS3" s="5" t="s">
        <v>220</v>
      </c>
      <c r="IT3" s="5" t="s">
        <v>220</v>
      </c>
      <c r="IU3" s="5" t="s">
        <v>220</v>
      </c>
      <c r="IV3" s="5" t="s">
        <v>220</v>
      </c>
      <c r="IW3" s="5" t="s">
        <v>220</v>
      </c>
      <c r="IX3" s="5" t="s">
        <v>220</v>
      </c>
      <c r="IY3" t="s">
        <v>220</v>
      </c>
      <c r="IZ3" t="s">
        <v>220</v>
      </c>
      <c r="JA3" t="s">
        <v>220</v>
      </c>
      <c r="JB3" t="s">
        <v>220</v>
      </c>
      <c r="JC3" t="s">
        <v>220</v>
      </c>
      <c r="JD3" t="s">
        <v>220</v>
      </c>
      <c r="JE3" t="s">
        <v>220</v>
      </c>
      <c r="JF3" t="s">
        <v>220</v>
      </c>
      <c r="JG3" t="s">
        <v>220</v>
      </c>
      <c r="JH3" t="s">
        <v>220</v>
      </c>
      <c r="JI3" t="s">
        <v>220</v>
      </c>
      <c r="JJ3" t="s">
        <v>220</v>
      </c>
      <c r="JK3" t="s">
        <v>220</v>
      </c>
      <c r="JL3" t="s">
        <v>220</v>
      </c>
      <c r="JM3" t="s">
        <v>220</v>
      </c>
      <c r="JN3" t="s">
        <v>220</v>
      </c>
      <c r="JO3" t="s">
        <v>220</v>
      </c>
      <c r="JP3" t="s">
        <v>220</v>
      </c>
      <c r="JQ3" t="s">
        <v>220</v>
      </c>
      <c r="JR3" t="s">
        <v>220</v>
      </c>
      <c r="JS3" t="s">
        <v>220</v>
      </c>
      <c r="JT3" t="s">
        <v>220</v>
      </c>
      <c r="JU3" t="s">
        <v>220</v>
      </c>
      <c r="JV3" t="s">
        <v>220</v>
      </c>
      <c r="JW3" t="s">
        <v>220</v>
      </c>
      <c r="JX3" t="s">
        <v>220</v>
      </c>
      <c r="JY3" t="s">
        <v>220</v>
      </c>
      <c r="JZ3" t="s">
        <v>220</v>
      </c>
      <c r="KA3" t="s">
        <v>220</v>
      </c>
      <c r="KB3" t="s">
        <v>220</v>
      </c>
      <c r="KC3" t="s">
        <v>220</v>
      </c>
      <c r="KD3" t="s">
        <v>220</v>
      </c>
    </row>
    <row r="4" spans="1:290" hidden="1" x14ac:dyDescent="0.3">
      <c r="A4" s="1" t="s">
        <v>2</v>
      </c>
      <c r="B4" s="2">
        <v>4057034</v>
      </c>
      <c r="C4" s="5" t="s">
        <v>220</v>
      </c>
      <c r="D4" s="5" t="s">
        <v>220</v>
      </c>
      <c r="E4" s="5" t="s">
        <v>220</v>
      </c>
      <c r="F4" s="5">
        <v>0</v>
      </c>
      <c r="G4" s="5">
        <v>0</v>
      </c>
      <c r="H4" s="5">
        <v>0</v>
      </c>
      <c r="I4" s="5">
        <v>0</v>
      </c>
      <c r="J4" s="5">
        <v>0</v>
      </c>
      <c r="K4" s="5">
        <v>0</v>
      </c>
      <c r="L4" s="5">
        <v>0</v>
      </c>
      <c r="M4" s="5">
        <v>0</v>
      </c>
      <c r="N4" s="5">
        <v>0</v>
      </c>
      <c r="O4" s="5">
        <v>0</v>
      </c>
      <c r="P4" s="5">
        <v>0</v>
      </c>
      <c r="Q4" s="5">
        <v>0</v>
      </c>
      <c r="R4" s="5">
        <v>0</v>
      </c>
      <c r="S4" s="5">
        <v>0</v>
      </c>
      <c r="T4" s="5">
        <v>162622</v>
      </c>
      <c r="U4" s="5">
        <v>1749587</v>
      </c>
      <c r="V4" s="5">
        <v>1808379</v>
      </c>
      <c r="W4" s="5">
        <v>1678644</v>
      </c>
      <c r="X4" s="5">
        <v>1766404</v>
      </c>
      <c r="Y4" s="5">
        <v>1621578</v>
      </c>
      <c r="Z4" s="5">
        <v>1619793</v>
      </c>
      <c r="AA4" s="5">
        <v>1490312</v>
      </c>
      <c r="AB4" s="5">
        <v>1507468</v>
      </c>
      <c r="AC4" s="5">
        <v>1463521</v>
      </c>
      <c r="AD4" s="5">
        <v>1343774</v>
      </c>
      <c r="AE4" s="5">
        <v>1367003</v>
      </c>
      <c r="AF4" s="5">
        <v>1338174</v>
      </c>
      <c r="AG4" s="5">
        <v>1365295</v>
      </c>
      <c r="AH4" s="5">
        <v>1341012</v>
      </c>
      <c r="AI4" s="5" t="s">
        <v>220</v>
      </c>
      <c r="AJ4" s="5" t="s">
        <v>220</v>
      </c>
      <c r="AK4" s="5" t="s">
        <v>220</v>
      </c>
      <c r="AL4" s="5">
        <v>1381295</v>
      </c>
      <c r="AM4" s="5">
        <v>1368742</v>
      </c>
      <c r="AN4" s="5">
        <v>1741758</v>
      </c>
      <c r="AO4" s="5">
        <v>2435181</v>
      </c>
      <c r="AP4" s="5">
        <v>1781688</v>
      </c>
      <c r="AQ4" s="5">
        <v>1951373</v>
      </c>
      <c r="AR4" s="5">
        <v>2098311</v>
      </c>
      <c r="AS4" s="5">
        <v>1608890</v>
      </c>
      <c r="AT4" s="5">
        <v>2381740</v>
      </c>
      <c r="AU4" s="5">
        <v>2535008</v>
      </c>
      <c r="AV4" s="5">
        <v>3368377</v>
      </c>
      <c r="AW4" s="5">
        <v>4134868</v>
      </c>
      <c r="AX4" s="5">
        <v>6761628</v>
      </c>
      <c r="AY4" s="5">
        <v>6619499</v>
      </c>
      <c r="AZ4" s="5">
        <v>7962672</v>
      </c>
      <c r="BA4" s="5">
        <v>8287475</v>
      </c>
      <c r="BB4" s="5">
        <v>7989864</v>
      </c>
      <c r="BC4" s="5">
        <v>7621638</v>
      </c>
      <c r="BD4" s="5">
        <v>7639608</v>
      </c>
      <c r="BE4" s="5">
        <v>7341740</v>
      </c>
      <c r="BF4" s="5">
        <v>7056216</v>
      </c>
      <c r="BG4" s="5">
        <v>6692179</v>
      </c>
      <c r="BH4" s="5">
        <v>6483868</v>
      </c>
      <c r="BI4" s="5">
        <v>6591903</v>
      </c>
      <c r="BJ4" s="5">
        <v>6018337</v>
      </c>
      <c r="BK4" s="5">
        <v>6172101</v>
      </c>
      <c r="BL4" s="5">
        <v>6193775</v>
      </c>
      <c r="BM4" s="5">
        <v>5836042</v>
      </c>
      <c r="BN4" s="5">
        <v>5751173</v>
      </c>
      <c r="BO4" s="6" t="s">
        <v>220</v>
      </c>
      <c r="BP4" s="6" t="s">
        <v>220</v>
      </c>
      <c r="BQ4" s="6" t="s">
        <v>220</v>
      </c>
      <c r="BR4" s="6" t="s">
        <v>220</v>
      </c>
      <c r="BS4" s="6" t="s">
        <v>220</v>
      </c>
      <c r="BT4" s="6" t="s">
        <v>220</v>
      </c>
      <c r="BU4" s="6" t="s">
        <v>220</v>
      </c>
      <c r="BV4" s="6" t="s">
        <v>220</v>
      </c>
      <c r="BW4" s="6" t="s">
        <v>220</v>
      </c>
      <c r="BX4" s="6" t="s">
        <v>220</v>
      </c>
      <c r="BY4" s="6" t="s">
        <v>220</v>
      </c>
      <c r="BZ4" s="6" t="s">
        <v>220</v>
      </c>
      <c r="CA4" s="6" t="s">
        <v>220</v>
      </c>
      <c r="CB4" s="6" t="s">
        <v>220</v>
      </c>
      <c r="CC4" s="6" t="s">
        <v>220</v>
      </c>
      <c r="CD4" s="6" t="s">
        <v>220</v>
      </c>
      <c r="CE4" s="6" t="s">
        <v>220</v>
      </c>
      <c r="CF4" s="6">
        <v>5.3196984417852402</v>
      </c>
      <c r="CG4" s="6">
        <v>9.1695925952810509</v>
      </c>
      <c r="CH4" s="6">
        <v>9.0766924411309695</v>
      </c>
      <c r="CI4" s="6" t="s">
        <v>220</v>
      </c>
      <c r="CJ4" s="6" t="s">
        <v>220</v>
      </c>
      <c r="CK4" s="6" t="s">
        <v>220</v>
      </c>
      <c r="CL4" s="6" t="s">
        <v>220</v>
      </c>
      <c r="CM4" s="6" t="s">
        <v>220</v>
      </c>
      <c r="CN4" s="6" t="s">
        <v>220</v>
      </c>
      <c r="CO4" s="6" t="s">
        <v>220</v>
      </c>
      <c r="CP4" s="6" t="s">
        <v>220</v>
      </c>
      <c r="CQ4" s="6" t="s">
        <v>220</v>
      </c>
      <c r="CR4" s="6" t="s">
        <v>220</v>
      </c>
      <c r="CS4" s="6" t="s">
        <v>220</v>
      </c>
      <c r="CT4" s="6" t="s">
        <v>220</v>
      </c>
      <c r="CU4" s="6" t="s">
        <v>220</v>
      </c>
      <c r="CV4" s="6" t="s">
        <v>220</v>
      </c>
      <c r="CW4" s="6" t="s">
        <v>220</v>
      </c>
      <c r="CX4" s="6" t="s">
        <v>220</v>
      </c>
      <c r="CY4" s="6" t="s">
        <v>220</v>
      </c>
      <c r="CZ4" s="6" t="s">
        <v>220</v>
      </c>
      <c r="DA4" s="6" t="s">
        <v>220</v>
      </c>
      <c r="DB4" s="6" t="s">
        <v>220</v>
      </c>
      <c r="DC4" s="6" t="s">
        <v>220</v>
      </c>
      <c r="DD4" s="6" t="s">
        <v>220</v>
      </c>
      <c r="DE4" s="6" t="s">
        <v>220</v>
      </c>
      <c r="DF4" s="6" t="s">
        <v>220</v>
      </c>
      <c r="DG4" s="6" t="s">
        <v>220</v>
      </c>
      <c r="DH4" s="6" t="s">
        <v>220</v>
      </c>
      <c r="DI4" s="6" t="s">
        <v>220</v>
      </c>
      <c r="DJ4" s="6" t="s">
        <v>220</v>
      </c>
      <c r="DK4" s="6" t="s">
        <v>220</v>
      </c>
      <c r="DL4" s="6">
        <v>3.9010625737898401</v>
      </c>
      <c r="DM4" s="6">
        <v>7.6338178010753204</v>
      </c>
      <c r="DN4" s="6">
        <v>7.44014763062924</v>
      </c>
      <c r="DO4" s="6" t="s">
        <v>220</v>
      </c>
      <c r="DP4" s="6" t="s">
        <v>220</v>
      </c>
      <c r="DQ4" s="6" t="s">
        <v>220</v>
      </c>
      <c r="DR4" s="6" t="s">
        <v>220</v>
      </c>
      <c r="DS4" s="6" t="s">
        <v>220</v>
      </c>
      <c r="DT4" s="6" t="s">
        <v>220</v>
      </c>
      <c r="DU4" s="6" t="s">
        <v>220</v>
      </c>
      <c r="DV4" s="6" t="s">
        <v>220</v>
      </c>
      <c r="DW4" s="6" t="s">
        <v>220</v>
      </c>
      <c r="DX4" s="6" t="s">
        <v>220</v>
      </c>
      <c r="DY4" s="6" t="s">
        <v>220</v>
      </c>
      <c r="DZ4" s="6" t="s">
        <v>220</v>
      </c>
      <c r="EA4" s="6" t="s">
        <v>220</v>
      </c>
      <c r="EB4" s="6" t="s">
        <v>220</v>
      </c>
      <c r="EC4" s="6" t="s">
        <v>220</v>
      </c>
      <c r="ED4" s="6" t="s">
        <v>220</v>
      </c>
      <c r="EE4" s="6" t="s">
        <v>220</v>
      </c>
      <c r="EF4" s="6" t="s">
        <v>220</v>
      </c>
      <c r="EG4" s="6" t="s">
        <v>220</v>
      </c>
      <c r="EH4" s="6" t="s">
        <v>220</v>
      </c>
      <c r="EI4" s="6" t="s">
        <v>220</v>
      </c>
      <c r="EJ4" s="6" t="s">
        <v>220</v>
      </c>
      <c r="EK4" s="6" t="s">
        <v>220</v>
      </c>
      <c r="EL4" s="6" t="s">
        <v>220</v>
      </c>
      <c r="EM4" s="6" t="s">
        <v>220</v>
      </c>
      <c r="EN4" s="6" t="s">
        <v>220</v>
      </c>
      <c r="EO4" s="6" t="s">
        <v>220</v>
      </c>
      <c r="EP4" s="6" t="s">
        <v>220</v>
      </c>
      <c r="EQ4" s="6" t="s">
        <v>220</v>
      </c>
      <c r="ER4" s="6">
        <v>5.3196984417852446</v>
      </c>
      <c r="ES4" s="6">
        <v>9.1598052771023699</v>
      </c>
      <c r="ET4" s="6">
        <v>9.0766924411309802</v>
      </c>
      <c r="EU4" s="6" t="s">
        <v>220</v>
      </c>
      <c r="EV4" s="6" t="s">
        <v>220</v>
      </c>
      <c r="EW4" s="6" t="s">
        <v>220</v>
      </c>
      <c r="EX4" s="6" t="s">
        <v>220</v>
      </c>
      <c r="EY4" s="6" t="s">
        <v>220</v>
      </c>
      <c r="EZ4" s="6" t="s">
        <v>220</v>
      </c>
      <c r="FA4" s="6" t="s">
        <v>220</v>
      </c>
      <c r="FB4" s="6" t="s">
        <v>220</v>
      </c>
      <c r="FC4" s="6" t="s">
        <v>220</v>
      </c>
      <c r="FD4" s="6" t="s">
        <v>220</v>
      </c>
      <c r="FE4" s="6" t="s">
        <v>220</v>
      </c>
      <c r="FF4" s="6" t="s">
        <v>220</v>
      </c>
      <c r="FG4" s="6" t="s">
        <v>220</v>
      </c>
      <c r="FH4" s="6" t="s">
        <v>220</v>
      </c>
      <c r="FI4" s="6" t="s">
        <v>220</v>
      </c>
      <c r="FJ4" s="6" t="s">
        <v>220</v>
      </c>
      <c r="FK4" s="6" t="s">
        <v>220</v>
      </c>
      <c r="FL4" s="6" t="s">
        <v>220</v>
      </c>
      <c r="FM4" s="6" t="s">
        <v>220</v>
      </c>
      <c r="FN4" s="6" t="s">
        <v>220</v>
      </c>
      <c r="FO4" s="6" t="s">
        <v>220</v>
      </c>
      <c r="FP4" s="6" t="s">
        <v>220</v>
      </c>
      <c r="FQ4" s="6" t="s">
        <v>220</v>
      </c>
      <c r="FR4" s="6" t="s">
        <v>220</v>
      </c>
      <c r="FS4" s="6" t="s">
        <v>220</v>
      </c>
      <c r="FT4" s="6" t="s">
        <v>220</v>
      </c>
      <c r="FU4" s="6" t="s">
        <v>220</v>
      </c>
      <c r="FV4" s="6" t="s">
        <v>220</v>
      </c>
      <c r="FW4" s="6" t="s">
        <v>220</v>
      </c>
      <c r="FX4" s="6">
        <v>3.9010625737898463</v>
      </c>
      <c r="FY4" s="6">
        <v>7.6125734970471166</v>
      </c>
      <c r="FZ4" s="6">
        <v>7.4401476306292498</v>
      </c>
      <c r="GA4" s="6" t="s">
        <v>220</v>
      </c>
      <c r="GB4" s="6" t="s">
        <v>220</v>
      </c>
      <c r="GC4" s="6" t="s">
        <v>220</v>
      </c>
      <c r="GD4" s="6" t="s">
        <v>220</v>
      </c>
      <c r="GE4" s="6" t="s">
        <v>220</v>
      </c>
      <c r="GF4" s="6" t="s">
        <v>220</v>
      </c>
      <c r="GG4" s="6" t="s">
        <v>220</v>
      </c>
      <c r="GH4" s="6" t="s">
        <v>220</v>
      </c>
      <c r="GI4" s="6" t="s">
        <v>220</v>
      </c>
      <c r="GJ4" s="6" t="s">
        <v>220</v>
      </c>
      <c r="GK4" s="6" t="s">
        <v>220</v>
      </c>
      <c r="GL4" s="6" t="s">
        <v>220</v>
      </c>
      <c r="GM4" s="5" t="s">
        <v>220</v>
      </c>
      <c r="GN4" s="5" t="s">
        <v>220</v>
      </c>
      <c r="GO4" s="5">
        <v>0</v>
      </c>
      <c r="GP4" s="5" t="s">
        <v>220</v>
      </c>
      <c r="GQ4" s="5" t="s">
        <v>220</v>
      </c>
      <c r="GR4" s="5" t="s">
        <v>220</v>
      </c>
      <c r="GS4" s="5" t="s">
        <v>220</v>
      </c>
      <c r="GT4" s="5" t="s">
        <v>220</v>
      </c>
      <c r="GU4" s="5" t="s">
        <v>220</v>
      </c>
      <c r="GV4" s="5" t="s">
        <v>220</v>
      </c>
      <c r="GW4" s="5" t="s">
        <v>220</v>
      </c>
      <c r="GX4" s="5" t="s">
        <v>220</v>
      </c>
      <c r="GY4" s="5" t="s">
        <v>220</v>
      </c>
      <c r="GZ4" s="5" t="s">
        <v>220</v>
      </c>
      <c r="HA4" s="5" t="s">
        <v>220</v>
      </c>
      <c r="HB4" s="5" t="s">
        <v>220</v>
      </c>
      <c r="HC4" s="5">
        <v>0</v>
      </c>
      <c r="HD4" s="5">
        <v>13826</v>
      </c>
      <c r="HE4" s="5">
        <v>148246</v>
      </c>
      <c r="HF4" s="5">
        <v>148890</v>
      </c>
      <c r="HG4" s="5" t="s">
        <v>220</v>
      </c>
      <c r="HH4" s="5" t="s">
        <v>220</v>
      </c>
      <c r="HI4" s="5" t="s">
        <v>220</v>
      </c>
      <c r="HJ4" s="5" t="s">
        <v>220</v>
      </c>
      <c r="HK4" s="5" t="s">
        <v>220</v>
      </c>
      <c r="HL4" s="5" t="s">
        <v>220</v>
      </c>
      <c r="HM4" s="5" t="s">
        <v>220</v>
      </c>
      <c r="HN4" s="5" t="s">
        <v>220</v>
      </c>
      <c r="HO4" s="5" t="s">
        <v>220</v>
      </c>
      <c r="HP4" s="5" t="s">
        <v>220</v>
      </c>
      <c r="HQ4" s="5" t="s">
        <v>220</v>
      </c>
      <c r="HR4" s="5" t="s">
        <v>220</v>
      </c>
      <c r="HS4" s="5" t="s">
        <v>220</v>
      </c>
      <c r="HT4" s="5" t="s">
        <v>220</v>
      </c>
      <c r="HU4" s="5">
        <v>0</v>
      </c>
      <c r="HV4" s="5" t="s">
        <v>220</v>
      </c>
      <c r="HW4" s="5" t="s">
        <v>220</v>
      </c>
      <c r="HX4" s="5" t="s">
        <v>220</v>
      </c>
      <c r="HY4" s="5" t="s">
        <v>220</v>
      </c>
      <c r="HZ4" s="5" t="s">
        <v>220</v>
      </c>
      <c r="IA4" s="5" t="s">
        <v>220</v>
      </c>
      <c r="IB4" s="5" t="s">
        <v>220</v>
      </c>
      <c r="IC4" s="5" t="s">
        <v>220</v>
      </c>
      <c r="ID4" s="5" t="s">
        <v>220</v>
      </c>
      <c r="IE4" s="5" t="s">
        <v>220</v>
      </c>
      <c r="IF4" s="5" t="s">
        <v>220</v>
      </c>
      <c r="IG4" s="5" t="s">
        <v>220</v>
      </c>
      <c r="IH4" s="5" t="s">
        <v>220</v>
      </c>
      <c r="II4" s="5">
        <v>0</v>
      </c>
      <c r="IJ4" s="5">
        <v>17872</v>
      </c>
      <c r="IK4" s="5">
        <v>190038</v>
      </c>
      <c r="IL4" s="5">
        <v>190338</v>
      </c>
      <c r="IM4" s="5" t="s">
        <v>220</v>
      </c>
      <c r="IN4" s="5" t="s">
        <v>220</v>
      </c>
      <c r="IO4" s="5" t="s">
        <v>220</v>
      </c>
      <c r="IP4" s="5" t="s">
        <v>220</v>
      </c>
      <c r="IQ4" s="5" t="s">
        <v>220</v>
      </c>
      <c r="IR4" s="5" t="s">
        <v>220</v>
      </c>
      <c r="IS4" s="5" t="s">
        <v>220</v>
      </c>
      <c r="IT4" s="5" t="s">
        <v>220</v>
      </c>
      <c r="IU4" s="5" t="s">
        <v>220</v>
      </c>
      <c r="IV4" s="5" t="s">
        <v>220</v>
      </c>
      <c r="IW4" s="5" t="s">
        <v>220</v>
      </c>
      <c r="IX4" s="5" t="s">
        <v>220</v>
      </c>
      <c r="IY4" t="s">
        <v>220</v>
      </c>
      <c r="IZ4" t="s">
        <v>220</v>
      </c>
      <c r="JA4">
        <v>0</v>
      </c>
      <c r="JB4" t="s">
        <v>220</v>
      </c>
      <c r="JC4" t="s">
        <v>220</v>
      </c>
      <c r="JD4" t="s">
        <v>220</v>
      </c>
      <c r="JE4" t="s">
        <v>220</v>
      </c>
      <c r="JF4" t="s">
        <v>220</v>
      </c>
      <c r="JG4" t="s">
        <v>220</v>
      </c>
      <c r="JH4" t="s">
        <v>220</v>
      </c>
      <c r="JI4" t="s">
        <v>220</v>
      </c>
      <c r="JJ4" t="s">
        <v>220</v>
      </c>
      <c r="JK4" t="s">
        <v>220</v>
      </c>
      <c r="JL4" t="s">
        <v>220</v>
      </c>
      <c r="JM4" t="s">
        <v>220</v>
      </c>
      <c r="JN4" t="s">
        <v>220</v>
      </c>
      <c r="JO4">
        <v>0</v>
      </c>
      <c r="JP4">
        <v>423500</v>
      </c>
      <c r="JQ4">
        <v>4768729</v>
      </c>
      <c r="JR4">
        <v>5017387</v>
      </c>
      <c r="JS4" t="s">
        <v>220</v>
      </c>
      <c r="JT4" t="s">
        <v>220</v>
      </c>
      <c r="JU4" t="s">
        <v>220</v>
      </c>
      <c r="JV4" t="s">
        <v>220</v>
      </c>
      <c r="JW4" t="s">
        <v>220</v>
      </c>
      <c r="JX4" t="s">
        <v>220</v>
      </c>
      <c r="JY4" t="s">
        <v>220</v>
      </c>
      <c r="JZ4" t="s">
        <v>220</v>
      </c>
      <c r="KA4" t="s">
        <v>220</v>
      </c>
      <c r="KB4" t="s">
        <v>220</v>
      </c>
      <c r="KC4" t="s">
        <v>220</v>
      </c>
      <c r="KD4" t="s">
        <v>220</v>
      </c>
    </row>
    <row r="5" spans="1:290" hidden="1" x14ac:dyDescent="0.3">
      <c r="A5" s="1" t="s">
        <v>3</v>
      </c>
      <c r="B5" s="2">
        <v>4014956</v>
      </c>
      <c r="C5" s="5">
        <v>18264230</v>
      </c>
      <c r="D5" s="5">
        <v>18626138</v>
      </c>
      <c r="E5" s="5">
        <v>17218624</v>
      </c>
      <c r="F5" s="5">
        <v>18342899</v>
      </c>
      <c r="G5" s="5">
        <v>18082378</v>
      </c>
      <c r="H5" s="5">
        <v>18726485</v>
      </c>
      <c r="I5" s="5">
        <v>17919762</v>
      </c>
      <c r="J5" s="5">
        <v>17612420</v>
      </c>
      <c r="K5" s="5">
        <v>18650366</v>
      </c>
      <c r="L5" s="5">
        <v>20417032</v>
      </c>
      <c r="M5" s="5">
        <v>18071471</v>
      </c>
      <c r="N5" s="5">
        <v>18379801</v>
      </c>
      <c r="O5" s="5">
        <v>18874039</v>
      </c>
      <c r="P5" s="5">
        <v>18632935</v>
      </c>
      <c r="Q5" s="5">
        <v>18073783</v>
      </c>
      <c r="R5" s="5">
        <v>17368321</v>
      </c>
      <c r="S5" s="5">
        <v>16959566</v>
      </c>
      <c r="T5" s="5">
        <v>17402645</v>
      </c>
      <c r="U5" s="5">
        <v>15880971</v>
      </c>
      <c r="V5" s="5">
        <v>16771821</v>
      </c>
      <c r="W5" s="5">
        <v>15699081</v>
      </c>
      <c r="X5" s="5">
        <v>15794543</v>
      </c>
      <c r="Y5" s="5">
        <v>14336408</v>
      </c>
      <c r="Z5" s="5">
        <v>14593761</v>
      </c>
      <c r="AA5" s="5">
        <v>14383231</v>
      </c>
      <c r="AB5" s="5">
        <v>13183147</v>
      </c>
      <c r="AC5" s="5">
        <v>13185062</v>
      </c>
      <c r="AD5" s="5">
        <v>12069268</v>
      </c>
      <c r="AE5" s="5">
        <v>12324898</v>
      </c>
      <c r="AF5" s="5">
        <v>11996794</v>
      </c>
      <c r="AG5" s="5">
        <v>11346736</v>
      </c>
      <c r="AH5" s="5">
        <v>11332285</v>
      </c>
      <c r="AI5" s="5">
        <v>62738835</v>
      </c>
      <c r="AJ5" s="5">
        <v>65269547</v>
      </c>
      <c r="AK5" s="5">
        <v>63290561</v>
      </c>
      <c r="AL5" s="5">
        <v>63873423</v>
      </c>
      <c r="AM5" s="5">
        <v>63847336</v>
      </c>
      <c r="AN5" s="5">
        <v>67155314</v>
      </c>
      <c r="AO5" s="5">
        <v>66309626</v>
      </c>
      <c r="AP5" s="5">
        <v>62422449</v>
      </c>
      <c r="AQ5" s="5">
        <v>66243667</v>
      </c>
      <c r="AR5" s="5">
        <v>70512676</v>
      </c>
      <c r="AS5" s="5">
        <v>71369366</v>
      </c>
      <c r="AT5" s="5">
        <v>75436226</v>
      </c>
      <c r="AU5" s="5">
        <v>75564806</v>
      </c>
      <c r="AV5" s="5">
        <v>77363425</v>
      </c>
      <c r="AW5" s="5">
        <v>76622962</v>
      </c>
      <c r="AX5" s="5">
        <v>76356563</v>
      </c>
      <c r="AY5" s="5">
        <v>76888917</v>
      </c>
      <c r="AZ5" s="5">
        <v>75583527</v>
      </c>
      <c r="BA5" s="5">
        <v>72403314</v>
      </c>
      <c r="BB5" s="5">
        <v>71826269</v>
      </c>
      <c r="BC5" s="5">
        <v>67276936</v>
      </c>
      <c r="BD5" s="5">
        <v>66407673</v>
      </c>
      <c r="BE5" s="5">
        <v>67462252</v>
      </c>
      <c r="BF5" s="5">
        <v>65473371</v>
      </c>
      <c r="BG5" s="5">
        <v>59227239</v>
      </c>
      <c r="BH5" s="5">
        <v>57701894</v>
      </c>
      <c r="BI5" s="5">
        <v>56372430</v>
      </c>
      <c r="BJ5" s="5">
        <v>54729477</v>
      </c>
      <c r="BK5" s="5">
        <v>55132095</v>
      </c>
      <c r="BL5" s="5">
        <v>47569137</v>
      </c>
      <c r="BM5" s="5">
        <v>45845031</v>
      </c>
      <c r="BN5" s="5">
        <v>43523959</v>
      </c>
      <c r="BO5" s="6">
        <v>13.40698731892885</v>
      </c>
      <c r="BP5" s="6">
        <v>12.80962806138341</v>
      </c>
      <c r="BQ5" s="6">
        <v>13.372119630465241</v>
      </c>
      <c r="BR5" s="6">
        <v>12.658020959500449</v>
      </c>
      <c r="BS5" s="6">
        <v>12.20347788327398</v>
      </c>
      <c r="BT5" s="6">
        <v>11.795486446068219</v>
      </c>
      <c r="BU5" s="6">
        <v>11.598943110963191</v>
      </c>
      <c r="BV5" s="6">
        <v>11.74450189127899</v>
      </c>
      <c r="BW5" s="6">
        <v>11.494326706510741</v>
      </c>
      <c r="BX5" s="6">
        <v>11.183897835885251</v>
      </c>
      <c r="BY5" s="6">
        <v>10.855109691955899</v>
      </c>
      <c r="BZ5" s="6">
        <v>10.86846914174968</v>
      </c>
      <c r="CA5" s="6">
        <v>9.7147356747540794</v>
      </c>
      <c r="CB5" s="6">
        <v>8.9320549875797806</v>
      </c>
      <c r="CC5" s="6">
        <v>8.1676923973248901</v>
      </c>
      <c r="CD5" s="6">
        <v>7.7535934532762196</v>
      </c>
      <c r="CE5" s="6">
        <v>7.5284945381267399</v>
      </c>
      <c r="CF5" s="6">
        <v>7.2657403515385104</v>
      </c>
      <c r="CG5" s="6">
        <v>7.1689508154129804</v>
      </c>
      <c r="CH5" s="6">
        <v>7.2890653912893502</v>
      </c>
      <c r="CI5" s="6" t="s">
        <v>220</v>
      </c>
      <c r="CJ5" s="6" t="s">
        <v>220</v>
      </c>
      <c r="CK5" s="6" t="s">
        <v>220</v>
      </c>
      <c r="CL5" s="6" t="s">
        <v>220</v>
      </c>
      <c r="CM5" s="6" t="s">
        <v>220</v>
      </c>
      <c r="CN5" s="6" t="s">
        <v>220</v>
      </c>
      <c r="CO5" s="6" t="s">
        <v>220</v>
      </c>
      <c r="CP5" s="6" t="s">
        <v>220</v>
      </c>
      <c r="CQ5" s="6" t="s">
        <v>220</v>
      </c>
      <c r="CR5" s="6" t="s">
        <v>220</v>
      </c>
      <c r="CS5" s="6" t="s">
        <v>220</v>
      </c>
      <c r="CT5" s="6" t="s">
        <v>220</v>
      </c>
      <c r="CU5" s="6">
        <v>10.15812595563631</v>
      </c>
      <c r="CV5" s="6">
        <v>9.8335831618725091</v>
      </c>
      <c r="CW5" s="6">
        <v>10.161720238587961</v>
      </c>
      <c r="CX5" s="6">
        <v>9.8180134202032097</v>
      </c>
      <c r="CY5" s="6">
        <v>9.3864008086575801</v>
      </c>
      <c r="CZ5" s="6">
        <v>9.2328994634063193</v>
      </c>
      <c r="DA5" s="6">
        <v>9.0158776720175808</v>
      </c>
      <c r="DB5" s="6">
        <v>9.1443516743895206</v>
      </c>
      <c r="DC5" s="6">
        <v>9.0883009971165993</v>
      </c>
      <c r="DD5" s="6">
        <v>9.0680724697162791</v>
      </c>
      <c r="DE5" s="6">
        <v>8.8126111072996292</v>
      </c>
      <c r="DF5" s="6">
        <v>8.80733208778312</v>
      </c>
      <c r="DG5" s="6">
        <v>7.7803911388387101</v>
      </c>
      <c r="DH5" s="6">
        <v>7.0877964460680296</v>
      </c>
      <c r="DI5" s="6">
        <v>6.5035314685842103</v>
      </c>
      <c r="DJ5" s="6">
        <v>6.0704116038854101</v>
      </c>
      <c r="DK5" s="6">
        <v>5.8448165626660398</v>
      </c>
      <c r="DL5" s="6">
        <v>5.6674423057239203</v>
      </c>
      <c r="DM5" s="6">
        <v>5.5691025255561604</v>
      </c>
      <c r="DN5" s="6">
        <v>5.6708905773844798</v>
      </c>
      <c r="DO5" s="6" t="s">
        <v>220</v>
      </c>
      <c r="DP5" s="6" t="s">
        <v>220</v>
      </c>
      <c r="DQ5" s="6" t="s">
        <v>220</v>
      </c>
      <c r="DR5" s="6" t="s">
        <v>220</v>
      </c>
      <c r="DS5" s="6" t="s">
        <v>220</v>
      </c>
      <c r="DT5" s="6" t="s">
        <v>220</v>
      </c>
      <c r="DU5" s="6" t="s">
        <v>220</v>
      </c>
      <c r="DV5" s="6" t="s">
        <v>220</v>
      </c>
      <c r="DW5" s="6" t="s">
        <v>220</v>
      </c>
      <c r="DX5" s="6" t="s">
        <v>220</v>
      </c>
      <c r="DY5" s="6" t="s">
        <v>220</v>
      </c>
      <c r="DZ5" s="6" t="s">
        <v>220</v>
      </c>
      <c r="EA5" s="6">
        <v>13.406987318928858</v>
      </c>
      <c r="EB5" s="6">
        <v>12.809628061383417</v>
      </c>
      <c r="EC5" s="6">
        <v>13.372119630465246</v>
      </c>
      <c r="ED5" s="6">
        <v>12.658020959500458</v>
      </c>
      <c r="EE5" s="6">
        <v>12.203477883273981</v>
      </c>
      <c r="EF5" s="6">
        <v>11.79548644606823</v>
      </c>
      <c r="EG5" s="6">
        <v>11.598943110963193</v>
      </c>
      <c r="EH5" s="6">
        <v>11.744501891278995</v>
      </c>
      <c r="EI5" s="6">
        <v>11.494326706510746</v>
      </c>
      <c r="EJ5" s="6">
        <v>11.183897835885254</v>
      </c>
      <c r="EK5" s="6">
        <v>10.855109691955901</v>
      </c>
      <c r="EL5" s="6">
        <v>10.868469141749685</v>
      </c>
      <c r="EM5" s="6">
        <v>9.7147356747540901</v>
      </c>
      <c r="EN5" s="6">
        <v>8.9320549875797877</v>
      </c>
      <c r="EO5" s="6">
        <v>8.1676923973248989</v>
      </c>
      <c r="EP5" s="6">
        <v>7.7535934532762258</v>
      </c>
      <c r="EQ5" s="6">
        <v>7.5284945381267425</v>
      </c>
      <c r="ER5" s="6">
        <v>7.2657403515385157</v>
      </c>
      <c r="ES5" s="6">
        <v>7.1689508154129866</v>
      </c>
      <c r="ET5" s="6">
        <v>7.2890653912893537</v>
      </c>
      <c r="EU5" s="6" t="s">
        <v>220</v>
      </c>
      <c r="EV5" s="6" t="s">
        <v>220</v>
      </c>
      <c r="EW5" s="6" t="s">
        <v>220</v>
      </c>
      <c r="EX5" s="6" t="s">
        <v>220</v>
      </c>
      <c r="EY5" s="6" t="s">
        <v>220</v>
      </c>
      <c r="EZ5" s="6" t="s">
        <v>220</v>
      </c>
      <c r="FA5" s="6" t="s">
        <v>220</v>
      </c>
      <c r="FB5" s="6" t="s">
        <v>220</v>
      </c>
      <c r="FC5" s="6" t="s">
        <v>220</v>
      </c>
      <c r="FD5" s="6" t="s">
        <v>220</v>
      </c>
      <c r="FE5" s="6" t="s">
        <v>220</v>
      </c>
      <c r="FF5" s="6" t="s">
        <v>220</v>
      </c>
      <c r="FG5" s="6">
        <v>10.158125955636315</v>
      </c>
      <c r="FH5" s="6">
        <v>9.8335831618725162</v>
      </c>
      <c r="FI5" s="6">
        <v>10.161720238587966</v>
      </c>
      <c r="FJ5" s="6">
        <v>9.8180134202032114</v>
      </c>
      <c r="FK5" s="6">
        <v>9.3864008086575819</v>
      </c>
      <c r="FL5" s="6">
        <v>9.2328994634063211</v>
      </c>
      <c r="FM5" s="6">
        <v>9.0158776720175808</v>
      </c>
      <c r="FN5" s="6">
        <v>9.1443516743895277</v>
      </c>
      <c r="FO5" s="6">
        <v>9.0883009971166011</v>
      </c>
      <c r="FP5" s="6">
        <v>9.0680724697162827</v>
      </c>
      <c r="FQ5" s="6">
        <v>8.8126111072996327</v>
      </c>
      <c r="FR5" s="6">
        <v>8.8073320877831236</v>
      </c>
      <c r="FS5" s="6">
        <v>7.7803911388387146</v>
      </c>
      <c r="FT5" s="6">
        <v>7.0877964460680385</v>
      </c>
      <c r="FU5" s="6">
        <v>6.5035314685842138</v>
      </c>
      <c r="FV5" s="6">
        <v>6.0704116038854137</v>
      </c>
      <c r="FW5" s="6">
        <v>5.8448165626660424</v>
      </c>
      <c r="FX5" s="6">
        <v>5.6674423057239247</v>
      </c>
      <c r="FY5" s="6">
        <v>5.569102525556163</v>
      </c>
      <c r="FZ5" s="6">
        <v>5.6708905773844833</v>
      </c>
      <c r="GA5" s="6" t="s">
        <v>220</v>
      </c>
      <c r="GB5" s="6" t="s">
        <v>220</v>
      </c>
      <c r="GC5" s="6" t="s">
        <v>220</v>
      </c>
      <c r="GD5" s="6" t="s">
        <v>220</v>
      </c>
      <c r="GE5" s="6" t="s">
        <v>220</v>
      </c>
      <c r="GF5" s="6" t="s">
        <v>220</v>
      </c>
      <c r="GG5" s="6" t="s">
        <v>220</v>
      </c>
      <c r="GH5" s="6" t="s">
        <v>220</v>
      </c>
      <c r="GI5" s="6" t="s">
        <v>220</v>
      </c>
      <c r="GJ5" s="6" t="s">
        <v>220</v>
      </c>
      <c r="GK5" s="6" t="s">
        <v>220</v>
      </c>
      <c r="GL5" s="6" t="s">
        <v>220</v>
      </c>
      <c r="GM5" s="5">
        <v>1280955</v>
      </c>
      <c r="GN5" s="5">
        <v>1273526</v>
      </c>
      <c r="GO5" s="5">
        <v>1268271</v>
      </c>
      <c r="GP5" s="5">
        <v>1262752</v>
      </c>
      <c r="GQ5" s="5">
        <v>1253875</v>
      </c>
      <c r="GR5" s="5">
        <v>1247061</v>
      </c>
      <c r="GS5" s="5">
        <v>1241998</v>
      </c>
      <c r="GT5" s="5">
        <v>1237730</v>
      </c>
      <c r="GU5" s="5">
        <v>1232026</v>
      </c>
      <c r="GV5" s="5">
        <v>1232188</v>
      </c>
      <c r="GW5" s="5">
        <v>1228000</v>
      </c>
      <c r="GX5" s="5">
        <v>1212244</v>
      </c>
      <c r="GY5" s="5">
        <v>1202491</v>
      </c>
      <c r="GZ5" s="5">
        <v>1189597</v>
      </c>
      <c r="HA5" s="5">
        <v>1177707</v>
      </c>
      <c r="HB5" s="5">
        <v>1166140</v>
      </c>
      <c r="HC5" s="5">
        <v>1154665</v>
      </c>
      <c r="HD5" s="5">
        <v>1145030</v>
      </c>
      <c r="HE5" s="5">
        <v>1135861</v>
      </c>
      <c r="HF5" s="5">
        <v>1125501</v>
      </c>
      <c r="HG5" s="5" t="s">
        <v>220</v>
      </c>
      <c r="HH5" s="5" t="s">
        <v>220</v>
      </c>
      <c r="HI5" s="5" t="s">
        <v>220</v>
      </c>
      <c r="HJ5" s="5" t="s">
        <v>220</v>
      </c>
      <c r="HK5" s="5" t="s">
        <v>220</v>
      </c>
      <c r="HL5" s="5" t="s">
        <v>220</v>
      </c>
      <c r="HM5" s="5" t="s">
        <v>220</v>
      </c>
      <c r="HN5" s="5" t="s">
        <v>220</v>
      </c>
      <c r="HO5" s="5" t="s">
        <v>220</v>
      </c>
      <c r="HP5" s="5" t="s">
        <v>220</v>
      </c>
      <c r="HQ5" s="5" t="s">
        <v>220</v>
      </c>
      <c r="HR5" s="5" t="s">
        <v>220</v>
      </c>
      <c r="HS5" s="5">
        <v>1488234</v>
      </c>
      <c r="HT5" s="5">
        <v>1480475</v>
      </c>
      <c r="HU5" s="5">
        <v>1475042</v>
      </c>
      <c r="HV5" s="5">
        <v>1468744</v>
      </c>
      <c r="HW5" s="5">
        <v>1458602</v>
      </c>
      <c r="HX5" s="5">
        <v>1450921</v>
      </c>
      <c r="HY5" s="5">
        <v>1444803</v>
      </c>
      <c r="HZ5" s="5">
        <v>1440488</v>
      </c>
      <c r="IA5" s="5">
        <v>1434487</v>
      </c>
      <c r="IB5" s="5">
        <v>1436229</v>
      </c>
      <c r="IC5" s="5">
        <v>1435611</v>
      </c>
      <c r="ID5" s="5">
        <v>1435370</v>
      </c>
      <c r="IE5" s="5">
        <v>1425243</v>
      </c>
      <c r="IF5" s="5">
        <v>1409748</v>
      </c>
      <c r="IG5" s="5">
        <v>1394751</v>
      </c>
      <c r="IH5" s="5">
        <v>1379154</v>
      </c>
      <c r="II5" s="5">
        <v>1363120</v>
      </c>
      <c r="IJ5" s="5">
        <v>1349662</v>
      </c>
      <c r="IK5" s="5">
        <v>1336579</v>
      </c>
      <c r="IL5" s="5">
        <v>1322172</v>
      </c>
      <c r="IM5" s="5" t="s">
        <v>220</v>
      </c>
      <c r="IN5" s="5" t="s">
        <v>220</v>
      </c>
      <c r="IO5" s="5" t="s">
        <v>220</v>
      </c>
      <c r="IP5" s="5" t="s">
        <v>220</v>
      </c>
      <c r="IQ5" s="5" t="s">
        <v>220</v>
      </c>
      <c r="IR5" s="5" t="s">
        <v>220</v>
      </c>
      <c r="IS5" s="5" t="s">
        <v>220</v>
      </c>
      <c r="IT5" s="5" t="s">
        <v>220</v>
      </c>
      <c r="IU5" s="5" t="s">
        <v>220</v>
      </c>
      <c r="IV5" s="5" t="s">
        <v>220</v>
      </c>
      <c r="IW5" s="5" t="s">
        <v>220</v>
      </c>
      <c r="IX5" s="5" t="s">
        <v>220</v>
      </c>
      <c r="IY5">
        <v>54152400</v>
      </c>
      <c r="IZ5">
        <v>55686192</v>
      </c>
      <c r="JA5">
        <v>53709666</v>
      </c>
      <c r="JB5">
        <v>54952074</v>
      </c>
      <c r="JC5">
        <v>55765507</v>
      </c>
      <c r="JD5">
        <v>56854751</v>
      </c>
      <c r="JE5">
        <v>54926566</v>
      </c>
      <c r="JF5">
        <v>53946766</v>
      </c>
      <c r="JG5">
        <v>54703833</v>
      </c>
      <c r="JH5">
        <v>55973891</v>
      </c>
      <c r="JI5">
        <v>51030063</v>
      </c>
      <c r="JJ5">
        <v>55207195</v>
      </c>
      <c r="JK5">
        <v>56641831</v>
      </c>
      <c r="JL5">
        <v>56374799</v>
      </c>
      <c r="JM5">
        <v>55683916</v>
      </c>
      <c r="JN5">
        <v>54243900</v>
      </c>
      <c r="JO5">
        <v>52208020</v>
      </c>
      <c r="JP5">
        <v>52073190</v>
      </c>
      <c r="JQ5">
        <v>49337806</v>
      </c>
      <c r="JR5">
        <v>52067783</v>
      </c>
      <c r="JS5" t="s">
        <v>220</v>
      </c>
      <c r="JT5" t="s">
        <v>220</v>
      </c>
      <c r="JU5" t="s">
        <v>220</v>
      </c>
      <c r="JV5" t="s">
        <v>220</v>
      </c>
      <c r="JW5" t="s">
        <v>220</v>
      </c>
      <c r="JX5" t="s">
        <v>220</v>
      </c>
      <c r="JY5" t="s">
        <v>220</v>
      </c>
      <c r="JZ5" t="s">
        <v>220</v>
      </c>
      <c r="KA5" t="s">
        <v>220</v>
      </c>
      <c r="KB5" t="s">
        <v>220</v>
      </c>
      <c r="KC5" t="s">
        <v>220</v>
      </c>
      <c r="KD5" t="s">
        <v>220</v>
      </c>
    </row>
    <row r="6" spans="1:290" hidden="1" x14ac:dyDescent="0.3">
      <c r="A6" s="1" t="s">
        <v>4</v>
      </c>
      <c r="B6" s="2">
        <v>4058371</v>
      </c>
      <c r="C6" s="5">
        <v>143208</v>
      </c>
      <c r="D6" s="5">
        <v>148071</v>
      </c>
      <c r="E6" s="5">
        <v>151017</v>
      </c>
      <c r="F6" s="5">
        <v>140224</v>
      </c>
      <c r="G6" s="5">
        <v>139320</v>
      </c>
      <c r="H6" s="5">
        <v>150464</v>
      </c>
      <c r="I6" s="5">
        <v>141237</v>
      </c>
      <c r="J6" s="5">
        <v>142255</v>
      </c>
      <c r="K6" s="5">
        <v>139936</v>
      </c>
      <c r="L6" s="5">
        <v>131097</v>
      </c>
      <c r="M6" s="5">
        <v>130203</v>
      </c>
      <c r="N6" s="5">
        <v>128495</v>
      </c>
      <c r="O6" s="5">
        <v>142018</v>
      </c>
      <c r="P6" s="5">
        <v>140516</v>
      </c>
      <c r="Q6" s="5">
        <v>132002</v>
      </c>
      <c r="R6" s="5">
        <v>130627</v>
      </c>
      <c r="S6" s="5">
        <v>131006</v>
      </c>
      <c r="T6" s="5">
        <v>130648</v>
      </c>
      <c r="U6" s="5">
        <v>130228</v>
      </c>
      <c r="V6" s="5">
        <v>129701</v>
      </c>
      <c r="W6" s="5">
        <v>131075</v>
      </c>
      <c r="X6" s="5">
        <v>127411</v>
      </c>
      <c r="Y6" s="5">
        <v>129723</v>
      </c>
      <c r="Z6" s="5">
        <v>136699</v>
      </c>
      <c r="AA6" s="5">
        <v>132720</v>
      </c>
      <c r="AB6" s="5">
        <v>132265</v>
      </c>
      <c r="AC6" s="5" t="s">
        <v>220</v>
      </c>
      <c r="AD6" s="5" t="s">
        <v>220</v>
      </c>
      <c r="AE6" s="5" t="s">
        <v>220</v>
      </c>
      <c r="AF6" s="5" t="s">
        <v>220</v>
      </c>
      <c r="AG6" s="5" t="s">
        <v>220</v>
      </c>
      <c r="AH6" s="5" t="s">
        <v>220</v>
      </c>
      <c r="AI6" s="5">
        <v>337796</v>
      </c>
      <c r="AJ6" s="5">
        <v>388979</v>
      </c>
      <c r="AK6" s="5">
        <v>414210</v>
      </c>
      <c r="AL6" s="5">
        <v>395154</v>
      </c>
      <c r="AM6" s="5">
        <v>398066</v>
      </c>
      <c r="AN6" s="5">
        <v>422784</v>
      </c>
      <c r="AO6" s="5">
        <v>377005</v>
      </c>
      <c r="AP6" s="5">
        <v>399144</v>
      </c>
      <c r="AQ6" s="5">
        <v>364710</v>
      </c>
      <c r="AR6" s="5">
        <v>370843</v>
      </c>
      <c r="AS6" s="5">
        <v>346506</v>
      </c>
      <c r="AT6" s="5">
        <v>310176</v>
      </c>
      <c r="AU6" s="5">
        <v>344761</v>
      </c>
      <c r="AV6" s="5">
        <v>346840</v>
      </c>
      <c r="AW6" s="5">
        <v>313347</v>
      </c>
      <c r="AX6" s="5">
        <v>307512</v>
      </c>
      <c r="AY6" s="5">
        <v>307588</v>
      </c>
      <c r="AZ6" s="5">
        <v>311548</v>
      </c>
      <c r="BA6" s="5">
        <v>307737</v>
      </c>
      <c r="BB6" s="5">
        <v>301830</v>
      </c>
      <c r="BC6" s="5">
        <v>298983</v>
      </c>
      <c r="BD6" s="5">
        <v>291973</v>
      </c>
      <c r="BE6" s="5">
        <v>286783</v>
      </c>
      <c r="BF6" s="5">
        <v>297400</v>
      </c>
      <c r="BG6" s="5">
        <v>291827</v>
      </c>
      <c r="BH6" s="5">
        <v>286134</v>
      </c>
      <c r="BI6" s="5" t="s">
        <v>220</v>
      </c>
      <c r="BJ6" s="5" t="s">
        <v>220</v>
      </c>
      <c r="BK6" s="5" t="s">
        <v>220</v>
      </c>
      <c r="BL6" s="5" t="s">
        <v>220</v>
      </c>
      <c r="BM6" s="5" t="s">
        <v>220</v>
      </c>
      <c r="BN6" s="5" t="s">
        <v>220</v>
      </c>
      <c r="BO6" s="6">
        <v>14.182168593933291</v>
      </c>
      <c r="BP6" s="6">
        <v>12.874229254884479</v>
      </c>
      <c r="BQ6" s="6">
        <v>11.886741227808781</v>
      </c>
      <c r="BR6" s="6">
        <v>11.84056692416385</v>
      </c>
      <c r="BS6" s="6">
        <v>11.85158630578956</v>
      </c>
      <c r="BT6" s="6">
        <v>11.851138142839931</v>
      </c>
      <c r="BU6" s="6">
        <v>12.792681804343051</v>
      </c>
      <c r="BV6" s="6">
        <v>11.92928192330673</v>
      </c>
      <c r="BW6" s="6">
        <v>12.099102446832831</v>
      </c>
      <c r="BX6" s="6">
        <v>10.69437134335644</v>
      </c>
      <c r="BY6" s="6">
        <v>11.389138499112921</v>
      </c>
      <c r="BZ6" s="6">
        <v>15.161679442779869</v>
      </c>
      <c r="CA6" s="6">
        <v>10.01563182131842</v>
      </c>
      <c r="CB6" s="6">
        <v>9.6871530644197108</v>
      </c>
      <c r="CC6" s="6">
        <v>9.5687944122058699</v>
      </c>
      <c r="CD6" s="6">
        <v>9.5807145536527596</v>
      </c>
      <c r="CE6" s="6">
        <v>9.5354411248339694</v>
      </c>
      <c r="CF6" s="6">
        <v>9.7705284428387706</v>
      </c>
      <c r="CG6" s="6">
        <v>9.5432625856190594</v>
      </c>
      <c r="CH6" s="6">
        <v>9.5242133830887905</v>
      </c>
      <c r="CI6" s="6" t="s">
        <v>220</v>
      </c>
      <c r="CJ6" s="6" t="s">
        <v>220</v>
      </c>
      <c r="CK6" s="6" t="s">
        <v>220</v>
      </c>
      <c r="CL6" s="6" t="s">
        <v>220</v>
      </c>
      <c r="CM6" s="6" t="s">
        <v>220</v>
      </c>
      <c r="CN6" s="6" t="s">
        <v>220</v>
      </c>
      <c r="CO6" s="6" t="s">
        <v>220</v>
      </c>
      <c r="CP6" s="6" t="s">
        <v>220</v>
      </c>
      <c r="CQ6" s="6" t="s">
        <v>220</v>
      </c>
      <c r="CR6" s="6" t="s">
        <v>220</v>
      </c>
      <c r="CS6" s="6" t="s">
        <v>220</v>
      </c>
      <c r="CT6" s="6" t="s">
        <v>220</v>
      </c>
      <c r="CU6" s="6">
        <v>12.9406505701666</v>
      </c>
      <c r="CV6" s="6">
        <v>11.841770378349469</v>
      </c>
      <c r="CW6" s="6">
        <v>11.42946814417807</v>
      </c>
      <c r="CX6" s="6">
        <v>10.746415911876429</v>
      </c>
      <c r="CY6" s="6">
        <v>10.381677090339609</v>
      </c>
      <c r="CZ6" s="6">
        <v>10.4360037247304</v>
      </c>
      <c r="DA6" s="6">
        <v>11.158207450829559</v>
      </c>
      <c r="DB6" s="6">
        <v>10.47742168240033</v>
      </c>
      <c r="DC6" s="6">
        <v>10.672863370897421</v>
      </c>
      <c r="DD6" s="6">
        <v>9.5479758280458302</v>
      </c>
      <c r="DE6" s="6">
        <v>9.7536550593640499</v>
      </c>
      <c r="DF6" s="6">
        <v>13.59292788610337</v>
      </c>
      <c r="DG6" s="6">
        <v>8.7054510225924595</v>
      </c>
      <c r="DH6" s="6">
        <v>8.1928266635912799</v>
      </c>
      <c r="DI6" s="6">
        <v>8.3172967987566402</v>
      </c>
      <c r="DJ6" s="6">
        <v>8.3372356200733595</v>
      </c>
      <c r="DK6" s="6">
        <v>8.2873844233194998</v>
      </c>
      <c r="DL6" s="6">
        <v>8.4596916045039592</v>
      </c>
      <c r="DM6" s="6">
        <v>8.2710236338171796</v>
      </c>
      <c r="DN6" s="6">
        <v>8.2778385183712597</v>
      </c>
      <c r="DO6" s="6" t="s">
        <v>220</v>
      </c>
      <c r="DP6" s="6" t="s">
        <v>220</v>
      </c>
      <c r="DQ6" s="6" t="s">
        <v>220</v>
      </c>
      <c r="DR6" s="6" t="s">
        <v>220</v>
      </c>
      <c r="DS6" s="6" t="s">
        <v>220</v>
      </c>
      <c r="DT6" s="6" t="s">
        <v>220</v>
      </c>
      <c r="DU6" s="6" t="s">
        <v>220</v>
      </c>
      <c r="DV6" s="6" t="s">
        <v>220</v>
      </c>
      <c r="DW6" s="6" t="s">
        <v>220</v>
      </c>
      <c r="DX6" s="6" t="s">
        <v>220</v>
      </c>
      <c r="DY6" s="6" t="s">
        <v>220</v>
      </c>
      <c r="DZ6" s="6" t="s">
        <v>220</v>
      </c>
      <c r="EA6" s="6">
        <v>14.1821685939333</v>
      </c>
      <c r="EB6" s="6">
        <v>12.874229254884481</v>
      </c>
      <c r="EC6" s="6">
        <v>11.886741227808789</v>
      </c>
      <c r="ED6" s="6">
        <v>11.840566924163852</v>
      </c>
      <c r="EE6" s="6">
        <v>11.851586305789567</v>
      </c>
      <c r="EF6" s="6">
        <v>11.851138142839938</v>
      </c>
      <c r="EG6" s="6">
        <v>12.792681804343054</v>
      </c>
      <c r="EH6" s="6">
        <v>11.929281923306737</v>
      </c>
      <c r="EI6" s="6">
        <v>12.099102446832838</v>
      </c>
      <c r="EJ6" s="6">
        <v>10.694371343356446</v>
      </c>
      <c r="EK6" s="6">
        <v>11.389138499112924</v>
      </c>
      <c r="EL6" s="6">
        <v>15.161679442779874</v>
      </c>
      <c r="EM6" s="6">
        <v>10.015631821318424</v>
      </c>
      <c r="EN6" s="6">
        <v>9.6871530644197108</v>
      </c>
      <c r="EO6" s="6">
        <v>9.5687944122058752</v>
      </c>
      <c r="EP6" s="6">
        <v>9.5807145536527667</v>
      </c>
      <c r="EQ6" s="6">
        <v>9.5354411248339765</v>
      </c>
      <c r="ER6" s="6">
        <v>9.7705284428387724</v>
      </c>
      <c r="ES6" s="6">
        <v>9.5432625856190683</v>
      </c>
      <c r="ET6" s="6">
        <v>9.5242133830887958</v>
      </c>
      <c r="EU6" s="6" t="s">
        <v>220</v>
      </c>
      <c r="EV6" s="6" t="s">
        <v>220</v>
      </c>
      <c r="EW6" s="6" t="s">
        <v>220</v>
      </c>
      <c r="EX6" s="6" t="s">
        <v>220</v>
      </c>
      <c r="EY6" s="6" t="s">
        <v>220</v>
      </c>
      <c r="EZ6" s="6" t="s">
        <v>220</v>
      </c>
      <c r="FA6" s="6" t="s">
        <v>220</v>
      </c>
      <c r="FB6" s="6" t="s">
        <v>220</v>
      </c>
      <c r="FC6" s="6" t="s">
        <v>220</v>
      </c>
      <c r="FD6" s="6" t="s">
        <v>220</v>
      </c>
      <c r="FE6" s="6" t="s">
        <v>220</v>
      </c>
      <c r="FF6" s="6" t="s">
        <v>220</v>
      </c>
      <c r="FG6" s="6">
        <v>12.940650570166609</v>
      </c>
      <c r="FH6" s="6">
        <v>11.841770378349473</v>
      </c>
      <c r="FI6" s="6">
        <v>11.429468144178074</v>
      </c>
      <c r="FJ6" s="6">
        <v>10.74641591187644</v>
      </c>
      <c r="FK6" s="6">
        <v>10.381677090339615</v>
      </c>
      <c r="FL6" s="6">
        <v>10.436003724730408</v>
      </c>
      <c r="FM6" s="6">
        <v>11.158207450829565</v>
      </c>
      <c r="FN6" s="6">
        <v>10.477421682400337</v>
      </c>
      <c r="FO6" s="6">
        <v>10.672863370897426</v>
      </c>
      <c r="FP6" s="6">
        <v>9.5479758280458302</v>
      </c>
      <c r="FQ6" s="6">
        <v>9.7536550593640516</v>
      </c>
      <c r="FR6" s="6">
        <v>13.592927886103373</v>
      </c>
      <c r="FS6" s="6">
        <v>8.7054510225924631</v>
      </c>
      <c r="FT6" s="6">
        <v>8.1928266635912816</v>
      </c>
      <c r="FU6" s="6">
        <v>8.3172967987566508</v>
      </c>
      <c r="FV6" s="6">
        <v>8.3372356200733631</v>
      </c>
      <c r="FW6" s="6">
        <v>8.2873844233195051</v>
      </c>
      <c r="FX6" s="6">
        <v>8.459691604503961</v>
      </c>
      <c r="FY6" s="6">
        <v>8.2710236338171885</v>
      </c>
      <c r="FZ6" s="6">
        <v>8.2778385183712686</v>
      </c>
      <c r="GA6" s="6" t="s">
        <v>220</v>
      </c>
      <c r="GB6" s="6" t="s">
        <v>220</v>
      </c>
      <c r="GC6" s="6" t="s">
        <v>220</v>
      </c>
      <c r="GD6" s="6" t="s">
        <v>220</v>
      </c>
      <c r="GE6" s="6" t="s">
        <v>220</v>
      </c>
      <c r="GF6" s="6" t="s">
        <v>220</v>
      </c>
      <c r="GG6" s="6" t="s">
        <v>220</v>
      </c>
      <c r="GH6" s="6" t="s">
        <v>220</v>
      </c>
      <c r="GI6" s="6" t="s">
        <v>220</v>
      </c>
      <c r="GJ6" s="6" t="s">
        <v>220</v>
      </c>
      <c r="GK6" s="6" t="s">
        <v>220</v>
      </c>
      <c r="GL6" s="6" t="s">
        <v>220</v>
      </c>
      <c r="GM6" s="5">
        <v>14793</v>
      </c>
      <c r="GN6" s="5">
        <v>14707</v>
      </c>
      <c r="GO6" s="5">
        <v>14579</v>
      </c>
      <c r="GP6" s="5">
        <v>14466</v>
      </c>
      <c r="GQ6" s="5">
        <v>14292</v>
      </c>
      <c r="GR6" s="5">
        <v>14115</v>
      </c>
      <c r="GS6" s="5">
        <v>13968</v>
      </c>
      <c r="GT6" s="5">
        <v>13912</v>
      </c>
      <c r="GU6" s="5">
        <v>13842</v>
      </c>
      <c r="GV6" s="5">
        <v>13781</v>
      </c>
      <c r="GW6" s="5">
        <v>13750</v>
      </c>
      <c r="GX6" s="5">
        <v>13699</v>
      </c>
      <c r="GY6" s="5">
        <v>13644</v>
      </c>
      <c r="GZ6" s="5">
        <v>13500</v>
      </c>
      <c r="HA6" s="5">
        <v>13313</v>
      </c>
      <c r="HB6" s="5">
        <v>13196</v>
      </c>
      <c r="HC6" s="5">
        <v>13079</v>
      </c>
      <c r="HD6" s="5">
        <v>12949</v>
      </c>
      <c r="HE6" s="5">
        <v>12807</v>
      </c>
      <c r="HF6" s="5">
        <v>12675</v>
      </c>
      <c r="HG6" s="5" t="s">
        <v>220</v>
      </c>
      <c r="HH6" s="5" t="s">
        <v>220</v>
      </c>
      <c r="HI6" s="5" t="s">
        <v>220</v>
      </c>
      <c r="HJ6" s="5" t="s">
        <v>220</v>
      </c>
      <c r="HK6" s="5" t="s">
        <v>220</v>
      </c>
      <c r="HL6" s="5" t="s">
        <v>220</v>
      </c>
      <c r="HM6" s="5" t="s">
        <v>220</v>
      </c>
      <c r="HN6" s="5" t="s">
        <v>220</v>
      </c>
      <c r="HO6" s="5" t="s">
        <v>220</v>
      </c>
      <c r="HP6" s="5" t="s">
        <v>220</v>
      </c>
      <c r="HQ6" s="5" t="s">
        <v>220</v>
      </c>
      <c r="HR6" s="5" t="s">
        <v>220</v>
      </c>
      <c r="HS6" s="5">
        <v>17280</v>
      </c>
      <c r="HT6" s="5">
        <v>17165</v>
      </c>
      <c r="HU6" s="5">
        <v>17005</v>
      </c>
      <c r="HV6" s="5">
        <v>16853</v>
      </c>
      <c r="HW6" s="5">
        <v>16671</v>
      </c>
      <c r="HX6" s="5">
        <v>16464</v>
      </c>
      <c r="HY6" s="5">
        <v>16266</v>
      </c>
      <c r="HZ6" s="5">
        <v>16180</v>
      </c>
      <c r="IA6" s="5">
        <v>16102</v>
      </c>
      <c r="IB6" s="5">
        <v>16034</v>
      </c>
      <c r="IC6" s="5">
        <v>15991</v>
      </c>
      <c r="ID6" s="5">
        <v>15918</v>
      </c>
      <c r="IE6" s="5">
        <v>15865</v>
      </c>
      <c r="IF6" s="5">
        <v>15698</v>
      </c>
      <c r="IG6" s="5">
        <v>15511</v>
      </c>
      <c r="IH6" s="5">
        <v>15392</v>
      </c>
      <c r="II6" s="5">
        <v>15261</v>
      </c>
      <c r="IJ6" s="5">
        <v>15113</v>
      </c>
      <c r="IK6" s="5">
        <v>14945</v>
      </c>
      <c r="IL6" s="5">
        <v>14579</v>
      </c>
      <c r="IM6" s="5" t="s">
        <v>220</v>
      </c>
      <c r="IN6" s="5" t="s">
        <v>220</v>
      </c>
      <c r="IO6" s="5" t="s">
        <v>220</v>
      </c>
      <c r="IP6" s="5" t="s">
        <v>220</v>
      </c>
      <c r="IQ6" s="5" t="s">
        <v>220</v>
      </c>
      <c r="IR6" s="5" t="s">
        <v>220</v>
      </c>
      <c r="IS6" s="5" t="s">
        <v>220</v>
      </c>
      <c r="IT6" s="5" t="s">
        <v>220</v>
      </c>
      <c r="IU6" s="5" t="s">
        <v>220</v>
      </c>
      <c r="IV6" s="5" t="s">
        <v>220</v>
      </c>
      <c r="IW6" s="5" t="s">
        <v>220</v>
      </c>
      <c r="IX6" s="5" t="s">
        <v>220</v>
      </c>
      <c r="IY6">
        <v>337796</v>
      </c>
      <c r="IZ6">
        <v>388979</v>
      </c>
      <c r="JA6">
        <v>414210</v>
      </c>
      <c r="JB6">
        <v>393266</v>
      </c>
      <c r="JC6">
        <v>398452</v>
      </c>
      <c r="JD6">
        <v>399492</v>
      </c>
      <c r="JE6">
        <v>377005</v>
      </c>
      <c r="JF6">
        <v>399144</v>
      </c>
      <c r="JG6">
        <v>364710</v>
      </c>
      <c r="JH6">
        <v>370843</v>
      </c>
      <c r="JI6">
        <v>346506</v>
      </c>
      <c r="JJ6">
        <v>310176</v>
      </c>
      <c r="JK6">
        <v>344761</v>
      </c>
      <c r="JL6">
        <v>346840</v>
      </c>
      <c r="JM6">
        <v>313347</v>
      </c>
      <c r="JN6">
        <v>307512</v>
      </c>
      <c r="JO6">
        <v>307588</v>
      </c>
      <c r="JP6">
        <v>311548</v>
      </c>
      <c r="JQ6">
        <v>307737</v>
      </c>
      <c r="JR6">
        <v>301830</v>
      </c>
      <c r="JS6" t="s">
        <v>220</v>
      </c>
      <c r="JT6" t="s">
        <v>220</v>
      </c>
      <c r="JU6" t="s">
        <v>220</v>
      </c>
      <c r="JV6" t="s">
        <v>220</v>
      </c>
      <c r="JW6" t="s">
        <v>220</v>
      </c>
      <c r="JX6" t="s">
        <v>220</v>
      </c>
      <c r="JY6" t="s">
        <v>220</v>
      </c>
      <c r="JZ6" t="s">
        <v>220</v>
      </c>
      <c r="KA6" t="s">
        <v>220</v>
      </c>
      <c r="KB6" t="s">
        <v>220</v>
      </c>
      <c r="KC6" t="s">
        <v>220</v>
      </c>
      <c r="KD6" t="s">
        <v>220</v>
      </c>
    </row>
    <row r="7" spans="1:290" hidden="1" x14ac:dyDescent="0.3">
      <c r="A7" s="1" t="s">
        <v>5</v>
      </c>
      <c r="B7" s="2">
        <v>4272394</v>
      </c>
      <c r="C7" s="5">
        <v>11652620</v>
      </c>
      <c r="D7" s="5">
        <v>12086120</v>
      </c>
      <c r="E7" s="5">
        <v>10985458</v>
      </c>
      <c r="F7" s="5">
        <v>11511323</v>
      </c>
      <c r="G7" s="5">
        <v>11554033</v>
      </c>
      <c r="H7" s="5">
        <v>11883802</v>
      </c>
      <c r="I7" s="5">
        <v>11784789</v>
      </c>
      <c r="J7" s="5">
        <v>11610682</v>
      </c>
      <c r="K7" s="5">
        <v>11848149</v>
      </c>
      <c r="L7" s="5">
        <v>12341000</v>
      </c>
      <c r="M7" s="5" t="s">
        <v>220</v>
      </c>
      <c r="N7" s="5" t="s">
        <v>220</v>
      </c>
      <c r="O7" s="5" t="s">
        <v>220</v>
      </c>
      <c r="P7" s="5" t="s">
        <v>220</v>
      </c>
      <c r="Q7" s="5" t="s">
        <v>220</v>
      </c>
      <c r="R7" s="5" t="s">
        <v>220</v>
      </c>
      <c r="S7" s="5" t="s">
        <v>220</v>
      </c>
      <c r="T7" s="5" t="s">
        <v>220</v>
      </c>
      <c r="U7" s="5" t="s">
        <v>220</v>
      </c>
      <c r="V7" s="5" t="s">
        <v>220</v>
      </c>
      <c r="W7" s="5" t="s">
        <v>220</v>
      </c>
      <c r="X7" s="5" t="s">
        <v>220</v>
      </c>
      <c r="Y7" s="5" t="s">
        <v>220</v>
      </c>
      <c r="Z7" s="5" t="s">
        <v>220</v>
      </c>
      <c r="AA7" s="5" t="s">
        <v>220</v>
      </c>
      <c r="AB7" s="5" t="s">
        <v>220</v>
      </c>
      <c r="AC7" s="5" t="s">
        <v>220</v>
      </c>
      <c r="AD7" s="5" t="s">
        <v>220</v>
      </c>
      <c r="AE7" s="5" t="s">
        <v>220</v>
      </c>
      <c r="AF7" s="5" t="s">
        <v>220</v>
      </c>
      <c r="AG7" s="5" t="s">
        <v>220</v>
      </c>
      <c r="AH7" s="5" t="s">
        <v>220</v>
      </c>
      <c r="AI7" s="5">
        <v>36348102</v>
      </c>
      <c r="AJ7" s="5">
        <v>37367924</v>
      </c>
      <c r="AK7" s="5">
        <v>35537431</v>
      </c>
      <c r="AL7" s="5">
        <v>36754294</v>
      </c>
      <c r="AM7" s="5">
        <v>36850871</v>
      </c>
      <c r="AN7" s="5">
        <v>37915282</v>
      </c>
      <c r="AO7" s="5">
        <v>38012834</v>
      </c>
      <c r="AP7" s="5">
        <v>37641539</v>
      </c>
      <c r="AQ7" s="5">
        <v>37461740</v>
      </c>
      <c r="AR7" s="5">
        <v>37891801</v>
      </c>
      <c r="AS7" s="5" t="s">
        <v>220</v>
      </c>
      <c r="AT7" s="5" t="s">
        <v>220</v>
      </c>
      <c r="AU7" s="5" t="s">
        <v>220</v>
      </c>
      <c r="AV7" s="5" t="s">
        <v>220</v>
      </c>
      <c r="AW7" s="5" t="s">
        <v>220</v>
      </c>
      <c r="AX7" s="5" t="s">
        <v>220</v>
      </c>
      <c r="AY7" s="5" t="s">
        <v>220</v>
      </c>
      <c r="AZ7" s="5" t="s">
        <v>220</v>
      </c>
      <c r="BA7" s="5" t="s">
        <v>220</v>
      </c>
      <c r="BB7" s="5" t="s">
        <v>220</v>
      </c>
      <c r="BC7" s="5" t="s">
        <v>220</v>
      </c>
      <c r="BD7" s="5" t="s">
        <v>220</v>
      </c>
      <c r="BE7" s="5" t="s">
        <v>220</v>
      </c>
      <c r="BF7" s="5" t="s">
        <v>220</v>
      </c>
      <c r="BG7" s="5" t="s">
        <v>220</v>
      </c>
      <c r="BH7" s="5" t="s">
        <v>220</v>
      </c>
      <c r="BI7" s="5" t="s">
        <v>220</v>
      </c>
      <c r="BJ7" s="5" t="s">
        <v>220</v>
      </c>
      <c r="BK7" s="5" t="s">
        <v>220</v>
      </c>
      <c r="BL7" s="5" t="s">
        <v>220</v>
      </c>
      <c r="BM7" s="5" t="s">
        <v>220</v>
      </c>
      <c r="BN7" s="5" t="s">
        <v>220</v>
      </c>
      <c r="BO7" s="6">
        <v>9.4234578500409505</v>
      </c>
      <c r="BP7" s="6">
        <v>9.7867044885206393</v>
      </c>
      <c r="BQ7" s="6">
        <v>10.40287359764347</v>
      </c>
      <c r="BR7" s="6">
        <v>10.399109850333261</v>
      </c>
      <c r="BS7" s="6">
        <v>10.323409170035291</v>
      </c>
      <c r="BT7" s="6">
        <v>10.048182800779999</v>
      </c>
      <c r="BU7" s="6">
        <v>9.13887268726514</v>
      </c>
      <c r="BV7" s="6">
        <v>10.03136075555271</v>
      </c>
      <c r="BW7" s="6">
        <v>10.14050760051709</v>
      </c>
      <c r="BX7" s="6">
        <v>10.290948756162051</v>
      </c>
      <c r="BY7" s="6" t="s">
        <v>220</v>
      </c>
      <c r="BZ7" s="6" t="s">
        <v>220</v>
      </c>
      <c r="CA7" s="6" t="s">
        <v>220</v>
      </c>
      <c r="CB7" s="6" t="s">
        <v>220</v>
      </c>
      <c r="CC7" s="6" t="s">
        <v>220</v>
      </c>
      <c r="CD7" s="6" t="s">
        <v>220</v>
      </c>
      <c r="CE7" s="6" t="s">
        <v>220</v>
      </c>
      <c r="CF7" s="6" t="s">
        <v>220</v>
      </c>
      <c r="CG7" s="6" t="s">
        <v>220</v>
      </c>
      <c r="CH7" s="6" t="s">
        <v>220</v>
      </c>
      <c r="CI7" s="6" t="s">
        <v>220</v>
      </c>
      <c r="CJ7" s="6" t="s">
        <v>220</v>
      </c>
      <c r="CK7" s="6" t="s">
        <v>220</v>
      </c>
      <c r="CL7" s="6" t="s">
        <v>220</v>
      </c>
      <c r="CM7" s="6" t="s">
        <v>220</v>
      </c>
      <c r="CN7" s="6" t="s">
        <v>220</v>
      </c>
      <c r="CO7" s="6" t="s">
        <v>220</v>
      </c>
      <c r="CP7" s="6" t="s">
        <v>220</v>
      </c>
      <c r="CQ7" s="6" t="s">
        <v>220</v>
      </c>
      <c r="CR7" s="6" t="s">
        <v>220</v>
      </c>
      <c r="CS7" s="6" t="s">
        <v>220</v>
      </c>
      <c r="CT7" s="6" t="s">
        <v>220</v>
      </c>
      <c r="CU7" s="6">
        <v>8.6483097448684205</v>
      </c>
      <c r="CV7" s="6">
        <v>9.0056940339192302</v>
      </c>
      <c r="CW7" s="6">
        <v>9.3699065851028305</v>
      </c>
      <c r="CX7" s="6">
        <v>9.3505491077118492</v>
      </c>
      <c r="CY7" s="6">
        <v>8.9003520785415606</v>
      </c>
      <c r="CZ7" s="6">
        <v>8.8566436259314099</v>
      </c>
      <c r="DA7" s="6">
        <v>8.0622217991386709</v>
      </c>
      <c r="DB7" s="6">
        <v>8.93718121662112</v>
      </c>
      <c r="DC7" s="6">
        <v>9.4641910493108199</v>
      </c>
      <c r="DD7" s="6">
        <v>9.6863728969333192</v>
      </c>
      <c r="DE7" s="6" t="s">
        <v>220</v>
      </c>
      <c r="DF7" s="6" t="s">
        <v>220</v>
      </c>
      <c r="DG7" s="6" t="s">
        <v>220</v>
      </c>
      <c r="DH7" s="6" t="s">
        <v>220</v>
      </c>
      <c r="DI7" s="6" t="s">
        <v>220</v>
      </c>
      <c r="DJ7" s="6" t="s">
        <v>220</v>
      </c>
      <c r="DK7" s="6" t="s">
        <v>220</v>
      </c>
      <c r="DL7" s="6" t="s">
        <v>220</v>
      </c>
      <c r="DM7" s="6" t="s">
        <v>220</v>
      </c>
      <c r="DN7" s="6" t="s">
        <v>220</v>
      </c>
      <c r="DO7" s="6" t="s">
        <v>220</v>
      </c>
      <c r="DP7" s="6" t="s">
        <v>220</v>
      </c>
      <c r="DQ7" s="6" t="s">
        <v>220</v>
      </c>
      <c r="DR7" s="6" t="s">
        <v>220</v>
      </c>
      <c r="DS7" s="6" t="s">
        <v>220</v>
      </c>
      <c r="DT7" s="6" t="s">
        <v>220</v>
      </c>
      <c r="DU7" s="6" t="s">
        <v>220</v>
      </c>
      <c r="DV7" s="6" t="s">
        <v>220</v>
      </c>
      <c r="DW7" s="6" t="s">
        <v>220</v>
      </c>
      <c r="DX7" s="6" t="s">
        <v>220</v>
      </c>
      <c r="DY7" s="6" t="s">
        <v>220</v>
      </c>
      <c r="DZ7" s="6" t="s">
        <v>220</v>
      </c>
      <c r="EA7" s="6">
        <v>7.2745134060192909</v>
      </c>
      <c r="EB7" s="6">
        <v>7.0346215034798094</v>
      </c>
      <c r="EC7" s="6">
        <v>7.9206157885619524</v>
      </c>
      <c r="ED7" s="6">
        <v>7.7700799465013706</v>
      </c>
      <c r="EE7" s="6">
        <v>7.4289730694035576</v>
      </c>
      <c r="EF7" s="6">
        <v>6.5320593527223023</v>
      </c>
      <c r="EG7" s="6">
        <v>6.6413662561120104</v>
      </c>
      <c r="EH7" s="6">
        <v>9.056100235972357</v>
      </c>
      <c r="EI7" s="6">
        <v>10.102911433676265</v>
      </c>
      <c r="EJ7" s="6">
        <v>10.290276314723281</v>
      </c>
      <c r="EK7" s="6" t="s">
        <v>220</v>
      </c>
      <c r="EL7" s="6" t="s">
        <v>220</v>
      </c>
      <c r="EM7" s="6" t="s">
        <v>220</v>
      </c>
      <c r="EN7" s="6" t="s">
        <v>220</v>
      </c>
      <c r="EO7" s="6" t="s">
        <v>220</v>
      </c>
      <c r="EP7" s="6" t="s">
        <v>220</v>
      </c>
      <c r="EQ7" s="6" t="s">
        <v>220</v>
      </c>
      <c r="ER7" s="6" t="s">
        <v>220</v>
      </c>
      <c r="ES7" s="6" t="s">
        <v>220</v>
      </c>
      <c r="ET7" s="6" t="s">
        <v>220</v>
      </c>
      <c r="EU7" s="6" t="s">
        <v>220</v>
      </c>
      <c r="EV7" s="6" t="s">
        <v>220</v>
      </c>
      <c r="EW7" s="6" t="s">
        <v>220</v>
      </c>
      <c r="EX7" s="6" t="s">
        <v>220</v>
      </c>
      <c r="EY7" s="6" t="s">
        <v>220</v>
      </c>
      <c r="EZ7" s="6" t="s">
        <v>220</v>
      </c>
      <c r="FA7" s="6" t="s">
        <v>220</v>
      </c>
      <c r="FB7" s="6" t="s">
        <v>220</v>
      </c>
      <c r="FC7" s="6" t="s">
        <v>220</v>
      </c>
      <c r="FD7" s="6" t="s">
        <v>220</v>
      </c>
      <c r="FE7" s="6" t="s">
        <v>220</v>
      </c>
      <c r="FF7" s="6" t="s">
        <v>220</v>
      </c>
      <c r="FG7" s="6">
        <v>4.1709682843244966</v>
      </c>
      <c r="FH7" s="6">
        <v>4.0339931523996118</v>
      </c>
      <c r="FI7" s="6">
        <v>4.3858277632377725</v>
      </c>
      <c r="FJ7" s="6">
        <v>4.2426085448375446</v>
      </c>
      <c r="FK7" s="6">
        <v>4.1086030482877991</v>
      </c>
      <c r="FL7" s="6">
        <v>3.6732245830938179</v>
      </c>
      <c r="FM7" s="6">
        <v>3.5787245471001952</v>
      </c>
      <c r="FN7" s="6">
        <v>4.2929116155426055</v>
      </c>
      <c r="FO7" s="6">
        <v>4.9288874462318084</v>
      </c>
      <c r="FP7" s="6">
        <v>5.2330713971605629</v>
      </c>
      <c r="FQ7" s="6" t="s">
        <v>220</v>
      </c>
      <c r="FR7" s="6" t="s">
        <v>220</v>
      </c>
      <c r="FS7" s="6" t="s">
        <v>220</v>
      </c>
      <c r="FT7" s="6" t="s">
        <v>220</v>
      </c>
      <c r="FU7" s="6" t="s">
        <v>220</v>
      </c>
      <c r="FV7" s="6" t="s">
        <v>220</v>
      </c>
      <c r="FW7" s="6" t="s">
        <v>220</v>
      </c>
      <c r="FX7" s="6" t="s">
        <v>220</v>
      </c>
      <c r="FY7" s="6" t="s">
        <v>220</v>
      </c>
      <c r="FZ7" s="6" t="s">
        <v>220</v>
      </c>
      <c r="GA7" s="6" t="s">
        <v>220</v>
      </c>
      <c r="GB7" s="6" t="s">
        <v>220</v>
      </c>
      <c r="GC7" s="6" t="s">
        <v>220</v>
      </c>
      <c r="GD7" s="6" t="s">
        <v>220</v>
      </c>
      <c r="GE7" s="6" t="s">
        <v>220</v>
      </c>
      <c r="GF7" s="6" t="s">
        <v>220</v>
      </c>
      <c r="GG7" s="6" t="s">
        <v>220</v>
      </c>
      <c r="GH7" s="6" t="s">
        <v>220</v>
      </c>
      <c r="GI7" s="6" t="s">
        <v>220</v>
      </c>
      <c r="GJ7" s="6" t="s">
        <v>220</v>
      </c>
      <c r="GK7" s="6" t="s">
        <v>220</v>
      </c>
      <c r="GL7" s="6" t="s">
        <v>220</v>
      </c>
      <c r="GM7" s="5">
        <v>1059134</v>
      </c>
      <c r="GN7" s="5">
        <v>1058471</v>
      </c>
      <c r="GO7" s="5">
        <v>1059300</v>
      </c>
      <c r="GP7" s="5">
        <v>1062515</v>
      </c>
      <c r="GQ7" s="5">
        <v>1060473</v>
      </c>
      <c r="GR7" s="5">
        <v>1062627</v>
      </c>
      <c r="GS7" s="5">
        <v>1061909</v>
      </c>
      <c r="GT7" s="5">
        <v>1055303</v>
      </c>
      <c r="GU7" s="5">
        <v>1053644</v>
      </c>
      <c r="GV7" s="5">
        <v>1049378</v>
      </c>
      <c r="GW7" s="5" t="s">
        <v>220</v>
      </c>
      <c r="GX7" s="5" t="s">
        <v>220</v>
      </c>
      <c r="GY7" s="5" t="s">
        <v>220</v>
      </c>
      <c r="GZ7" s="5" t="s">
        <v>220</v>
      </c>
      <c r="HA7" s="5" t="s">
        <v>220</v>
      </c>
      <c r="HB7" s="5" t="s">
        <v>220</v>
      </c>
      <c r="HC7" s="5" t="s">
        <v>220</v>
      </c>
      <c r="HD7" s="5" t="s">
        <v>220</v>
      </c>
      <c r="HE7" s="5" t="s">
        <v>220</v>
      </c>
      <c r="HF7" s="5" t="s">
        <v>220</v>
      </c>
      <c r="HG7" s="5" t="s">
        <v>220</v>
      </c>
      <c r="HH7" s="5" t="s">
        <v>220</v>
      </c>
      <c r="HI7" s="5" t="s">
        <v>220</v>
      </c>
      <c r="HJ7" s="5" t="s">
        <v>220</v>
      </c>
      <c r="HK7" s="5" t="s">
        <v>220</v>
      </c>
      <c r="HL7" s="5" t="s">
        <v>220</v>
      </c>
      <c r="HM7" s="5" t="s">
        <v>220</v>
      </c>
      <c r="HN7" s="5" t="s">
        <v>220</v>
      </c>
      <c r="HO7" s="5" t="s">
        <v>220</v>
      </c>
      <c r="HP7" s="5" t="s">
        <v>220</v>
      </c>
      <c r="HQ7" s="5" t="s">
        <v>220</v>
      </c>
      <c r="HR7" s="5" t="s">
        <v>220</v>
      </c>
      <c r="HS7" s="5">
        <v>1222334</v>
      </c>
      <c r="HT7" s="5">
        <v>1220680</v>
      </c>
      <c r="HU7" s="5">
        <v>1221125</v>
      </c>
      <c r="HV7" s="5">
        <v>1224017</v>
      </c>
      <c r="HW7" s="5">
        <v>1221987</v>
      </c>
      <c r="HX7" s="5">
        <v>1224771</v>
      </c>
      <c r="HY7" s="5">
        <v>1222571</v>
      </c>
      <c r="HZ7" s="5">
        <v>1213560</v>
      </c>
      <c r="IA7" s="5">
        <v>1206980</v>
      </c>
      <c r="IB7" s="5">
        <v>1197805</v>
      </c>
      <c r="IC7" s="5" t="s">
        <v>220</v>
      </c>
      <c r="ID7" s="5" t="s">
        <v>220</v>
      </c>
      <c r="IE7" s="5" t="s">
        <v>220</v>
      </c>
      <c r="IF7" s="5" t="s">
        <v>220</v>
      </c>
      <c r="IG7" s="5" t="s">
        <v>220</v>
      </c>
      <c r="IH7" s="5" t="s">
        <v>220</v>
      </c>
      <c r="II7" s="5" t="s">
        <v>220</v>
      </c>
      <c r="IJ7" s="5" t="s">
        <v>220</v>
      </c>
      <c r="IK7" s="5" t="s">
        <v>220</v>
      </c>
      <c r="IL7" s="5" t="s">
        <v>220</v>
      </c>
      <c r="IM7" s="5" t="s">
        <v>220</v>
      </c>
      <c r="IN7" s="5" t="s">
        <v>220</v>
      </c>
      <c r="IO7" s="5" t="s">
        <v>220</v>
      </c>
      <c r="IP7" s="5" t="s">
        <v>220</v>
      </c>
      <c r="IQ7" s="5" t="s">
        <v>220</v>
      </c>
      <c r="IR7" s="5" t="s">
        <v>220</v>
      </c>
      <c r="IS7" s="5" t="s">
        <v>220</v>
      </c>
      <c r="IT7" s="5" t="s">
        <v>220</v>
      </c>
      <c r="IU7" s="5" t="s">
        <v>220</v>
      </c>
      <c r="IV7" s="5" t="s">
        <v>220</v>
      </c>
      <c r="IW7" s="5" t="s">
        <v>220</v>
      </c>
      <c r="IX7" s="5" t="s">
        <v>220</v>
      </c>
      <c r="IY7">
        <v>36059109</v>
      </c>
      <c r="IZ7">
        <v>37133008</v>
      </c>
      <c r="JA7">
        <v>35241466</v>
      </c>
      <c r="JB7">
        <v>36353295</v>
      </c>
      <c r="JC7">
        <v>36062671</v>
      </c>
      <c r="JD7">
        <v>36897390</v>
      </c>
      <c r="JE7">
        <v>36981248</v>
      </c>
      <c r="JF7">
        <v>37641539</v>
      </c>
      <c r="JG7">
        <v>37461740</v>
      </c>
      <c r="JH7">
        <v>37891801</v>
      </c>
      <c r="JI7" t="s">
        <v>220</v>
      </c>
      <c r="JJ7" t="s">
        <v>220</v>
      </c>
      <c r="JK7" t="s">
        <v>220</v>
      </c>
      <c r="JL7" t="s">
        <v>220</v>
      </c>
      <c r="JM7" t="s">
        <v>220</v>
      </c>
      <c r="JN7" t="s">
        <v>220</v>
      </c>
      <c r="JO7" t="s">
        <v>220</v>
      </c>
      <c r="JP7" t="s">
        <v>220</v>
      </c>
      <c r="JQ7" t="s">
        <v>220</v>
      </c>
      <c r="JR7" t="s">
        <v>220</v>
      </c>
      <c r="JS7" t="s">
        <v>220</v>
      </c>
      <c r="JT7" t="s">
        <v>220</v>
      </c>
      <c r="JU7" t="s">
        <v>220</v>
      </c>
      <c r="JV7" t="s">
        <v>220</v>
      </c>
      <c r="JW7" t="s">
        <v>220</v>
      </c>
      <c r="JX7" t="s">
        <v>220</v>
      </c>
      <c r="JY7" t="s">
        <v>220</v>
      </c>
      <c r="JZ7" t="s">
        <v>220</v>
      </c>
      <c r="KA7" t="s">
        <v>220</v>
      </c>
      <c r="KB7" t="s">
        <v>220</v>
      </c>
      <c r="KC7" t="s">
        <v>220</v>
      </c>
      <c r="KD7" t="s">
        <v>220</v>
      </c>
    </row>
    <row r="8" spans="1:290" hidden="1" x14ac:dyDescent="0.3">
      <c r="A8" s="1" t="s">
        <v>6</v>
      </c>
      <c r="B8" s="2">
        <v>4056972</v>
      </c>
      <c r="C8" s="5">
        <v>11253416</v>
      </c>
      <c r="D8" s="5">
        <v>11870052</v>
      </c>
      <c r="E8" s="5">
        <v>10700874</v>
      </c>
      <c r="F8" s="5">
        <v>11421059</v>
      </c>
      <c r="G8" s="5">
        <v>11494884</v>
      </c>
      <c r="H8" s="5">
        <v>12182930</v>
      </c>
      <c r="I8" s="5">
        <v>11914183</v>
      </c>
      <c r="J8" s="5">
        <v>11394621</v>
      </c>
      <c r="K8" s="5">
        <v>12010960</v>
      </c>
      <c r="L8" s="5">
        <v>13127049</v>
      </c>
      <c r="M8" s="5">
        <v>12217870</v>
      </c>
      <c r="N8" s="5">
        <v>12523324</v>
      </c>
      <c r="O8" s="5">
        <v>12376428</v>
      </c>
      <c r="P8" s="5">
        <v>11878136</v>
      </c>
      <c r="Q8" s="5">
        <v>12361132</v>
      </c>
      <c r="R8" s="5">
        <v>11826893</v>
      </c>
      <c r="S8" s="5">
        <v>11482225</v>
      </c>
      <c r="T8" s="5">
        <v>11438195</v>
      </c>
      <c r="U8" s="5">
        <v>10817288</v>
      </c>
      <c r="V8" s="5">
        <v>10837406</v>
      </c>
      <c r="W8" s="5">
        <v>10394477</v>
      </c>
      <c r="X8" s="5">
        <v>10031053</v>
      </c>
      <c r="Y8" s="5">
        <v>10032148</v>
      </c>
      <c r="Z8" s="5">
        <v>10254142</v>
      </c>
      <c r="AA8" s="5">
        <v>10064367</v>
      </c>
      <c r="AB8" s="5">
        <v>9452725</v>
      </c>
      <c r="AC8" s="5">
        <v>9601794</v>
      </c>
      <c r="AD8" s="5">
        <v>8944292</v>
      </c>
      <c r="AE8" s="5">
        <v>8768420</v>
      </c>
      <c r="AF8" s="5">
        <v>8193364</v>
      </c>
      <c r="AG8" s="5">
        <v>8448009</v>
      </c>
      <c r="AH8" s="5">
        <v>8243842</v>
      </c>
      <c r="AI8" s="5">
        <v>33841808</v>
      </c>
      <c r="AJ8" s="5">
        <v>34856128</v>
      </c>
      <c r="AK8" s="5">
        <v>33601395</v>
      </c>
      <c r="AL8" s="5">
        <v>34862820</v>
      </c>
      <c r="AM8" s="5">
        <v>34847578</v>
      </c>
      <c r="AN8" s="5">
        <v>35769358</v>
      </c>
      <c r="AO8" s="5">
        <v>47596529</v>
      </c>
      <c r="AP8" s="5">
        <v>45680419</v>
      </c>
      <c r="AQ8" s="5">
        <v>47528694</v>
      </c>
      <c r="AR8" s="5">
        <v>47671809</v>
      </c>
      <c r="AS8" s="5">
        <v>44273191</v>
      </c>
      <c r="AT8" s="5">
        <v>54373344</v>
      </c>
      <c r="AU8" s="5">
        <v>54405826</v>
      </c>
      <c r="AV8" s="5">
        <v>51306653</v>
      </c>
      <c r="AW8" s="5">
        <v>49630586</v>
      </c>
      <c r="AX8" s="5">
        <v>29420661</v>
      </c>
      <c r="AY8" s="5">
        <v>50129966</v>
      </c>
      <c r="AZ8" s="5">
        <v>45521793</v>
      </c>
      <c r="BA8" s="5">
        <v>182193729</v>
      </c>
      <c r="BB8" s="5">
        <v>45666555</v>
      </c>
      <c r="BC8" s="5">
        <v>37737554</v>
      </c>
      <c r="BD8" s="5">
        <v>38860465</v>
      </c>
      <c r="BE8" s="5">
        <v>46658278</v>
      </c>
      <c r="BF8" s="5">
        <v>43096861</v>
      </c>
      <c r="BG8" s="5">
        <v>35486679</v>
      </c>
      <c r="BH8" s="5">
        <v>34380766</v>
      </c>
      <c r="BI8" s="5">
        <v>34872416</v>
      </c>
      <c r="BJ8" s="5">
        <v>32561602</v>
      </c>
      <c r="BK8" s="5">
        <v>32835932</v>
      </c>
      <c r="BL8" s="5">
        <v>34455833</v>
      </c>
      <c r="BM8" s="5">
        <v>33692698</v>
      </c>
      <c r="BN8" s="5">
        <v>29509527</v>
      </c>
      <c r="BO8" s="6">
        <v>11.30612351894958</v>
      </c>
      <c r="BP8" s="6">
        <v>11.18276711109224</v>
      </c>
      <c r="BQ8" s="6">
        <v>11.61368905263047</v>
      </c>
      <c r="BR8" s="6">
        <v>11.51186693912245</v>
      </c>
      <c r="BS8" s="6">
        <v>10.685990512995261</v>
      </c>
      <c r="BT8" s="6">
        <v>10.319953331435039</v>
      </c>
      <c r="BU8" s="6">
        <v>10.23695036411644</v>
      </c>
      <c r="BV8" s="6">
        <v>10.176521902441671</v>
      </c>
      <c r="BW8" s="6">
        <v>9.2182473341015196</v>
      </c>
      <c r="BX8" s="6">
        <v>9.3056939149080602</v>
      </c>
      <c r="BY8" s="6">
        <v>8.3725068281132398</v>
      </c>
      <c r="BZ8" s="6">
        <v>7.1159946924630102</v>
      </c>
      <c r="CA8" s="6">
        <v>6.36459889719392</v>
      </c>
      <c r="CB8" s="6">
        <v>5.8522650355240904</v>
      </c>
      <c r="CC8" s="6">
        <v>5.4061315263142102</v>
      </c>
      <c r="CD8" s="6">
        <v>5.3767713971877402</v>
      </c>
      <c r="CE8" s="6">
        <v>5.4295661337415</v>
      </c>
      <c r="CF8" s="6">
        <v>5.3899238472503699</v>
      </c>
      <c r="CG8" s="6">
        <v>5.4270719241273699</v>
      </c>
      <c r="CH8" s="6">
        <v>5.4776576608830503</v>
      </c>
      <c r="CI8" s="6" t="s">
        <v>220</v>
      </c>
      <c r="CJ8" s="6" t="s">
        <v>220</v>
      </c>
      <c r="CK8" s="6" t="s">
        <v>220</v>
      </c>
      <c r="CL8" s="6" t="s">
        <v>220</v>
      </c>
      <c r="CM8" s="6" t="s">
        <v>220</v>
      </c>
      <c r="CN8" s="6" t="s">
        <v>220</v>
      </c>
      <c r="CO8" s="6" t="s">
        <v>220</v>
      </c>
      <c r="CP8" s="6" t="s">
        <v>220</v>
      </c>
      <c r="CQ8" s="6" t="s">
        <v>220</v>
      </c>
      <c r="CR8" s="6" t="s">
        <v>220</v>
      </c>
      <c r="CS8" s="6" t="s">
        <v>220</v>
      </c>
      <c r="CT8" s="6" t="s">
        <v>220</v>
      </c>
      <c r="CU8" s="6">
        <v>9.0924657789213299</v>
      </c>
      <c r="CV8" s="6">
        <v>9.0457828390167894</v>
      </c>
      <c r="CW8" s="6">
        <v>9.2782420455414591</v>
      </c>
      <c r="CX8" s="6">
        <v>9.2726886092774699</v>
      </c>
      <c r="CY8" s="6">
        <v>8.8464472992857601</v>
      </c>
      <c r="CZ8" s="6">
        <v>8.6791552865461199</v>
      </c>
      <c r="DA8" s="6">
        <v>8.6013696047160195</v>
      </c>
      <c r="DB8" s="6">
        <v>8.4262744629334403</v>
      </c>
      <c r="DC8" s="6">
        <v>7.6750427217546298</v>
      </c>
      <c r="DD8" s="6">
        <v>7.84736759269129</v>
      </c>
      <c r="DE8" s="6">
        <v>7.1776594225597004</v>
      </c>
      <c r="DF8" s="6">
        <v>5.7703190805593296</v>
      </c>
      <c r="DG8" s="6">
        <v>5.2117655487633696</v>
      </c>
      <c r="DH8" s="6">
        <v>4.8335182478260501</v>
      </c>
      <c r="DI8" s="6">
        <v>4.6494126842295396</v>
      </c>
      <c r="DJ8" s="6">
        <v>4.5919362586720904</v>
      </c>
      <c r="DK8" s="6">
        <v>4.6577331722769504</v>
      </c>
      <c r="DL8" s="6">
        <v>4.5848101622691004</v>
      </c>
      <c r="DM8" s="6">
        <v>4.55152169636193</v>
      </c>
      <c r="DN8" s="6">
        <v>4.5819660384172503</v>
      </c>
      <c r="DO8" s="6" t="s">
        <v>220</v>
      </c>
      <c r="DP8" s="6" t="s">
        <v>220</v>
      </c>
      <c r="DQ8" s="6" t="s">
        <v>220</v>
      </c>
      <c r="DR8" s="6" t="s">
        <v>220</v>
      </c>
      <c r="DS8" s="6" t="s">
        <v>220</v>
      </c>
      <c r="DT8" s="6" t="s">
        <v>220</v>
      </c>
      <c r="DU8" s="6" t="s">
        <v>220</v>
      </c>
      <c r="DV8" s="6" t="s">
        <v>220</v>
      </c>
      <c r="DW8" s="6" t="s">
        <v>220</v>
      </c>
      <c r="DX8" s="6" t="s">
        <v>220</v>
      </c>
      <c r="DY8" s="6" t="s">
        <v>220</v>
      </c>
      <c r="DZ8" s="6" t="s">
        <v>220</v>
      </c>
      <c r="EA8" s="6">
        <v>11.306123518949581</v>
      </c>
      <c r="EB8" s="6">
        <v>11.182767111092241</v>
      </c>
      <c r="EC8" s="6">
        <v>11.613689052630477</v>
      </c>
      <c r="ED8" s="6">
        <v>11.511866939122452</v>
      </c>
      <c r="EE8" s="6">
        <v>10.685990512995261</v>
      </c>
      <c r="EF8" s="6">
        <v>10.31995333143505</v>
      </c>
      <c r="EG8" s="6">
        <v>10.236950364116449</v>
      </c>
      <c r="EH8" s="6">
        <v>10.176521902441678</v>
      </c>
      <c r="EI8" s="6">
        <v>9.2182473341015214</v>
      </c>
      <c r="EJ8" s="6">
        <v>9.3056939149080655</v>
      </c>
      <c r="EK8" s="6">
        <v>8.3725068281132469</v>
      </c>
      <c r="EL8" s="6">
        <v>7.1159946924630146</v>
      </c>
      <c r="EM8" s="6">
        <v>6.3645988971939236</v>
      </c>
      <c r="EN8" s="6">
        <v>5.8522650355240922</v>
      </c>
      <c r="EO8" s="6">
        <v>5.4061315263142182</v>
      </c>
      <c r="EP8" s="6">
        <v>5.3767713971877482</v>
      </c>
      <c r="EQ8" s="6">
        <v>5.4295661337415</v>
      </c>
      <c r="ER8" s="6">
        <v>5.3899238472503743</v>
      </c>
      <c r="ES8" s="6">
        <v>5.4270719241273779</v>
      </c>
      <c r="ET8" s="6">
        <v>5.4776576608830565</v>
      </c>
      <c r="EU8" s="6" t="s">
        <v>220</v>
      </c>
      <c r="EV8" s="6" t="s">
        <v>220</v>
      </c>
      <c r="EW8" s="6" t="s">
        <v>220</v>
      </c>
      <c r="EX8" s="6" t="s">
        <v>220</v>
      </c>
      <c r="EY8" s="6" t="s">
        <v>220</v>
      </c>
      <c r="EZ8" s="6" t="s">
        <v>220</v>
      </c>
      <c r="FA8" s="6" t="s">
        <v>220</v>
      </c>
      <c r="FB8" s="6" t="s">
        <v>220</v>
      </c>
      <c r="FC8" s="6" t="s">
        <v>220</v>
      </c>
      <c r="FD8" s="6" t="s">
        <v>220</v>
      </c>
      <c r="FE8" s="6" t="s">
        <v>220</v>
      </c>
      <c r="FF8" s="6" t="s">
        <v>220</v>
      </c>
      <c r="FG8" s="6">
        <v>8.938580342366361</v>
      </c>
      <c r="FH8" s="6">
        <v>8.9274920775200215</v>
      </c>
      <c r="FI8" s="6">
        <v>9.2264195820734898</v>
      </c>
      <c r="FJ8" s="6">
        <v>9.2384521150712651</v>
      </c>
      <c r="FK8" s="6">
        <v>8.8148060969535624</v>
      </c>
      <c r="FL8" s="6">
        <v>8.6677270203426691</v>
      </c>
      <c r="FM8" s="6">
        <v>8.6013696047160213</v>
      </c>
      <c r="FN8" s="6">
        <v>8.4262744629334438</v>
      </c>
      <c r="FO8" s="6">
        <v>7.6750427217546324</v>
      </c>
      <c r="FP8" s="6">
        <v>7.8473675926912998</v>
      </c>
      <c r="FQ8" s="6">
        <v>7.177659422559703</v>
      </c>
      <c r="FR8" s="6">
        <v>5.7703190805593323</v>
      </c>
      <c r="FS8" s="6">
        <v>5.2117655487633785</v>
      </c>
      <c r="FT8" s="6">
        <v>4.833518247826059</v>
      </c>
      <c r="FU8" s="6">
        <v>4.6494126842295413</v>
      </c>
      <c r="FV8" s="6">
        <v>4.591936258672094</v>
      </c>
      <c r="FW8" s="6">
        <v>4.6577331722769566</v>
      </c>
      <c r="FX8" s="6">
        <v>4.5848101622691058</v>
      </c>
      <c r="FY8" s="6">
        <v>4.5515216963619309</v>
      </c>
      <c r="FZ8" s="6">
        <v>4.58196603841726</v>
      </c>
      <c r="GA8" s="6" t="s">
        <v>220</v>
      </c>
      <c r="GB8" s="6" t="s">
        <v>220</v>
      </c>
      <c r="GC8" s="6" t="s">
        <v>220</v>
      </c>
      <c r="GD8" s="6" t="s">
        <v>220</v>
      </c>
      <c r="GE8" s="6" t="s">
        <v>220</v>
      </c>
      <c r="GF8" s="6" t="s">
        <v>220</v>
      </c>
      <c r="GG8" s="6" t="s">
        <v>220</v>
      </c>
      <c r="GH8" s="6" t="s">
        <v>220</v>
      </c>
      <c r="GI8" s="6" t="s">
        <v>220</v>
      </c>
      <c r="GJ8" s="6" t="s">
        <v>220</v>
      </c>
      <c r="GK8" s="6" t="s">
        <v>220</v>
      </c>
      <c r="GL8" s="6" t="s">
        <v>220</v>
      </c>
      <c r="GM8" s="5">
        <v>806338</v>
      </c>
      <c r="GN8" s="5">
        <v>807450</v>
      </c>
      <c r="GO8" s="5">
        <v>808570</v>
      </c>
      <c r="GP8" s="5">
        <v>810223</v>
      </c>
      <c r="GQ8" s="5">
        <v>810741</v>
      </c>
      <c r="GR8" s="5">
        <v>812470</v>
      </c>
      <c r="GS8" s="5">
        <v>814014</v>
      </c>
      <c r="GT8" s="5">
        <v>815221</v>
      </c>
      <c r="GU8" s="5">
        <v>816561</v>
      </c>
      <c r="GV8" s="5">
        <v>817358</v>
      </c>
      <c r="GW8" s="5">
        <v>816910</v>
      </c>
      <c r="GX8" s="5">
        <v>815604</v>
      </c>
      <c r="GY8" s="5">
        <v>810989</v>
      </c>
      <c r="GZ8" s="5">
        <v>806200</v>
      </c>
      <c r="HA8" s="5">
        <v>800980</v>
      </c>
      <c r="HB8" s="5">
        <v>795460</v>
      </c>
      <c r="HC8" s="5">
        <v>791668</v>
      </c>
      <c r="HD8" s="5">
        <v>789314</v>
      </c>
      <c r="HE8" s="5">
        <v>783494</v>
      </c>
      <c r="HF8" s="5">
        <v>777957</v>
      </c>
      <c r="HG8" s="5" t="s">
        <v>220</v>
      </c>
      <c r="HH8" s="5" t="s">
        <v>220</v>
      </c>
      <c r="HI8" s="5" t="s">
        <v>220</v>
      </c>
      <c r="HJ8" s="5" t="s">
        <v>220</v>
      </c>
      <c r="HK8" s="5" t="s">
        <v>220</v>
      </c>
      <c r="HL8" s="5" t="s">
        <v>220</v>
      </c>
      <c r="HM8" s="5" t="s">
        <v>220</v>
      </c>
      <c r="HN8" s="5" t="s">
        <v>220</v>
      </c>
      <c r="HO8" s="5" t="s">
        <v>220</v>
      </c>
      <c r="HP8" s="5" t="s">
        <v>220</v>
      </c>
      <c r="HQ8" s="5" t="s">
        <v>220</v>
      </c>
      <c r="HR8" s="5" t="s">
        <v>220</v>
      </c>
      <c r="HS8" s="5">
        <v>954687</v>
      </c>
      <c r="HT8" s="5">
        <v>955577</v>
      </c>
      <c r="HU8" s="5">
        <v>955860</v>
      </c>
      <c r="HV8" s="5">
        <v>956716</v>
      </c>
      <c r="HW8" s="5">
        <v>956605</v>
      </c>
      <c r="HX8" s="5">
        <v>958029</v>
      </c>
      <c r="HY8" s="5">
        <v>959300</v>
      </c>
      <c r="HZ8" s="5">
        <v>960176</v>
      </c>
      <c r="IA8" s="5">
        <v>961129</v>
      </c>
      <c r="IB8" s="5">
        <v>961229</v>
      </c>
      <c r="IC8" s="5">
        <v>959814</v>
      </c>
      <c r="ID8" s="5">
        <v>957874</v>
      </c>
      <c r="IE8" s="5">
        <v>951692</v>
      </c>
      <c r="IF8" s="5">
        <v>945080</v>
      </c>
      <c r="IG8" s="5">
        <v>938029</v>
      </c>
      <c r="IH8" s="5">
        <v>930609</v>
      </c>
      <c r="II8" s="5">
        <v>925080</v>
      </c>
      <c r="IJ8" s="5">
        <v>920811</v>
      </c>
      <c r="IK8" s="5">
        <v>911959</v>
      </c>
      <c r="IL8" s="5">
        <v>903151</v>
      </c>
      <c r="IM8" s="5" t="s">
        <v>220</v>
      </c>
      <c r="IN8" s="5" t="s">
        <v>220</v>
      </c>
      <c r="IO8" s="5" t="s">
        <v>220</v>
      </c>
      <c r="IP8" s="5" t="s">
        <v>220</v>
      </c>
      <c r="IQ8" s="5" t="s">
        <v>220</v>
      </c>
      <c r="IR8" s="5" t="s">
        <v>220</v>
      </c>
      <c r="IS8" s="5" t="s">
        <v>220</v>
      </c>
      <c r="IT8" s="5" t="s">
        <v>220</v>
      </c>
      <c r="IU8" s="5" t="s">
        <v>220</v>
      </c>
      <c r="IV8" s="5" t="s">
        <v>220</v>
      </c>
      <c r="IW8" s="5" t="s">
        <v>220</v>
      </c>
      <c r="IX8" s="5" t="s">
        <v>220</v>
      </c>
      <c r="IY8">
        <v>28021094</v>
      </c>
      <c r="IZ8">
        <v>28894677</v>
      </c>
      <c r="JA8">
        <v>27593033</v>
      </c>
      <c r="JB8">
        <v>28438238</v>
      </c>
      <c r="JC8">
        <v>28923166</v>
      </c>
      <c r="JD8">
        <v>30183011</v>
      </c>
      <c r="JE8">
        <v>29969669</v>
      </c>
      <c r="JF8">
        <v>29785880</v>
      </c>
      <c r="JG8">
        <v>30565224</v>
      </c>
      <c r="JH8">
        <v>31978163</v>
      </c>
      <c r="JI8">
        <v>30414469</v>
      </c>
      <c r="JJ8">
        <v>34209668</v>
      </c>
      <c r="JK8">
        <v>33875411</v>
      </c>
      <c r="JL8">
        <v>32448331</v>
      </c>
      <c r="JM8">
        <v>30327723</v>
      </c>
      <c r="JN8">
        <v>29420661</v>
      </c>
      <c r="JO8">
        <v>28525829</v>
      </c>
      <c r="JP8">
        <v>28943772</v>
      </c>
      <c r="JQ8">
        <v>28225769</v>
      </c>
      <c r="JR8">
        <v>28448203</v>
      </c>
      <c r="JS8" t="s">
        <v>220</v>
      </c>
      <c r="JT8" t="s">
        <v>220</v>
      </c>
      <c r="JU8" t="s">
        <v>220</v>
      </c>
      <c r="JV8" t="s">
        <v>220</v>
      </c>
      <c r="JW8" t="s">
        <v>220</v>
      </c>
      <c r="JX8" t="s">
        <v>220</v>
      </c>
      <c r="JY8" t="s">
        <v>220</v>
      </c>
      <c r="JZ8" t="s">
        <v>220</v>
      </c>
      <c r="KA8" t="s">
        <v>220</v>
      </c>
      <c r="KB8" t="s">
        <v>220</v>
      </c>
      <c r="KC8" t="s">
        <v>220</v>
      </c>
      <c r="KD8" t="s">
        <v>220</v>
      </c>
    </row>
    <row r="9" spans="1:290" hidden="1" x14ac:dyDescent="0.3">
      <c r="A9" s="1" t="s">
        <v>7</v>
      </c>
      <c r="B9" s="2">
        <v>4057101</v>
      </c>
      <c r="C9" s="5" t="s">
        <v>220</v>
      </c>
      <c r="D9" s="5" t="s">
        <v>220</v>
      </c>
      <c r="E9" s="5" t="s">
        <v>220</v>
      </c>
      <c r="F9" s="5" t="s">
        <v>220</v>
      </c>
      <c r="G9" s="5" t="s">
        <v>220</v>
      </c>
      <c r="H9" s="5" t="s">
        <v>220</v>
      </c>
      <c r="I9" s="5" t="s">
        <v>220</v>
      </c>
      <c r="J9" s="5" t="s">
        <v>220</v>
      </c>
      <c r="K9" s="5" t="s">
        <v>220</v>
      </c>
      <c r="L9" s="5" t="s">
        <v>220</v>
      </c>
      <c r="M9" s="5" t="s">
        <v>220</v>
      </c>
      <c r="N9" s="5" t="s">
        <v>220</v>
      </c>
      <c r="O9" s="5" t="s">
        <v>220</v>
      </c>
      <c r="P9" s="5" t="s">
        <v>220</v>
      </c>
      <c r="Q9" s="5" t="s">
        <v>220</v>
      </c>
      <c r="R9" s="5" t="s">
        <v>220</v>
      </c>
      <c r="S9" s="5" t="s">
        <v>220</v>
      </c>
      <c r="T9" s="5" t="s">
        <v>220</v>
      </c>
      <c r="U9" s="5" t="s">
        <v>220</v>
      </c>
      <c r="V9" s="5">
        <v>674999</v>
      </c>
      <c r="W9" s="5">
        <v>623667</v>
      </c>
      <c r="X9" s="5">
        <v>634165</v>
      </c>
      <c r="Y9" s="5">
        <v>621432</v>
      </c>
      <c r="Z9" s="5">
        <v>611911</v>
      </c>
      <c r="AA9" s="5">
        <v>593881</v>
      </c>
      <c r="AB9" s="5">
        <v>562148</v>
      </c>
      <c r="AC9" s="5">
        <v>564885</v>
      </c>
      <c r="AD9" s="5">
        <v>505047</v>
      </c>
      <c r="AE9" s="5">
        <v>558614</v>
      </c>
      <c r="AF9" s="5">
        <v>518563</v>
      </c>
      <c r="AG9" s="5">
        <v>498613</v>
      </c>
      <c r="AH9" s="5">
        <v>506059</v>
      </c>
      <c r="AI9" s="5" t="s">
        <v>220</v>
      </c>
      <c r="AJ9" s="5" t="s">
        <v>220</v>
      </c>
      <c r="AK9" s="5" t="s">
        <v>220</v>
      </c>
      <c r="AL9" s="5" t="s">
        <v>220</v>
      </c>
      <c r="AM9" s="5" t="s">
        <v>220</v>
      </c>
      <c r="AN9" s="5" t="s">
        <v>220</v>
      </c>
      <c r="AO9" s="5" t="s">
        <v>220</v>
      </c>
      <c r="AP9" s="5" t="s">
        <v>220</v>
      </c>
      <c r="AQ9" s="5" t="s">
        <v>220</v>
      </c>
      <c r="AR9" s="5" t="s">
        <v>220</v>
      </c>
      <c r="AS9" s="5" t="s">
        <v>220</v>
      </c>
      <c r="AT9" s="5" t="s">
        <v>220</v>
      </c>
      <c r="AU9" s="5" t="s">
        <v>220</v>
      </c>
      <c r="AV9" s="5" t="s">
        <v>220</v>
      </c>
      <c r="AW9" s="5" t="s">
        <v>220</v>
      </c>
      <c r="AX9" s="5" t="s">
        <v>220</v>
      </c>
      <c r="AY9" s="5" t="s">
        <v>220</v>
      </c>
      <c r="AZ9" s="5" t="s">
        <v>220</v>
      </c>
      <c r="BA9" s="5" t="s">
        <v>220</v>
      </c>
      <c r="BB9" s="5">
        <v>1908181</v>
      </c>
      <c r="BC9" s="5">
        <v>1828909</v>
      </c>
      <c r="BD9" s="5">
        <v>1716214</v>
      </c>
      <c r="BE9" s="5">
        <v>1709366</v>
      </c>
      <c r="BF9" s="5">
        <v>1608621</v>
      </c>
      <c r="BG9" s="5">
        <v>1548802</v>
      </c>
      <c r="BH9" s="5">
        <v>1647359</v>
      </c>
      <c r="BI9" s="5">
        <v>1520078</v>
      </c>
      <c r="BJ9" s="5">
        <v>1370652</v>
      </c>
      <c r="BK9" s="5">
        <v>1789086</v>
      </c>
      <c r="BL9" s="5">
        <v>1336147</v>
      </c>
      <c r="BM9" s="5">
        <v>1305204</v>
      </c>
      <c r="BN9" s="5">
        <v>1270596</v>
      </c>
      <c r="BO9" s="6" t="s">
        <v>220</v>
      </c>
      <c r="BP9" s="6" t="s">
        <v>220</v>
      </c>
      <c r="BQ9" s="6" t="s">
        <v>220</v>
      </c>
      <c r="BR9" s="6" t="s">
        <v>220</v>
      </c>
      <c r="BS9" s="6" t="s">
        <v>220</v>
      </c>
      <c r="BT9" s="6" t="s">
        <v>220</v>
      </c>
      <c r="BU9" s="6" t="s">
        <v>220</v>
      </c>
      <c r="BV9" s="6" t="s">
        <v>220</v>
      </c>
      <c r="BW9" s="6" t="s">
        <v>220</v>
      </c>
      <c r="BX9" s="6" t="s">
        <v>220</v>
      </c>
      <c r="BY9" s="6" t="s">
        <v>220</v>
      </c>
      <c r="BZ9" s="6" t="s">
        <v>220</v>
      </c>
      <c r="CA9" s="6" t="s">
        <v>220</v>
      </c>
      <c r="CB9" s="6" t="s">
        <v>220</v>
      </c>
      <c r="CC9" s="6" t="s">
        <v>220</v>
      </c>
      <c r="CD9" s="6" t="s">
        <v>220</v>
      </c>
      <c r="CE9" s="6" t="s">
        <v>220</v>
      </c>
      <c r="CF9" s="6" t="s">
        <v>220</v>
      </c>
      <c r="CG9" s="6" t="s">
        <v>220</v>
      </c>
      <c r="CH9" s="6">
        <v>5.8937865093133404</v>
      </c>
      <c r="CI9" s="6" t="s">
        <v>220</v>
      </c>
      <c r="CJ9" s="6" t="s">
        <v>220</v>
      </c>
      <c r="CK9" s="6" t="s">
        <v>220</v>
      </c>
      <c r="CL9" s="6" t="s">
        <v>220</v>
      </c>
      <c r="CM9" s="6" t="s">
        <v>220</v>
      </c>
      <c r="CN9" s="6" t="s">
        <v>220</v>
      </c>
      <c r="CO9" s="6" t="s">
        <v>220</v>
      </c>
      <c r="CP9" s="6" t="s">
        <v>220</v>
      </c>
      <c r="CQ9" s="6" t="s">
        <v>220</v>
      </c>
      <c r="CR9" s="6" t="s">
        <v>220</v>
      </c>
      <c r="CS9" s="6" t="s">
        <v>220</v>
      </c>
      <c r="CT9" s="6" t="s">
        <v>220</v>
      </c>
      <c r="CU9" s="6" t="s">
        <v>220</v>
      </c>
      <c r="CV9" s="6" t="s">
        <v>220</v>
      </c>
      <c r="CW9" s="6" t="s">
        <v>220</v>
      </c>
      <c r="CX9" s="6" t="s">
        <v>220</v>
      </c>
      <c r="CY9" s="6" t="s">
        <v>220</v>
      </c>
      <c r="CZ9" s="6" t="s">
        <v>220</v>
      </c>
      <c r="DA9" s="6" t="s">
        <v>220</v>
      </c>
      <c r="DB9" s="6" t="s">
        <v>220</v>
      </c>
      <c r="DC9" s="6" t="s">
        <v>220</v>
      </c>
      <c r="DD9" s="6" t="s">
        <v>220</v>
      </c>
      <c r="DE9" s="6" t="s">
        <v>220</v>
      </c>
      <c r="DF9" s="6" t="s">
        <v>220</v>
      </c>
      <c r="DG9" s="6" t="s">
        <v>220</v>
      </c>
      <c r="DH9" s="6" t="s">
        <v>220</v>
      </c>
      <c r="DI9" s="6" t="s">
        <v>220</v>
      </c>
      <c r="DJ9" s="6" t="s">
        <v>220</v>
      </c>
      <c r="DK9" s="6" t="s">
        <v>220</v>
      </c>
      <c r="DL9" s="6" t="s">
        <v>220</v>
      </c>
      <c r="DM9" s="6" t="s">
        <v>220</v>
      </c>
      <c r="DN9" s="6">
        <v>5.0786075016948802</v>
      </c>
      <c r="DO9" s="6" t="s">
        <v>220</v>
      </c>
      <c r="DP9" s="6" t="s">
        <v>220</v>
      </c>
      <c r="DQ9" s="6" t="s">
        <v>220</v>
      </c>
      <c r="DR9" s="6" t="s">
        <v>220</v>
      </c>
      <c r="DS9" s="6" t="s">
        <v>220</v>
      </c>
      <c r="DT9" s="6" t="s">
        <v>220</v>
      </c>
      <c r="DU9" s="6" t="s">
        <v>220</v>
      </c>
      <c r="DV9" s="6" t="s">
        <v>220</v>
      </c>
      <c r="DW9" s="6" t="s">
        <v>220</v>
      </c>
      <c r="DX9" s="6" t="s">
        <v>220</v>
      </c>
      <c r="DY9" s="6" t="s">
        <v>220</v>
      </c>
      <c r="DZ9" s="6" t="s">
        <v>220</v>
      </c>
      <c r="EA9" s="6" t="s">
        <v>220</v>
      </c>
      <c r="EB9" s="6" t="s">
        <v>220</v>
      </c>
      <c r="EC9" s="6" t="s">
        <v>220</v>
      </c>
      <c r="ED9" s="6" t="s">
        <v>220</v>
      </c>
      <c r="EE9" s="6" t="s">
        <v>220</v>
      </c>
      <c r="EF9" s="6" t="s">
        <v>220</v>
      </c>
      <c r="EG9" s="6" t="s">
        <v>220</v>
      </c>
      <c r="EH9" s="6" t="s">
        <v>220</v>
      </c>
      <c r="EI9" s="6" t="s">
        <v>220</v>
      </c>
      <c r="EJ9" s="6" t="s">
        <v>220</v>
      </c>
      <c r="EK9" s="6" t="s">
        <v>220</v>
      </c>
      <c r="EL9" s="6" t="s">
        <v>220</v>
      </c>
      <c r="EM9" s="6" t="s">
        <v>220</v>
      </c>
      <c r="EN9" s="6" t="s">
        <v>220</v>
      </c>
      <c r="EO9" s="6" t="s">
        <v>220</v>
      </c>
      <c r="EP9" s="6" t="s">
        <v>220</v>
      </c>
      <c r="EQ9" s="6" t="s">
        <v>220</v>
      </c>
      <c r="ER9" s="6" t="s">
        <v>220</v>
      </c>
      <c r="ES9" s="6" t="s">
        <v>220</v>
      </c>
      <c r="ET9" s="6">
        <v>5.8937865093133475</v>
      </c>
      <c r="EU9" s="6" t="s">
        <v>220</v>
      </c>
      <c r="EV9" s="6" t="s">
        <v>220</v>
      </c>
      <c r="EW9" s="6" t="s">
        <v>220</v>
      </c>
      <c r="EX9" s="6" t="s">
        <v>220</v>
      </c>
      <c r="EY9" s="6" t="s">
        <v>220</v>
      </c>
      <c r="EZ9" s="6" t="s">
        <v>220</v>
      </c>
      <c r="FA9" s="6" t="s">
        <v>220</v>
      </c>
      <c r="FB9" s="6" t="s">
        <v>220</v>
      </c>
      <c r="FC9" s="6" t="s">
        <v>220</v>
      </c>
      <c r="FD9" s="6" t="s">
        <v>220</v>
      </c>
      <c r="FE9" s="6" t="s">
        <v>220</v>
      </c>
      <c r="FF9" s="6" t="s">
        <v>220</v>
      </c>
      <c r="FG9" s="6" t="s">
        <v>220</v>
      </c>
      <c r="FH9" s="6" t="s">
        <v>220</v>
      </c>
      <c r="FI9" s="6" t="s">
        <v>220</v>
      </c>
      <c r="FJ9" s="6" t="s">
        <v>220</v>
      </c>
      <c r="FK9" s="6" t="s">
        <v>220</v>
      </c>
      <c r="FL9" s="6" t="s">
        <v>220</v>
      </c>
      <c r="FM9" s="6" t="s">
        <v>220</v>
      </c>
      <c r="FN9" s="6" t="s">
        <v>220</v>
      </c>
      <c r="FO9" s="6" t="s">
        <v>220</v>
      </c>
      <c r="FP9" s="6" t="s">
        <v>220</v>
      </c>
      <c r="FQ9" s="6" t="s">
        <v>220</v>
      </c>
      <c r="FR9" s="6" t="s">
        <v>220</v>
      </c>
      <c r="FS9" s="6" t="s">
        <v>220</v>
      </c>
      <c r="FT9" s="6" t="s">
        <v>220</v>
      </c>
      <c r="FU9" s="6" t="s">
        <v>220</v>
      </c>
      <c r="FV9" s="6" t="s">
        <v>220</v>
      </c>
      <c r="FW9" s="6" t="s">
        <v>220</v>
      </c>
      <c r="FX9" s="6" t="s">
        <v>220</v>
      </c>
      <c r="FY9" s="6" t="s">
        <v>220</v>
      </c>
      <c r="FZ9" s="6">
        <v>5.0786075016948811</v>
      </c>
      <c r="GA9" s="6" t="s">
        <v>220</v>
      </c>
      <c r="GB9" s="6" t="s">
        <v>220</v>
      </c>
      <c r="GC9" s="6" t="s">
        <v>220</v>
      </c>
      <c r="GD9" s="6" t="s">
        <v>220</v>
      </c>
      <c r="GE9" s="6" t="s">
        <v>220</v>
      </c>
      <c r="GF9" s="6" t="s">
        <v>220</v>
      </c>
      <c r="GG9" s="6" t="s">
        <v>220</v>
      </c>
      <c r="GH9" s="6" t="s">
        <v>220</v>
      </c>
      <c r="GI9" s="6" t="s">
        <v>220</v>
      </c>
      <c r="GJ9" s="6" t="s">
        <v>220</v>
      </c>
      <c r="GK9" s="6" t="s">
        <v>220</v>
      </c>
      <c r="GL9" s="6" t="s">
        <v>220</v>
      </c>
      <c r="GM9" s="5" t="s">
        <v>220</v>
      </c>
      <c r="GN9" s="5" t="s">
        <v>220</v>
      </c>
      <c r="GO9" s="5" t="s">
        <v>220</v>
      </c>
      <c r="GP9" s="5" t="s">
        <v>220</v>
      </c>
      <c r="GQ9" s="5" t="s">
        <v>220</v>
      </c>
      <c r="GR9" s="5" t="s">
        <v>220</v>
      </c>
      <c r="GS9" s="5" t="s">
        <v>220</v>
      </c>
      <c r="GT9" s="5" t="s">
        <v>220</v>
      </c>
      <c r="GU9" s="5" t="s">
        <v>220</v>
      </c>
      <c r="GV9" s="5" t="s">
        <v>220</v>
      </c>
      <c r="GW9" s="5" t="s">
        <v>220</v>
      </c>
      <c r="GX9" s="5" t="s">
        <v>220</v>
      </c>
      <c r="GY9" s="5" t="s">
        <v>220</v>
      </c>
      <c r="GZ9" s="5" t="s">
        <v>220</v>
      </c>
      <c r="HA9" s="5" t="s">
        <v>220</v>
      </c>
      <c r="HB9" s="5" t="s">
        <v>220</v>
      </c>
      <c r="HC9" s="5" t="s">
        <v>220</v>
      </c>
      <c r="HD9" s="5" t="s">
        <v>220</v>
      </c>
      <c r="HE9" s="5" t="s">
        <v>220</v>
      </c>
      <c r="HF9" s="5">
        <v>55987</v>
      </c>
      <c r="HG9" s="5" t="s">
        <v>220</v>
      </c>
      <c r="HH9" s="5" t="s">
        <v>220</v>
      </c>
      <c r="HI9" s="5" t="s">
        <v>220</v>
      </c>
      <c r="HJ9" s="5" t="s">
        <v>220</v>
      </c>
      <c r="HK9" s="5" t="s">
        <v>220</v>
      </c>
      <c r="HL9" s="5" t="s">
        <v>220</v>
      </c>
      <c r="HM9" s="5" t="s">
        <v>220</v>
      </c>
      <c r="HN9" s="5" t="s">
        <v>220</v>
      </c>
      <c r="HO9" s="5" t="s">
        <v>220</v>
      </c>
      <c r="HP9" s="5" t="s">
        <v>220</v>
      </c>
      <c r="HQ9" s="5" t="s">
        <v>220</v>
      </c>
      <c r="HR9" s="5" t="s">
        <v>220</v>
      </c>
      <c r="HS9" s="5" t="s">
        <v>220</v>
      </c>
      <c r="HT9" s="5" t="s">
        <v>220</v>
      </c>
      <c r="HU9" s="5" t="s">
        <v>220</v>
      </c>
      <c r="HV9" s="5" t="s">
        <v>220</v>
      </c>
      <c r="HW9" s="5" t="s">
        <v>220</v>
      </c>
      <c r="HX9" s="5" t="s">
        <v>220</v>
      </c>
      <c r="HY9" s="5" t="s">
        <v>220</v>
      </c>
      <c r="HZ9" s="5" t="s">
        <v>220</v>
      </c>
      <c r="IA9" s="5" t="s">
        <v>220</v>
      </c>
      <c r="IB9" s="5" t="s">
        <v>220</v>
      </c>
      <c r="IC9" s="5" t="s">
        <v>220</v>
      </c>
      <c r="ID9" s="5" t="s">
        <v>220</v>
      </c>
      <c r="IE9" s="5" t="s">
        <v>220</v>
      </c>
      <c r="IF9" s="5" t="s">
        <v>220</v>
      </c>
      <c r="IG9" s="5" t="s">
        <v>220</v>
      </c>
      <c r="IH9" s="5" t="s">
        <v>220</v>
      </c>
      <c r="II9" s="5" t="s">
        <v>220</v>
      </c>
      <c r="IJ9" s="5" t="s">
        <v>220</v>
      </c>
      <c r="IK9" s="5" t="s">
        <v>220</v>
      </c>
      <c r="IL9" s="5">
        <v>63094</v>
      </c>
      <c r="IM9" s="5" t="s">
        <v>220</v>
      </c>
      <c r="IN9" s="5" t="s">
        <v>220</v>
      </c>
      <c r="IO9" s="5" t="s">
        <v>220</v>
      </c>
      <c r="IP9" s="5" t="s">
        <v>220</v>
      </c>
      <c r="IQ9" s="5" t="s">
        <v>220</v>
      </c>
      <c r="IR9" s="5" t="s">
        <v>220</v>
      </c>
      <c r="IS9" s="5" t="s">
        <v>220</v>
      </c>
      <c r="IT9" s="5" t="s">
        <v>220</v>
      </c>
      <c r="IU9" s="5" t="s">
        <v>220</v>
      </c>
      <c r="IV9" s="5" t="s">
        <v>220</v>
      </c>
      <c r="IW9" s="5" t="s">
        <v>220</v>
      </c>
      <c r="IX9" s="5" t="s">
        <v>220</v>
      </c>
      <c r="IY9" t="s">
        <v>220</v>
      </c>
      <c r="IZ9" t="s">
        <v>220</v>
      </c>
      <c r="JA9" t="s">
        <v>220</v>
      </c>
      <c r="JB9" t="s">
        <v>220</v>
      </c>
      <c r="JC9" t="s">
        <v>220</v>
      </c>
      <c r="JD9" t="s">
        <v>220</v>
      </c>
      <c r="JE9" t="s">
        <v>220</v>
      </c>
      <c r="JF9" t="s">
        <v>220</v>
      </c>
      <c r="JG9" t="s">
        <v>220</v>
      </c>
      <c r="JH9" t="s">
        <v>220</v>
      </c>
      <c r="JI9" t="s">
        <v>220</v>
      </c>
      <c r="JJ9" t="s">
        <v>220</v>
      </c>
      <c r="JK9" t="s">
        <v>220</v>
      </c>
      <c r="JL9" t="s">
        <v>220</v>
      </c>
      <c r="JM9" t="s">
        <v>220</v>
      </c>
      <c r="JN9" t="s">
        <v>220</v>
      </c>
      <c r="JO9" t="s">
        <v>220</v>
      </c>
      <c r="JP9" t="s">
        <v>220</v>
      </c>
      <c r="JQ9" t="s">
        <v>220</v>
      </c>
      <c r="JR9">
        <v>1772986</v>
      </c>
      <c r="JS9" t="s">
        <v>220</v>
      </c>
      <c r="JT9" t="s">
        <v>220</v>
      </c>
      <c r="JU9" t="s">
        <v>220</v>
      </c>
      <c r="JV9" t="s">
        <v>220</v>
      </c>
      <c r="JW9" t="s">
        <v>220</v>
      </c>
      <c r="JX9" t="s">
        <v>220</v>
      </c>
      <c r="JY9" t="s">
        <v>220</v>
      </c>
      <c r="JZ9" t="s">
        <v>220</v>
      </c>
      <c r="KA9" t="s">
        <v>220</v>
      </c>
      <c r="KB9" t="s">
        <v>220</v>
      </c>
      <c r="KC9" t="s">
        <v>220</v>
      </c>
      <c r="KD9" t="s">
        <v>220</v>
      </c>
    </row>
    <row r="10" spans="1:290" hidden="1" x14ac:dyDescent="0.3">
      <c r="A10" s="1" t="s">
        <v>8</v>
      </c>
      <c r="B10" s="2">
        <v>4082725</v>
      </c>
      <c r="C10" s="5" t="s">
        <v>220</v>
      </c>
      <c r="D10" s="5" t="s">
        <v>220</v>
      </c>
      <c r="E10" s="5" t="s">
        <v>220</v>
      </c>
      <c r="F10" s="5" t="s">
        <v>220</v>
      </c>
      <c r="G10" s="5" t="s">
        <v>220</v>
      </c>
      <c r="H10" s="5" t="s">
        <v>220</v>
      </c>
      <c r="I10" s="5" t="s">
        <v>220</v>
      </c>
      <c r="J10" s="5" t="s">
        <v>220</v>
      </c>
      <c r="K10" s="5" t="s">
        <v>220</v>
      </c>
      <c r="L10" s="5" t="s">
        <v>220</v>
      </c>
      <c r="M10" s="5" t="s">
        <v>220</v>
      </c>
      <c r="N10" s="5" t="s">
        <v>220</v>
      </c>
      <c r="O10" s="5" t="s">
        <v>220</v>
      </c>
      <c r="P10" s="5" t="s">
        <v>220</v>
      </c>
      <c r="Q10" s="5" t="s">
        <v>220</v>
      </c>
      <c r="R10" s="5" t="s">
        <v>220</v>
      </c>
      <c r="S10" s="5" t="s">
        <v>220</v>
      </c>
      <c r="T10" s="5" t="s">
        <v>220</v>
      </c>
      <c r="U10" s="5" t="s">
        <v>220</v>
      </c>
      <c r="V10" s="5">
        <v>3135538</v>
      </c>
      <c r="W10" s="5">
        <v>3130351</v>
      </c>
      <c r="X10" s="5">
        <v>3168659</v>
      </c>
      <c r="Y10" s="5">
        <v>2937042</v>
      </c>
      <c r="Z10" s="5">
        <v>2897142</v>
      </c>
      <c r="AA10" s="5">
        <v>2758448</v>
      </c>
      <c r="AB10" s="5">
        <v>2639352</v>
      </c>
      <c r="AC10" s="5">
        <v>2596737</v>
      </c>
      <c r="AD10" s="5">
        <v>2329755</v>
      </c>
      <c r="AE10" s="5">
        <v>1890307</v>
      </c>
      <c r="AF10" s="5">
        <v>1567297</v>
      </c>
      <c r="AG10" s="5">
        <v>1478442</v>
      </c>
      <c r="AH10" s="5">
        <v>1491178</v>
      </c>
      <c r="AI10" s="5" t="s">
        <v>220</v>
      </c>
      <c r="AJ10" s="5" t="s">
        <v>220</v>
      </c>
      <c r="AK10" s="5" t="s">
        <v>220</v>
      </c>
      <c r="AL10" s="5" t="s">
        <v>220</v>
      </c>
      <c r="AM10" s="5" t="s">
        <v>220</v>
      </c>
      <c r="AN10" s="5" t="s">
        <v>220</v>
      </c>
      <c r="AO10" s="5" t="s">
        <v>220</v>
      </c>
      <c r="AP10" s="5" t="s">
        <v>220</v>
      </c>
      <c r="AQ10" s="5" t="s">
        <v>220</v>
      </c>
      <c r="AR10" s="5" t="s">
        <v>220</v>
      </c>
      <c r="AS10" s="5" t="s">
        <v>220</v>
      </c>
      <c r="AT10" s="5" t="s">
        <v>220</v>
      </c>
      <c r="AU10" s="5" t="s">
        <v>220</v>
      </c>
      <c r="AV10" s="5" t="s">
        <v>220</v>
      </c>
      <c r="AW10" s="5" t="s">
        <v>220</v>
      </c>
      <c r="AX10" s="5" t="s">
        <v>220</v>
      </c>
      <c r="AY10" s="5" t="s">
        <v>220</v>
      </c>
      <c r="AZ10" s="5" t="s">
        <v>220</v>
      </c>
      <c r="BA10" s="5" t="s">
        <v>220</v>
      </c>
      <c r="BB10" s="5">
        <v>11066556</v>
      </c>
      <c r="BC10" s="5">
        <v>11149980</v>
      </c>
      <c r="BD10" s="5">
        <v>10958375</v>
      </c>
      <c r="BE10" s="5">
        <v>9692692</v>
      </c>
      <c r="BF10" s="5">
        <v>8811320</v>
      </c>
      <c r="BG10" s="5">
        <v>7970303</v>
      </c>
      <c r="BH10" s="5">
        <v>7594109</v>
      </c>
      <c r="BI10" s="5">
        <v>7244186</v>
      </c>
      <c r="BJ10" s="5">
        <v>6614426</v>
      </c>
      <c r="BK10" s="5">
        <v>4620492</v>
      </c>
      <c r="BL10" s="5">
        <v>3677761</v>
      </c>
      <c r="BM10" s="5">
        <v>3520710</v>
      </c>
      <c r="BN10" s="5">
        <v>3505190</v>
      </c>
      <c r="BO10" s="6" t="s">
        <v>220</v>
      </c>
      <c r="BP10" s="6" t="s">
        <v>220</v>
      </c>
      <c r="BQ10" s="6" t="s">
        <v>220</v>
      </c>
      <c r="BR10" s="6" t="s">
        <v>220</v>
      </c>
      <c r="BS10" s="6" t="s">
        <v>220</v>
      </c>
      <c r="BT10" s="6" t="s">
        <v>220</v>
      </c>
      <c r="BU10" s="6" t="s">
        <v>220</v>
      </c>
      <c r="BV10" s="6" t="s">
        <v>220</v>
      </c>
      <c r="BW10" s="6" t="s">
        <v>220</v>
      </c>
      <c r="BX10" s="6" t="s">
        <v>220</v>
      </c>
      <c r="BY10" s="6" t="s">
        <v>220</v>
      </c>
      <c r="BZ10" s="6" t="s">
        <v>220</v>
      </c>
      <c r="CA10" s="6" t="s">
        <v>220</v>
      </c>
      <c r="CB10" s="6" t="s">
        <v>220</v>
      </c>
      <c r="CC10" s="6" t="s">
        <v>220</v>
      </c>
      <c r="CD10" s="6" t="s">
        <v>220</v>
      </c>
      <c r="CE10" s="6" t="s">
        <v>220</v>
      </c>
      <c r="CF10" s="6" t="s">
        <v>220</v>
      </c>
      <c r="CG10" s="6" t="s">
        <v>220</v>
      </c>
      <c r="CH10" s="6" t="s">
        <v>220</v>
      </c>
      <c r="CI10" s="6" t="s">
        <v>220</v>
      </c>
      <c r="CJ10" s="6" t="s">
        <v>220</v>
      </c>
      <c r="CK10" s="6" t="s">
        <v>220</v>
      </c>
      <c r="CL10" s="6" t="s">
        <v>220</v>
      </c>
      <c r="CM10" s="6" t="s">
        <v>220</v>
      </c>
      <c r="CN10" s="6" t="s">
        <v>220</v>
      </c>
      <c r="CO10" s="6" t="s">
        <v>220</v>
      </c>
      <c r="CP10" s="6" t="s">
        <v>220</v>
      </c>
      <c r="CQ10" s="6" t="s">
        <v>220</v>
      </c>
      <c r="CR10" s="6" t="s">
        <v>220</v>
      </c>
      <c r="CS10" s="6" t="s">
        <v>220</v>
      </c>
      <c r="CT10" s="6" t="s">
        <v>220</v>
      </c>
      <c r="CU10" s="6" t="s">
        <v>220</v>
      </c>
      <c r="CV10" s="6" t="s">
        <v>220</v>
      </c>
      <c r="CW10" s="6" t="s">
        <v>220</v>
      </c>
      <c r="CX10" s="6" t="s">
        <v>220</v>
      </c>
      <c r="CY10" s="6" t="s">
        <v>220</v>
      </c>
      <c r="CZ10" s="6" t="s">
        <v>220</v>
      </c>
      <c r="DA10" s="6" t="s">
        <v>220</v>
      </c>
      <c r="DB10" s="6" t="s">
        <v>220</v>
      </c>
      <c r="DC10" s="6" t="s">
        <v>220</v>
      </c>
      <c r="DD10" s="6" t="s">
        <v>220</v>
      </c>
      <c r="DE10" s="6" t="s">
        <v>220</v>
      </c>
      <c r="DF10" s="6" t="s">
        <v>220</v>
      </c>
      <c r="DG10" s="6" t="s">
        <v>220</v>
      </c>
      <c r="DH10" s="6" t="s">
        <v>220</v>
      </c>
      <c r="DI10" s="6" t="s">
        <v>220</v>
      </c>
      <c r="DJ10" s="6" t="s">
        <v>220</v>
      </c>
      <c r="DK10" s="6" t="s">
        <v>220</v>
      </c>
      <c r="DL10" s="6" t="s">
        <v>220</v>
      </c>
      <c r="DM10" s="6" t="s">
        <v>220</v>
      </c>
      <c r="DN10" s="6" t="s">
        <v>220</v>
      </c>
      <c r="DO10" s="6" t="s">
        <v>220</v>
      </c>
      <c r="DP10" s="6" t="s">
        <v>220</v>
      </c>
      <c r="DQ10" s="6" t="s">
        <v>220</v>
      </c>
      <c r="DR10" s="6" t="s">
        <v>220</v>
      </c>
      <c r="DS10" s="6" t="s">
        <v>220</v>
      </c>
      <c r="DT10" s="6" t="s">
        <v>220</v>
      </c>
      <c r="DU10" s="6" t="s">
        <v>220</v>
      </c>
      <c r="DV10" s="6" t="s">
        <v>220</v>
      </c>
      <c r="DW10" s="6" t="s">
        <v>220</v>
      </c>
      <c r="DX10" s="6" t="s">
        <v>220</v>
      </c>
      <c r="DY10" s="6" t="s">
        <v>220</v>
      </c>
      <c r="DZ10" s="6" t="s">
        <v>220</v>
      </c>
      <c r="EA10" s="6" t="s">
        <v>220</v>
      </c>
      <c r="EB10" s="6" t="s">
        <v>220</v>
      </c>
      <c r="EC10" s="6" t="s">
        <v>220</v>
      </c>
      <c r="ED10" s="6" t="s">
        <v>220</v>
      </c>
      <c r="EE10" s="6" t="s">
        <v>220</v>
      </c>
      <c r="EF10" s="6" t="s">
        <v>220</v>
      </c>
      <c r="EG10" s="6" t="s">
        <v>220</v>
      </c>
      <c r="EH10" s="6" t="s">
        <v>220</v>
      </c>
      <c r="EI10" s="6" t="s">
        <v>220</v>
      </c>
      <c r="EJ10" s="6" t="s">
        <v>220</v>
      </c>
      <c r="EK10" s="6" t="s">
        <v>220</v>
      </c>
      <c r="EL10" s="6" t="s">
        <v>220</v>
      </c>
      <c r="EM10" s="6" t="s">
        <v>220</v>
      </c>
      <c r="EN10" s="6" t="s">
        <v>220</v>
      </c>
      <c r="EO10" s="6" t="s">
        <v>220</v>
      </c>
      <c r="EP10" s="6" t="s">
        <v>220</v>
      </c>
      <c r="EQ10" s="6" t="s">
        <v>220</v>
      </c>
      <c r="ER10" s="6" t="s">
        <v>220</v>
      </c>
      <c r="ES10" s="6" t="s">
        <v>220</v>
      </c>
      <c r="ET10" s="6" t="s">
        <v>220</v>
      </c>
      <c r="EU10" s="6" t="s">
        <v>220</v>
      </c>
      <c r="EV10" s="6" t="s">
        <v>220</v>
      </c>
      <c r="EW10" s="6" t="s">
        <v>220</v>
      </c>
      <c r="EX10" s="6" t="s">
        <v>220</v>
      </c>
      <c r="EY10" s="6" t="s">
        <v>220</v>
      </c>
      <c r="EZ10" s="6" t="s">
        <v>220</v>
      </c>
      <c r="FA10" s="6" t="s">
        <v>220</v>
      </c>
      <c r="FB10" s="6" t="s">
        <v>220</v>
      </c>
      <c r="FC10" s="6" t="s">
        <v>220</v>
      </c>
      <c r="FD10" s="6" t="s">
        <v>220</v>
      </c>
      <c r="FE10" s="6" t="s">
        <v>220</v>
      </c>
      <c r="FF10" s="6" t="s">
        <v>220</v>
      </c>
      <c r="FG10" s="6" t="s">
        <v>220</v>
      </c>
      <c r="FH10" s="6" t="s">
        <v>220</v>
      </c>
      <c r="FI10" s="6" t="s">
        <v>220</v>
      </c>
      <c r="FJ10" s="6" t="s">
        <v>220</v>
      </c>
      <c r="FK10" s="6" t="s">
        <v>220</v>
      </c>
      <c r="FL10" s="6" t="s">
        <v>220</v>
      </c>
      <c r="FM10" s="6" t="s">
        <v>220</v>
      </c>
      <c r="FN10" s="6" t="s">
        <v>220</v>
      </c>
      <c r="FO10" s="6" t="s">
        <v>220</v>
      </c>
      <c r="FP10" s="6" t="s">
        <v>220</v>
      </c>
      <c r="FQ10" s="6" t="s">
        <v>220</v>
      </c>
      <c r="FR10" s="6" t="s">
        <v>220</v>
      </c>
      <c r="FS10" s="6" t="s">
        <v>220</v>
      </c>
      <c r="FT10" s="6" t="s">
        <v>220</v>
      </c>
      <c r="FU10" s="6" t="s">
        <v>220</v>
      </c>
      <c r="FV10" s="6" t="s">
        <v>220</v>
      </c>
      <c r="FW10" s="6" t="s">
        <v>220</v>
      </c>
      <c r="FX10" s="6" t="s">
        <v>220</v>
      </c>
      <c r="FY10" s="6" t="s">
        <v>220</v>
      </c>
      <c r="FZ10" s="6" t="s">
        <v>220</v>
      </c>
      <c r="GA10" s="6" t="s">
        <v>220</v>
      </c>
      <c r="GB10" s="6" t="s">
        <v>220</v>
      </c>
      <c r="GC10" s="6" t="s">
        <v>220</v>
      </c>
      <c r="GD10" s="6" t="s">
        <v>220</v>
      </c>
      <c r="GE10" s="6" t="s">
        <v>220</v>
      </c>
      <c r="GF10" s="6" t="s">
        <v>220</v>
      </c>
      <c r="GG10" s="6" t="s">
        <v>220</v>
      </c>
      <c r="GH10" s="6" t="s">
        <v>220</v>
      </c>
      <c r="GI10" s="6" t="s">
        <v>220</v>
      </c>
      <c r="GJ10" s="6" t="s">
        <v>220</v>
      </c>
      <c r="GK10" s="6" t="s">
        <v>220</v>
      </c>
      <c r="GL10" s="6" t="s">
        <v>220</v>
      </c>
      <c r="GM10" s="5" t="s">
        <v>220</v>
      </c>
      <c r="GN10" s="5" t="s">
        <v>220</v>
      </c>
      <c r="GO10" s="5" t="s">
        <v>220</v>
      </c>
      <c r="GP10" s="5" t="s">
        <v>220</v>
      </c>
      <c r="GQ10" s="5" t="s">
        <v>220</v>
      </c>
      <c r="GR10" s="5" t="s">
        <v>220</v>
      </c>
      <c r="GS10" s="5" t="s">
        <v>220</v>
      </c>
      <c r="GT10" s="5" t="s">
        <v>220</v>
      </c>
      <c r="GU10" s="5" t="s">
        <v>220</v>
      </c>
      <c r="GV10" s="5" t="s">
        <v>220</v>
      </c>
      <c r="GW10" s="5" t="s">
        <v>220</v>
      </c>
      <c r="GX10" s="5" t="s">
        <v>220</v>
      </c>
      <c r="GY10" s="5" t="s">
        <v>220</v>
      </c>
      <c r="GZ10" s="5" t="s">
        <v>220</v>
      </c>
      <c r="HA10" s="5" t="s">
        <v>220</v>
      </c>
      <c r="HB10" s="5" t="s">
        <v>220</v>
      </c>
      <c r="HC10" s="5" t="s">
        <v>220</v>
      </c>
      <c r="HD10" s="5" t="s">
        <v>220</v>
      </c>
      <c r="HE10" s="5" t="s">
        <v>220</v>
      </c>
      <c r="HF10" s="5" t="s">
        <v>220</v>
      </c>
      <c r="HG10" s="5" t="s">
        <v>220</v>
      </c>
      <c r="HH10" s="5" t="s">
        <v>220</v>
      </c>
      <c r="HI10" s="5" t="s">
        <v>220</v>
      </c>
      <c r="HJ10" s="5" t="s">
        <v>220</v>
      </c>
      <c r="HK10" s="5" t="s">
        <v>220</v>
      </c>
      <c r="HL10" s="5" t="s">
        <v>220</v>
      </c>
      <c r="HM10" s="5" t="s">
        <v>220</v>
      </c>
      <c r="HN10" s="5" t="s">
        <v>220</v>
      </c>
      <c r="HO10" s="5" t="s">
        <v>220</v>
      </c>
      <c r="HP10" s="5" t="s">
        <v>220</v>
      </c>
      <c r="HQ10" s="5" t="s">
        <v>220</v>
      </c>
      <c r="HR10" s="5" t="s">
        <v>220</v>
      </c>
      <c r="HS10" s="5" t="s">
        <v>220</v>
      </c>
      <c r="HT10" s="5" t="s">
        <v>220</v>
      </c>
      <c r="HU10" s="5" t="s">
        <v>220</v>
      </c>
      <c r="HV10" s="5" t="s">
        <v>220</v>
      </c>
      <c r="HW10" s="5" t="s">
        <v>220</v>
      </c>
      <c r="HX10" s="5" t="s">
        <v>220</v>
      </c>
      <c r="HY10" s="5" t="s">
        <v>220</v>
      </c>
      <c r="HZ10" s="5" t="s">
        <v>220</v>
      </c>
      <c r="IA10" s="5" t="s">
        <v>220</v>
      </c>
      <c r="IB10" s="5" t="s">
        <v>220</v>
      </c>
      <c r="IC10" s="5" t="s">
        <v>220</v>
      </c>
      <c r="ID10" s="5" t="s">
        <v>220</v>
      </c>
      <c r="IE10" s="5" t="s">
        <v>220</v>
      </c>
      <c r="IF10" s="5" t="s">
        <v>220</v>
      </c>
      <c r="IG10" s="5" t="s">
        <v>220</v>
      </c>
      <c r="IH10" s="5" t="s">
        <v>220</v>
      </c>
      <c r="II10" s="5" t="s">
        <v>220</v>
      </c>
      <c r="IJ10" s="5" t="s">
        <v>220</v>
      </c>
      <c r="IK10" s="5" t="s">
        <v>220</v>
      </c>
      <c r="IL10" s="5" t="s">
        <v>220</v>
      </c>
      <c r="IM10" s="5" t="s">
        <v>220</v>
      </c>
      <c r="IN10" s="5" t="s">
        <v>220</v>
      </c>
      <c r="IO10" s="5" t="s">
        <v>220</v>
      </c>
      <c r="IP10" s="5" t="s">
        <v>220</v>
      </c>
      <c r="IQ10" s="5" t="s">
        <v>220</v>
      </c>
      <c r="IR10" s="5" t="s">
        <v>220</v>
      </c>
      <c r="IS10" s="5" t="s">
        <v>220</v>
      </c>
      <c r="IT10" s="5" t="s">
        <v>220</v>
      </c>
      <c r="IU10" s="5" t="s">
        <v>220</v>
      </c>
      <c r="IV10" s="5" t="s">
        <v>220</v>
      </c>
      <c r="IW10" s="5" t="s">
        <v>220</v>
      </c>
      <c r="IX10" s="5" t="s">
        <v>220</v>
      </c>
      <c r="IY10" t="s">
        <v>220</v>
      </c>
      <c r="IZ10" t="s">
        <v>220</v>
      </c>
      <c r="JA10" t="s">
        <v>220</v>
      </c>
      <c r="JB10" t="s">
        <v>220</v>
      </c>
      <c r="JC10" t="s">
        <v>220</v>
      </c>
      <c r="JD10" t="s">
        <v>220</v>
      </c>
      <c r="JE10" t="s">
        <v>220</v>
      </c>
      <c r="JF10" t="s">
        <v>220</v>
      </c>
      <c r="JG10" t="s">
        <v>220</v>
      </c>
      <c r="JH10" t="s">
        <v>220</v>
      </c>
      <c r="JI10" t="s">
        <v>220</v>
      </c>
      <c r="JJ10" t="s">
        <v>220</v>
      </c>
      <c r="JK10" t="s">
        <v>220</v>
      </c>
      <c r="JL10" t="s">
        <v>220</v>
      </c>
      <c r="JM10" t="s">
        <v>220</v>
      </c>
      <c r="JN10" t="s">
        <v>220</v>
      </c>
      <c r="JO10" t="s">
        <v>220</v>
      </c>
      <c r="JP10" t="s">
        <v>220</v>
      </c>
      <c r="JQ10" t="s">
        <v>220</v>
      </c>
      <c r="JR10" t="s">
        <v>220</v>
      </c>
      <c r="JS10" t="s">
        <v>220</v>
      </c>
      <c r="JT10" t="s">
        <v>220</v>
      </c>
      <c r="JU10" t="s">
        <v>220</v>
      </c>
      <c r="JV10" t="s">
        <v>220</v>
      </c>
      <c r="JW10" t="s">
        <v>220</v>
      </c>
      <c r="JX10" t="s">
        <v>220</v>
      </c>
      <c r="JY10" t="s">
        <v>220</v>
      </c>
      <c r="JZ10" t="s">
        <v>220</v>
      </c>
      <c r="KA10" t="s">
        <v>220</v>
      </c>
      <c r="KB10" t="s">
        <v>220</v>
      </c>
      <c r="KC10" t="s">
        <v>220</v>
      </c>
      <c r="KD10" t="s">
        <v>220</v>
      </c>
    </row>
    <row r="11" spans="1:290" hidden="1" x14ac:dyDescent="0.3">
      <c r="A11" s="1" t="s">
        <v>9</v>
      </c>
      <c r="B11" s="2">
        <v>4056974</v>
      </c>
      <c r="C11" s="5">
        <v>13189233</v>
      </c>
      <c r="D11" s="5">
        <v>13190481</v>
      </c>
      <c r="E11" s="5">
        <v>13207135</v>
      </c>
      <c r="F11" s="5">
        <v>13195346</v>
      </c>
      <c r="G11" s="5">
        <v>13159754</v>
      </c>
      <c r="H11" s="5">
        <v>12837752</v>
      </c>
      <c r="I11" s="5">
        <v>13290096</v>
      </c>
      <c r="J11" s="5">
        <v>13256456</v>
      </c>
      <c r="K11" s="5">
        <v>13290230</v>
      </c>
      <c r="L11" s="5">
        <v>13035500</v>
      </c>
      <c r="M11" s="5">
        <v>13214097</v>
      </c>
      <c r="N11" s="5">
        <v>13368015</v>
      </c>
      <c r="O11" s="5">
        <v>13771481</v>
      </c>
      <c r="P11" s="5">
        <v>12993961</v>
      </c>
      <c r="Q11" s="5">
        <v>12223576</v>
      </c>
      <c r="R11" s="5">
        <v>11527402</v>
      </c>
      <c r="S11" s="5">
        <v>11147195</v>
      </c>
      <c r="T11" s="5">
        <v>10443820</v>
      </c>
      <c r="U11" s="5">
        <v>10320732</v>
      </c>
      <c r="V11" s="5">
        <v>9780680</v>
      </c>
      <c r="W11" s="5">
        <v>8774822</v>
      </c>
      <c r="X11" s="5">
        <v>8310689</v>
      </c>
      <c r="Y11" s="5">
        <v>7970309</v>
      </c>
      <c r="Z11" s="5">
        <v>7541440</v>
      </c>
      <c r="AA11" s="5">
        <v>6848905</v>
      </c>
      <c r="AB11" s="5">
        <v>6873300</v>
      </c>
      <c r="AC11" s="5">
        <v>6247002</v>
      </c>
      <c r="AD11" s="5">
        <v>6066830</v>
      </c>
      <c r="AE11" s="5">
        <v>5856791</v>
      </c>
      <c r="AF11" s="5">
        <v>5777871</v>
      </c>
      <c r="AG11" s="5">
        <v>5673188</v>
      </c>
      <c r="AH11" s="5">
        <v>5462812</v>
      </c>
      <c r="AI11" s="5">
        <v>31929592</v>
      </c>
      <c r="AJ11" s="5">
        <v>30879837</v>
      </c>
      <c r="AK11" s="5">
        <v>30910170</v>
      </c>
      <c r="AL11" s="5">
        <v>31928046</v>
      </c>
      <c r="AM11" s="5">
        <v>33628854</v>
      </c>
      <c r="AN11" s="5">
        <v>32951388</v>
      </c>
      <c r="AO11" s="5">
        <v>32087545</v>
      </c>
      <c r="AP11" s="5">
        <v>32497063</v>
      </c>
      <c r="AQ11" s="5">
        <v>31643426</v>
      </c>
      <c r="AR11" s="5">
        <v>31877705</v>
      </c>
      <c r="AS11" s="5">
        <v>32279505</v>
      </c>
      <c r="AT11" s="5">
        <v>33264979</v>
      </c>
      <c r="AU11" s="5">
        <v>33569802</v>
      </c>
      <c r="AV11" s="5">
        <v>40014642</v>
      </c>
      <c r="AW11" s="5">
        <v>46299878</v>
      </c>
      <c r="AX11" s="5">
        <v>56894479</v>
      </c>
      <c r="AY11" s="5">
        <v>45832513</v>
      </c>
      <c r="AZ11" s="5">
        <v>29061169</v>
      </c>
      <c r="BA11" s="5">
        <v>31810664</v>
      </c>
      <c r="BB11" s="5">
        <v>34875211</v>
      </c>
      <c r="BC11" s="5">
        <v>36776967</v>
      </c>
      <c r="BD11" s="5">
        <v>27185870</v>
      </c>
      <c r="BE11" s="5">
        <v>24748260</v>
      </c>
      <c r="BF11" s="5">
        <v>22387930</v>
      </c>
      <c r="BG11" s="5">
        <v>20469415</v>
      </c>
      <c r="BH11" s="5">
        <v>20229057</v>
      </c>
      <c r="BI11" s="5">
        <v>20050700</v>
      </c>
      <c r="BJ11" s="5">
        <v>20562903</v>
      </c>
      <c r="BK11" s="5">
        <v>19986485</v>
      </c>
      <c r="BL11" s="5">
        <v>19776140</v>
      </c>
      <c r="BM11" s="5">
        <v>17488851</v>
      </c>
      <c r="BN11" s="5">
        <v>17760896</v>
      </c>
      <c r="BO11" s="6">
        <v>13.59884991037765</v>
      </c>
      <c r="BP11" s="6">
        <v>14.156943935554731</v>
      </c>
      <c r="BQ11" s="6">
        <v>13.57185339591061</v>
      </c>
      <c r="BR11" s="6">
        <v>13.10993285056716</v>
      </c>
      <c r="BS11" s="6">
        <v>12.9331292970978</v>
      </c>
      <c r="BT11" s="6">
        <v>12.77352919732364</v>
      </c>
      <c r="BU11" s="6">
        <v>12.587064833843179</v>
      </c>
      <c r="BV11" s="6">
        <v>11.95942565644995</v>
      </c>
      <c r="BW11" s="6">
        <v>11.61105564012059</v>
      </c>
      <c r="BX11" s="6">
        <v>11.53800774807257</v>
      </c>
      <c r="BY11" s="6">
        <v>11.315771331177601</v>
      </c>
      <c r="BZ11" s="6">
        <v>10.884757385445781</v>
      </c>
      <c r="CA11" s="6">
        <v>10.29892863374679</v>
      </c>
      <c r="CB11" s="6">
        <v>9.8469245548540698</v>
      </c>
      <c r="CC11" s="6">
        <v>8.8289935226188803</v>
      </c>
      <c r="CD11" s="6">
        <v>8.5320699321494899</v>
      </c>
      <c r="CE11" s="6">
        <v>8.6147681098249294</v>
      </c>
      <c r="CF11" s="6">
        <v>8.7347924418459897</v>
      </c>
      <c r="CG11" s="6">
        <v>8.8507343108663292</v>
      </c>
      <c r="CH11" s="6">
        <v>9.0091531545697006</v>
      </c>
      <c r="CI11" s="6" t="s">
        <v>220</v>
      </c>
      <c r="CJ11" s="6" t="s">
        <v>220</v>
      </c>
      <c r="CK11" s="6" t="s">
        <v>220</v>
      </c>
      <c r="CL11" s="6" t="s">
        <v>220</v>
      </c>
      <c r="CM11" s="6" t="s">
        <v>220</v>
      </c>
      <c r="CN11" s="6" t="s">
        <v>220</v>
      </c>
      <c r="CO11" s="6" t="s">
        <v>220</v>
      </c>
      <c r="CP11" s="6" t="s">
        <v>220</v>
      </c>
      <c r="CQ11" s="6" t="s">
        <v>220</v>
      </c>
      <c r="CR11" s="6" t="s">
        <v>220</v>
      </c>
      <c r="CS11" s="6" t="s">
        <v>220</v>
      </c>
      <c r="CT11" s="6" t="s">
        <v>220</v>
      </c>
      <c r="CU11" s="6">
        <v>11.97142984071907</v>
      </c>
      <c r="CV11" s="6">
        <v>12.511944239257749</v>
      </c>
      <c r="CW11" s="6">
        <v>12.16009587547096</v>
      </c>
      <c r="CX11" s="6">
        <v>11.90217958017417</v>
      </c>
      <c r="CY11" s="6">
        <v>11.75654839122504</v>
      </c>
      <c r="CZ11" s="6">
        <v>11.59555610384993</v>
      </c>
      <c r="DA11" s="6">
        <v>11.49593566272382</v>
      </c>
      <c r="DB11" s="6">
        <v>10.85273581117886</v>
      </c>
      <c r="DC11" s="6">
        <v>10.63938786102649</v>
      </c>
      <c r="DD11" s="6">
        <v>10.62660434812468</v>
      </c>
      <c r="DE11" s="6">
        <v>10.513171763786531</v>
      </c>
      <c r="DF11" s="6">
        <v>10.071606914706139</v>
      </c>
      <c r="DG11" s="6">
        <v>9.5057642401590208</v>
      </c>
      <c r="DH11" s="6">
        <v>8.9738089881241194</v>
      </c>
      <c r="DI11" s="6">
        <v>8.0108624706194806</v>
      </c>
      <c r="DJ11" s="6">
        <v>7.7005763277179797</v>
      </c>
      <c r="DK11" s="6">
        <v>7.8079479918517398</v>
      </c>
      <c r="DL11" s="6">
        <v>7.8999030680700102</v>
      </c>
      <c r="DM11" s="6">
        <v>7.9804142149426696</v>
      </c>
      <c r="DN11" s="6">
        <v>8.0591072129794696</v>
      </c>
      <c r="DO11" s="6" t="s">
        <v>220</v>
      </c>
      <c r="DP11" s="6" t="s">
        <v>220</v>
      </c>
      <c r="DQ11" s="6" t="s">
        <v>220</v>
      </c>
      <c r="DR11" s="6" t="s">
        <v>220</v>
      </c>
      <c r="DS11" s="6" t="s">
        <v>220</v>
      </c>
      <c r="DT11" s="6" t="s">
        <v>220</v>
      </c>
      <c r="DU11" s="6" t="s">
        <v>220</v>
      </c>
      <c r="DV11" s="6" t="s">
        <v>220</v>
      </c>
      <c r="DW11" s="6" t="s">
        <v>220</v>
      </c>
      <c r="DX11" s="6" t="s">
        <v>220</v>
      </c>
      <c r="DY11" s="6" t="s">
        <v>220</v>
      </c>
      <c r="DZ11" s="6" t="s">
        <v>220</v>
      </c>
      <c r="EA11" s="6">
        <v>13.598849910377654</v>
      </c>
      <c r="EB11" s="6">
        <v>14.156943935554738</v>
      </c>
      <c r="EC11" s="6">
        <v>13.571853395910619</v>
      </c>
      <c r="ED11" s="6">
        <v>13.109932850567162</v>
      </c>
      <c r="EE11" s="6">
        <v>12.933129297097803</v>
      </c>
      <c r="EF11" s="6">
        <v>12.773529197323644</v>
      </c>
      <c r="EG11" s="6">
        <v>12.587064833843186</v>
      </c>
      <c r="EH11" s="6">
        <v>11.959425656449959</v>
      </c>
      <c r="EI11" s="6">
        <v>11.6110556401206</v>
      </c>
      <c r="EJ11" s="6">
        <v>11.538007748072571</v>
      </c>
      <c r="EK11" s="6">
        <v>11.315771331177606</v>
      </c>
      <c r="EL11" s="6">
        <v>10.884757385445782</v>
      </c>
      <c r="EM11" s="6">
        <v>10.298928633746799</v>
      </c>
      <c r="EN11" s="6">
        <v>9.8469245548540751</v>
      </c>
      <c r="EO11" s="6">
        <v>8.8289935226188856</v>
      </c>
      <c r="EP11" s="6">
        <v>8.5320699321494988</v>
      </c>
      <c r="EQ11" s="6">
        <v>8.6147681098249382</v>
      </c>
      <c r="ER11" s="6">
        <v>8.7347924418459915</v>
      </c>
      <c r="ES11" s="6">
        <v>8.8507343108663292</v>
      </c>
      <c r="ET11" s="6">
        <v>9.0091531545697077</v>
      </c>
      <c r="EU11" s="6" t="s">
        <v>220</v>
      </c>
      <c r="EV11" s="6" t="s">
        <v>220</v>
      </c>
      <c r="EW11" s="6" t="s">
        <v>220</v>
      </c>
      <c r="EX11" s="6" t="s">
        <v>220</v>
      </c>
      <c r="EY11" s="6" t="s">
        <v>220</v>
      </c>
      <c r="EZ11" s="6" t="s">
        <v>220</v>
      </c>
      <c r="FA11" s="6" t="s">
        <v>220</v>
      </c>
      <c r="FB11" s="6" t="s">
        <v>220</v>
      </c>
      <c r="FC11" s="6" t="s">
        <v>220</v>
      </c>
      <c r="FD11" s="6" t="s">
        <v>220</v>
      </c>
      <c r="FE11" s="6" t="s">
        <v>220</v>
      </c>
      <c r="FF11" s="6" t="s">
        <v>220</v>
      </c>
      <c r="FG11" s="6">
        <v>11.971429840719074</v>
      </c>
      <c r="FH11" s="6">
        <v>12.511944239257753</v>
      </c>
      <c r="FI11" s="6">
        <v>12.16009587547096</v>
      </c>
      <c r="FJ11" s="6">
        <v>11.902179580174179</v>
      </c>
      <c r="FK11" s="6">
        <v>11.756548391225042</v>
      </c>
      <c r="FL11" s="6">
        <v>11.595556103849937</v>
      </c>
      <c r="FM11" s="6">
        <v>11.495935662723824</v>
      </c>
      <c r="FN11" s="6">
        <v>10.852735811178862</v>
      </c>
      <c r="FO11" s="6">
        <v>10.63938786102649</v>
      </c>
      <c r="FP11" s="6">
        <v>10.626604348124681</v>
      </c>
      <c r="FQ11" s="6">
        <v>10.513171763786531</v>
      </c>
      <c r="FR11" s="6">
        <v>10.07160691470615</v>
      </c>
      <c r="FS11" s="6">
        <v>9.5057642401590243</v>
      </c>
      <c r="FT11" s="6">
        <v>8.973808988124123</v>
      </c>
      <c r="FU11" s="6">
        <v>8.0108624706194895</v>
      </c>
      <c r="FV11" s="6">
        <v>7.7005763277179842</v>
      </c>
      <c r="FW11" s="6">
        <v>7.8079479918517416</v>
      </c>
      <c r="FX11" s="6">
        <v>7.8999030680700146</v>
      </c>
      <c r="FY11" s="6">
        <v>7.980414214942674</v>
      </c>
      <c r="FZ11" s="6">
        <v>8.0591072129794785</v>
      </c>
      <c r="GA11" s="6" t="s">
        <v>220</v>
      </c>
      <c r="GB11" s="6" t="s">
        <v>220</v>
      </c>
      <c r="GC11" s="6" t="s">
        <v>220</v>
      </c>
      <c r="GD11" s="6" t="s">
        <v>220</v>
      </c>
      <c r="GE11" s="6" t="s">
        <v>220</v>
      </c>
      <c r="GF11" s="6" t="s">
        <v>220</v>
      </c>
      <c r="GG11" s="6" t="s">
        <v>220</v>
      </c>
      <c r="GH11" s="6" t="s">
        <v>220</v>
      </c>
      <c r="GI11" s="6" t="s">
        <v>220</v>
      </c>
      <c r="GJ11" s="6" t="s">
        <v>220</v>
      </c>
      <c r="GK11" s="6" t="s">
        <v>220</v>
      </c>
      <c r="GL11" s="6" t="s">
        <v>220</v>
      </c>
      <c r="GM11" s="5">
        <v>1123829</v>
      </c>
      <c r="GN11" s="5">
        <v>1100816</v>
      </c>
      <c r="GO11" s="5">
        <v>1080665</v>
      </c>
      <c r="GP11" s="5">
        <v>1061814</v>
      </c>
      <c r="GQ11" s="5">
        <v>1046989</v>
      </c>
      <c r="GR11" s="5">
        <v>1033728</v>
      </c>
      <c r="GS11" s="5">
        <v>1019292</v>
      </c>
      <c r="GT11" s="5">
        <v>1005074</v>
      </c>
      <c r="GU11" s="5">
        <v>994244</v>
      </c>
      <c r="GV11" s="5">
        <v>996422</v>
      </c>
      <c r="GW11" s="5">
        <v>992077</v>
      </c>
      <c r="GX11" s="5">
        <v>986363</v>
      </c>
      <c r="GY11" s="5">
        <v>979138</v>
      </c>
      <c r="GZ11" s="5">
        <v>936464</v>
      </c>
      <c r="HA11" s="5">
        <v>1007718</v>
      </c>
      <c r="HB11" s="5">
        <v>859069</v>
      </c>
      <c r="HC11" s="5">
        <v>828366</v>
      </c>
      <c r="HD11" s="5">
        <v>801801</v>
      </c>
      <c r="HE11" s="5">
        <v>776339</v>
      </c>
      <c r="HF11" s="5">
        <v>744124</v>
      </c>
      <c r="HG11" s="5" t="s">
        <v>220</v>
      </c>
      <c r="HH11" s="5" t="s">
        <v>220</v>
      </c>
      <c r="HI11" s="5" t="s">
        <v>220</v>
      </c>
      <c r="HJ11" s="5" t="s">
        <v>220</v>
      </c>
      <c r="HK11" s="5" t="s">
        <v>220</v>
      </c>
      <c r="HL11" s="5" t="s">
        <v>220</v>
      </c>
      <c r="HM11" s="5" t="s">
        <v>220</v>
      </c>
      <c r="HN11" s="5" t="s">
        <v>220</v>
      </c>
      <c r="HO11" s="5" t="s">
        <v>220</v>
      </c>
      <c r="HP11" s="5" t="s">
        <v>220</v>
      </c>
      <c r="HQ11" s="5" t="s">
        <v>220</v>
      </c>
      <c r="HR11" s="5" t="s">
        <v>220</v>
      </c>
      <c r="HS11" s="5">
        <v>1260386</v>
      </c>
      <c r="HT11" s="5">
        <v>1235451</v>
      </c>
      <c r="HU11" s="5">
        <v>1214627</v>
      </c>
      <c r="HV11" s="5">
        <v>1193511</v>
      </c>
      <c r="HW11" s="5">
        <v>1177494</v>
      </c>
      <c r="HX11" s="5">
        <v>1163079</v>
      </c>
      <c r="HY11" s="5">
        <v>1147462</v>
      </c>
      <c r="HZ11" s="5">
        <v>1132296</v>
      </c>
      <c r="IA11" s="5">
        <v>1120236</v>
      </c>
      <c r="IB11" s="5">
        <v>1121939</v>
      </c>
      <c r="IC11" s="5">
        <v>1117199</v>
      </c>
      <c r="ID11" s="5">
        <v>1111494</v>
      </c>
      <c r="IE11" s="5">
        <v>1101437</v>
      </c>
      <c r="IF11" s="5">
        <v>1051895</v>
      </c>
      <c r="IG11" s="5">
        <v>1118885</v>
      </c>
      <c r="IH11" s="5">
        <v>966185</v>
      </c>
      <c r="II11" s="5">
        <v>931462</v>
      </c>
      <c r="IJ11" s="5">
        <v>902029</v>
      </c>
      <c r="IK11" s="5">
        <v>874537</v>
      </c>
      <c r="IL11" s="5">
        <v>837063</v>
      </c>
      <c r="IM11" s="5" t="s">
        <v>220</v>
      </c>
      <c r="IN11" s="5" t="s">
        <v>220</v>
      </c>
      <c r="IO11" s="5" t="s">
        <v>220</v>
      </c>
      <c r="IP11" s="5" t="s">
        <v>220</v>
      </c>
      <c r="IQ11" s="5" t="s">
        <v>220</v>
      </c>
      <c r="IR11" s="5" t="s">
        <v>220</v>
      </c>
      <c r="IS11" s="5" t="s">
        <v>220</v>
      </c>
      <c r="IT11" s="5" t="s">
        <v>220</v>
      </c>
      <c r="IU11" s="5" t="s">
        <v>220</v>
      </c>
      <c r="IV11" s="5" t="s">
        <v>220</v>
      </c>
      <c r="IW11" s="5" t="s">
        <v>220</v>
      </c>
      <c r="IX11" s="5" t="s">
        <v>220</v>
      </c>
      <c r="IY11">
        <v>27844577</v>
      </c>
      <c r="IZ11">
        <v>27943387</v>
      </c>
      <c r="JA11">
        <v>28018011</v>
      </c>
      <c r="JB11">
        <v>28022002</v>
      </c>
      <c r="JC11">
        <v>27950491</v>
      </c>
      <c r="JD11">
        <v>27584533</v>
      </c>
      <c r="JE11">
        <v>28087605</v>
      </c>
      <c r="JF11">
        <v>28154136</v>
      </c>
      <c r="JG11">
        <v>28210326</v>
      </c>
      <c r="JH11">
        <v>27709463</v>
      </c>
      <c r="JI11">
        <v>28173296</v>
      </c>
      <c r="JJ11">
        <v>28793588</v>
      </c>
      <c r="JK11">
        <v>29171321</v>
      </c>
      <c r="JL11">
        <v>27970397</v>
      </c>
      <c r="JM11">
        <v>26477586</v>
      </c>
      <c r="JN11">
        <v>25507883</v>
      </c>
      <c r="JO11">
        <v>24562305</v>
      </c>
      <c r="JP11">
        <v>23361755</v>
      </c>
      <c r="JQ11">
        <v>23399011</v>
      </c>
      <c r="JR11">
        <v>22509131</v>
      </c>
      <c r="JS11" t="s">
        <v>220</v>
      </c>
      <c r="JT11" t="s">
        <v>220</v>
      </c>
      <c r="JU11" t="s">
        <v>220</v>
      </c>
      <c r="JV11" t="s">
        <v>220</v>
      </c>
      <c r="JW11" t="s">
        <v>220</v>
      </c>
      <c r="JX11" t="s">
        <v>220</v>
      </c>
      <c r="JY11" t="s">
        <v>220</v>
      </c>
      <c r="JZ11" t="s">
        <v>220</v>
      </c>
      <c r="KA11" t="s">
        <v>220</v>
      </c>
      <c r="KB11" t="s">
        <v>220</v>
      </c>
      <c r="KC11" t="s">
        <v>220</v>
      </c>
      <c r="KD11" t="s">
        <v>220</v>
      </c>
    </row>
    <row r="12" spans="1:290" hidden="1" x14ac:dyDescent="0.3">
      <c r="A12" s="1" t="s">
        <v>10</v>
      </c>
      <c r="B12" s="2">
        <v>4056975</v>
      </c>
      <c r="C12" s="5">
        <v>3966241</v>
      </c>
      <c r="D12" s="5">
        <v>4184905</v>
      </c>
      <c r="E12" s="5">
        <v>3852704</v>
      </c>
      <c r="F12" s="5">
        <v>4153443</v>
      </c>
      <c r="G12" s="5">
        <v>4319223</v>
      </c>
      <c r="H12" s="5">
        <v>4087488</v>
      </c>
      <c r="I12" s="5">
        <v>4213308</v>
      </c>
      <c r="J12" s="5">
        <v>4356800</v>
      </c>
      <c r="K12" s="5">
        <v>4479428</v>
      </c>
      <c r="L12" s="5">
        <v>4691475</v>
      </c>
      <c r="M12" s="5">
        <v>4280494</v>
      </c>
      <c r="N12" s="5">
        <v>4417607</v>
      </c>
      <c r="O12" s="5">
        <v>4519536</v>
      </c>
      <c r="P12" s="5">
        <v>4275137</v>
      </c>
      <c r="Q12" s="5">
        <v>4443730</v>
      </c>
      <c r="R12" s="5">
        <v>4283608</v>
      </c>
      <c r="S12" s="5">
        <v>4211923</v>
      </c>
      <c r="T12" s="5">
        <v>4103920</v>
      </c>
      <c r="U12" s="5">
        <v>3912816</v>
      </c>
      <c r="V12" s="5">
        <v>3564078</v>
      </c>
      <c r="W12" s="5">
        <v>3715022</v>
      </c>
      <c r="X12" s="5">
        <v>3534534</v>
      </c>
      <c r="Y12" s="5">
        <v>3462685</v>
      </c>
      <c r="Z12" s="5">
        <v>3544990</v>
      </c>
      <c r="AA12" s="5">
        <v>3509583</v>
      </c>
      <c r="AB12" s="5">
        <v>3510009</v>
      </c>
      <c r="AC12" s="5">
        <v>3495323</v>
      </c>
      <c r="AD12" s="5">
        <v>3276330</v>
      </c>
      <c r="AE12" s="5">
        <v>3370327</v>
      </c>
      <c r="AF12" s="5">
        <v>3267606</v>
      </c>
      <c r="AG12" s="5">
        <v>3265918</v>
      </c>
      <c r="AH12" s="5">
        <v>3213010</v>
      </c>
      <c r="AI12" s="5">
        <v>9944939</v>
      </c>
      <c r="AJ12" s="5">
        <v>10564915</v>
      </c>
      <c r="AK12" s="5">
        <v>9822917</v>
      </c>
      <c r="AL12" s="5">
        <v>10723259</v>
      </c>
      <c r="AM12" s="5">
        <v>11225247</v>
      </c>
      <c r="AN12" s="5">
        <v>11658993</v>
      </c>
      <c r="AO12" s="5">
        <v>11562281</v>
      </c>
      <c r="AP12" s="5">
        <v>11378624</v>
      </c>
      <c r="AQ12" s="5">
        <v>12148571</v>
      </c>
      <c r="AR12" s="5">
        <v>13103533</v>
      </c>
      <c r="AS12" s="5">
        <v>12458413</v>
      </c>
      <c r="AT12" s="5">
        <v>14331846</v>
      </c>
      <c r="AU12" s="5">
        <v>14317855</v>
      </c>
      <c r="AV12" s="5">
        <v>15368696</v>
      </c>
      <c r="AW12" s="5">
        <v>10081254</v>
      </c>
      <c r="AX12" s="5">
        <v>9876570</v>
      </c>
      <c r="AY12" s="5">
        <v>9641596</v>
      </c>
      <c r="AZ12" s="5">
        <v>9394234</v>
      </c>
      <c r="BA12" s="5">
        <v>9082369</v>
      </c>
      <c r="BB12" s="5">
        <v>8141295</v>
      </c>
      <c r="BC12" s="5">
        <v>9293917</v>
      </c>
      <c r="BD12" s="5">
        <v>9554124</v>
      </c>
      <c r="BE12" s="5">
        <v>9441916</v>
      </c>
      <c r="BF12" s="5">
        <v>10080770</v>
      </c>
      <c r="BG12" s="5">
        <v>9799243</v>
      </c>
      <c r="BH12" s="5">
        <v>9972056</v>
      </c>
      <c r="BI12" s="5">
        <v>9155297</v>
      </c>
      <c r="BJ12" s="5">
        <v>8708219</v>
      </c>
      <c r="BK12" s="5">
        <v>8045399</v>
      </c>
      <c r="BL12" s="5">
        <v>7756867</v>
      </c>
      <c r="BM12" s="5">
        <v>7617784</v>
      </c>
      <c r="BN12" s="5">
        <v>7350280</v>
      </c>
      <c r="BO12" s="6">
        <v>17.652458280275361</v>
      </c>
      <c r="BP12" s="6">
        <v>17.043031254652551</v>
      </c>
      <c r="BQ12" s="6">
        <v>17.627250739794899</v>
      </c>
      <c r="BR12" s="6">
        <v>17.389881400456719</v>
      </c>
      <c r="BS12" s="6">
        <v>17.216245184059911</v>
      </c>
      <c r="BT12" s="6">
        <v>15.525435807880831</v>
      </c>
      <c r="BU12" s="6">
        <v>16.36323420132365</v>
      </c>
      <c r="BV12" s="6">
        <v>16.88922331973637</v>
      </c>
      <c r="BW12" s="6">
        <v>15.982371144989351</v>
      </c>
      <c r="BX12" s="6">
        <v>16.469112493092791</v>
      </c>
      <c r="BY12" s="6">
        <v>15.75256325339557</v>
      </c>
      <c r="BZ12" s="6">
        <v>15.49257324157626</v>
      </c>
      <c r="CA12" s="6">
        <v>14.66427084550272</v>
      </c>
      <c r="CB12" s="6">
        <v>13.777430442334961</v>
      </c>
      <c r="CC12" s="6">
        <v>12.47206520986321</v>
      </c>
      <c r="CD12" s="6">
        <v>11.902809036531989</v>
      </c>
      <c r="CE12" s="6">
        <v>11.22029175506036</v>
      </c>
      <c r="CF12" s="6">
        <v>11.13856289389172</v>
      </c>
      <c r="CG12" s="6">
        <v>11.31240053516262</v>
      </c>
      <c r="CH12" s="6">
        <v>11.18045115735401</v>
      </c>
      <c r="CI12" s="6" t="s">
        <v>220</v>
      </c>
      <c r="CJ12" s="6" t="s">
        <v>220</v>
      </c>
      <c r="CK12" s="6" t="s">
        <v>220</v>
      </c>
      <c r="CL12" s="6" t="s">
        <v>220</v>
      </c>
      <c r="CM12" s="6" t="s">
        <v>220</v>
      </c>
      <c r="CN12" s="6" t="s">
        <v>220</v>
      </c>
      <c r="CO12" s="6" t="s">
        <v>220</v>
      </c>
      <c r="CP12" s="6" t="s">
        <v>220</v>
      </c>
      <c r="CQ12" s="6" t="s">
        <v>220</v>
      </c>
      <c r="CR12" s="6" t="s">
        <v>220</v>
      </c>
      <c r="CS12" s="6" t="s">
        <v>220</v>
      </c>
      <c r="CT12" s="6" t="s">
        <v>220</v>
      </c>
      <c r="CU12" s="6">
        <v>16.559593337438351</v>
      </c>
      <c r="CV12" s="6">
        <v>16.094186500845151</v>
      </c>
      <c r="CW12" s="6">
        <v>16.877902264707888</v>
      </c>
      <c r="CX12" s="6">
        <v>16.538885542045229</v>
      </c>
      <c r="CY12" s="6">
        <v>16.563374031198151</v>
      </c>
      <c r="CZ12" s="6">
        <v>14.80023878882001</v>
      </c>
      <c r="DA12" s="6">
        <v>15.723475008433811</v>
      </c>
      <c r="DB12" s="6">
        <v>16.184798060073131</v>
      </c>
      <c r="DC12" s="6">
        <v>15.41866252845054</v>
      </c>
      <c r="DD12" s="6">
        <v>15.958481197515139</v>
      </c>
      <c r="DE12" s="6">
        <v>15.259269271196599</v>
      </c>
      <c r="DF12" s="6">
        <v>15.12953086535116</v>
      </c>
      <c r="DG12" s="6">
        <v>14.196368896246961</v>
      </c>
      <c r="DH12" s="6">
        <v>13.23738047712841</v>
      </c>
      <c r="DI12" s="6">
        <v>11.99767554995975</v>
      </c>
      <c r="DJ12" s="6">
        <v>11.46764657859368</v>
      </c>
      <c r="DK12" s="6">
        <v>10.49029445331742</v>
      </c>
      <c r="DL12" s="6">
        <v>10.28602864771894</v>
      </c>
      <c r="DM12" s="6">
        <v>10.224665183133631</v>
      </c>
      <c r="DN12" s="6">
        <v>10.21960539080921</v>
      </c>
      <c r="DO12" s="6" t="s">
        <v>220</v>
      </c>
      <c r="DP12" s="6" t="s">
        <v>220</v>
      </c>
      <c r="DQ12" s="6" t="s">
        <v>220</v>
      </c>
      <c r="DR12" s="6" t="s">
        <v>220</v>
      </c>
      <c r="DS12" s="6" t="s">
        <v>220</v>
      </c>
      <c r="DT12" s="6" t="s">
        <v>220</v>
      </c>
      <c r="DU12" s="6" t="s">
        <v>220</v>
      </c>
      <c r="DV12" s="6" t="s">
        <v>220</v>
      </c>
      <c r="DW12" s="6" t="s">
        <v>220</v>
      </c>
      <c r="DX12" s="6" t="s">
        <v>220</v>
      </c>
      <c r="DY12" s="6" t="s">
        <v>220</v>
      </c>
      <c r="DZ12" s="6" t="s">
        <v>220</v>
      </c>
      <c r="EA12" s="6">
        <v>16.635902861172582</v>
      </c>
      <c r="EB12" s="6">
        <v>15.787861373197241</v>
      </c>
      <c r="EC12" s="6">
        <v>16.062411247376193</v>
      </c>
      <c r="ED12" s="6">
        <v>15.995428371112833</v>
      </c>
      <c r="EE12" s="6">
        <v>15.96789601161781</v>
      </c>
      <c r="EF12" s="6">
        <v>14.235197754709004</v>
      </c>
      <c r="EG12" s="6">
        <v>14.596583748478066</v>
      </c>
      <c r="EH12" s="6">
        <v>14.939887073081161</v>
      </c>
      <c r="EI12" s="6">
        <v>14.802336369732922</v>
      </c>
      <c r="EJ12" s="6">
        <v>16.305277124998003</v>
      </c>
      <c r="EK12" s="6">
        <v>15.751803413344348</v>
      </c>
      <c r="EL12" s="6">
        <v>15.492573241576265</v>
      </c>
      <c r="EM12" s="6">
        <v>14.664270845502724</v>
      </c>
      <c r="EN12" s="6">
        <v>13.777406431653535</v>
      </c>
      <c r="EO12" s="6">
        <v>12.461387685105686</v>
      </c>
      <c r="EP12" s="6">
        <v>11.897248645090587</v>
      </c>
      <c r="EQ12" s="6">
        <v>11.214093894878895</v>
      </c>
      <c r="ER12" s="6">
        <v>11.130990521074432</v>
      </c>
      <c r="ES12" s="6">
        <v>11.204820262440146</v>
      </c>
      <c r="ET12" s="6">
        <v>10.88668184331215</v>
      </c>
      <c r="EU12" s="6" t="s">
        <v>220</v>
      </c>
      <c r="EV12" s="6" t="s">
        <v>220</v>
      </c>
      <c r="EW12" s="6" t="s">
        <v>220</v>
      </c>
      <c r="EX12" s="6" t="s">
        <v>220</v>
      </c>
      <c r="EY12" s="6" t="s">
        <v>220</v>
      </c>
      <c r="EZ12" s="6" t="s">
        <v>220</v>
      </c>
      <c r="FA12" s="6" t="s">
        <v>220</v>
      </c>
      <c r="FB12" s="6" t="s">
        <v>220</v>
      </c>
      <c r="FC12" s="6" t="s">
        <v>220</v>
      </c>
      <c r="FD12" s="6" t="s">
        <v>220</v>
      </c>
      <c r="FE12" s="6" t="s">
        <v>220</v>
      </c>
      <c r="FF12" s="6" t="s">
        <v>220</v>
      </c>
      <c r="FG12" s="6">
        <v>11.654299695809842</v>
      </c>
      <c r="FH12" s="6">
        <v>11.062560686514455</v>
      </c>
      <c r="FI12" s="6">
        <v>11.501227844944285</v>
      </c>
      <c r="FJ12" s="6">
        <v>11.709690598377966</v>
      </c>
      <c r="FK12" s="6">
        <v>11.783563242823387</v>
      </c>
      <c r="FL12" s="6">
        <v>10.337985038077631</v>
      </c>
      <c r="FM12" s="6">
        <v>10.611910519381794</v>
      </c>
      <c r="FN12" s="6">
        <v>10.624467293772852</v>
      </c>
      <c r="FO12" s="6">
        <v>10.681807361590772</v>
      </c>
      <c r="FP12" s="6">
        <v>11.40691989303558</v>
      </c>
      <c r="FQ12" s="6">
        <v>11.738887733999654</v>
      </c>
      <c r="FR12" s="6">
        <v>12.317827899868199</v>
      </c>
      <c r="FS12" s="6">
        <v>11.928476711453063</v>
      </c>
      <c r="FT12" s="6">
        <v>11.171214190740235</v>
      </c>
      <c r="FU12" s="6">
        <v>9.9578189085058497</v>
      </c>
      <c r="FV12" s="6">
        <v>9.7126254245637682</v>
      </c>
      <c r="FW12" s="6">
        <v>9.6633143357776152</v>
      </c>
      <c r="FX12" s="6">
        <v>9.6703293664926289</v>
      </c>
      <c r="FY12" s="6">
        <v>9.768739851904277</v>
      </c>
      <c r="FZ12" s="6">
        <v>9.079236317891878</v>
      </c>
      <c r="GA12" s="6" t="s">
        <v>220</v>
      </c>
      <c r="GB12" s="6" t="s">
        <v>220</v>
      </c>
      <c r="GC12" s="6" t="s">
        <v>220</v>
      </c>
      <c r="GD12" s="6" t="s">
        <v>220</v>
      </c>
      <c r="GE12" s="6" t="s">
        <v>220</v>
      </c>
      <c r="GF12" s="6" t="s">
        <v>220</v>
      </c>
      <c r="GG12" s="6" t="s">
        <v>220</v>
      </c>
      <c r="GH12" s="6" t="s">
        <v>220</v>
      </c>
      <c r="GI12" s="6" t="s">
        <v>220</v>
      </c>
      <c r="GJ12" s="6" t="s">
        <v>220</v>
      </c>
      <c r="GK12" s="6" t="s">
        <v>220</v>
      </c>
      <c r="GL12" s="6" t="s">
        <v>220</v>
      </c>
      <c r="GM12" s="5">
        <v>493016</v>
      </c>
      <c r="GN12" s="5">
        <v>489453</v>
      </c>
      <c r="GO12" s="5">
        <v>485990</v>
      </c>
      <c r="GP12" s="5">
        <v>483153</v>
      </c>
      <c r="GQ12" s="5">
        <v>480705</v>
      </c>
      <c r="GR12" s="5">
        <v>479139</v>
      </c>
      <c r="GS12" s="5">
        <v>478131</v>
      </c>
      <c r="GT12" s="5">
        <v>481020</v>
      </c>
      <c r="GU12" s="5">
        <v>481958</v>
      </c>
      <c r="GV12" s="5">
        <v>481713</v>
      </c>
      <c r="GW12" s="5">
        <v>480740</v>
      </c>
      <c r="GX12" s="5">
        <v>479875</v>
      </c>
      <c r="GY12" s="5">
        <v>477429</v>
      </c>
      <c r="GZ12" s="5">
        <v>472119</v>
      </c>
      <c r="HA12" s="5">
        <v>464627</v>
      </c>
      <c r="HB12" s="5">
        <v>457972</v>
      </c>
      <c r="HC12" s="5">
        <v>455371</v>
      </c>
      <c r="HD12" s="5">
        <v>449894</v>
      </c>
      <c r="HE12" s="5">
        <v>443865</v>
      </c>
      <c r="HF12" s="5">
        <v>436967</v>
      </c>
      <c r="HG12" s="5" t="s">
        <v>220</v>
      </c>
      <c r="HH12" s="5" t="s">
        <v>220</v>
      </c>
      <c r="HI12" s="5" t="s">
        <v>220</v>
      </c>
      <c r="HJ12" s="5" t="s">
        <v>220</v>
      </c>
      <c r="HK12" s="5" t="s">
        <v>220</v>
      </c>
      <c r="HL12" s="5" t="s">
        <v>220</v>
      </c>
      <c r="HM12" s="5" t="s">
        <v>220</v>
      </c>
      <c r="HN12" s="5" t="s">
        <v>220</v>
      </c>
      <c r="HO12" s="5" t="s">
        <v>220</v>
      </c>
      <c r="HP12" s="5" t="s">
        <v>220</v>
      </c>
      <c r="HQ12" s="5" t="s">
        <v>220</v>
      </c>
      <c r="HR12" s="5" t="s">
        <v>220</v>
      </c>
      <c r="HS12" s="5">
        <v>558559</v>
      </c>
      <c r="HT12" s="5">
        <v>554882</v>
      </c>
      <c r="HU12" s="5">
        <v>551332</v>
      </c>
      <c r="HV12" s="5">
        <v>548442</v>
      </c>
      <c r="HW12" s="5">
        <v>545783</v>
      </c>
      <c r="HX12" s="5">
        <v>545281</v>
      </c>
      <c r="HY12" s="5">
        <v>543918</v>
      </c>
      <c r="HZ12" s="5">
        <v>546796</v>
      </c>
      <c r="IA12" s="5">
        <v>547763</v>
      </c>
      <c r="IB12" s="5">
        <v>547400</v>
      </c>
      <c r="IC12" s="5">
        <v>546236</v>
      </c>
      <c r="ID12" s="5">
        <v>545011</v>
      </c>
      <c r="IE12" s="5">
        <v>542126</v>
      </c>
      <c r="IF12" s="5">
        <v>536415</v>
      </c>
      <c r="IG12" s="5">
        <v>528271</v>
      </c>
      <c r="IH12" s="5">
        <v>520850</v>
      </c>
      <c r="II12" s="5">
        <v>518012</v>
      </c>
      <c r="IJ12" s="5">
        <v>511925</v>
      </c>
      <c r="IK12" s="5">
        <v>505302</v>
      </c>
      <c r="IL12" s="5">
        <v>497299</v>
      </c>
      <c r="IM12" s="5" t="s">
        <v>220</v>
      </c>
      <c r="IN12" s="5" t="s">
        <v>220</v>
      </c>
      <c r="IO12" s="5" t="s">
        <v>220</v>
      </c>
      <c r="IP12" s="5" t="s">
        <v>220</v>
      </c>
      <c r="IQ12" s="5" t="s">
        <v>220</v>
      </c>
      <c r="IR12" s="5" t="s">
        <v>220</v>
      </c>
      <c r="IS12" s="5" t="s">
        <v>220</v>
      </c>
      <c r="IT12" s="5" t="s">
        <v>220</v>
      </c>
      <c r="IU12" s="5" t="s">
        <v>220</v>
      </c>
      <c r="IV12" s="5" t="s">
        <v>220</v>
      </c>
      <c r="IW12" s="5" t="s">
        <v>220</v>
      </c>
      <c r="IX12" s="5" t="s">
        <v>220</v>
      </c>
      <c r="IY12">
        <v>8787924</v>
      </c>
      <c r="IZ12">
        <v>9159778</v>
      </c>
      <c r="JA12">
        <v>8584553</v>
      </c>
      <c r="JB12">
        <v>9058873</v>
      </c>
      <c r="JC12">
        <v>9249002</v>
      </c>
      <c r="JD12">
        <v>9051377</v>
      </c>
      <c r="JE12">
        <v>9230647</v>
      </c>
      <c r="JF12">
        <v>9495149</v>
      </c>
      <c r="JG12">
        <v>9683043</v>
      </c>
      <c r="JH12">
        <v>10184695</v>
      </c>
      <c r="JI12">
        <v>9659416</v>
      </c>
      <c r="JJ12">
        <v>10088743</v>
      </c>
      <c r="JK12">
        <v>10186724</v>
      </c>
      <c r="JL12">
        <v>9930532</v>
      </c>
      <c r="JM12">
        <v>10080109</v>
      </c>
      <c r="JN12">
        <v>9873664</v>
      </c>
      <c r="JO12">
        <v>9642644</v>
      </c>
      <c r="JP12">
        <v>9403537</v>
      </c>
      <c r="JQ12">
        <v>9082369</v>
      </c>
      <c r="JR12">
        <v>8873797</v>
      </c>
      <c r="JS12" t="s">
        <v>220</v>
      </c>
      <c r="JT12" t="s">
        <v>220</v>
      </c>
      <c r="JU12" t="s">
        <v>220</v>
      </c>
      <c r="JV12" t="s">
        <v>220</v>
      </c>
      <c r="JW12" t="s">
        <v>220</v>
      </c>
      <c r="JX12" t="s">
        <v>220</v>
      </c>
      <c r="JY12" t="s">
        <v>220</v>
      </c>
      <c r="JZ12" t="s">
        <v>220</v>
      </c>
      <c r="KA12" t="s">
        <v>220</v>
      </c>
      <c r="KB12" t="s">
        <v>220</v>
      </c>
      <c r="KC12" t="s">
        <v>220</v>
      </c>
      <c r="KD12" t="s">
        <v>220</v>
      </c>
    </row>
    <row r="13" spans="1:290" hidden="1" x14ac:dyDescent="0.3">
      <c r="A13" s="1" t="s">
        <v>11</v>
      </c>
      <c r="B13" s="2">
        <v>4057075</v>
      </c>
      <c r="C13" s="5">
        <v>3766048</v>
      </c>
      <c r="D13" s="5">
        <v>3626870</v>
      </c>
      <c r="E13" s="5">
        <v>3840417</v>
      </c>
      <c r="F13" s="5">
        <v>3527707</v>
      </c>
      <c r="G13" s="5">
        <v>3571426</v>
      </c>
      <c r="H13" s="5">
        <v>3693787</v>
      </c>
      <c r="I13" s="5">
        <v>3745255</v>
      </c>
      <c r="J13" s="5">
        <v>3608626</v>
      </c>
      <c r="K13" s="5">
        <v>3728029</v>
      </c>
      <c r="L13" s="5">
        <v>3618328</v>
      </c>
      <c r="M13" s="5">
        <v>3791369</v>
      </c>
      <c r="N13" s="5">
        <v>3743696</v>
      </c>
      <c r="O13" s="5">
        <v>3670026</v>
      </c>
      <c r="P13" s="5">
        <v>3577694</v>
      </c>
      <c r="Q13" s="5">
        <v>3419532</v>
      </c>
      <c r="R13" s="5">
        <v>3343073</v>
      </c>
      <c r="S13" s="5">
        <v>3297859</v>
      </c>
      <c r="T13" s="5">
        <v>3202948</v>
      </c>
      <c r="U13" s="5">
        <v>3219407</v>
      </c>
      <c r="V13" s="5">
        <v>3279383</v>
      </c>
      <c r="W13" s="5">
        <v>3237436</v>
      </c>
      <c r="X13" s="5">
        <v>3217105</v>
      </c>
      <c r="Y13" s="5">
        <v>3270449</v>
      </c>
      <c r="Z13" s="5">
        <v>3219869</v>
      </c>
      <c r="AA13" s="5">
        <v>3150222</v>
      </c>
      <c r="AB13" s="5">
        <v>3035150</v>
      </c>
      <c r="AC13" s="5">
        <v>3134141</v>
      </c>
      <c r="AD13" s="5">
        <v>3023854</v>
      </c>
      <c r="AE13" s="5">
        <v>3082495</v>
      </c>
      <c r="AF13" s="5">
        <v>2989223</v>
      </c>
      <c r="AG13" s="5">
        <v>2938410</v>
      </c>
      <c r="AH13" s="5">
        <v>2864106</v>
      </c>
      <c r="AI13" s="5">
        <v>11958236</v>
      </c>
      <c r="AJ13" s="5">
        <v>12365036</v>
      </c>
      <c r="AK13" s="5">
        <v>11980805</v>
      </c>
      <c r="AL13" s="5">
        <v>11733626</v>
      </c>
      <c r="AM13" s="5">
        <v>11942035</v>
      </c>
      <c r="AN13" s="5">
        <v>12839533</v>
      </c>
      <c r="AO13" s="5">
        <v>13318994</v>
      </c>
      <c r="AP13" s="5">
        <v>14507403</v>
      </c>
      <c r="AQ13" s="5">
        <v>13120023</v>
      </c>
      <c r="AR13" s="5">
        <v>15107897</v>
      </c>
      <c r="AS13" s="5">
        <v>13692047</v>
      </c>
      <c r="AT13" s="5">
        <v>12595392</v>
      </c>
      <c r="AU13" s="5">
        <v>11460829</v>
      </c>
      <c r="AV13" s="5">
        <v>12339364</v>
      </c>
      <c r="AW13" s="5">
        <v>12687177</v>
      </c>
      <c r="AX13" s="5">
        <v>10609269</v>
      </c>
      <c r="AY13" s="5">
        <v>10116411</v>
      </c>
      <c r="AZ13" s="5">
        <v>9813574</v>
      </c>
      <c r="BA13" s="5">
        <v>14292341</v>
      </c>
      <c r="BB13" s="5">
        <v>24058479</v>
      </c>
      <c r="BC13" s="5">
        <v>27934813</v>
      </c>
      <c r="BD13" s="5">
        <v>27159162</v>
      </c>
      <c r="BE13" s="5">
        <v>24193111</v>
      </c>
      <c r="BF13" s="5">
        <v>18968957</v>
      </c>
      <c r="BG13" s="5">
        <v>11491903</v>
      </c>
      <c r="BH13" s="5">
        <v>10140686</v>
      </c>
      <c r="BI13" s="5">
        <v>10445595</v>
      </c>
      <c r="BJ13" s="5">
        <v>10083279</v>
      </c>
      <c r="BK13" s="5">
        <v>10592400</v>
      </c>
      <c r="BL13" s="5">
        <v>10596942</v>
      </c>
      <c r="BM13" s="5">
        <v>9982754</v>
      </c>
      <c r="BN13" s="5">
        <v>9313811</v>
      </c>
      <c r="BO13" s="6">
        <v>9.80076175424397</v>
      </c>
      <c r="BP13" s="6">
        <v>10.167248848938931</v>
      </c>
      <c r="BQ13" s="6">
        <v>9.9367594716927794</v>
      </c>
      <c r="BR13" s="6">
        <v>9.6155944923997296</v>
      </c>
      <c r="BS13" s="6">
        <v>9.3954627647331908</v>
      </c>
      <c r="BT13" s="6">
        <v>9.1693971525699691</v>
      </c>
      <c r="BU13" s="6">
        <v>8.86099878379442</v>
      </c>
      <c r="BV13" s="6">
        <v>8.7328830233121995</v>
      </c>
      <c r="BW13" s="6">
        <v>8.7133174124986592</v>
      </c>
      <c r="BX13" s="6">
        <v>8.1979024566042593</v>
      </c>
      <c r="BY13" s="6">
        <v>8.3254360100533606</v>
      </c>
      <c r="BZ13" s="6">
        <v>7.4696503134869898</v>
      </c>
      <c r="CA13" s="6">
        <v>6.8489160567254803</v>
      </c>
      <c r="CB13" s="6">
        <v>6.5604828137901103</v>
      </c>
      <c r="CC13" s="6">
        <v>6.1977779415428698</v>
      </c>
      <c r="CD13" s="6">
        <v>6.26722778712878</v>
      </c>
      <c r="CE13" s="6">
        <v>6.2095741509870397</v>
      </c>
      <c r="CF13" s="6">
        <v>6.1242330503023998</v>
      </c>
      <c r="CG13" s="6">
        <v>4.93404530710158</v>
      </c>
      <c r="CH13" s="6">
        <v>4.8199615598422003</v>
      </c>
      <c r="CI13" s="6" t="s">
        <v>220</v>
      </c>
      <c r="CJ13" s="6" t="s">
        <v>220</v>
      </c>
      <c r="CK13" s="6" t="s">
        <v>220</v>
      </c>
      <c r="CL13" s="6" t="s">
        <v>220</v>
      </c>
      <c r="CM13" s="6" t="s">
        <v>220</v>
      </c>
      <c r="CN13" s="6" t="s">
        <v>220</v>
      </c>
      <c r="CO13" s="6" t="s">
        <v>220</v>
      </c>
      <c r="CP13" s="6" t="s">
        <v>220</v>
      </c>
      <c r="CQ13" s="6" t="s">
        <v>220</v>
      </c>
      <c r="CR13" s="6" t="s">
        <v>220</v>
      </c>
      <c r="CS13" s="6" t="s">
        <v>220</v>
      </c>
      <c r="CT13" s="6" t="s">
        <v>220</v>
      </c>
      <c r="CU13" s="6">
        <v>8.9859369821698891</v>
      </c>
      <c r="CV13" s="6">
        <v>9.3397643562650003</v>
      </c>
      <c r="CW13" s="6">
        <v>9.1240489271020095</v>
      </c>
      <c r="CX13" s="6">
        <v>8.9428309866934192</v>
      </c>
      <c r="CY13" s="6">
        <v>8.8675682658565407</v>
      </c>
      <c r="CZ13" s="6">
        <v>8.6278385449318993</v>
      </c>
      <c r="DA13" s="6">
        <v>8.3448071583648193</v>
      </c>
      <c r="DB13" s="6">
        <v>8.2222426336962506</v>
      </c>
      <c r="DC13" s="6">
        <v>8.1405774546982297</v>
      </c>
      <c r="DD13" s="6">
        <v>7.7270770287980799</v>
      </c>
      <c r="DE13" s="6">
        <v>7.8730123917585999</v>
      </c>
      <c r="DF13" s="6">
        <v>7.0446287255993498</v>
      </c>
      <c r="DG13" s="6">
        <v>6.4664842371631304</v>
      </c>
      <c r="DH13" s="6">
        <v>6.31598809241195</v>
      </c>
      <c r="DI13" s="6">
        <v>6.0015049152057003</v>
      </c>
      <c r="DJ13" s="6">
        <v>6.0560493640868804</v>
      </c>
      <c r="DK13" s="6">
        <v>6.09405402151876</v>
      </c>
      <c r="DL13" s="6">
        <v>6.1143093820779004</v>
      </c>
      <c r="DM13" s="6">
        <v>4.9691092196437303</v>
      </c>
      <c r="DN13" s="6">
        <v>4.7879925480582504</v>
      </c>
      <c r="DO13" s="6" t="s">
        <v>220</v>
      </c>
      <c r="DP13" s="6" t="s">
        <v>220</v>
      </c>
      <c r="DQ13" s="6" t="s">
        <v>220</v>
      </c>
      <c r="DR13" s="6" t="s">
        <v>220</v>
      </c>
      <c r="DS13" s="6" t="s">
        <v>220</v>
      </c>
      <c r="DT13" s="6" t="s">
        <v>220</v>
      </c>
      <c r="DU13" s="6" t="s">
        <v>220</v>
      </c>
      <c r="DV13" s="6" t="s">
        <v>220</v>
      </c>
      <c r="DW13" s="6" t="s">
        <v>220</v>
      </c>
      <c r="DX13" s="6" t="s">
        <v>220</v>
      </c>
      <c r="DY13" s="6" t="s">
        <v>220</v>
      </c>
      <c r="DZ13" s="6" t="s">
        <v>220</v>
      </c>
      <c r="EA13" s="6">
        <v>9.8007617542439753</v>
      </c>
      <c r="EB13" s="6">
        <v>10.167248848938934</v>
      </c>
      <c r="EC13" s="6">
        <v>9.9367594716927883</v>
      </c>
      <c r="ED13" s="6">
        <v>9.6155944923997367</v>
      </c>
      <c r="EE13" s="6">
        <v>9.3954627647331908</v>
      </c>
      <c r="EF13" s="6">
        <v>9.169397152569978</v>
      </c>
      <c r="EG13" s="6">
        <v>8.8609987837944271</v>
      </c>
      <c r="EH13" s="6">
        <v>8.732883023312203</v>
      </c>
      <c r="EI13" s="6">
        <v>8.7133174124986681</v>
      </c>
      <c r="EJ13" s="6">
        <v>8.1979024566042664</v>
      </c>
      <c r="EK13" s="6">
        <v>8.3254360100533606</v>
      </c>
      <c r="EL13" s="6">
        <v>7.4696503134869925</v>
      </c>
      <c r="EM13" s="6">
        <v>6.8489160567254839</v>
      </c>
      <c r="EN13" s="6">
        <v>6.5604828137901121</v>
      </c>
      <c r="EO13" s="6">
        <v>6.1977779415428778</v>
      </c>
      <c r="EP13" s="6">
        <v>6.267227787128788</v>
      </c>
      <c r="EQ13" s="6">
        <v>6.2095741509870495</v>
      </c>
      <c r="ER13" s="6">
        <v>6.1242330503024087</v>
      </c>
      <c r="ES13" s="6">
        <v>4.9340453071015871</v>
      </c>
      <c r="ET13" s="6">
        <v>4.8199615598422021</v>
      </c>
      <c r="EU13" s="6" t="s">
        <v>220</v>
      </c>
      <c r="EV13" s="6" t="s">
        <v>220</v>
      </c>
      <c r="EW13" s="6" t="s">
        <v>220</v>
      </c>
      <c r="EX13" s="6" t="s">
        <v>220</v>
      </c>
      <c r="EY13" s="6" t="s">
        <v>220</v>
      </c>
      <c r="EZ13" s="6" t="s">
        <v>220</v>
      </c>
      <c r="FA13" s="6" t="s">
        <v>220</v>
      </c>
      <c r="FB13" s="6" t="s">
        <v>220</v>
      </c>
      <c r="FC13" s="6" t="s">
        <v>220</v>
      </c>
      <c r="FD13" s="6" t="s">
        <v>220</v>
      </c>
      <c r="FE13" s="6" t="s">
        <v>220</v>
      </c>
      <c r="FF13" s="6" t="s">
        <v>220</v>
      </c>
      <c r="FG13" s="6">
        <v>8.9859369821698962</v>
      </c>
      <c r="FH13" s="6">
        <v>9.3397643562650075</v>
      </c>
      <c r="FI13" s="6">
        <v>9.1240489271020113</v>
      </c>
      <c r="FJ13" s="6">
        <v>8.9428309866934299</v>
      </c>
      <c r="FK13" s="6">
        <v>8.8675682658565442</v>
      </c>
      <c r="FL13" s="6">
        <v>8.6278385449319046</v>
      </c>
      <c r="FM13" s="6">
        <v>8.3448071583648247</v>
      </c>
      <c r="FN13" s="6">
        <v>8.2222426336962506</v>
      </c>
      <c r="FO13" s="6">
        <v>8.1405774546982315</v>
      </c>
      <c r="FP13" s="6">
        <v>7.7270770287980799</v>
      </c>
      <c r="FQ13" s="6">
        <v>7.8730123917586008</v>
      </c>
      <c r="FR13" s="6">
        <v>7.0446287255993507</v>
      </c>
      <c r="FS13" s="6">
        <v>6.4664842371631357</v>
      </c>
      <c r="FT13" s="6">
        <v>6.3159880924119509</v>
      </c>
      <c r="FU13" s="6">
        <v>6.0015049152057074</v>
      </c>
      <c r="FV13" s="6">
        <v>6.0560493640868822</v>
      </c>
      <c r="FW13" s="6">
        <v>6.0940540215187697</v>
      </c>
      <c r="FX13" s="6">
        <v>6.1143093820779049</v>
      </c>
      <c r="FY13" s="6">
        <v>4.9691092196437401</v>
      </c>
      <c r="FZ13" s="6">
        <v>4.7879925480582504</v>
      </c>
      <c r="GA13" s="6" t="s">
        <v>220</v>
      </c>
      <c r="GB13" s="6" t="s">
        <v>220</v>
      </c>
      <c r="GC13" s="6" t="s">
        <v>220</v>
      </c>
      <c r="GD13" s="6" t="s">
        <v>220</v>
      </c>
      <c r="GE13" s="6" t="s">
        <v>220</v>
      </c>
      <c r="GF13" s="6" t="s">
        <v>220</v>
      </c>
      <c r="GG13" s="6" t="s">
        <v>220</v>
      </c>
      <c r="GH13" s="6" t="s">
        <v>220</v>
      </c>
      <c r="GI13" s="6" t="s">
        <v>220</v>
      </c>
      <c r="GJ13" s="6" t="s">
        <v>220</v>
      </c>
      <c r="GK13" s="6" t="s">
        <v>220</v>
      </c>
      <c r="GL13" s="6" t="s">
        <v>220</v>
      </c>
      <c r="GM13" s="5">
        <v>348111</v>
      </c>
      <c r="GN13" s="5">
        <v>342996</v>
      </c>
      <c r="GO13" s="5">
        <v>337941</v>
      </c>
      <c r="GP13" s="5">
        <v>333346</v>
      </c>
      <c r="GQ13" s="5">
        <v>330747</v>
      </c>
      <c r="GR13" s="5">
        <v>324188</v>
      </c>
      <c r="GS13" s="5">
        <v>321098</v>
      </c>
      <c r="GT13" s="5">
        <v>318692</v>
      </c>
      <c r="GU13" s="5">
        <v>316763</v>
      </c>
      <c r="GV13" s="5">
        <v>315282</v>
      </c>
      <c r="GW13" s="5">
        <v>313884</v>
      </c>
      <c r="GX13" s="5">
        <v>311381</v>
      </c>
      <c r="GY13" s="5">
        <v>306737</v>
      </c>
      <c r="GZ13" s="5">
        <v>300940</v>
      </c>
      <c r="HA13" s="5">
        <v>294036</v>
      </c>
      <c r="HB13" s="5">
        <v>288422</v>
      </c>
      <c r="HC13" s="5">
        <v>283497</v>
      </c>
      <c r="HD13" s="5">
        <v>279735</v>
      </c>
      <c r="HE13" s="5">
        <v>276846</v>
      </c>
      <c r="HF13" s="5">
        <v>273219</v>
      </c>
      <c r="HG13" s="5" t="s">
        <v>220</v>
      </c>
      <c r="HH13" s="5" t="s">
        <v>220</v>
      </c>
      <c r="HI13" s="5" t="s">
        <v>220</v>
      </c>
      <c r="HJ13" s="5" t="s">
        <v>220</v>
      </c>
      <c r="HK13" s="5" t="s">
        <v>220</v>
      </c>
      <c r="HL13" s="5" t="s">
        <v>220</v>
      </c>
      <c r="HM13" s="5" t="s">
        <v>220</v>
      </c>
      <c r="HN13" s="5" t="s">
        <v>220</v>
      </c>
      <c r="HO13" s="5" t="s">
        <v>220</v>
      </c>
      <c r="HP13" s="5" t="s">
        <v>220</v>
      </c>
      <c r="HQ13" s="5" t="s">
        <v>220</v>
      </c>
      <c r="HR13" s="5" t="s">
        <v>220</v>
      </c>
      <c r="HS13" s="5">
        <v>392987</v>
      </c>
      <c r="HT13" s="5">
        <v>387662</v>
      </c>
      <c r="HU13" s="5">
        <v>382278</v>
      </c>
      <c r="HV13" s="5">
        <v>377285</v>
      </c>
      <c r="HW13" s="5">
        <v>374960</v>
      </c>
      <c r="HX13" s="5">
        <v>367195</v>
      </c>
      <c r="HY13" s="5">
        <v>363312</v>
      </c>
      <c r="HZ13" s="5">
        <v>360553</v>
      </c>
      <c r="IA13" s="5">
        <v>358303</v>
      </c>
      <c r="IB13" s="5">
        <v>356682</v>
      </c>
      <c r="IC13" s="5">
        <v>355078</v>
      </c>
      <c r="ID13" s="5">
        <v>352352</v>
      </c>
      <c r="IE13" s="5">
        <v>347097</v>
      </c>
      <c r="IF13" s="5">
        <v>340732</v>
      </c>
      <c r="IG13" s="5">
        <v>333214</v>
      </c>
      <c r="IH13" s="5">
        <v>327049</v>
      </c>
      <c r="II13" s="5">
        <v>321678</v>
      </c>
      <c r="IJ13" s="5">
        <v>317548</v>
      </c>
      <c r="IK13" s="5">
        <v>314197</v>
      </c>
      <c r="IL13" s="5">
        <v>309986</v>
      </c>
      <c r="IM13" s="5" t="s">
        <v>220</v>
      </c>
      <c r="IN13" s="5" t="s">
        <v>220</v>
      </c>
      <c r="IO13" s="5" t="s">
        <v>220</v>
      </c>
      <c r="IP13" s="5" t="s">
        <v>220</v>
      </c>
      <c r="IQ13" s="5" t="s">
        <v>220</v>
      </c>
      <c r="IR13" s="5" t="s">
        <v>220</v>
      </c>
      <c r="IS13" s="5" t="s">
        <v>220</v>
      </c>
      <c r="IT13" s="5" t="s">
        <v>220</v>
      </c>
      <c r="IU13" s="5" t="s">
        <v>220</v>
      </c>
      <c r="IV13" s="5" t="s">
        <v>220</v>
      </c>
      <c r="IW13" s="5" t="s">
        <v>220</v>
      </c>
      <c r="IX13" s="5" t="s">
        <v>220</v>
      </c>
      <c r="IY13">
        <v>9015988</v>
      </c>
      <c r="IZ13">
        <v>8587540</v>
      </c>
      <c r="JA13">
        <v>8910726</v>
      </c>
      <c r="JB13">
        <v>8509330</v>
      </c>
      <c r="JC13">
        <v>8615654</v>
      </c>
      <c r="JD13">
        <v>8788922</v>
      </c>
      <c r="JE13">
        <v>8909409</v>
      </c>
      <c r="JF13">
        <v>8873005</v>
      </c>
      <c r="JG13">
        <v>9035133</v>
      </c>
      <c r="JH13">
        <v>8856389</v>
      </c>
      <c r="JI13">
        <v>8954984</v>
      </c>
      <c r="JJ13">
        <v>9029319</v>
      </c>
      <c r="JK13">
        <v>8924726</v>
      </c>
      <c r="JL13">
        <v>8787002</v>
      </c>
      <c r="JM13">
        <v>8542674</v>
      </c>
      <c r="JN13">
        <v>8376616</v>
      </c>
      <c r="JO13">
        <v>8041166</v>
      </c>
      <c r="JP13">
        <v>7598029</v>
      </c>
      <c r="JQ13">
        <v>8031037</v>
      </c>
      <c r="JR13">
        <v>8251809</v>
      </c>
      <c r="JS13" t="s">
        <v>220</v>
      </c>
      <c r="JT13" t="s">
        <v>220</v>
      </c>
      <c r="JU13" t="s">
        <v>220</v>
      </c>
      <c r="JV13" t="s">
        <v>220</v>
      </c>
      <c r="JW13" t="s">
        <v>220</v>
      </c>
      <c r="JX13" t="s">
        <v>220</v>
      </c>
      <c r="JY13" t="s">
        <v>220</v>
      </c>
      <c r="JZ13" t="s">
        <v>220</v>
      </c>
      <c r="KA13" t="s">
        <v>220</v>
      </c>
      <c r="KB13" t="s">
        <v>220</v>
      </c>
      <c r="KC13" t="s">
        <v>220</v>
      </c>
      <c r="KD13" t="s">
        <v>220</v>
      </c>
    </row>
    <row r="14" spans="1:290" hidden="1" x14ac:dyDescent="0.3">
      <c r="A14" s="1" t="s">
        <v>12</v>
      </c>
      <c r="B14" s="2">
        <v>4007784</v>
      </c>
      <c r="C14" s="5">
        <v>12712556</v>
      </c>
      <c r="D14" s="5">
        <v>12948408</v>
      </c>
      <c r="E14" s="5">
        <v>12093865</v>
      </c>
      <c r="F14" s="5">
        <v>12739596</v>
      </c>
      <c r="G14" s="5">
        <v>12598151</v>
      </c>
      <c r="H14" s="5">
        <v>12973978</v>
      </c>
      <c r="I14" s="5">
        <v>13076756</v>
      </c>
      <c r="J14" s="5">
        <v>12719360</v>
      </c>
      <c r="K14" s="5">
        <v>12651762</v>
      </c>
      <c r="L14" s="5">
        <v>13834456</v>
      </c>
      <c r="M14" s="5">
        <v>12850548</v>
      </c>
      <c r="N14" s="5">
        <v>13022459</v>
      </c>
      <c r="O14" s="5">
        <v>13364615</v>
      </c>
      <c r="P14" s="5">
        <v>12885949</v>
      </c>
      <c r="Q14" s="5">
        <v>13761685</v>
      </c>
      <c r="R14" s="5">
        <v>13313170</v>
      </c>
      <c r="S14" s="5">
        <v>12753948</v>
      </c>
      <c r="T14" s="5">
        <v>12651680</v>
      </c>
      <c r="U14" s="5">
        <v>11714037</v>
      </c>
      <c r="V14" s="5">
        <v>11674597</v>
      </c>
      <c r="W14" s="5">
        <v>11349276</v>
      </c>
      <c r="X14" s="5">
        <v>10965145</v>
      </c>
      <c r="Y14" s="5">
        <v>10805530</v>
      </c>
      <c r="Z14" s="5">
        <v>11243206</v>
      </c>
      <c r="AA14" s="5">
        <v>10966180</v>
      </c>
      <c r="AB14" s="5">
        <v>10669595</v>
      </c>
      <c r="AC14" s="5">
        <v>10614235</v>
      </c>
      <c r="AD14" s="5">
        <v>9677272</v>
      </c>
      <c r="AE14" s="5">
        <v>10049623</v>
      </c>
      <c r="AF14" s="5">
        <v>9417504</v>
      </c>
      <c r="AG14" s="5">
        <v>9450984</v>
      </c>
      <c r="AH14" s="5">
        <v>9196433</v>
      </c>
      <c r="AI14" s="5">
        <v>29683784</v>
      </c>
      <c r="AJ14" s="5">
        <v>30223770</v>
      </c>
      <c r="AK14" s="5">
        <v>28970770</v>
      </c>
      <c r="AL14" s="5">
        <v>30019586</v>
      </c>
      <c r="AM14" s="5">
        <v>30304293</v>
      </c>
      <c r="AN14" s="5">
        <v>30562078</v>
      </c>
      <c r="AO14" s="5">
        <v>30767778</v>
      </c>
      <c r="AP14" s="5">
        <v>30993938</v>
      </c>
      <c r="AQ14" s="5">
        <v>31808754</v>
      </c>
      <c r="AR14" s="5">
        <v>32864415</v>
      </c>
      <c r="AS14" s="5">
        <v>31576198</v>
      </c>
      <c r="AT14" s="5">
        <v>31962976</v>
      </c>
      <c r="AU14" s="5">
        <v>33112456</v>
      </c>
      <c r="AV14" s="5">
        <v>32057633</v>
      </c>
      <c r="AW14" s="5">
        <v>33312070</v>
      </c>
      <c r="AX14" s="5">
        <v>32356558</v>
      </c>
      <c r="AY14" s="5">
        <v>32008723</v>
      </c>
      <c r="AZ14" s="5">
        <v>31729169</v>
      </c>
      <c r="BA14" s="5">
        <v>30306138</v>
      </c>
      <c r="BB14" s="5">
        <v>32257458</v>
      </c>
      <c r="BC14" s="5">
        <v>34048817</v>
      </c>
      <c r="BD14" s="5">
        <v>34221193</v>
      </c>
      <c r="BE14" s="5">
        <v>34322783</v>
      </c>
      <c r="BF14" s="5">
        <v>36009720</v>
      </c>
      <c r="BG14" s="5">
        <v>36340918</v>
      </c>
      <c r="BH14" s="5">
        <v>33137538</v>
      </c>
      <c r="BI14" s="5">
        <v>30920937</v>
      </c>
      <c r="BJ14" s="5">
        <v>28310913</v>
      </c>
      <c r="BK14" s="5">
        <v>26619375</v>
      </c>
      <c r="BL14" s="5">
        <v>24620078</v>
      </c>
      <c r="BM14" s="5">
        <v>24791062</v>
      </c>
      <c r="BN14" s="5">
        <v>23980702</v>
      </c>
      <c r="BO14" s="6">
        <v>12.251246718436491</v>
      </c>
      <c r="BP14" s="6">
        <v>12.624713868457111</v>
      </c>
      <c r="BQ14" s="6">
        <v>14.11971283766786</v>
      </c>
      <c r="BR14" s="6">
        <v>14.72572600998669</v>
      </c>
      <c r="BS14" s="6">
        <v>14.165785209086181</v>
      </c>
      <c r="BT14" s="6">
        <v>13.70972249368692</v>
      </c>
      <c r="BU14" s="6">
        <v>13.81135193818678</v>
      </c>
      <c r="BV14" s="6">
        <v>13.18492757374052</v>
      </c>
      <c r="BW14" s="6">
        <v>13.7617618567519</v>
      </c>
      <c r="BX14" s="6">
        <v>14.651417233890729</v>
      </c>
      <c r="BY14" s="6">
        <v>15.78682935669138</v>
      </c>
      <c r="BZ14" s="6">
        <v>14.774713111619629</v>
      </c>
      <c r="CA14" s="6">
        <v>11.604042289545591</v>
      </c>
      <c r="CB14" s="6">
        <v>8.5209928741781997</v>
      </c>
      <c r="CC14" s="6">
        <v>7.7508561347036098</v>
      </c>
      <c r="CD14" s="6">
        <v>7.63016569273986</v>
      </c>
      <c r="CE14" s="6">
        <v>7.9195428770464398</v>
      </c>
      <c r="CF14" s="6">
        <v>7.7992423891937097</v>
      </c>
      <c r="CG14" s="6">
        <v>7.5572181385187003</v>
      </c>
      <c r="CH14" s="6">
        <v>7.90220334894786</v>
      </c>
      <c r="CI14" s="6" t="s">
        <v>220</v>
      </c>
      <c r="CJ14" s="6" t="s">
        <v>220</v>
      </c>
      <c r="CK14" s="6" t="s">
        <v>220</v>
      </c>
      <c r="CL14" s="6" t="s">
        <v>220</v>
      </c>
      <c r="CM14" s="6" t="s">
        <v>220</v>
      </c>
      <c r="CN14" s="6" t="s">
        <v>220</v>
      </c>
      <c r="CO14" s="6" t="s">
        <v>220</v>
      </c>
      <c r="CP14" s="6" t="s">
        <v>220</v>
      </c>
      <c r="CQ14" s="6" t="s">
        <v>220</v>
      </c>
      <c r="CR14" s="6" t="s">
        <v>220</v>
      </c>
      <c r="CS14" s="6" t="s">
        <v>220</v>
      </c>
      <c r="CT14" s="6" t="s">
        <v>220</v>
      </c>
      <c r="CU14" s="6">
        <v>12.039101341115201</v>
      </c>
      <c r="CV14" s="6">
        <v>12.37513381886586</v>
      </c>
      <c r="CW14" s="6">
        <v>13.64287315095711</v>
      </c>
      <c r="CX14" s="6">
        <v>14.16054417093819</v>
      </c>
      <c r="CY14" s="6">
        <v>13.85848317854877</v>
      </c>
      <c r="CZ14" s="6">
        <v>13.403637593491689</v>
      </c>
      <c r="DA14" s="6">
        <v>13.432815618264749</v>
      </c>
      <c r="DB14" s="6">
        <v>12.751818096005509</v>
      </c>
      <c r="DC14" s="6">
        <v>13.248265195610809</v>
      </c>
      <c r="DD14" s="6">
        <v>14.123180641686821</v>
      </c>
      <c r="DE14" s="6">
        <v>15.16162034953669</v>
      </c>
      <c r="DF14" s="6">
        <v>14.86292109040914</v>
      </c>
      <c r="DG14" s="6">
        <v>11.995885827178149</v>
      </c>
      <c r="DH14" s="6">
        <v>9.5484850064348503</v>
      </c>
      <c r="DI14" s="6">
        <v>8.2868453999447294</v>
      </c>
      <c r="DJ14" s="6">
        <v>7.5618160270736103</v>
      </c>
      <c r="DK14" s="6">
        <v>6.3949637948269098</v>
      </c>
      <c r="DL14" s="6">
        <v>5.8885626661070098</v>
      </c>
      <c r="DM14" s="6">
        <v>6.64661646438313</v>
      </c>
      <c r="DN14" s="6">
        <v>6.8009040456247201</v>
      </c>
      <c r="DO14" s="6" t="s">
        <v>220</v>
      </c>
      <c r="DP14" s="6" t="s">
        <v>220</v>
      </c>
      <c r="DQ14" s="6" t="s">
        <v>220</v>
      </c>
      <c r="DR14" s="6" t="s">
        <v>220</v>
      </c>
      <c r="DS14" s="6" t="s">
        <v>220</v>
      </c>
      <c r="DT14" s="6" t="s">
        <v>220</v>
      </c>
      <c r="DU14" s="6" t="s">
        <v>220</v>
      </c>
      <c r="DV14" s="6" t="s">
        <v>220</v>
      </c>
      <c r="DW14" s="6" t="s">
        <v>220</v>
      </c>
      <c r="DX14" s="6" t="s">
        <v>220</v>
      </c>
      <c r="DY14" s="6" t="s">
        <v>220</v>
      </c>
      <c r="DZ14" s="6" t="s">
        <v>220</v>
      </c>
      <c r="EA14" s="6">
        <v>10.45759880684882</v>
      </c>
      <c r="EB14" s="6">
        <v>10.613034436356964</v>
      </c>
      <c r="EC14" s="6">
        <v>11.809602259394063</v>
      </c>
      <c r="ED14" s="6">
        <v>12.196972337270349</v>
      </c>
      <c r="EE14" s="6">
        <v>11.49903573158984</v>
      </c>
      <c r="EF14" s="6">
        <v>10.823664814009643</v>
      </c>
      <c r="EG14" s="6">
        <v>10.733885376464928</v>
      </c>
      <c r="EH14" s="6">
        <v>10.651675033046079</v>
      </c>
      <c r="EI14" s="6">
        <v>11.549764918156868</v>
      </c>
      <c r="EJ14" s="6">
        <v>13.420903575825461</v>
      </c>
      <c r="EK14" s="6">
        <v>15.355812063423288</v>
      </c>
      <c r="EL14" s="6">
        <v>14.468485298709261</v>
      </c>
      <c r="EM14" s="6">
        <v>11.33532840265133</v>
      </c>
      <c r="EN14" s="6">
        <v>8.4651429242813236</v>
      </c>
      <c r="EO14" s="6">
        <v>7.7506171637284318</v>
      </c>
      <c r="EP14" s="6">
        <v>7.6301656927398636</v>
      </c>
      <c r="EQ14" s="6">
        <v>7.9195061402793021</v>
      </c>
      <c r="ER14" s="6">
        <v>7.7991907984823854</v>
      </c>
      <c r="ES14" s="6">
        <v>7.5571384997332691</v>
      </c>
      <c r="ET14" s="6">
        <v>7.9021999645897845</v>
      </c>
      <c r="EU14" s="6" t="s">
        <v>220</v>
      </c>
      <c r="EV14" s="6" t="s">
        <v>220</v>
      </c>
      <c r="EW14" s="6" t="s">
        <v>220</v>
      </c>
      <c r="EX14" s="6" t="s">
        <v>220</v>
      </c>
      <c r="EY14" s="6" t="s">
        <v>220</v>
      </c>
      <c r="EZ14" s="6" t="s">
        <v>220</v>
      </c>
      <c r="FA14" s="6" t="s">
        <v>220</v>
      </c>
      <c r="FB14" s="6" t="s">
        <v>220</v>
      </c>
      <c r="FC14" s="6" t="s">
        <v>220</v>
      </c>
      <c r="FD14" s="6" t="s">
        <v>220</v>
      </c>
      <c r="FE14" s="6" t="s">
        <v>220</v>
      </c>
      <c r="FF14" s="6" t="s">
        <v>220</v>
      </c>
      <c r="FG14" s="6">
        <v>6.9002390968833049</v>
      </c>
      <c r="FH14" s="6">
        <v>6.9113716426300105</v>
      </c>
      <c r="FI14" s="6">
        <v>7.5065809443906319</v>
      </c>
      <c r="FJ14" s="6">
        <v>7.7126710637291582</v>
      </c>
      <c r="FK14" s="6">
        <v>7.336102269863142</v>
      </c>
      <c r="FL14" s="6">
        <v>7.1917288616570314</v>
      </c>
      <c r="FM14" s="6">
        <v>6.9278385978993997</v>
      </c>
      <c r="FN14" s="6">
        <v>6.5354451052223403</v>
      </c>
      <c r="FO14" s="6">
        <v>6.8382087522195931</v>
      </c>
      <c r="FP14" s="6">
        <v>7.9962843700788335</v>
      </c>
      <c r="FQ14" s="6">
        <v>8.8960206322502984</v>
      </c>
      <c r="FR14" s="6">
        <v>8.6640524336657521</v>
      </c>
      <c r="FS14" s="6">
        <v>7.1535044093376827</v>
      </c>
      <c r="FT14" s="6">
        <v>6.3841768979013516</v>
      </c>
      <c r="FU14" s="6">
        <v>5.9349131697575306</v>
      </c>
      <c r="FV14" s="6">
        <v>5.9243876952428716</v>
      </c>
      <c r="FW14" s="6">
        <v>5.5505630650212181</v>
      </c>
      <c r="FX14" s="6">
        <v>5.4002999755348648</v>
      </c>
      <c r="FY14" s="6">
        <v>6.6204214677707025</v>
      </c>
      <c r="FZ14" s="6">
        <v>6.7975175516945994</v>
      </c>
      <c r="GA14" s="6" t="s">
        <v>220</v>
      </c>
      <c r="GB14" s="6" t="s">
        <v>220</v>
      </c>
      <c r="GC14" s="6" t="s">
        <v>220</v>
      </c>
      <c r="GD14" s="6" t="s">
        <v>220</v>
      </c>
      <c r="GE14" s="6" t="s">
        <v>220</v>
      </c>
      <c r="GF14" s="6" t="s">
        <v>220</v>
      </c>
      <c r="GG14" s="6" t="s">
        <v>220</v>
      </c>
      <c r="GH14" s="6" t="s">
        <v>220</v>
      </c>
      <c r="GI14" s="6" t="s">
        <v>220</v>
      </c>
      <c r="GJ14" s="6" t="s">
        <v>220</v>
      </c>
      <c r="GK14" s="6" t="s">
        <v>220</v>
      </c>
      <c r="GL14" s="6" t="s">
        <v>220</v>
      </c>
      <c r="GM14" s="5">
        <v>1172806</v>
      </c>
      <c r="GN14" s="5">
        <v>1164647</v>
      </c>
      <c r="GO14" s="5">
        <v>1155397</v>
      </c>
      <c r="GP14" s="5">
        <v>1143870</v>
      </c>
      <c r="GQ14" s="5">
        <v>1132934</v>
      </c>
      <c r="GR14" s="5">
        <v>1123951</v>
      </c>
      <c r="GS14" s="5">
        <v>1118769</v>
      </c>
      <c r="GT14" s="5">
        <v>1115939</v>
      </c>
      <c r="GU14" s="5">
        <v>1116033</v>
      </c>
      <c r="GV14" s="5">
        <v>1113099</v>
      </c>
      <c r="GW14" s="5">
        <v>1111218</v>
      </c>
      <c r="GX14" s="5">
        <v>1108503</v>
      </c>
      <c r="GY14" s="5">
        <v>1099655</v>
      </c>
      <c r="GZ14" s="5">
        <v>1089933</v>
      </c>
      <c r="HA14" s="5">
        <v>1079088</v>
      </c>
      <c r="HB14" s="5">
        <v>1066849</v>
      </c>
      <c r="HC14" s="5">
        <v>1058395</v>
      </c>
      <c r="HD14" s="5">
        <v>1046700</v>
      </c>
      <c r="HE14" s="5">
        <v>1040567</v>
      </c>
      <c r="HF14" s="5">
        <v>1028524</v>
      </c>
      <c r="HG14" s="5" t="s">
        <v>220</v>
      </c>
      <c r="HH14" s="5" t="s">
        <v>220</v>
      </c>
      <c r="HI14" s="5" t="s">
        <v>220</v>
      </c>
      <c r="HJ14" s="5" t="s">
        <v>220</v>
      </c>
      <c r="HK14" s="5" t="s">
        <v>220</v>
      </c>
      <c r="HL14" s="5" t="s">
        <v>220</v>
      </c>
      <c r="HM14" s="5" t="s">
        <v>220</v>
      </c>
      <c r="HN14" s="5" t="s">
        <v>220</v>
      </c>
      <c r="HO14" s="5" t="s">
        <v>220</v>
      </c>
      <c r="HP14" s="5" t="s">
        <v>220</v>
      </c>
      <c r="HQ14" s="5" t="s">
        <v>220</v>
      </c>
      <c r="HR14" s="5" t="s">
        <v>220</v>
      </c>
      <c r="HS14" s="5">
        <v>1299419</v>
      </c>
      <c r="HT14" s="5">
        <v>1290931</v>
      </c>
      <c r="HU14" s="5">
        <v>1281044</v>
      </c>
      <c r="HV14" s="5">
        <v>1268995</v>
      </c>
      <c r="HW14" s="5">
        <v>1257765</v>
      </c>
      <c r="HX14" s="5">
        <v>1248746</v>
      </c>
      <c r="HY14" s="5">
        <v>1243697</v>
      </c>
      <c r="HZ14" s="5">
        <v>1240986</v>
      </c>
      <c r="IA14" s="5">
        <v>1240290</v>
      </c>
      <c r="IB14" s="5">
        <v>1236939</v>
      </c>
      <c r="IC14" s="5">
        <v>1234645</v>
      </c>
      <c r="ID14" s="5">
        <v>1231480</v>
      </c>
      <c r="IE14" s="5">
        <v>1221284</v>
      </c>
      <c r="IF14" s="5">
        <v>1210386</v>
      </c>
      <c r="IG14" s="5">
        <v>1198261</v>
      </c>
      <c r="IH14" s="5">
        <v>1184370</v>
      </c>
      <c r="II14" s="5">
        <v>1175508</v>
      </c>
      <c r="IJ14" s="5">
        <v>1162568</v>
      </c>
      <c r="IK14" s="5">
        <v>1156145</v>
      </c>
      <c r="IL14" s="5">
        <v>1140680</v>
      </c>
      <c r="IM14" s="5" t="s">
        <v>220</v>
      </c>
      <c r="IN14" s="5" t="s">
        <v>220</v>
      </c>
      <c r="IO14" s="5" t="s">
        <v>220</v>
      </c>
      <c r="IP14" s="5" t="s">
        <v>220</v>
      </c>
      <c r="IQ14" s="5" t="s">
        <v>220</v>
      </c>
      <c r="IR14" s="5" t="s">
        <v>220</v>
      </c>
      <c r="IS14" s="5" t="s">
        <v>220</v>
      </c>
      <c r="IT14" s="5" t="s">
        <v>220</v>
      </c>
      <c r="IU14" s="5" t="s">
        <v>220</v>
      </c>
      <c r="IV14" s="5" t="s">
        <v>220</v>
      </c>
      <c r="IW14" s="5" t="s">
        <v>220</v>
      </c>
      <c r="IX14" s="5" t="s">
        <v>220</v>
      </c>
      <c r="IY14">
        <v>29683783</v>
      </c>
      <c r="IZ14">
        <v>30223769</v>
      </c>
      <c r="JA14">
        <v>28970766</v>
      </c>
      <c r="JB14">
        <v>30019587</v>
      </c>
      <c r="JC14">
        <v>30304294</v>
      </c>
      <c r="JD14">
        <v>30562081</v>
      </c>
      <c r="JE14">
        <v>30767778</v>
      </c>
      <c r="JF14">
        <v>30993941</v>
      </c>
      <c r="JG14">
        <v>31808754</v>
      </c>
      <c r="JH14">
        <v>32864414</v>
      </c>
      <c r="JI14">
        <v>31576197</v>
      </c>
      <c r="JJ14">
        <v>31962976</v>
      </c>
      <c r="JK14">
        <v>33112456</v>
      </c>
      <c r="JL14">
        <v>32057633</v>
      </c>
      <c r="JM14">
        <v>33310917</v>
      </c>
      <c r="JN14">
        <v>32356559</v>
      </c>
      <c r="JO14">
        <v>37841278</v>
      </c>
      <c r="JP14">
        <v>35658908</v>
      </c>
      <c r="JQ14">
        <v>30306137</v>
      </c>
      <c r="JR14">
        <v>30193096</v>
      </c>
      <c r="JS14" t="s">
        <v>220</v>
      </c>
      <c r="JT14" t="s">
        <v>220</v>
      </c>
      <c r="JU14" t="s">
        <v>220</v>
      </c>
      <c r="JV14" t="s">
        <v>220</v>
      </c>
      <c r="JW14" t="s">
        <v>220</v>
      </c>
      <c r="JX14" t="s">
        <v>220</v>
      </c>
      <c r="JY14" t="s">
        <v>220</v>
      </c>
      <c r="JZ14" t="s">
        <v>220</v>
      </c>
      <c r="KA14" t="s">
        <v>220</v>
      </c>
      <c r="KB14" t="s">
        <v>220</v>
      </c>
      <c r="KC14" t="s">
        <v>220</v>
      </c>
      <c r="KD14" t="s">
        <v>220</v>
      </c>
    </row>
    <row r="15" spans="1:290" hidden="1" x14ac:dyDescent="0.3">
      <c r="A15" s="1" t="s">
        <v>13</v>
      </c>
      <c r="B15" s="2">
        <v>4215172</v>
      </c>
      <c r="C15" s="5">
        <v>617002</v>
      </c>
      <c r="D15" s="5">
        <v>640564</v>
      </c>
      <c r="E15" s="5">
        <v>607593</v>
      </c>
      <c r="F15" s="5">
        <v>616706</v>
      </c>
      <c r="G15" s="5">
        <v>621109</v>
      </c>
      <c r="H15" s="5">
        <v>598871</v>
      </c>
      <c r="I15" s="5">
        <v>619857</v>
      </c>
      <c r="J15" s="5">
        <v>614521</v>
      </c>
      <c r="K15" s="5">
        <v>629752</v>
      </c>
      <c r="L15" s="5">
        <v>601707</v>
      </c>
      <c r="M15" s="5">
        <v>589524</v>
      </c>
      <c r="N15" s="5">
        <v>284294</v>
      </c>
      <c r="O15" s="5" t="s">
        <v>220</v>
      </c>
      <c r="P15" s="5" t="s">
        <v>220</v>
      </c>
      <c r="Q15" s="5" t="s">
        <v>220</v>
      </c>
      <c r="R15" s="5" t="s">
        <v>220</v>
      </c>
      <c r="S15" s="5" t="s">
        <v>220</v>
      </c>
      <c r="T15" s="5" t="s">
        <v>220</v>
      </c>
      <c r="U15" s="5" t="s">
        <v>220</v>
      </c>
      <c r="V15" s="5" t="s">
        <v>220</v>
      </c>
      <c r="W15" s="5" t="s">
        <v>220</v>
      </c>
      <c r="X15" s="5" t="s">
        <v>220</v>
      </c>
      <c r="Y15" s="5" t="s">
        <v>220</v>
      </c>
      <c r="Z15" s="5" t="s">
        <v>220</v>
      </c>
      <c r="AA15" s="5" t="s">
        <v>220</v>
      </c>
      <c r="AB15" s="5" t="s">
        <v>220</v>
      </c>
      <c r="AC15" s="5" t="s">
        <v>220</v>
      </c>
      <c r="AD15" s="5" t="s">
        <v>220</v>
      </c>
      <c r="AE15" s="5" t="s">
        <v>220</v>
      </c>
      <c r="AF15" s="5" t="s">
        <v>220</v>
      </c>
      <c r="AG15" s="5" t="s">
        <v>220</v>
      </c>
      <c r="AH15" s="5" t="s">
        <v>220</v>
      </c>
      <c r="AI15" s="5">
        <v>2053128</v>
      </c>
      <c r="AJ15" s="5">
        <v>2005560</v>
      </c>
      <c r="AK15" s="5">
        <v>1932972</v>
      </c>
      <c r="AL15" s="5">
        <v>1985177</v>
      </c>
      <c r="AM15" s="5">
        <v>1959505</v>
      </c>
      <c r="AN15" s="5">
        <v>1957695</v>
      </c>
      <c r="AO15" s="5">
        <v>2028643</v>
      </c>
      <c r="AP15" s="5">
        <v>1978137</v>
      </c>
      <c r="AQ15" s="5">
        <v>2110923</v>
      </c>
      <c r="AR15" s="5">
        <v>2103168</v>
      </c>
      <c r="AS15" s="5">
        <v>2119410</v>
      </c>
      <c r="AT15" s="5">
        <v>1100457</v>
      </c>
      <c r="AU15" s="5" t="s">
        <v>220</v>
      </c>
      <c r="AV15" s="5" t="s">
        <v>220</v>
      </c>
      <c r="AW15" s="5" t="s">
        <v>220</v>
      </c>
      <c r="AX15" s="5" t="s">
        <v>220</v>
      </c>
      <c r="AY15" s="5" t="s">
        <v>220</v>
      </c>
      <c r="AZ15" s="5" t="s">
        <v>220</v>
      </c>
      <c r="BA15" s="5" t="s">
        <v>220</v>
      </c>
      <c r="BB15" s="5" t="s">
        <v>220</v>
      </c>
      <c r="BC15" s="5" t="s">
        <v>220</v>
      </c>
      <c r="BD15" s="5" t="s">
        <v>220</v>
      </c>
      <c r="BE15" s="5" t="s">
        <v>220</v>
      </c>
      <c r="BF15" s="5" t="s">
        <v>220</v>
      </c>
      <c r="BG15" s="5" t="s">
        <v>220</v>
      </c>
      <c r="BH15" s="5" t="s">
        <v>220</v>
      </c>
      <c r="BI15" s="5" t="s">
        <v>220</v>
      </c>
      <c r="BJ15" s="5" t="s">
        <v>220</v>
      </c>
      <c r="BK15" s="5" t="s">
        <v>220</v>
      </c>
      <c r="BL15" s="5" t="s">
        <v>220</v>
      </c>
      <c r="BM15" s="5" t="s">
        <v>220</v>
      </c>
      <c r="BN15" s="5" t="s">
        <v>220</v>
      </c>
      <c r="BO15" s="6">
        <v>16.378930307941651</v>
      </c>
      <c r="BP15" s="6">
        <v>16.179335710405201</v>
      </c>
      <c r="BQ15" s="6">
        <v>16.05153449759954</v>
      </c>
      <c r="BR15" s="6">
        <v>15.742995852156451</v>
      </c>
      <c r="BS15" s="6">
        <v>15.6845255824662</v>
      </c>
      <c r="BT15" s="6">
        <v>12.634596419676731</v>
      </c>
      <c r="BU15" s="6">
        <v>15.545130006028</v>
      </c>
      <c r="BV15" s="6">
        <v>16.271849704881831</v>
      </c>
      <c r="BW15" s="6">
        <v>13.62512076078507</v>
      </c>
      <c r="BX15" s="6">
        <v>12.18612332173522</v>
      </c>
      <c r="BY15" s="6">
        <v>11.28842930906969</v>
      </c>
      <c r="BZ15" s="6">
        <v>11.4736856915728</v>
      </c>
      <c r="CA15" s="6" t="s">
        <v>220</v>
      </c>
      <c r="CB15" s="6" t="s">
        <v>220</v>
      </c>
      <c r="CC15" s="6" t="s">
        <v>220</v>
      </c>
      <c r="CD15" s="6" t="s">
        <v>220</v>
      </c>
      <c r="CE15" s="6" t="s">
        <v>220</v>
      </c>
      <c r="CF15" s="6" t="s">
        <v>220</v>
      </c>
      <c r="CG15" s="6" t="s">
        <v>220</v>
      </c>
      <c r="CH15" s="6" t="s">
        <v>220</v>
      </c>
      <c r="CI15" s="6" t="s">
        <v>220</v>
      </c>
      <c r="CJ15" s="6" t="s">
        <v>220</v>
      </c>
      <c r="CK15" s="6" t="s">
        <v>220</v>
      </c>
      <c r="CL15" s="6" t="s">
        <v>220</v>
      </c>
      <c r="CM15" s="6" t="s">
        <v>220</v>
      </c>
      <c r="CN15" s="6" t="s">
        <v>220</v>
      </c>
      <c r="CO15" s="6" t="s">
        <v>220</v>
      </c>
      <c r="CP15" s="6" t="s">
        <v>220</v>
      </c>
      <c r="CQ15" s="6" t="s">
        <v>220</v>
      </c>
      <c r="CR15" s="6" t="s">
        <v>220</v>
      </c>
      <c r="CS15" s="6" t="s">
        <v>220</v>
      </c>
      <c r="CT15" s="6" t="s">
        <v>220</v>
      </c>
      <c r="CU15" s="6">
        <v>12.254459009045419</v>
      </c>
      <c r="CV15" s="6">
        <v>12.61548178057078</v>
      </c>
      <c r="CW15" s="6">
        <v>12.93727498178815</v>
      </c>
      <c r="CX15" s="6">
        <v>12.76235281885997</v>
      </c>
      <c r="CY15" s="6">
        <v>12.80492795585859</v>
      </c>
      <c r="CZ15" s="6">
        <v>9.4829663786880101</v>
      </c>
      <c r="DA15" s="6">
        <v>12.966558183720259</v>
      </c>
      <c r="DB15" s="6">
        <v>13.728623431468501</v>
      </c>
      <c r="DC15" s="6">
        <v>11.30336086560423</v>
      </c>
      <c r="DD15" s="6">
        <v>10.04125183997744</v>
      </c>
      <c r="DE15" s="6">
        <v>9.0510706420415605</v>
      </c>
      <c r="DF15" s="6">
        <v>9.1618186874943905</v>
      </c>
      <c r="DG15" s="6" t="s">
        <v>220</v>
      </c>
      <c r="DH15" s="6" t="s">
        <v>220</v>
      </c>
      <c r="DI15" s="6" t="s">
        <v>220</v>
      </c>
      <c r="DJ15" s="6" t="s">
        <v>220</v>
      </c>
      <c r="DK15" s="6" t="s">
        <v>220</v>
      </c>
      <c r="DL15" s="6" t="s">
        <v>220</v>
      </c>
      <c r="DM15" s="6" t="s">
        <v>220</v>
      </c>
      <c r="DN15" s="6" t="s">
        <v>220</v>
      </c>
      <c r="DO15" s="6" t="s">
        <v>220</v>
      </c>
      <c r="DP15" s="6" t="s">
        <v>220</v>
      </c>
      <c r="DQ15" s="6" t="s">
        <v>220</v>
      </c>
      <c r="DR15" s="6" t="s">
        <v>220</v>
      </c>
      <c r="DS15" s="6" t="s">
        <v>220</v>
      </c>
      <c r="DT15" s="6" t="s">
        <v>220</v>
      </c>
      <c r="DU15" s="6" t="s">
        <v>220</v>
      </c>
      <c r="DV15" s="6" t="s">
        <v>220</v>
      </c>
      <c r="DW15" s="6" t="s">
        <v>220</v>
      </c>
      <c r="DX15" s="6" t="s">
        <v>220</v>
      </c>
      <c r="DY15" s="6" t="s">
        <v>220</v>
      </c>
      <c r="DZ15" s="6" t="s">
        <v>220</v>
      </c>
      <c r="EA15" s="6">
        <v>16.378930307941655</v>
      </c>
      <c r="EB15" s="6">
        <v>16.179335710405205</v>
      </c>
      <c r="EC15" s="6">
        <v>16.051534497599544</v>
      </c>
      <c r="ED15" s="6">
        <v>15.742995852156456</v>
      </c>
      <c r="EE15" s="6">
        <v>15.684525582466202</v>
      </c>
      <c r="EF15" s="6">
        <v>12.634596419676734</v>
      </c>
      <c r="EG15" s="6">
        <v>15.545130006028</v>
      </c>
      <c r="EH15" s="6">
        <v>16.271849704881831</v>
      </c>
      <c r="EI15" s="6">
        <v>13.625120760785078</v>
      </c>
      <c r="EJ15" s="6">
        <v>12.186123321735229</v>
      </c>
      <c r="EK15" s="6">
        <v>11.28842930906969</v>
      </c>
      <c r="EL15" s="6">
        <v>11.473685691572808</v>
      </c>
      <c r="EM15" s="6" t="s">
        <v>220</v>
      </c>
      <c r="EN15" s="6" t="s">
        <v>220</v>
      </c>
      <c r="EO15" s="6" t="s">
        <v>220</v>
      </c>
      <c r="EP15" s="6" t="s">
        <v>220</v>
      </c>
      <c r="EQ15" s="6" t="s">
        <v>220</v>
      </c>
      <c r="ER15" s="6" t="s">
        <v>220</v>
      </c>
      <c r="ES15" s="6" t="s">
        <v>220</v>
      </c>
      <c r="ET15" s="6" t="s">
        <v>220</v>
      </c>
      <c r="EU15" s="6" t="s">
        <v>220</v>
      </c>
      <c r="EV15" s="6" t="s">
        <v>220</v>
      </c>
      <c r="EW15" s="6" t="s">
        <v>220</v>
      </c>
      <c r="EX15" s="6" t="s">
        <v>220</v>
      </c>
      <c r="EY15" s="6" t="s">
        <v>220</v>
      </c>
      <c r="EZ15" s="6" t="s">
        <v>220</v>
      </c>
      <c r="FA15" s="6" t="s">
        <v>220</v>
      </c>
      <c r="FB15" s="6" t="s">
        <v>220</v>
      </c>
      <c r="FC15" s="6" t="s">
        <v>220</v>
      </c>
      <c r="FD15" s="6" t="s">
        <v>220</v>
      </c>
      <c r="FE15" s="6" t="s">
        <v>220</v>
      </c>
      <c r="FF15" s="6" t="s">
        <v>220</v>
      </c>
      <c r="FG15" s="6">
        <v>12.254459009045426</v>
      </c>
      <c r="FH15" s="6">
        <v>12.615481780570782</v>
      </c>
      <c r="FI15" s="6">
        <v>12.937274981788153</v>
      </c>
      <c r="FJ15" s="6">
        <v>12.762352818859979</v>
      </c>
      <c r="FK15" s="6">
        <v>12.804927955858595</v>
      </c>
      <c r="FL15" s="6">
        <v>9.4829663786880136</v>
      </c>
      <c r="FM15" s="6">
        <v>12.966558183720263</v>
      </c>
      <c r="FN15" s="6">
        <v>13.728623431468508</v>
      </c>
      <c r="FO15" s="6">
        <v>11.303360865604235</v>
      </c>
      <c r="FP15" s="6">
        <v>10.041251839977443</v>
      </c>
      <c r="FQ15" s="6">
        <v>9.0510706420415659</v>
      </c>
      <c r="FR15" s="6">
        <v>9.1618186874943977</v>
      </c>
      <c r="FS15" s="6" t="s">
        <v>220</v>
      </c>
      <c r="FT15" s="6" t="s">
        <v>220</v>
      </c>
      <c r="FU15" s="6" t="s">
        <v>220</v>
      </c>
      <c r="FV15" s="6" t="s">
        <v>220</v>
      </c>
      <c r="FW15" s="6" t="s">
        <v>220</v>
      </c>
      <c r="FX15" s="6" t="s">
        <v>220</v>
      </c>
      <c r="FY15" s="6" t="s">
        <v>220</v>
      </c>
      <c r="FZ15" s="6" t="s">
        <v>220</v>
      </c>
      <c r="GA15" s="6" t="s">
        <v>220</v>
      </c>
      <c r="GB15" s="6" t="s">
        <v>220</v>
      </c>
      <c r="GC15" s="6" t="s">
        <v>220</v>
      </c>
      <c r="GD15" s="6" t="s">
        <v>220</v>
      </c>
      <c r="GE15" s="6" t="s">
        <v>220</v>
      </c>
      <c r="GF15" s="6" t="s">
        <v>220</v>
      </c>
      <c r="GG15" s="6" t="s">
        <v>220</v>
      </c>
      <c r="GH15" s="6" t="s">
        <v>220</v>
      </c>
      <c r="GI15" s="6" t="s">
        <v>220</v>
      </c>
      <c r="GJ15" s="6" t="s">
        <v>220</v>
      </c>
      <c r="GK15" s="6" t="s">
        <v>220</v>
      </c>
      <c r="GL15" s="6" t="s">
        <v>220</v>
      </c>
      <c r="GM15" s="5">
        <v>85869</v>
      </c>
      <c r="GN15" s="5">
        <v>84990</v>
      </c>
      <c r="GO15" s="5">
        <v>84283</v>
      </c>
      <c r="GP15" s="5">
        <v>83873</v>
      </c>
      <c r="GQ15" s="5">
        <v>82917</v>
      </c>
      <c r="GR15" s="5">
        <v>82670</v>
      </c>
      <c r="GS15" s="5">
        <v>82169</v>
      </c>
      <c r="GT15" s="5">
        <v>81928</v>
      </c>
      <c r="GU15" s="5">
        <v>81948</v>
      </c>
      <c r="GV15" s="5">
        <v>81833</v>
      </c>
      <c r="GW15" s="5">
        <v>81549</v>
      </c>
      <c r="GX15" s="5">
        <v>81420</v>
      </c>
      <c r="GY15" s="5" t="s">
        <v>220</v>
      </c>
      <c r="GZ15" s="5" t="s">
        <v>220</v>
      </c>
      <c r="HA15" s="5" t="s">
        <v>220</v>
      </c>
      <c r="HB15" s="5" t="s">
        <v>220</v>
      </c>
      <c r="HC15" s="5" t="s">
        <v>220</v>
      </c>
      <c r="HD15" s="5" t="s">
        <v>220</v>
      </c>
      <c r="HE15" s="5" t="s">
        <v>220</v>
      </c>
      <c r="HF15" s="5" t="s">
        <v>220</v>
      </c>
      <c r="HG15" s="5" t="s">
        <v>220</v>
      </c>
      <c r="HH15" s="5" t="s">
        <v>220</v>
      </c>
      <c r="HI15" s="5" t="s">
        <v>220</v>
      </c>
      <c r="HJ15" s="5" t="s">
        <v>220</v>
      </c>
      <c r="HK15" s="5" t="s">
        <v>220</v>
      </c>
      <c r="HL15" s="5" t="s">
        <v>220</v>
      </c>
      <c r="HM15" s="5" t="s">
        <v>220</v>
      </c>
      <c r="HN15" s="5" t="s">
        <v>220</v>
      </c>
      <c r="HO15" s="5" t="s">
        <v>220</v>
      </c>
      <c r="HP15" s="5" t="s">
        <v>220</v>
      </c>
      <c r="HQ15" s="5" t="s">
        <v>220</v>
      </c>
      <c r="HR15" s="5" t="s">
        <v>220</v>
      </c>
      <c r="HS15" s="5">
        <v>97890</v>
      </c>
      <c r="HT15" s="5">
        <v>96645</v>
      </c>
      <c r="HU15" s="5">
        <v>95951</v>
      </c>
      <c r="HV15" s="5">
        <v>95624</v>
      </c>
      <c r="HW15" s="5">
        <v>94835</v>
      </c>
      <c r="HX15" s="5">
        <v>94570</v>
      </c>
      <c r="HY15" s="5">
        <v>94144</v>
      </c>
      <c r="HZ15" s="5">
        <v>94009</v>
      </c>
      <c r="IA15" s="5">
        <v>93722</v>
      </c>
      <c r="IB15" s="5">
        <v>93876</v>
      </c>
      <c r="IC15" s="5">
        <v>93527</v>
      </c>
      <c r="ID15" s="5">
        <v>93581</v>
      </c>
      <c r="IE15" s="5" t="s">
        <v>220</v>
      </c>
      <c r="IF15" s="5" t="s">
        <v>220</v>
      </c>
      <c r="IG15" s="5" t="s">
        <v>220</v>
      </c>
      <c r="IH15" s="5" t="s">
        <v>220</v>
      </c>
      <c r="II15" s="5" t="s">
        <v>220</v>
      </c>
      <c r="IJ15" s="5" t="s">
        <v>220</v>
      </c>
      <c r="IK15" s="5" t="s">
        <v>220</v>
      </c>
      <c r="IL15" s="5" t="s">
        <v>220</v>
      </c>
      <c r="IM15" s="5" t="s">
        <v>220</v>
      </c>
      <c r="IN15" s="5" t="s">
        <v>220</v>
      </c>
      <c r="IO15" s="5" t="s">
        <v>220</v>
      </c>
      <c r="IP15" s="5" t="s">
        <v>220</v>
      </c>
      <c r="IQ15" s="5" t="s">
        <v>220</v>
      </c>
      <c r="IR15" s="5" t="s">
        <v>220</v>
      </c>
      <c r="IS15" s="5" t="s">
        <v>220</v>
      </c>
      <c r="IT15" s="5" t="s">
        <v>220</v>
      </c>
      <c r="IU15" s="5" t="s">
        <v>220</v>
      </c>
      <c r="IV15" s="5" t="s">
        <v>220</v>
      </c>
      <c r="IW15" s="5" t="s">
        <v>220</v>
      </c>
      <c r="IX15" s="5" t="s">
        <v>220</v>
      </c>
      <c r="IY15">
        <v>1954358</v>
      </c>
      <c r="IZ15">
        <v>1969683</v>
      </c>
      <c r="JA15">
        <v>1901235</v>
      </c>
      <c r="JB15">
        <v>1923650</v>
      </c>
      <c r="JC15">
        <v>1918199</v>
      </c>
      <c r="JD15">
        <v>1829881</v>
      </c>
      <c r="JE15">
        <v>1809501</v>
      </c>
      <c r="JF15">
        <v>1818580</v>
      </c>
      <c r="JG15">
        <v>1852856</v>
      </c>
      <c r="JH15">
        <v>1815919</v>
      </c>
      <c r="JI15">
        <v>1745915</v>
      </c>
      <c r="JJ15">
        <v>870122</v>
      </c>
      <c r="JK15" t="s">
        <v>220</v>
      </c>
      <c r="JL15" t="s">
        <v>220</v>
      </c>
      <c r="JM15" t="s">
        <v>220</v>
      </c>
      <c r="JN15" t="s">
        <v>220</v>
      </c>
      <c r="JO15" t="s">
        <v>220</v>
      </c>
      <c r="JP15" t="s">
        <v>220</v>
      </c>
      <c r="JQ15" t="s">
        <v>220</v>
      </c>
      <c r="JR15" t="s">
        <v>220</v>
      </c>
      <c r="JS15" t="s">
        <v>220</v>
      </c>
      <c r="JT15" t="s">
        <v>220</v>
      </c>
      <c r="JU15" t="s">
        <v>220</v>
      </c>
      <c r="JV15" t="s">
        <v>220</v>
      </c>
      <c r="JW15" t="s">
        <v>220</v>
      </c>
      <c r="JX15" t="s">
        <v>220</v>
      </c>
      <c r="JY15" t="s">
        <v>220</v>
      </c>
      <c r="JZ15" t="s">
        <v>220</v>
      </c>
      <c r="KA15" t="s">
        <v>220</v>
      </c>
      <c r="KB15" t="s">
        <v>220</v>
      </c>
      <c r="KC15" t="s">
        <v>220</v>
      </c>
      <c r="KD15" t="s">
        <v>220</v>
      </c>
    </row>
    <row r="16" spans="1:290" hidden="1" x14ac:dyDescent="0.3">
      <c r="A16" s="1" t="s">
        <v>14</v>
      </c>
      <c r="B16" s="2">
        <v>4065694</v>
      </c>
      <c r="C16" s="5">
        <v>555520</v>
      </c>
      <c r="D16" s="5">
        <v>546824</v>
      </c>
      <c r="E16" s="5">
        <v>526730</v>
      </c>
      <c r="F16" s="5">
        <v>520798</v>
      </c>
      <c r="G16" s="5">
        <v>521827</v>
      </c>
      <c r="H16" s="5">
        <v>542008</v>
      </c>
      <c r="I16" s="5">
        <v>555204</v>
      </c>
      <c r="J16" s="5">
        <v>532342</v>
      </c>
      <c r="K16" s="5">
        <v>550935</v>
      </c>
      <c r="L16" s="5">
        <v>535758</v>
      </c>
      <c r="M16" s="5">
        <v>529825</v>
      </c>
      <c r="N16" s="5">
        <v>524411</v>
      </c>
      <c r="O16" s="5">
        <v>518148</v>
      </c>
      <c r="P16" s="5">
        <v>499152</v>
      </c>
      <c r="Q16" s="5">
        <v>480054</v>
      </c>
      <c r="R16" s="5">
        <v>447165</v>
      </c>
      <c r="S16" s="5">
        <v>463290</v>
      </c>
      <c r="T16" s="5">
        <v>454201</v>
      </c>
      <c r="U16" s="5">
        <v>430916</v>
      </c>
      <c r="V16" s="5">
        <v>415761</v>
      </c>
      <c r="W16" s="5">
        <v>393151</v>
      </c>
      <c r="X16" s="5">
        <v>392637</v>
      </c>
      <c r="Y16" s="5">
        <v>392059</v>
      </c>
      <c r="Z16" s="5">
        <v>406658</v>
      </c>
      <c r="AA16" s="5">
        <v>383929</v>
      </c>
      <c r="AB16" s="5">
        <v>368953</v>
      </c>
      <c r="AC16" s="5">
        <v>370736</v>
      </c>
      <c r="AD16" s="5">
        <v>339341</v>
      </c>
      <c r="AE16" s="5">
        <v>355691</v>
      </c>
      <c r="AF16" s="5">
        <v>338391</v>
      </c>
      <c r="AG16" s="5">
        <v>343645</v>
      </c>
      <c r="AH16" s="5">
        <v>337376</v>
      </c>
      <c r="AI16" s="5">
        <v>3136840</v>
      </c>
      <c r="AJ16" s="5">
        <v>3167481</v>
      </c>
      <c r="AK16" s="5">
        <v>2992386</v>
      </c>
      <c r="AL16" s="5">
        <v>2611946</v>
      </c>
      <c r="AM16" s="5">
        <v>2873371</v>
      </c>
      <c r="AN16" s="5">
        <v>2905098</v>
      </c>
      <c r="AO16" s="5">
        <v>3084298</v>
      </c>
      <c r="AP16" s="5">
        <v>3310854</v>
      </c>
      <c r="AQ16" s="5">
        <v>3290553</v>
      </c>
      <c r="AR16" s="5">
        <v>3316081</v>
      </c>
      <c r="AS16" s="5">
        <v>3295161</v>
      </c>
      <c r="AT16" s="5">
        <v>3413133</v>
      </c>
      <c r="AU16" s="5">
        <v>3009650</v>
      </c>
      <c r="AV16" s="5">
        <v>3221841</v>
      </c>
      <c r="AW16" s="5">
        <v>3071370</v>
      </c>
      <c r="AX16" s="5">
        <v>3050556</v>
      </c>
      <c r="AY16" s="5">
        <v>2925525</v>
      </c>
      <c r="AZ16" s="5">
        <v>2945739</v>
      </c>
      <c r="BA16" s="5">
        <v>2977383</v>
      </c>
      <c r="BB16" s="5">
        <v>2657444</v>
      </c>
      <c r="BC16" s="5">
        <v>2365716</v>
      </c>
      <c r="BD16" s="5">
        <v>2294436</v>
      </c>
      <c r="BE16" s="5">
        <v>2211959</v>
      </c>
      <c r="BF16" s="5">
        <v>1959671</v>
      </c>
      <c r="BG16" s="5">
        <v>1706293</v>
      </c>
      <c r="BH16" s="5">
        <v>1638750</v>
      </c>
      <c r="BI16" s="5">
        <v>1601738</v>
      </c>
      <c r="BJ16" s="5">
        <v>1550004</v>
      </c>
      <c r="BK16" s="5">
        <v>1533211</v>
      </c>
      <c r="BL16" s="5">
        <v>1484583</v>
      </c>
      <c r="BM16" s="5">
        <v>1462458</v>
      </c>
      <c r="BN16" s="5">
        <v>1457692</v>
      </c>
      <c r="BO16" s="6">
        <v>13.131864076656241</v>
      </c>
      <c r="BP16" s="6">
        <v>13.77390165757172</v>
      </c>
      <c r="BQ16" s="6">
        <v>13.814504232726881</v>
      </c>
      <c r="BR16" s="6">
        <v>13.841258991009949</v>
      </c>
      <c r="BS16" s="6">
        <v>13.924154940238809</v>
      </c>
      <c r="BT16" s="6">
        <v>11.851444575852449</v>
      </c>
      <c r="BU16" s="6">
        <v>11.20886081676605</v>
      </c>
      <c r="BV16" s="6">
        <v>10.739761024632321</v>
      </c>
      <c r="BW16" s="6">
        <v>10.435181176949911</v>
      </c>
      <c r="BX16" s="6">
        <v>9.8292346282215703</v>
      </c>
      <c r="BY16" s="6">
        <v>8.6487047610059893</v>
      </c>
      <c r="BZ16" s="6">
        <v>8.6487506936353302</v>
      </c>
      <c r="CA16" s="6">
        <v>8.9192663100118104</v>
      </c>
      <c r="CB16" s="6">
        <v>8.0971327371221502</v>
      </c>
      <c r="CC16" s="6">
        <v>8.2619871931074407</v>
      </c>
      <c r="CD16" s="6">
        <v>8.13187943627198</v>
      </c>
      <c r="CE16" s="6">
        <v>8.1622565514978707</v>
      </c>
      <c r="CF16" s="6">
        <v>8.2397259369179299</v>
      </c>
      <c r="CG16" s="6">
        <v>8.14727662171601</v>
      </c>
      <c r="CH16" s="6">
        <v>8.2335566983033495</v>
      </c>
      <c r="CI16" s="6" t="s">
        <v>220</v>
      </c>
      <c r="CJ16" s="6" t="s">
        <v>220</v>
      </c>
      <c r="CK16" s="6" t="s">
        <v>220</v>
      </c>
      <c r="CL16" s="6" t="s">
        <v>220</v>
      </c>
      <c r="CM16" s="6" t="s">
        <v>220</v>
      </c>
      <c r="CN16" s="6" t="s">
        <v>220</v>
      </c>
      <c r="CO16" s="6" t="s">
        <v>220</v>
      </c>
      <c r="CP16" s="6" t="s">
        <v>220</v>
      </c>
      <c r="CQ16" s="6" t="s">
        <v>220</v>
      </c>
      <c r="CR16" s="6" t="s">
        <v>220</v>
      </c>
      <c r="CS16" s="6" t="s">
        <v>220</v>
      </c>
      <c r="CT16" s="6" t="s">
        <v>220</v>
      </c>
      <c r="CU16" s="6">
        <v>11.249505361986589</v>
      </c>
      <c r="CV16" s="6">
        <v>11.92129243299175</v>
      </c>
      <c r="CW16" s="6">
        <v>11.732589294593311</v>
      </c>
      <c r="CX16" s="6">
        <v>11.698039342144041</v>
      </c>
      <c r="CY16" s="6">
        <v>11.83609165024744</v>
      </c>
      <c r="CZ16" s="6">
        <v>10.212142737923591</v>
      </c>
      <c r="DA16" s="6">
        <v>9.7942555508851399</v>
      </c>
      <c r="DB16" s="6">
        <v>9.2215065890140995</v>
      </c>
      <c r="DC16" s="6">
        <v>9.0705488433080408</v>
      </c>
      <c r="DD16" s="6">
        <v>8.7112516698928495</v>
      </c>
      <c r="DE16" s="6">
        <v>7.6103418169757298</v>
      </c>
      <c r="DF16" s="6">
        <v>7.5029304819738698</v>
      </c>
      <c r="DG16" s="6">
        <v>7.5273308869711499</v>
      </c>
      <c r="DH16" s="6">
        <v>6.9434778773205696</v>
      </c>
      <c r="DI16" s="6">
        <v>6.9989253514088201</v>
      </c>
      <c r="DJ16" s="6">
        <v>6.9767195381665097</v>
      </c>
      <c r="DK16" s="6">
        <v>6.9743290761018004</v>
      </c>
      <c r="DL16" s="6">
        <v>7.0109181887999403</v>
      </c>
      <c r="DM16" s="6">
        <v>6.7722144048945001</v>
      </c>
      <c r="DN16" s="6">
        <v>6.7941324290656304</v>
      </c>
      <c r="DO16" s="6" t="s">
        <v>220</v>
      </c>
      <c r="DP16" s="6" t="s">
        <v>220</v>
      </c>
      <c r="DQ16" s="6" t="s">
        <v>220</v>
      </c>
      <c r="DR16" s="6" t="s">
        <v>220</v>
      </c>
      <c r="DS16" s="6" t="s">
        <v>220</v>
      </c>
      <c r="DT16" s="6" t="s">
        <v>220</v>
      </c>
      <c r="DU16" s="6" t="s">
        <v>220</v>
      </c>
      <c r="DV16" s="6" t="s">
        <v>220</v>
      </c>
      <c r="DW16" s="6" t="s">
        <v>220</v>
      </c>
      <c r="DX16" s="6" t="s">
        <v>220</v>
      </c>
      <c r="DY16" s="6" t="s">
        <v>220</v>
      </c>
      <c r="DZ16" s="6" t="s">
        <v>220</v>
      </c>
      <c r="EA16" s="6">
        <v>13.131864076656244</v>
      </c>
      <c r="EB16" s="6">
        <v>13.773901657571724</v>
      </c>
      <c r="EC16" s="6">
        <v>13.814504232726886</v>
      </c>
      <c r="ED16" s="6">
        <v>13.841258991009949</v>
      </c>
      <c r="EE16" s="6">
        <v>13.924154940238815</v>
      </c>
      <c r="EF16" s="6">
        <v>11.851444575852456</v>
      </c>
      <c r="EG16" s="6">
        <v>11.208860816766055</v>
      </c>
      <c r="EH16" s="6">
        <v>10.739761024632324</v>
      </c>
      <c r="EI16" s="6">
        <v>10.435181176949913</v>
      </c>
      <c r="EJ16" s="6">
        <v>9.8292346282215792</v>
      </c>
      <c r="EK16" s="6">
        <v>8.6487047610059928</v>
      </c>
      <c r="EL16" s="6">
        <v>8.6487506936353356</v>
      </c>
      <c r="EM16" s="6">
        <v>8.9192663100118104</v>
      </c>
      <c r="EN16" s="6">
        <v>8.0971327371221591</v>
      </c>
      <c r="EO16" s="6">
        <v>8.2619871931074425</v>
      </c>
      <c r="EP16" s="6">
        <v>8.1318794362719888</v>
      </c>
      <c r="EQ16" s="6">
        <v>8.1622565514978707</v>
      </c>
      <c r="ER16" s="6">
        <v>8.2397259369179352</v>
      </c>
      <c r="ES16" s="6">
        <v>8.1472766217160153</v>
      </c>
      <c r="ET16" s="6">
        <v>8.2335566983033566</v>
      </c>
      <c r="EU16" s="6" t="s">
        <v>220</v>
      </c>
      <c r="EV16" s="6" t="s">
        <v>220</v>
      </c>
      <c r="EW16" s="6" t="s">
        <v>220</v>
      </c>
      <c r="EX16" s="6" t="s">
        <v>220</v>
      </c>
      <c r="EY16" s="6" t="s">
        <v>220</v>
      </c>
      <c r="EZ16" s="6" t="s">
        <v>220</v>
      </c>
      <c r="FA16" s="6" t="s">
        <v>220</v>
      </c>
      <c r="FB16" s="6" t="s">
        <v>220</v>
      </c>
      <c r="FC16" s="6" t="s">
        <v>220</v>
      </c>
      <c r="FD16" s="6" t="s">
        <v>220</v>
      </c>
      <c r="FE16" s="6" t="s">
        <v>220</v>
      </c>
      <c r="FF16" s="6" t="s">
        <v>220</v>
      </c>
      <c r="FG16" s="6">
        <v>11.249505361986598</v>
      </c>
      <c r="FH16" s="6">
        <v>11.921292432991756</v>
      </c>
      <c r="FI16" s="6">
        <v>11.732589294593312</v>
      </c>
      <c r="FJ16" s="6">
        <v>11.698039342144046</v>
      </c>
      <c r="FK16" s="6">
        <v>11.836091650247443</v>
      </c>
      <c r="FL16" s="6">
        <v>10.212142737923598</v>
      </c>
      <c r="FM16" s="6">
        <v>9.7942555508851452</v>
      </c>
      <c r="FN16" s="6">
        <v>9.2215065890140995</v>
      </c>
      <c r="FO16" s="6">
        <v>9.0705488433080461</v>
      </c>
      <c r="FP16" s="6">
        <v>8.7112516698928548</v>
      </c>
      <c r="FQ16" s="6">
        <v>7.6103418169757395</v>
      </c>
      <c r="FR16" s="6">
        <v>7.5029304819738742</v>
      </c>
      <c r="FS16" s="6">
        <v>7.5273308869711553</v>
      </c>
      <c r="FT16" s="6">
        <v>6.9434778773205776</v>
      </c>
      <c r="FU16" s="6">
        <v>6.9989253514088254</v>
      </c>
      <c r="FV16" s="6">
        <v>6.9767195381665106</v>
      </c>
      <c r="FW16" s="6">
        <v>6.9743290761018093</v>
      </c>
      <c r="FX16" s="6">
        <v>7.0109181887999492</v>
      </c>
      <c r="FY16" s="6">
        <v>6.7722144048945045</v>
      </c>
      <c r="FZ16" s="6">
        <v>6.7941324290656357</v>
      </c>
      <c r="GA16" s="6" t="s">
        <v>220</v>
      </c>
      <c r="GB16" s="6" t="s">
        <v>220</v>
      </c>
      <c r="GC16" s="6" t="s">
        <v>220</v>
      </c>
      <c r="GD16" s="6" t="s">
        <v>220</v>
      </c>
      <c r="GE16" s="6" t="s">
        <v>220</v>
      </c>
      <c r="GF16" s="6" t="s">
        <v>220</v>
      </c>
      <c r="GG16" s="6" t="s">
        <v>220</v>
      </c>
      <c r="GH16" s="6" t="s">
        <v>220</v>
      </c>
      <c r="GI16" s="6" t="s">
        <v>220</v>
      </c>
      <c r="GJ16" s="6" t="s">
        <v>220</v>
      </c>
      <c r="GK16" s="6" t="s">
        <v>220</v>
      </c>
      <c r="GL16" s="6" t="s">
        <v>220</v>
      </c>
      <c r="GM16" s="5">
        <v>59218</v>
      </c>
      <c r="GN16" s="5">
        <v>58869</v>
      </c>
      <c r="GO16" s="5">
        <v>58474</v>
      </c>
      <c r="GP16" s="5">
        <v>57712</v>
      </c>
      <c r="GQ16" s="5">
        <v>56906</v>
      </c>
      <c r="GR16" s="5">
        <v>56563</v>
      </c>
      <c r="GS16" s="5">
        <v>56782</v>
      </c>
      <c r="GT16" s="5">
        <v>56343</v>
      </c>
      <c r="GU16" s="5">
        <v>56107</v>
      </c>
      <c r="GV16" s="5">
        <v>54687</v>
      </c>
      <c r="GW16" s="5">
        <v>54097</v>
      </c>
      <c r="GX16" s="5">
        <v>53487</v>
      </c>
      <c r="GY16" s="5">
        <v>52839</v>
      </c>
      <c r="GZ16" s="5">
        <v>52141</v>
      </c>
      <c r="HA16" s="5">
        <v>51362</v>
      </c>
      <c r="HB16" s="5">
        <v>50352</v>
      </c>
      <c r="HC16" s="5">
        <v>49460</v>
      </c>
      <c r="HD16" s="5">
        <v>48704</v>
      </c>
      <c r="HE16" s="5">
        <v>48221</v>
      </c>
      <c r="HF16" s="5">
        <v>47817</v>
      </c>
      <c r="HG16" s="5" t="s">
        <v>220</v>
      </c>
      <c r="HH16" s="5" t="s">
        <v>220</v>
      </c>
      <c r="HI16" s="5" t="s">
        <v>220</v>
      </c>
      <c r="HJ16" s="5" t="s">
        <v>220</v>
      </c>
      <c r="HK16" s="5" t="s">
        <v>220</v>
      </c>
      <c r="HL16" s="5" t="s">
        <v>220</v>
      </c>
      <c r="HM16" s="5" t="s">
        <v>220</v>
      </c>
      <c r="HN16" s="5" t="s">
        <v>220</v>
      </c>
      <c r="HO16" s="5" t="s">
        <v>220</v>
      </c>
      <c r="HP16" s="5" t="s">
        <v>220</v>
      </c>
      <c r="HQ16" s="5" t="s">
        <v>220</v>
      </c>
      <c r="HR16" s="5" t="s">
        <v>220</v>
      </c>
      <c r="HS16" s="5">
        <v>73045</v>
      </c>
      <c r="HT16" s="5">
        <v>72526</v>
      </c>
      <c r="HU16" s="5">
        <v>72177</v>
      </c>
      <c r="HV16" s="5">
        <v>71351</v>
      </c>
      <c r="HW16" s="5">
        <v>70536</v>
      </c>
      <c r="HX16" s="5">
        <v>71017</v>
      </c>
      <c r="HY16" s="5">
        <v>71578</v>
      </c>
      <c r="HZ16" s="5">
        <v>70986</v>
      </c>
      <c r="IA16" s="5">
        <v>70649</v>
      </c>
      <c r="IB16" s="5">
        <v>67238</v>
      </c>
      <c r="IC16" s="5">
        <v>66608</v>
      </c>
      <c r="ID16" s="5">
        <v>65920</v>
      </c>
      <c r="IE16" s="5">
        <v>65132</v>
      </c>
      <c r="IF16" s="5">
        <v>64229</v>
      </c>
      <c r="IG16" s="5">
        <v>63180</v>
      </c>
      <c r="IH16" s="5">
        <v>61919</v>
      </c>
      <c r="II16" s="5">
        <v>60771</v>
      </c>
      <c r="IJ16" s="5">
        <v>59795</v>
      </c>
      <c r="IK16" s="5">
        <v>59079</v>
      </c>
      <c r="IL16" s="5">
        <v>58421</v>
      </c>
      <c r="IM16" s="5" t="s">
        <v>220</v>
      </c>
      <c r="IN16" s="5" t="s">
        <v>220</v>
      </c>
      <c r="IO16" s="5" t="s">
        <v>220</v>
      </c>
      <c r="IP16" s="5" t="s">
        <v>220</v>
      </c>
      <c r="IQ16" s="5" t="s">
        <v>220</v>
      </c>
      <c r="IR16" s="5" t="s">
        <v>220</v>
      </c>
      <c r="IS16" s="5" t="s">
        <v>220</v>
      </c>
      <c r="IT16" s="5" t="s">
        <v>220</v>
      </c>
      <c r="IU16" s="5" t="s">
        <v>220</v>
      </c>
      <c r="IV16" s="5" t="s">
        <v>220</v>
      </c>
      <c r="IW16" s="5" t="s">
        <v>220</v>
      </c>
      <c r="IX16" s="5" t="s">
        <v>220</v>
      </c>
      <c r="IY16">
        <v>1809404</v>
      </c>
      <c r="IZ16">
        <v>1737622</v>
      </c>
      <c r="JA16">
        <v>1759765</v>
      </c>
      <c r="JB16">
        <v>1767621</v>
      </c>
      <c r="JC16">
        <v>1775358</v>
      </c>
      <c r="JD16">
        <v>1755469</v>
      </c>
      <c r="JE16">
        <v>1722428</v>
      </c>
      <c r="JF16">
        <v>1702455</v>
      </c>
      <c r="JG16">
        <v>1708320</v>
      </c>
      <c r="JH16">
        <v>1650555</v>
      </c>
      <c r="JI16">
        <v>1640176</v>
      </c>
      <c r="JJ16">
        <v>1672933</v>
      </c>
      <c r="JK16">
        <v>1678138</v>
      </c>
      <c r="JL16">
        <v>1632352</v>
      </c>
      <c r="JM16">
        <v>1582843</v>
      </c>
      <c r="JN16">
        <v>1509635</v>
      </c>
      <c r="JO16">
        <v>1536836</v>
      </c>
      <c r="JP16">
        <v>1515636</v>
      </c>
      <c r="JQ16">
        <v>1568453</v>
      </c>
      <c r="JR16">
        <v>1534059</v>
      </c>
      <c r="JS16" t="s">
        <v>220</v>
      </c>
      <c r="JT16" t="s">
        <v>220</v>
      </c>
      <c r="JU16" t="s">
        <v>220</v>
      </c>
      <c r="JV16" t="s">
        <v>220</v>
      </c>
      <c r="JW16" t="s">
        <v>220</v>
      </c>
      <c r="JX16" t="s">
        <v>220</v>
      </c>
      <c r="JY16" t="s">
        <v>220</v>
      </c>
      <c r="JZ16" t="s">
        <v>220</v>
      </c>
      <c r="KA16" t="s">
        <v>220</v>
      </c>
      <c r="KB16" t="s">
        <v>220</v>
      </c>
      <c r="KC16" t="s">
        <v>220</v>
      </c>
      <c r="KD16" t="s">
        <v>220</v>
      </c>
    </row>
    <row r="17" spans="1:290" hidden="1" x14ac:dyDescent="0.3">
      <c r="A17" s="1" t="s">
        <v>15</v>
      </c>
      <c r="B17" s="2">
        <v>4058767</v>
      </c>
      <c r="C17" s="5" t="s">
        <v>220</v>
      </c>
      <c r="D17" s="5" t="s">
        <v>220</v>
      </c>
      <c r="E17" s="5" t="s">
        <v>220</v>
      </c>
      <c r="F17" s="5" t="s">
        <v>220</v>
      </c>
      <c r="G17" s="5" t="s">
        <v>220</v>
      </c>
      <c r="H17" s="5" t="s">
        <v>220</v>
      </c>
      <c r="I17" s="5" t="s">
        <v>220</v>
      </c>
      <c r="J17" s="5" t="s">
        <v>220</v>
      </c>
      <c r="K17" s="5" t="s">
        <v>220</v>
      </c>
      <c r="L17" s="5" t="s">
        <v>220</v>
      </c>
      <c r="M17" s="5" t="s">
        <v>220</v>
      </c>
      <c r="N17" s="5" t="s">
        <v>220</v>
      </c>
      <c r="O17" s="5" t="s">
        <v>220</v>
      </c>
      <c r="P17" s="5" t="s">
        <v>220</v>
      </c>
      <c r="Q17" s="5" t="s">
        <v>220</v>
      </c>
      <c r="R17" s="5" t="s">
        <v>220</v>
      </c>
      <c r="S17" s="5" t="s">
        <v>220</v>
      </c>
      <c r="T17" s="5" t="s">
        <v>220</v>
      </c>
      <c r="U17" s="5" t="s">
        <v>220</v>
      </c>
      <c r="V17" s="5">
        <v>153278</v>
      </c>
      <c r="W17" s="5">
        <v>460332</v>
      </c>
      <c r="X17" s="5">
        <v>427277</v>
      </c>
      <c r="Y17" s="5">
        <v>426419</v>
      </c>
      <c r="Z17" s="5">
        <v>406449</v>
      </c>
      <c r="AA17" s="5">
        <v>414954</v>
      </c>
      <c r="AB17" s="5">
        <v>388806</v>
      </c>
      <c r="AC17" s="5">
        <v>386829</v>
      </c>
      <c r="AD17" s="5">
        <v>377446</v>
      </c>
      <c r="AE17" s="5">
        <v>371396</v>
      </c>
      <c r="AF17" s="5">
        <v>371575</v>
      </c>
      <c r="AG17" s="5">
        <v>367117</v>
      </c>
      <c r="AH17" s="5">
        <v>365643</v>
      </c>
      <c r="AI17" s="5" t="s">
        <v>220</v>
      </c>
      <c r="AJ17" s="5" t="s">
        <v>220</v>
      </c>
      <c r="AK17" s="5" t="s">
        <v>220</v>
      </c>
      <c r="AL17" s="5" t="s">
        <v>220</v>
      </c>
      <c r="AM17" s="5" t="s">
        <v>220</v>
      </c>
      <c r="AN17" s="5" t="s">
        <v>220</v>
      </c>
      <c r="AO17" s="5" t="s">
        <v>220</v>
      </c>
      <c r="AP17" s="5" t="s">
        <v>220</v>
      </c>
      <c r="AQ17" s="5" t="s">
        <v>220</v>
      </c>
      <c r="AR17" s="5" t="s">
        <v>220</v>
      </c>
      <c r="AS17" s="5" t="s">
        <v>220</v>
      </c>
      <c r="AT17" s="5" t="s">
        <v>220</v>
      </c>
      <c r="AU17" s="5" t="s">
        <v>220</v>
      </c>
      <c r="AV17" s="5" t="s">
        <v>220</v>
      </c>
      <c r="AW17" s="5" t="s">
        <v>220</v>
      </c>
      <c r="AX17" s="5" t="s">
        <v>220</v>
      </c>
      <c r="AY17" s="5" t="s">
        <v>220</v>
      </c>
      <c r="AZ17" s="5" t="s">
        <v>220</v>
      </c>
      <c r="BA17" s="5" t="s">
        <v>220</v>
      </c>
      <c r="BB17" s="5">
        <v>444441</v>
      </c>
      <c r="BC17" s="5">
        <v>1340817</v>
      </c>
      <c r="BD17" s="5">
        <v>1290871</v>
      </c>
      <c r="BE17" s="5">
        <v>1289116</v>
      </c>
      <c r="BF17" s="5">
        <v>1256978</v>
      </c>
      <c r="BG17" s="5">
        <v>1316088</v>
      </c>
      <c r="BH17" s="5">
        <v>1257975</v>
      </c>
      <c r="BI17" s="5">
        <v>1294374</v>
      </c>
      <c r="BJ17" s="5">
        <v>1265987</v>
      </c>
      <c r="BK17" s="5">
        <v>1229189</v>
      </c>
      <c r="BL17" s="5">
        <v>1236418</v>
      </c>
      <c r="BM17" s="5">
        <v>1251524</v>
      </c>
      <c r="BN17" s="5">
        <v>1255021</v>
      </c>
      <c r="BO17" s="6" t="s">
        <v>220</v>
      </c>
      <c r="BP17" s="6" t="s">
        <v>220</v>
      </c>
      <c r="BQ17" s="6" t="s">
        <v>220</v>
      </c>
      <c r="BR17" s="6" t="s">
        <v>220</v>
      </c>
      <c r="BS17" s="6" t="s">
        <v>220</v>
      </c>
      <c r="BT17" s="6" t="s">
        <v>220</v>
      </c>
      <c r="BU17" s="6" t="s">
        <v>220</v>
      </c>
      <c r="BV17" s="6" t="s">
        <v>220</v>
      </c>
      <c r="BW17" s="6" t="s">
        <v>220</v>
      </c>
      <c r="BX17" s="6" t="s">
        <v>220</v>
      </c>
      <c r="BY17" s="6" t="s">
        <v>220</v>
      </c>
      <c r="BZ17" s="6" t="s">
        <v>220</v>
      </c>
      <c r="CA17" s="6" t="s">
        <v>220</v>
      </c>
      <c r="CB17" s="6" t="s">
        <v>220</v>
      </c>
      <c r="CC17" s="6" t="s">
        <v>220</v>
      </c>
      <c r="CD17" s="6" t="s">
        <v>220</v>
      </c>
      <c r="CE17" s="6" t="s">
        <v>220</v>
      </c>
      <c r="CF17" s="6" t="s">
        <v>220</v>
      </c>
      <c r="CG17" s="6" t="s">
        <v>220</v>
      </c>
      <c r="CH17" s="6">
        <v>10.667439905647459</v>
      </c>
      <c r="CI17" s="6" t="s">
        <v>220</v>
      </c>
      <c r="CJ17" s="6" t="s">
        <v>220</v>
      </c>
      <c r="CK17" s="6" t="s">
        <v>220</v>
      </c>
      <c r="CL17" s="6" t="s">
        <v>220</v>
      </c>
      <c r="CM17" s="6" t="s">
        <v>220</v>
      </c>
      <c r="CN17" s="6" t="s">
        <v>220</v>
      </c>
      <c r="CO17" s="6" t="s">
        <v>220</v>
      </c>
      <c r="CP17" s="6" t="s">
        <v>220</v>
      </c>
      <c r="CQ17" s="6" t="s">
        <v>220</v>
      </c>
      <c r="CR17" s="6" t="s">
        <v>220</v>
      </c>
      <c r="CS17" s="6" t="s">
        <v>220</v>
      </c>
      <c r="CT17" s="6" t="s">
        <v>220</v>
      </c>
      <c r="CU17" s="6" t="s">
        <v>220</v>
      </c>
      <c r="CV17" s="6" t="s">
        <v>220</v>
      </c>
      <c r="CW17" s="6" t="s">
        <v>220</v>
      </c>
      <c r="CX17" s="6" t="s">
        <v>220</v>
      </c>
      <c r="CY17" s="6" t="s">
        <v>220</v>
      </c>
      <c r="CZ17" s="6" t="s">
        <v>220</v>
      </c>
      <c r="DA17" s="6" t="s">
        <v>220</v>
      </c>
      <c r="DB17" s="6" t="s">
        <v>220</v>
      </c>
      <c r="DC17" s="6" t="s">
        <v>220</v>
      </c>
      <c r="DD17" s="6" t="s">
        <v>220</v>
      </c>
      <c r="DE17" s="6" t="s">
        <v>220</v>
      </c>
      <c r="DF17" s="6" t="s">
        <v>220</v>
      </c>
      <c r="DG17" s="6" t="s">
        <v>220</v>
      </c>
      <c r="DH17" s="6" t="s">
        <v>220</v>
      </c>
      <c r="DI17" s="6" t="s">
        <v>220</v>
      </c>
      <c r="DJ17" s="6" t="s">
        <v>220</v>
      </c>
      <c r="DK17" s="6" t="s">
        <v>220</v>
      </c>
      <c r="DL17" s="6" t="s">
        <v>220</v>
      </c>
      <c r="DM17" s="6" t="s">
        <v>220</v>
      </c>
      <c r="DN17" s="6">
        <v>9.2314300031019503</v>
      </c>
      <c r="DO17" s="6" t="s">
        <v>220</v>
      </c>
      <c r="DP17" s="6" t="s">
        <v>220</v>
      </c>
      <c r="DQ17" s="6" t="s">
        <v>220</v>
      </c>
      <c r="DR17" s="6" t="s">
        <v>220</v>
      </c>
      <c r="DS17" s="6" t="s">
        <v>220</v>
      </c>
      <c r="DT17" s="6" t="s">
        <v>220</v>
      </c>
      <c r="DU17" s="6" t="s">
        <v>220</v>
      </c>
      <c r="DV17" s="6" t="s">
        <v>220</v>
      </c>
      <c r="DW17" s="6" t="s">
        <v>220</v>
      </c>
      <c r="DX17" s="6" t="s">
        <v>220</v>
      </c>
      <c r="DY17" s="6" t="s">
        <v>220</v>
      </c>
      <c r="DZ17" s="6" t="s">
        <v>220</v>
      </c>
      <c r="EA17" s="6" t="s">
        <v>220</v>
      </c>
      <c r="EB17" s="6" t="s">
        <v>220</v>
      </c>
      <c r="EC17" s="6" t="s">
        <v>220</v>
      </c>
      <c r="ED17" s="6" t="s">
        <v>220</v>
      </c>
      <c r="EE17" s="6" t="s">
        <v>220</v>
      </c>
      <c r="EF17" s="6" t="s">
        <v>220</v>
      </c>
      <c r="EG17" s="6" t="s">
        <v>220</v>
      </c>
      <c r="EH17" s="6" t="s">
        <v>220</v>
      </c>
      <c r="EI17" s="6" t="s">
        <v>220</v>
      </c>
      <c r="EJ17" s="6" t="s">
        <v>220</v>
      </c>
      <c r="EK17" s="6" t="s">
        <v>220</v>
      </c>
      <c r="EL17" s="6" t="s">
        <v>220</v>
      </c>
      <c r="EM17" s="6" t="s">
        <v>220</v>
      </c>
      <c r="EN17" s="6" t="s">
        <v>220</v>
      </c>
      <c r="EO17" s="6" t="s">
        <v>220</v>
      </c>
      <c r="EP17" s="6" t="s">
        <v>220</v>
      </c>
      <c r="EQ17" s="6" t="s">
        <v>220</v>
      </c>
      <c r="ER17" s="6" t="s">
        <v>220</v>
      </c>
      <c r="ES17" s="6" t="s">
        <v>220</v>
      </c>
      <c r="ET17" s="6">
        <v>10.663143095188502</v>
      </c>
      <c r="EU17" s="6" t="s">
        <v>220</v>
      </c>
      <c r="EV17" s="6" t="s">
        <v>220</v>
      </c>
      <c r="EW17" s="6" t="s">
        <v>220</v>
      </c>
      <c r="EX17" s="6" t="s">
        <v>220</v>
      </c>
      <c r="EY17" s="6" t="s">
        <v>220</v>
      </c>
      <c r="EZ17" s="6" t="s">
        <v>220</v>
      </c>
      <c r="FA17" s="6" t="s">
        <v>220</v>
      </c>
      <c r="FB17" s="6" t="s">
        <v>220</v>
      </c>
      <c r="FC17" s="6" t="s">
        <v>220</v>
      </c>
      <c r="FD17" s="6" t="s">
        <v>220</v>
      </c>
      <c r="FE17" s="6" t="s">
        <v>220</v>
      </c>
      <c r="FF17" s="6" t="s">
        <v>220</v>
      </c>
      <c r="FG17" s="6" t="s">
        <v>220</v>
      </c>
      <c r="FH17" s="6" t="s">
        <v>220</v>
      </c>
      <c r="FI17" s="6" t="s">
        <v>220</v>
      </c>
      <c r="FJ17" s="6" t="s">
        <v>220</v>
      </c>
      <c r="FK17" s="6" t="s">
        <v>220</v>
      </c>
      <c r="FL17" s="6" t="s">
        <v>220</v>
      </c>
      <c r="FM17" s="6" t="s">
        <v>220</v>
      </c>
      <c r="FN17" s="6" t="s">
        <v>220</v>
      </c>
      <c r="FO17" s="6" t="s">
        <v>220</v>
      </c>
      <c r="FP17" s="6" t="s">
        <v>220</v>
      </c>
      <c r="FQ17" s="6" t="s">
        <v>220</v>
      </c>
      <c r="FR17" s="6" t="s">
        <v>220</v>
      </c>
      <c r="FS17" s="6" t="s">
        <v>220</v>
      </c>
      <c r="FT17" s="6" t="s">
        <v>220</v>
      </c>
      <c r="FU17" s="6" t="s">
        <v>220</v>
      </c>
      <c r="FV17" s="6" t="s">
        <v>220</v>
      </c>
      <c r="FW17" s="6" t="s">
        <v>220</v>
      </c>
      <c r="FX17" s="6" t="s">
        <v>220</v>
      </c>
      <c r="FY17" s="6" t="s">
        <v>220</v>
      </c>
      <c r="FZ17" s="6">
        <v>8.9928880199458305</v>
      </c>
      <c r="GA17" s="6" t="s">
        <v>220</v>
      </c>
      <c r="GB17" s="6" t="s">
        <v>220</v>
      </c>
      <c r="GC17" s="6" t="s">
        <v>220</v>
      </c>
      <c r="GD17" s="6" t="s">
        <v>220</v>
      </c>
      <c r="GE17" s="6" t="s">
        <v>220</v>
      </c>
      <c r="GF17" s="6" t="s">
        <v>220</v>
      </c>
      <c r="GG17" s="6" t="s">
        <v>220</v>
      </c>
      <c r="GH17" s="6" t="s">
        <v>220</v>
      </c>
      <c r="GI17" s="6" t="s">
        <v>220</v>
      </c>
      <c r="GJ17" s="6" t="s">
        <v>220</v>
      </c>
      <c r="GK17" s="6" t="s">
        <v>220</v>
      </c>
      <c r="GL17" s="6" t="s">
        <v>220</v>
      </c>
      <c r="GM17" s="5" t="s">
        <v>220</v>
      </c>
      <c r="GN17" s="5" t="s">
        <v>220</v>
      </c>
      <c r="GO17" s="5" t="s">
        <v>220</v>
      </c>
      <c r="GP17" s="5" t="s">
        <v>220</v>
      </c>
      <c r="GQ17" s="5" t="s">
        <v>220</v>
      </c>
      <c r="GR17" s="5" t="s">
        <v>220</v>
      </c>
      <c r="GS17" s="5" t="s">
        <v>220</v>
      </c>
      <c r="GT17" s="5" t="s">
        <v>220</v>
      </c>
      <c r="GU17" s="5" t="s">
        <v>220</v>
      </c>
      <c r="GV17" s="5" t="s">
        <v>220</v>
      </c>
      <c r="GW17" s="5" t="s">
        <v>220</v>
      </c>
      <c r="GX17" s="5" t="s">
        <v>220</v>
      </c>
      <c r="GY17" s="5" t="s">
        <v>220</v>
      </c>
      <c r="GZ17" s="5" t="s">
        <v>220</v>
      </c>
      <c r="HA17" s="5" t="s">
        <v>220</v>
      </c>
      <c r="HB17" s="5" t="s">
        <v>220</v>
      </c>
      <c r="HC17" s="5" t="s">
        <v>220</v>
      </c>
      <c r="HD17" s="5" t="s">
        <v>220</v>
      </c>
      <c r="HE17" s="5" t="s">
        <v>220</v>
      </c>
      <c r="HF17" s="5">
        <v>26589</v>
      </c>
      <c r="HG17" s="5" t="s">
        <v>220</v>
      </c>
      <c r="HH17" s="5" t="s">
        <v>220</v>
      </c>
      <c r="HI17" s="5" t="s">
        <v>220</v>
      </c>
      <c r="HJ17" s="5" t="s">
        <v>220</v>
      </c>
      <c r="HK17" s="5" t="s">
        <v>220</v>
      </c>
      <c r="HL17" s="5" t="s">
        <v>220</v>
      </c>
      <c r="HM17" s="5" t="s">
        <v>220</v>
      </c>
      <c r="HN17" s="5" t="s">
        <v>220</v>
      </c>
      <c r="HO17" s="5" t="s">
        <v>220</v>
      </c>
      <c r="HP17" s="5" t="s">
        <v>220</v>
      </c>
      <c r="HQ17" s="5" t="s">
        <v>220</v>
      </c>
      <c r="HR17" s="5" t="s">
        <v>220</v>
      </c>
      <c r="HS17" s="5" t="s">
        <v>220</v>
      </c>
      <c r="HT17" s="5" t="s">
        <v>220</v>
      </c>
      <c r="HU17" s="5" t="s">
        <v>220</v>
      </c>
      <c r="HV17" s="5" t="s">
        <v>220</v>
      </c>
      <c r="HW17" s="5" t="s">
        <v>220</v>
      </c>
      <c r="HX17" s="5" t="s">
        <v>220</v>
      </c>
      <c r="HY17" s="5" t="s">
        <v>220</v>
      </c>
      <c r="HZ17" s="5" t="s">
        <v>220</v>
      </c>
      <c r="IA17" s="5" t="s">
        <v>220</v>
      </c>
      <c r="IB17" s="5" t="s">
        <v>220</v>
      </c>
      <c r="IC17" s="5" t="s">
        <v>220</v>
      </c>
      <c r="ID17" s="5" t="s">
        <v>220</v>
      </c>
      <c r="IE17" s="5" t="s">
        <v>220</v>
      </c>
      <c r="IF17" s="5" t="s">
        <v>220</v>
      </c>
      <c r="IG17" s="5" t="s">
        <v>220</v>
      </c>
      <c r="IH17" s="5" t="s">
        <v>220</v>
      </c>
      <c r="II17" s="5" t="s">
        <v>220</v>
      </c>
      <c r="IJ17" s="5" t="s">
        <v>220</v>
      </c>
      <c r="IK17" s="5" t="s">
        <v>220</v>
      </c>
      <c r="IL17" s="5">
        <v>29230</v>
      </c>
      <c r="IM17" s="5" t="s">
        <v>220</v>
      </c>
      <c r="IN17" s="5" t="s">
        <v>220</v>
      </c>
      <c r="IO17" s="5" t="s">
        <v>220</v>
      </c>
      <c r="IP17" s="5" t="s">
        <v>220</v>
      </c>
      <c r="IQ17" s="5" t="s">
        <v>220</v>
      </c>
      <c r="IR17" s="5" t="s">
        <v>220</v>
      </c>
      <c r="IS17" s="5" t="s">
        <v>220</v>
      </c>
      <c r="IT17" s="5" t="s">
        <v>220</v>
      </c>
      <c r="IU17" s="5" t="s">
        <v>220</v>
      </c>
      <c r="IV17" s="5" t="s">
        <v>220</v>
      </c>
      <c r="IW17" s="5" t="s">
        <v>220</v>
      </c>
      <c r="IX17" s="5" t="s">
        <v>220</v>
      </c>
      <c r="IY17" t="s">
        <v>220</v>
      </c>
      <c r="IZ17" t="s">
        <v>220</v>
      </c>
      <c r="JA17" t="s">
        <v>220</v>
      </c>
      <c r="JB17" t="s">
        <v>220</v>
      </c>
      <c r="JC17" t="s">
        <v>220</v>
      </c>
      <c r="JD17" t="s">
        <v>220</v>
      </c>
      <c r="JE17" t="s">
        <v>220</v>
      </c>
      <c r="JF17" t="s">
        <v>220</v>
      </c>
      <c r="JG17" t="s">
        <v>220</v>
      </c>
      <c r="JH17" t="s">
        <v>220</v>
      </c>
      <c r="JI17" t="s">
        <v>220</v>
      </c>
      <c r="JJ17" t="s">
        <v>220</v>
      </c>
      <c r="JK17" t="s">
        <v>220</v>
      </c>
      <c r="JL17" t="s">
        <v>220</v>
      </c>
      <c r="JM17" t="s">
        <v>220</v>
      </c>
      <c r="JN17" t="s">
        <v>220</v>
      </c>
      <c r="JO17" t="s">
        <v>220</v>
      </c>
      <c r="JP17" t="s">
        <v>220</v>
      </c>
      <c r="JQ17" t="s">
        <v>220</v>
      </c>
      <c r="JR17">
        <v>446008</v>
      </c>
      <c r="JS17" t="s">
        <v>220</v>
      </c>
      <c r="JT17" t="s">
        <v>220</v>
      </c>
      <c r="JU17" t="s">
        <v>220</v>
      </c>
      <c r="JV17" t="s">
        <v>220</v>
      </c>
      <c r="JW17" t="s">
        <v>220</v>
      </c>
      <c r="JX17" t="s">
        <v>220</v>
      </c>
      <c r="JY17" t="s">
        <v>220</v>
      </c>
      <c r="JZ17" t="s">
        <v>220</v>
      </c>
      <c r="KA17" t="s">
        <v>220</v>
      </c>
      <c r="KB17" t="s">
        <v>220</v>
      </c>
      <c r="KC17" t="s">
        <v>220</v>
      </c>
      <c r="KD17" t="s">
        <v>220</v>
      </c>
    </row>
    <row r="18" spans="1:290" hidden="1" x14ac:dyDescent="0.3">
      <c r="A18" s="1" t="s">
        <v>16</v>
      </c>
      <c r="B18" s="2">
        <v>4058981</v>
      </c>
      <c r="C18" s="5" t="s">
        <v>220</v>
      </c>
      <c r="D18" s="5" t="s">
        <v>220</v>
      </c>
      <c r="E18" s="5" t="s">
        <v>220</v>
      </c>
      <c r="F18" s="5" t="s">
        <v>220</v>
      </c>
      <c r="G18" s="5" t="s">
        <v>220</v>
      </c>
      <c r="H18" s="5" t="s">
        <v>220</v>
      </c>
      <c r="I18" s="5" t="s">
        <v>220</v>
      </c>
      <c r="J18" s="5" t="s">
        <v>220</v>
      </c>
      <c r="K18" s="5" t="s">
        <v>220</v>
      </c>
      <c r="L18" s="5" t="s">
        <v>220</v>
      </c>
      <c r="M18" s="5" t="s">
        <v>220</v>
      </c>
      <c r="N18" s="5" t="s">
        <v>220</v>
      </c>
      <c r="O18" s="5" t="s">
        <v>220</v>
      </c>
      <c r="P18" s="5" t="s">
        <v>220</v>
      </c>
      <c r="Q18" s="5" t="s">
        <v>220</v>
      </c>
      <c r="R18" s="5" t="s">
        <v>220</v>
      </c>
      <c r="S18" s="5" t="s">
        <v>220</v>
      </c>
      <c r="T18" s="5" t="s">
        <v>220</v>
      </c>
      <c r="U18" s="5" t="s">
        <v>220</v>
      </c>
      <c r="V18" s="5">
        <v>0</v>
      </c>
      <c r="W18" s="5">
        <v>0</v>
      </c>
      <c r="X18" s="5">
        <v>0</v>
      </c>
      <c r="Y18" s="5" t="s">
        <v>220</v>
      </c>
      <c r="Z18" s="5" t="s">
        <v>220</v>
      </c>
      <c r="AA18" s="5" t="s">
        <v>220</v>
      </c>
      <c r="AB18" s="5" t="s">
        <v>220</v>
      </c>
      <c r="AC18" s="5" t="s">
        <v>220</v>
      </c>
      <c r="AD18" s="5" t="s">
        <v>220</v>
      </c>
      <c r="AE18" s="5" t="s">
        <v>220</v>
      </c>
      <c r="AF18" s="5" t="s">
        <v>220</v>
      </c>
      <c r="AG18" s="5" t="s">
        <v>220</v>
      </c>
      <c r="AH18" s="5" t="s">
        <v>220</v>
      </c>
      <c r="AI18" s="5" t="s">
        <v>220</v>
      </c>
      <c r="AJ18" s="5" t="s">
        <v>220</v>
      </c>
      <c r="AK18" s="5" t="s">
        <v>220</v>
      </c>
      <c r="AL18" s="5" t="s">
        <v>220</v>
      </c>
      <c r="AM18" s="5" t="s">
        <v>220</v>
      </c>
      <c r="AN18" s="5" t="s">
        <v>220</v>
      </c>
      <c r="AO18" s="5" t="s">
        <v>220</v>
      </c>
      <c r="AP18" s="5" t="s">
        <v>220</v>
      </c>
      <c r="AQ18" s="5" t="s">
        <v>220</v>
      </c>
      <c r="AR18" s="5" t="s">
        <v>220</v>
      </c>
      <c r="AS18" s="5" t="s">
        <v>220</v>
      </c>
      <c r="AT18" s="5" t="s">
        <v>220</v>
      </c>
      <c r="AU18" s="5" t="s">
        <v>220</v>
      </c>
      <c r="AV18" s="5" t="s">
        <v>220</v>
      </c>
      <c r="AW18" s="5" t="s">
        <v>220</v>
      </c>
      <c r="AX18" s="5" t="s">
        <v>220</v>
      </c>
      <c r="AY18" s="5" t="s">
        <v>220</v>
      </c>
      <c r="AZ18" s="5" t="s">
        <v>220</v>
      </c>
      <c r="BA18" s="5" t="s">
        <v>220</v>
      </c>
      <c r="BB18" s="5">
        <v>0</v>
      </c>
      <c r="BC18" s="5">
        <v>0</v>
      </c>
      <c r="BD18" s="5">
        <v>0</v>
      </c>
      <c r="BE18" s="5" t="s">
        <v>220</v>
      </c>
      <c r="BF18" s="5" t="s">
        <v>220</v>
      </c>
      <c r="BG18" s="5" t="s">
        <v>220</v>
      </c>
      <c r="BH18" s="5" t="s">
        <v>220</v>
      </c>
      <c r="BI18" s="5" t="s">
        <v>220</v>
      </c>
      <c r="BJ18" s="5" t="s">
        <v>220</v>
      </c>
      <c r="BK18" s="5" t="s">
        <v>220</v>
      </c>
      <c r="BL18" s="5" t="s">
        <v>220</v>
      </c>
      <c r="BM18" s="5" t="s">
        <v>220</v>
      </c>
      <c r="BN18" s="5" t="s">
        <v>220</v>
      </c>
      <c r="BO18" s="6" t="s">
        <v>220</v>
      </c>
      <c r="BP18" s="6" t="s">
        <v>220</v>
      </c>
      <c r="BQ18" s="6" t="s">
        <v>220</v>
      </c>
      <c r="BR18" s="6" t="s">
        <v>220</v>
      </c>
      <c r="BS18" s="6" t="s">
        <v>220</v>
      </c>
      <c r="BT18" s="6" t="s">
        <v>220</v>
      </c>
      <c r="BU18" s="6" t="s">
        <v>220</v>
      </c>
      <c r="BV18" s="6" t="s">
        <v>220</v>
      </c>
      <c r="BW18" s="6" t="s">
        <v>220</v>
      </c>
      <c r="BX18" s="6" t="s">
        <v>220</v>
      </c>
      <c r="BY18" s="6" t="s">
        <v>220</v>
      </c>
      <c r="BZ18" s="6" t="s">
        <v>220</v>
      </c>
      <c r="CA18" s="6" t="s">
        <v>220</v>
      </c>
      <c r="CB18" s="6" t="s">
        <v>220</v>
      </c>
      <c r="CC18" s="6" t="s">
        <v>220</v>
      </c>
      <c r="CD18" s="6" t="s">
        <v>220</v>
      </c>
      <c r="CE18" s="6" t="s">
        <v>220</v>
      </c>
      <c r="CF18" s="6" t="s">
        <v>220</v>
      </c>
      <c r="CG18" s="6" t="s">
        <v>220</v>
      </c>
      <c r="CH18" s="6" t="s">
        <v>220</v>
      </c>
      <c r="CI18" s="6" t="s">
        <v>220</v>
      </c>
      <c r="CJ18" s="6" t="s">
        <v>220</v>
      </c>
      <c r="CK18" s="6" t="s">
        <v>220</v>
      </c>
      <c r="CL18" s="6" t="s">
        <v>220</v>
      </c>
      <c r="CM18" s="6" t="s">
        <v>220</v>
      </c>
      <c r="CN18" s="6" t="s">
        <v>220</v>
      </c>
      <c r="CO18" s="6" t="s">
        <v>220</v>
      </c>
      <c r="CP18" s="6" t="s">
        <v>220</v>
      </c>
      <c r="CQ18" s="6" t="s">
        <v>220</v>
      </c>
      <c r="CR18" s="6" t="s">
        <v>220</v>
      </c>
      <c r="CS18" s="6" t="s">
        <v>220</v>
      </c>
      <c r="CT18" s="6" t="s">
        <v>220</v>
      </c>
      <c r="CU18" s="6" t="s">
        <v>220</v>
      </c>
      <c r="CV18" s="6" t="s">
        <v>220</v>
      </c>
      <c r="CW18" s="6" t="s">
        <v>220</v>
      </c>
      <c r="CX18" s="6" t="s">
        <v>220</v>
      </c>
      <c r="CY18" s="6" t="s">
        <v>220</v>
      </c>
      <c r="CZ18" s="6" t="s">
        <v>220</v>
      </c>
      <c r="DA18" s="6" t="s">
        <v>220</v>
      </c>
      <c r="DB18" s="6" t="s">
        <v>220</v>
      </c>
      <c r="DC18" s="6" t="s">
        <v>220</v>
      </c>
      <c r="DD18" s="6" t="s">
        <v>220</v>
      </c>
      <c r="DE18" s="6" t="s">
        <v>220</v>
      </c>
      <c r="DF18" s="6" t="s">
        <v>220</v>
      </c>
      <c r="DG18" s="6" t="s">
        <v>220</v>
      </c>
      <c r="DH18" s="6" t="s">
        <v>220</v>
      </c>
      <c r="DI18" s="6" t="s">
        <v>220</v>
      </c>
      <c r="DJ18" s="6" t="s">
        <v>220</v>
      </c>
      <c r="DK18" s="6" t="s">
        <v>220</v>
      </c>
      <c r="DL18" s="6" t="s">
        <v>220</v>
      </c>
      <c r="DM18" s="6" t="s">
        <v>220</v>
      </c>
      <c r="DN18" s="6" t="s">
        <v>220</v>
      </c>
      <c r="DO18" s="6" t="s">
        <v>220</v>
      </c>
      <c r="DP18" s="6" t="s">
        <v>220</v>
      </c>
      <c r="DQ18" s="6" t="s">
        <v>220</v>
      </c>
      <c r="DR18" s="6" t="s">
        <v>220</v>
      </c>
      <c r="DS18" s="6" t="s">
        <v>220</v>
      </c>
      <c r="DT18" s="6" t="s">
        <v>220</v>
      </c>
      <c r="DU18" s="6" t="s">
        <v>220</v>
      </c>
      <c r="DV18" s="6" t="s">
        <v>220</v>
      </c>
      <c r="DW18" s="6" t="s">
        <v>220</v>
      </c>
      <c r="DX18" s="6" t="s">
        <v>220</v>
      </c>
      <c r="DY18" s="6" t="s">
        <v>220</v>
      </c>
      <c r="DZ18" s="6" t="s">
        <v>220</v>
      </c>
      <c r="EA18" s="6" t="s">
        <v>220</v>
      </c>
      <c r="EB18" s="6" t="s">
        <v>220</v>
      </c>
      <c r="EC18" s="6" t="s">
        <v>220</v>
      </c>
      <c r="ED18" s="6" t="s">
        <v>220</v>
      </c>
      <c r="EE18" s="6" t="s">
        <v>220</v>
      </c>
      <c r="EF18" s="6" t="s">
        <v>220</v>
      </c>
      <c r="EG18" s="6" t="s">
        <v>220</v>
      </c>
      <c r="EH18" s="6" t="s">
        <v>220</v>
      </c>
      <c r="EI18" s="6" t="s">
        <v>220</v>
      </c>
      <c r="EJ18" s="6" t="s">
        <v>220</v>
      </c>
      <c r="EK18" s="6" t="s">
        <v>220</v>
      </c>
      <c r="EL18" s="6" t="s">
        <v>220</v>
      </c>
      <c r="EM18" s="6" t="s">
        <v>220</v>
      </c>
      <c r="EN18" s="6" t="s">
        <v>220</v>
      </c>
      <c r="EO18" s="6" t="s">
        <v>220</v>
      </c>
      <c r="EP18" s="6" t="s">
        <v>220</v>
      </c>
      <c r="EQ18" s="6" t="s">
        <v>220</v>
      </c>
      <c r="ER18" s="6" t="s">
        <v>220</v>
      </c>
      <c r="ES18" s="6" t="s">
        <v>220</v>
      </c>
      <c r="ET18" s="6" t="s">
        <v>220</v>
      </c>
      <c r="EU18" s="6" t="s">
        <v>220</v>
      </c>
      <c r="EV18" s="6" t="s">
        <v>220</v>
      </c>
      <c r="EW18" s="6" t="s">
        <v>220</v>
      </c>
      <c r="EX18" s="6" t="s">
        <v>220</v>
      </c>
      <c r="EY18" s="6" t="s">
        <v>220</v>
      </c>
      <c r="EZ18" s="6" t="s">
        <v>220</v>
      </c>
      <c r="FA18" s="6" t="s">
        <v>220</v>
      </c>
      <c r="FB18" s="6" t="s">
        <v>220</v>
      </c>
      <c r="FC18" s="6" t="s">
        <v>220</v>
      </c>
      <c r="FD18" s="6" t="s">
        <v>220</v>
      </c>
      <c r="FE18" s="6" t="s">
        <v>220</v>
      </c>
      <c r="FF18" s="6" t="s">
        <v>220</v>
      </c>
      <c r="FG18" s="6" t="s">
        <v>220</v>
      </c>
      <c r="FH18" s="6" t="s">
        <v>220</v>
      </c>
      <c r="FI18" s="6" t="s">
        <v>220</v>
      </c>
      <c r="FJ18" s="6" t="s">
        <v>220</v>
      </c>
      <c r="FK18" s="6" t="s">
        <v>220</v>
      </c>
      <c r="FL18" s="6" t="s">
        <v>220</v>
      </c>
      <c r="FM18" s="6" t="s">
        <v>220</v>
      </c>
      <c r="FN18" s="6" t="s">
        <v>220</v>
      </c>
      <c r="FO18" s="6" t="s">
        <v>220</v>
      </c>
      <c r="FP18" s="6" t="s">
        <v>220</v>
      </c>
      <c r="FQ18" s="6" t="s">
        <v>220</v>
      </c>
      <c r="FR18" s="6" t="s">
        <v>220</v>
      </c>
      <c r="FS18" s="6" t="s">
        <v>220</v>
      </c>
      <c r="FT18" s="6" t="s">
        <v>220</v>
      </c>
      <c r="FU18" s="6" t="s">
        <v>220</v>
      </c>
      <c r="FV18" s="6" t="s">
        <v>220</v>
      </c>
      <c r="FW18" s="6" t="s">
        <v>220</v>
      </c>
      <c r="FX18" s="6" t="s">
        <v>220</v>
      </c>
      <c r="FY18" s="6" t="s">
        <v>220</v>
      </c>
      <c r="FZ18" s="6" t="s">
        <v>220</v>
      </c>
      <c r="GA18" s="6" t="s">
        <v>220</v>
      </c>
      <c r="GB18" s="6" t="s">
        <v>220</v>
      </c>
      <c r="GC18" s="6" t="s">
        <v>220</v>
      </c>
      <c r="GD18" s="6" t="s">
        <v>220</v>
      </c>
      <c r="GE18" s="6" t="s">
        <v>220</v>
      </c>
      <c r="GF18" s="6" t="s">
        <v>220</v>
      </c>
      <c r="GG18" s="6" t="s">
        <v>220</v>
      </c>
      <c r="GH18" s="6" t="s">
        <v>220</v>
      </c>
      <c r="GI18" s="6" t="s">
        <v>220</v>
      </c>
      <c r="GJ18" s="6" t="s">
        <v>220</v>
      </c>
      <c r="GK18" s="6" t="s">
        <v>220</v>
      </c>
      <c r="GL18" s="6" t="s">
        <v>220</v>
      </c>
      <c r="GM18" s="5" t="s">
        <v>220</v>
      </c>
      <c r="GN18" s="5" t="s">
        <v>220</v>
      </c>
      <c r="GO18" s="5" t="s">
        <v>220</v>
      </c>
      <c r="GP18" s="5" t="s">
        <v>220</v>
      </c>
      <c r="GQ18" s="5" t="s">
        <v>220</v>
      </c>
      <c r="GR18" s="5" t="s">
        <v>220</v>
      </c>
      <c r="GS18" s="5" t="s">
        <v>220</v>
      </c>
      <c r="GT18" s="5" t="s">
        <v>220</v>
      </c>
      <c r="GU18" s="5" t="s">
        <v>220</v>
      </c>
      <c r="GV18" s="5" t="s">
        <v>220</v>
      </c>
      <c r="GW18" s="5" t="s">
        <v>220</v>
      </c>
      <c r="GX18" s="5" t="s">
        <v>220</v>
      </c>
      <c r="GY18" s="5" t="s">
        <v>220</v>
      </c>
      <c r="GZ18" s="5" t="s">
        <v>220</v>
      </c>
      <c r="HA18" s="5" t="s">
        <v>220</v>
      </c>
      <c r="HB18" s="5" t="s">
        <v>220</v>
      </c>
      <c r="HC18" s="5" t="s">
        <v>220</v>
      </c>
      <c r="HD18" s="5" t="s">
        <v>220</v>
      </c>
      <c r="HE18" s="5" t="s">
        <v>220</v>
      </c>
      <c r="HF18" s="5" t="s">
        <v>220</v>
      </c>
      <c r="HG18" s="5" t="s">
        <v>220</v>
      </c>
      <c r="HH18" s="5" t="s">
        <v>220</v>
      </c>
      <c r="HI18" s="5" t="s">
        <v>220</v>
      </c>
      <c r="HJ18" s="5" t="s">
        <v>220</v>
      </c>
      <c r="HK18" s="5" t="s">
        <v>220</v>
      </c>
      <c r="HL18" s="5" t="s">
        <v>220</v>
      </c>
      <c r="HM18" s="5" t="s">
        <v>220</v>
      </c>
      <c r="HN18" s="5" t="s">
        <v>220</v>
      </c>
      <c r="HO18" s="5" t="s">
        <v>220</v>
      </c>
      <c r="HP18" s="5" t="s">
        <v>220</v>
      </c>
      <c r="HQ18" s="5" t="s">
        <v>220</v>
      </c>
      <c r="HR18" s="5" t="s">
        <v>220</v>
      </c>
      <c r="HS18" s="5" t="s">
        <v>220</v>
      </c>
      <c r="HT18" s="5" t="s">
        <v>220</v>
      </c>
      <c r="HU18" s="5" t="s">
        <v>220</v>
      </c>
      <c r="HV18" s="5" t="s">
        <v>220</v>
      </c>
      <c r="HW18" s="5" t="s">
        <v>220</v>
      </c>
      <c r="HX18" s="5" t="s">
        <v>220</v>
      </c>
      <c r="HY18" s="5" t="s">
        <v>220</v>
      </c>
      <c r="HZ18" s="5" t="s">
        <v>220</v>
      </c>
      <c r="IA18" s="5" t="s">
        <v>220</v>
      </c>
      <c r="IB18" s="5" t="s">
        <v>220</v>
      </c>
      <c r="IC18" s="5" t="s">
        <v>220</v>
      </c>
      <c r="ID18" s="5" t="s">
        <v>220</v>
      </c>
      <c r="IE18" s="5" t="s">
        <v>220</v>
      </c>
      <c r="IF18" s="5" t="s">
        <v>220</v>
      </c>
      <c r="IG18" s="5" t="s">
        <v>220</v>
      </c>
      <c r="IH18" s="5" t="s">
        <v>220</v>
      </c>
      <c r="II18" s="5" t="s">
        <v>220</v>
      </c>
      <c r="IJ18" s="5" t="s">
        <v>220</v>
      </c>
      <c r="IK18" s="5" t="s">
        <v>220</v>
      </c>
      <c r="IL18" s="5" t="s">
        <v>220</v>
      </c>
      <c r="IM18" s="5" t="s">
        <v>220</v>
      </c>
      <c r="IN18" s="5" t="s">
        <v>220</v>
      </c>
      <c r="IO18" s="5" t="s">
        <v>220</v>
      </c>
      <c r="IP18" s="5" t="s">
        <v>220</v>
      </c>
      <c r="IQ18" s="5" t="s">
        <v>220</v>
      </c>
      <c r="IR18" s="5" t="s">
        <v>220</v>
      </c>
      <c r="IS18" s="5" t="s">
        <v>220</v>
      </c>
      <c r="IT18" s="5" t="s">
        <v>220</v>
      </c>
      <c r="IU18" s="5" t="s">
        <v>220</v>
      </c>
      <c r="IV18" s="5" t="s">
        <v>220</v>
      </c>
      <c r="IW18" s="5" t="s">
        <v>220</v>
      </c>
      <c r="IX18" s="5" t="s">
        <v>220</v>
      </c>
      <c r="IY18" t="s">
        <v>220</v>
      </c>
      <c r="IZ18" t="s">
        <v>220</v>
      </c>
      <c r="JA18" t="s">
        <v>220</v>
      </c>
      <c r="JB18" t="s">
        <v>220</v>
      </c>
      <c r="JC18" t="s">
        <v>220</v>
      </c>
      <c r="JD18" t="s">
        <v>220</v>
      </c>
      <c r="JE18" t="s">
        <v>220</v>
      </c>
      <c r="JF18" t="s">
        <v>220</v>
      </c>
      <c r="JG18" t="s">
        <v>220</v>
      </c>
      <c r="JH18" t="s">
        <v>220</v>
      </c>
      <c r="JI18" t="s">
        <v>220</v>
      </c>
      <c r="JJ18" t="s">
        <v>220</v>
      </c>
      <c r="JK18" t="s">
        <v>220</v>
      </c>
      <c r="JL18" t="s">
        <v>220</v>
      </c>
      <c r="JM18" t="s">
        <v>220</v>
      </c>
      <c r="JN18" t="s">
        <v>220</v>
      </c>
      <c r="JO18" t="s">
        <v>220</v>
      </c>
      <c r="JP18" t="s">
        <v>220</v>
      </c>
      <c r="JQ18" t="s">
        <v>220</v>
      </c>
      <c r="JR18" t="s">
        <v>220</v>
      </c>
      <c r="JS18" t="s">
        <v>220</v>
      </c>
      <c r="JT18" t="s">
        <v>220</v>
      </c>
      <c r="JU18" t="s">
        <v>220</v>
      </c>
      <c r="JV18" t="s">
        <v>220</v>
      </c>
      <c r="JW18" t="s">
        <v>220</v>
      </c>
      <c r="JX18" t="s">
        <v>220</v>
      </c>
      <c r="JY18" t="s">
        <v>220</v>
      </c>
      <c r="JZ18" t="s">
        <v>220</v>
      </c>
      <c r="KA18" t="s">
        <v>220</v>
      </c>
      <c r="KB18" t="s">
        <v>220</v>
      </c>
      <c r="KC18" t="s">
        <v>220</v>
      </c>
      <c r="KD18" t="s">
        <v>220</v>
      </c>
    </row>
    <row r="19" spans="1:290" hidden="1" x14ac:dyDescent="0.3">
      <c r="A19" s="1" t="s">
        <v>17</v>
      </c>
      <c r="B19" s="2">
        <v>4056977</v>
      </c>
      <c r="C19" s="5" t="s">
        <v>220</v>
      </c>
      <c r="D19" s="5" t="s">
        <v>220</v>
      </c>
      <c r="E19" s="5" t="s">
        <v>220</v>
      </c>
      <c r="F19" s="5" t="s">
        <v>220</v>
      </c>
      <c r="G19" s="5" t="s">
        <v>220</v>
      </c>
      <c r="H19" s="5" t="s">
        <v>220</v>
      </c>
      <c r="I19" s="5" t="s">
        <v>220</v>
      </c>
      <c r="J19" s="5" t="s">
        <v>220</v>
      </c>
      <c r="K19" s="5" t="s">
        <v>220</v>
      </c>
      <c r="L19" s="5" t="s">
        <v>220</v>
      </c>
      <c r="M19" s="5" t="s">
        <v>220</v>
      </c>
      <c r="N19" s="5" t="s">
        <v>220</v>
      </c>
      <c r="O19" s="5" t="s">
        <v>220</v>
      </c>
      <c r="P19" s="5">
        <v>184360</v>
      </c>
      <c r="Q19" s="5">
        <v>194478</v>
      </c>
      <c r="R19" s="5">
        <v>187034</v>
      </c>
      <c r="S19" s="5">
        <v>193869</v>
      </c>
      <c r="T19" s="5">
        <v>185041</v>
      </c>
      <c r="U19" s="5">
        <v>184040</v>
      </c>
      <c r="V19" s="5">
        <v>183190</v>
      </c>
      <c r="W19" s="5">
        <v>169822</v>
      </c>
      <c r="X19" s="5">
        <v>163928</v>
      </c>
      <c r="Y19" s="5">
        <v>160820</v>
      </c>
      <c r="Z19" s="5">
        <v>157961</v>
      </c>
      <c r="AA19" s="5">
        <v>157269</v>
      </c>
      <c r="AB19" s="5">
        <v>156086</v>
      </c>
      <c r="AC19" s="5">
        <v>155264</v>
      </c>
      <c r="AD19" s="5">
        <v>146176</v>
      </c>
      <c r="AE19" s="5">
        <v>149902</v>
      </c>
      <c r="AF19" s="5">
        <v>146096</v>
      </c>
      <c r="AG19" s="5">
        <v>148037</v>
      </c>
      <c r="AH19" s="5">
        <v>145108</v>
      </c>
      <c r="AI19" s="5" t="s">
        <v>220</v>
      </c>
      <c r="AJ19" s="5" t="s">
        <v>220</v>
      </c>
      <c r="AK19" s="5" t="s">
        <v>220</v>
      </c>
      <c r="AL19" s="5" t="s">
        <v>220</v>
      </c>
      <c r="AM19" s="5" t="s">
        <v>220</v>
      </c>
      <c r="AN19" s="5" t="s">
        <v>220</v>
      </c>
      <c r="AO19" s="5" t="s">
        <v>220</v>
      </c>
      <c r="AP19" s="5" t="s">
        <v>220</v>
      </c>
      <c r="AQ19" s="5" t="s">
        <v>220</v>
      </c>
      <c r="AR19" s="5" t="s">
        <v>220</v>
      </c>
      <c r="AS19" s="5" t="s">
        <v>220</v>
      </c>
      <c r="AT19" s="5" t="s">
        <v>220</v>
      </c>
      <c r="AU19" s="5" t="s">
        <v>220</v>
      </c>
      <c r="AV19" s="5">
        <v>1820110</v>
      </c>
      <c r="AW19" s="5">
        <v>1815555</v>
      </c>
      <c r="AX19" s="5">
        <v>1779414</v>
      </c>
      <c r="AY19" s="5">
        <v>1957423</v>
      </c>
      <c r="AZ19" s="5">
        <v>2263954</v>
      </c>
      <c r="BA19" s="5">
        <v>1673915</v>
      </c>
      <c r="BB19" s="5">
        <v>1616039</v>
      </c>
      <c r="BC19" s="5">
        <v>1508738</v>
      </c>
      <c r="BD19" s="5">
        <v>1558182</v>
      </c>
      <c r="BE19" s="5">
        <v>1543352</v>
      </c>
      <c r="BF19" s="5">
        <v>1477088</v>
      </c>
      <c r="BG19" s="5">
        <v>1476183</v>
      </c>
      <c r="BH19" s="5">
        <v>1626923</v>
      </c>
      <c r="BI19" s="5">
        <v>1638840</v>
      </c>
      <c r="BJ19" s="5">
        <v>1552661</v>
      </c>
      <c r="BK19" s="5">
        <v>1388214</v>
      </c>
      <c r="BL19" s="5">
        <v>1384940</v>
      </c>
      <c r="BM19" s="5">
        <v>1366725</v>
      </c>
      <c r="BN19" s="5">
        <v>1333794</v>
      </c>
      <c r="BO19" s="6" t="s">
        <v>220</v>
      </c>
      <c r="BP19" s="6" t="s">
        <v>220</v>
      </c>
      <c r="BQ19" s="6" t="s">
        <v>220</v>
      </c>
      <c r="BR19" s="6" t="s">
        <v>220</v>
      </c>
      <c r="BS19" s="6" t="s">
        <v>220</v>
      </c>
      <c r="BT19" s="6" t="s">
        <v>220</v>
      </c>
      <c r="BU19" s="6" t="s">
        <v>220</v>
      </c>
      <c r="BV19" s="6" t="s">
        <v>220</v>
      </c>
      <c r="BW19" s="6" t="s">
        <v>220</v>
      </c>
      <c r="BX19" s="6" t="s">
        <v>220</v>
      </c>
      <c r="BY19" s="6" t="s">
        <v>220</v>
      </c>
      <c r="BZ19" s="6" t="s">
        <v>220</v>
      </c>
      <c r="CA19" s="6" t="s">
        <v>220</v>
      </c>
      <c r="CB19" s="6">
        <v>21.138131552820781</v>
      </c>
      <c r="CC19" s="6">
        <v>14.40041667096401</v>
      </c>
      <c r="CD19" s="6">
        <v>12.984020651547789</v>
      </c>
      <c r="CE19" s="6">
        <v>12.4462986159277</v>
      </c>
      <c r="CF19" s="6">
        <v>12.38968660999454</v>
      </c>
      <c r="CG19" s="6">
        <v>13.72636383394914</v>
      </c>
      <c r="CH19" s="6">
        <v>9.5348900723747008</v>
      </c>
      <c r="CI19" s="6" t="s">
        <v>220</v>
      </c>
      <c r="CJ19" s="6" t="s">
        <v>220</v>
      </c>
      <c r="CK19" s="6" t="s">
        <v>220</v>
      </c>
      <c r="CL19" s="6" t="s">
        <v>220</v>
      </c>
      <c r="CM19" s="6" t="s">
        <v>220</v>
      </c>
      <c r="CN19" s="6" t="s">
        <v>220</v>
      </c>
      <c r="CO19" s="6" t="s">
        <v>220</v>
      </c>
      <c r="CP19" s="6" t="s">
        <v>220</v>
      </c>
      <c r="CQ19" s="6" t="s">
        <v>220</v>
      </c>
      <c r="CR19" s="6" t="s">
        <v>220</v>
      </c>
      <c r="CS19" s="6" t="s">
        <v>220</v>
      </c>
      <c r="CT19" s="6" t="s">
        <v>220</v>
      </c>
      <c r="CU19" s="6" t="s">
        <v>220</v>
      </c>
      <c r="CV19" s="6" t="s">
        <v>220</v>
      </c>
      <c r="CW19" s="6" t="s">
        <v>220</v>
      </c>
      <c r="CX19" s="6" t="s">
        <v>220</v>
      </c>
      <c r="CY19" s="6" t="s">
        <v>220</v>
      </c>
      <c r="CZ19" s="6" t="s">
        <v>220</v>
      </c>
      <c r="DA19" s="6" t="s">
        <v>220</v>
      </c>
      <c r="DB19" s="6" t="s">
        <v>220</v>
      </c>
      <c r="DC19" s="6" t="s">
        <v>220</v>
      </c>
      <c r="DD19" s="6" t="s">
        <v>220</v>
      </c>
      <c r="DE19" s="6" t="s">
        <v>220</v>
      </c>
      <c r="DF19" s="6" t="s">
        <v>220</v>
      </c>
      <c r="DG19" s="6" t="s">
        <v>220</v>
      </c>
      <c r="DH19" s="6">
        <v>18.102456360816031</v>
      </c>
      <c r="DI19" s="6">
        <v>11.428497304105971</v>
      </c>
      <c r="DJ19" s="6">
        <v>10.222566126610911</v>
      </c>
      <c r="DK19" s="6">
        <v>9.4357413136454902</v>
      </c>
      <c r="DL19" s="6">
        <v>8.8814978017036594</v>
      </c>
      <c r="DM19" s="6">
        <v>10.41217805281984</v>
      </c>
      <c r="DN19" s="6">
        <v>6.4545488006049601</v>
      </c>
      <c r="DO19" s="6" t="s">
        <v>220</v>
      </c>
      <c r="DP19" s="6" t="s">
        <v>220</v>
      </c>
      <c r="DQ19" s="6" t="s">
        <v>220</v>
      </c>
      <c r="DR19" s="6" t="s">
        <v>220</v>
      </c>
      <c r="DS19" s="6" t="s">
        <v>220</v>
      </c>
      <c r="DT19" s="6" t="s">
        <v>220</v>
      </c>
      <c r="DU19" s="6" t="s">
        <v>220</v>
      </c>
      <c r="DV19" s="6" t="s">
        <v>220</v>
      </c>
      <c r="DW19" s="6" t="s">
        <v>220</v>
      </c>
      <c r="DX19" s="6" t="s">
        <v>220</v>
      </c>
      <c r="DY19" s="6" t="s">
        <v>220</v>
      </c>
      <c r="DZ19" s="6" t="s">
        <v>220</v>
      </c>
      <c r="EA19" s="6" t="s">
        <v>220</v>
      </c>
      <c r="EB19" s="6" t="s">
        <v>220</v>
      </c>
      <c r="EC19" s="6" t="s">
        <v>220</v>
      </c>
      <c r="ED19" s="6" t="s">
        <v>220</v>
      </c>
      <c r="EE19" s="6" t="s">
        <v>220</v>
      </c>
      <c r="EF19" s="6" t="s">
        <v>220</v>
      </c>
      <c r="EG19" s="6" t="s">
        <v>220</v>
      </c>
      <c r="EH19" s="6" t="s">
        <v>220</v>
      </c>
      <c r="EI19" s="6" t="s">
        <v>220</v>
      </c>
      <c r="EJ19" s="6" t="s">
        <v>220</v>
      </c>
      <c r="EK19" s="6" t="s">
        <v>220</v>
      </c>
      <c r="EL19" s="6" t="s">
        <v>220</v>
      </c>
      <c r="EM19" s="6" t="s">
        <v>220</v>
      </c>
      <c r="EN19" s="6">
        <v>21.07018876111955</v>
      </c>
      <c r="EO19" s="6">
        <v>14.379592445379146</v>
      </c>
      <c r="EP19" s="6">
        <v>12.969259667214747</v>
      </c>
      <c r="EQ19" s="6">
        <v>12.429011342710799</v>
      </c>
      <c r="ER19" s="6">
        <v>12.389686609994541</v>
      </c>
      <c r="ES19" s="6">
        <v>13.726363833949142</v>
      </c>
      <c r="ET19" s="6">
        <v>9.5321797041323215</v>
      </c>
      <c r="EU19" s="6" t="s">
        <v>220</v>
      </c>
      <c r="EV19" s="6" t="s">
        <v>220</v>
      </c>
      <c r="EW19" s="6" t="s">
        <v>220</v>
      </c>
      <c r="EX19" s="6" t="s">
        <v>220</v>
      </c>
      <c r="EY19" s="6" t="s">
        <v>220</v>
      </c>
      <c r="EZ19" s="6" t="s">
        <v>220</v>
      </c>
      <c r="FA19" s="6" t="s">
        <v>220</v>
      </c>
      <c r="FB19" s="6" t="s">
        <v>220</v>
      </c>
      <c r="FC19" s="6" t="s">
        <v>220</v>
      </c>
      <c r="FD19" s="6" t="s">
        <v>220</v>
      </c>
      <c r="FE19" s="6" t="s">
        <v>220</v>
      </c>
      <c r="FF19" s="6" t="s">
        <v>220</v>
      </c>
      <c r="FG19" s="6" t="s">
        <v>220</v>
      </c>
      <c r="FH19" s="6" t="s">
        <v>220</v>
      </c>
      <c r="FI19" s="6" t="s">
        <v>220</v>
      </c>
      <c r="FJ19" s="6" t="s">
        <v>220</v>
      </c>
      <c r="FK19" s="6" t="s">
        <v>220</v>
      </c>
      <c r="FL19" s="6" t="s">
        <v>220</v>
      </c>
      <c r="FM19" s="6" t="s">
        <v>220</v>
      </c>
      <c r="FN19" s="6" t="s">
        <v>220</v>
      </c>
      <c r="FO19" s="6" t="s">
        <v>220</v>
      </c>
      <c r="FP19" s="6" t="s">
        <v>220</v>
      </c>
      <c r="FQ19" s="6" t="s">
        <v>220</v>
      </c>
      <c r="FR19" s="6" t="s">
        <v>220</v>
      </c>
      <c r="FS19" s="6" t="s">
        <v>220</v>
      </c>
      <c r="FT19" s="6">
        <v>10.650761949565325</v>
      </c>
      <c r="FU19" s="6">
        <v>8.5223976304619988</v>
      </c>
      <c r="FV19" s="6">
        <v>8.7499954654777756</v>
      </c>
      <c r="FW19" s="6">
        <v>8.6330268290838301</v>
      </c>
      <c r="FX19" s="6">
        <v>8.2165643519344851</v>
      </c>
      <c r="FY19" s="6">
        <v>10.330592822512378</v>
      </c>
      <c r="FZ19" s="6">
        <v>6.4521004334747936</v>
      </c>
      <c r="GA19" s="6" t="s">
        <v>220</v>
      </c>
      <c r="GB19" s="6" t="s">
        <v>220</v>
      </c>
      <c r="GC19" s="6" t="s">
        <v>220</v>
      </c>
      <c r="GD19" s="6" t="s">
        <v>220</v>
      </c>
      <c r="GE19" s="6" t="s">
        <v>220</v>
      </c>
      <c r="GF19" s="6" t="s">
        <v>220</v>
      </c>
      <c r="GG19" s="6" t="s">
        <v>220</v>
      </c>
      <c r="GH19" s="6" t="s">
        <v>220</v>
      </c>
      <c r="GI19" s="6" t="s">
        <v>220</v>
      </c>
      <c r="GJ19" s="6" t="s">
        <v>220</v>
      </c>
      <c r="GK19" s="6" t="s">
        <v>220</v>
      </c>
      <c r="GL19" s="6" t="s">
        <v>220</v>
      </c>
      <c r="GM19" s="5" t="s">
        <v>220</v>
      </c>
      <c r="GN19" s="5" t="s">
        <v>220</v>
      </c>
      <c r="GO19" s="5" t="s">
        <v>220</v>
      </c>
      <c r="GP19" s="5" t="s">
        <v>220</v>
      </c>
      <c r="GQ19" s="5" t="s">
        <v>220</v>
      </c>
      <c r="GR19" s="5" t="s">
        <v>220</v>
      </c>
      <c r="GS19" s="5" t="s">
        <v>220</v>
      </c>
      <c r="GT19" s="5" t="s">
        <v>220</v>
      </c>
      <c r="GU19" s="5" t="s">
        <v>220</v>
      </c>
      <c r="GV19" s="5" t="s">
        <v>220</v>
      </c>
      <c r="GW19" s="5" t="s">
        <v>220</v>
      </c>
      <c r="GX19" s="5" t="s">
        <v>220</v>
      </c>
      <c r="GY19" s="5" t="s">
        <v>220</v>
      </c>
      <c r="GZ19" s="5">
        <v>40471</v>
      </c>
      <c r="HA19" s="5">
        <v>39741</v>
      </c>
      <c r="HB19" s="5">
        <v>40040</v>
      </c>
      <c r="HC19" s="5">
        <v>39140</v>
      </c>
      <c r="HD19" s="5">
        <v>39483</v>
      </c>
      <c r="HE19" s="5">
        <v>39363</v>
      </c>
      <c r="HF19" s="5">
        <v>39669</v>
      </c>
      <c r="HG19" s="5" t="s">
        <v>220</v>
      </c>
      <c r="HH19" s="5" t="s">
        <v>220</v>
      </c>
      <c r="HI19" s="5" t="s">
        <v>220</v>
      </c>
      <c r="HJ19" s="5" t="s">
        <v>220</v>
      </c>
      <c r="HK19" s="5" t="s">
        <v>220</v>
      </c>
      <c r="HL19" s="5" t="s">
        <v>220</v>
      </c>
      <c r="HM19" s="5" t="s">
        <v>220</v>
      </c>
      <c r="HN19" s="5" t="s">
        <v>220</v>
      </c>
      <c r="HO19" s="5" t="s">
        <v>220</v>
      </c>
      <c r="HP19" s="5" t="s">
        <v>220</v>
      </c>
      <c r="HQ19" s="5" t="s">
        <v>220</v>
      </c>
      <c r="HR19" s="5" t="s">
        <v>220</v>
      </c>
      <c r="HS19" s="5" t="s">
        <v>220</v>
      </c>
      <c r="HT19" s="5" t="s">
        <v>220</v>
      </c>
      <c r="HU19" s="5" t="s">
        <v>220</v>
      </c>
      <c r="HV19" s="5" t="s">
        <v>220</v>
      </c>
      <c r="HW19" s="5" t="s">
        <v>220</v>
      </c>
      <c r="HX19" s="5" t="s">
        <v>220</v>
      </c>
      <c r="HY19" s="5" t="s">
        <v>220</v>
      </c>
      <c r="HZ19" s="5" t="s">
        <v>220</v>
      </c>
      <c r="IA19" s="5" t="s">
        <v>220</v>
      </c>
      <c r="IB19" s="5" t="s">
        <v>220</v>
      </c>
      <c r="IC19" s="5" t="s">
        <v>220</v>
      </c>
      <c r="ID19" s="5" t="s">
        <v>220</v>
      </c>
      <c r="IE19" s="5" t="s">
        <v>220</v>
      </c>
      <c r="IF19" s="5">
        <v>48145</v>
      </c>
      <c r="IG19" s="5">
        <v>47328</v>
      </c>
      <c r="IH19" s="5">
        <v>47612</v>
      </c>
      <c r="II19" s="5">
        <v>46575</v>
      </c>
      <c r="IJ19" s="5">
        <v>47042</v>
      </c>
      <c r="IK19" s="5">
        <v>46831</v>
      </c>
      <c r="IL19" s="5">
        <v>47008</v>
      </c>
      <c r="IM19" s="5" t="s">
        <v>220</v>
      </c>
      <c r="IN19" s="5" t="s">
        <v>220</v>
      </c>
      <c r="IO19" s="5" t="s">
        <v>220</v>
      </c>
      <c r="IP19" s="5" t="s">
        <v>220</v>
      </c>
      <c r="IQ19" s="5" t="s">
        <v>220</v>
      </c>
      <c r="IR19" s="5" t="s">
        <v>220</v>
      </c>
      <c r="IS19" s="5" t="s">
        <v>220</v>
      </c>
      <c r="IT19" s="5" t="s">
        <v>220</v>
      </c>
      <c r="IU19" s="5" t="s">
        <v>220</v>
      </c>
      <c r="IV19" s="5" t="s">
        <v>220</v>
      </c>
      <c r="IW19" s="5" t="s">
        <v>220</v>
      </c>
      <c r="IX19" s="5" t="s">
        <v>220</v>
      </c>
      <c r="IY19" t="s">
        <v>220</v>
      </c>
      <c r="IZ19" t="s">
        <v>220</v>
      </c>
      <c r="JA19" t="s">
        <v>220</v>
      </c>
      <c r="JB19" t="s">
        <v>220</v>
      </c>
      <c r="JC19" t="s">
        <v>220</v>
      </c>
      <c r="JD19" t="s">
        <v>220</v>
      </c>
      <c r="JE19" t="s">
        <v>220</v>
      </c>
      <c r="JF19" t="s">
        <v>220</v>
      </c>
      <c r="JG19" t="s">
        <v>220</v>
      </c>
      <c r="JH19" t="s">
        <v>220</v>
      </c>
      <c r="JI19" t="s">
        <v>220</v>
      </c>
      <c r="JJ19" t="s">
        <v>220</v>
      </c>
      <c r="JK19" t="s">
        <v>220</v>
      </c>
      <c r="JL19">
        <v>1723933</v>
      </c>
      <c r="JM19">
        <v>1735697</v>
      </c>
      <c r="JN19">
        <v>1653978</v>
      </c>
      <c r="JO19">
        <v>1639564</v>
      </c>
      <c r="JP19">
        <v>1607947</v>
      </c>
      <c r="JQ19">
        <v>1559320</v>
      </c>
      <c r="JR19">
        <v>1495358</v>
      </c>
      <c r="JS19" t="s">
        <v>220</v>
      </c>
      <c r="JT19" t="s">
        <v>220</v>
      </c>
      <c r="JU19" t="s">
        <v>220</v>
      </c>
      <c r="JV19" t="s">
        <v>220</v>
      </c>
      <c r="JW19" t="s">
        <v>220</v>
      </c>
      <c r="JX19" t="s">
        <v>220</v>
      </c>
      <c r="JY19" t="s">
        <v>220</v>
      </c>
      <c r="JZ19" t="s">
        <v>220</v>
      </c>
      <c r="KA19" t="s">
        <v>220</v>
      </c>
      <c r="KB19" t="s">
        <v>220</v>
      </c>
      <c r="KC19" t="s">
        <v>220</v>
      </c>
      <c r="KD19" t="s">
        <v>220</v>
      </c>
    </row>
    <row r="20" spans="1:290" hidden="1" x14ac:dyDescent="0.3">
      <c r="A20" s="1" t="s">
        <v>18</v>
      </c>
      <c r="B20" s="2">
        <v>4059089</v>
      </c>
      <c r="C20" s="5" t="s">
        <v>220</v>
      </c>
      <c r="D20" s="5" t="s">
        <v>220</v>
      </c>
      <c r="E20" s="5" t="s">
        <v>220</v>
      </c>
      <c r="F20" s="5" t="s">
        <v>220</v>
      </c>
      <c r="G20" s="5" t="s">
        <v>220</v>
      </c>
      <c r="H20" s="5" t="s">
        <v>220</v>
      </c>
      <c r="I20" s="5" t="s">
        <v>220</v>
      </c>
      <c r="J20" s="5" t="s">
        <v>220</v>
      </c>
      <c r="K20" s="5" t="s">
        <v>220</v>
      </c>
      <c r="L20" s="5" t="s">
        <v>220</v>
      </c>
      <c r="M20" s="5" t="s">
        <v>220</v>
      </c>
      <c r="N20" s="5" t="s">
        <v>220</v>
      </c>
      <c r="O20" s="5" t="s">
        <v>220</v>
      </c>
      <c r="P20" s="5" t="s">
        <v>220</v>
      </c>
      <c r="Q20" s="5" t="s">
        <v>220</v>
      </c>
      <c r="R20" s="5" t="s">
        <v>220</v>
      </c>
      <c r="S20" s="5" t="s">
        <v>220</v>
      </c>
      <c r="T20" s="5" t="s">
        <v>220</v>
      </c>
      <c r="U20" s="5" t="s">
        <v>220</v>
      </c>
      <c r="V20" s="5" t="s">
        <v>220</v>
      </c>
      <c r="W20" s="5" t="s">
        <v>220</v>
      </c>
      <c r="X20" s="5" t="s">
        <v>220</v>
      </c>
      <c r="Y20" s="5" t="s">
        <v>220</v>
      </c>
      <c r="Z20" s="5" t="s">
        <v>220</v>
      </c>
      <c r="AA20" s="5" t="s">
        <v>220</v>
      </c>
      <c r="AB20" s="5" t="s">
        <v>220</v>
      </c>
      <c r="AC20" s="5" t="s">
        <v>220</v>
      </c>
      <c r="AD20" s="5" t="s">
        <v>220</v>
      </c>
      <c r="AE20" s="5">
        <v>627961</v>
      </c>
      <c r="AF20" s="5">
        <v>805375</v>
      </c>
      <c r="AG20" s="5">
        <v>779473</v>
      </c>
      <c r="AH20" s="5">
        <v>804585</v>
      </c>
      <c r="AI20" s="5" t="s">
        <v>220</v>
      </c>
      <c r="AJ20" s="5" t="s">
        <v>220</v>
      </c>
      <c r="AK20" s="5" t="s">
        <v>220</v>
      </c>
      <c r="AL20" s="5" t="s">
        <v>220</v>
      </c>
      <c r="AM20" s="5" t="s">
        <v>220</v>
      </c>
      <c r="AN20" s="5" t="s">
        <v>220</v>
      </c>
      <c r="AO20" s="5" t="s">
        <v>220</v>
      </c>
      <c r="AP20" s="5" t="s">
        <v>220</v>
      </c>
      <c r="AQ20" s="5" t="s">
        <v>220</v>
      </c>
      <c r="AR20" s="5" t="s">
        <v>220</v>
      </c>
      <c r="AS20" s="5" t="s">
        <v>220</v>
      </c>
      <c r="AT20" s="5" t="s">
        <v>220</v>
      </c>
      <c r="AU20" s="5" t="s">
        <v>220</v>
      </c>
      <c r="AV20" s="5" t="s">
        <v>220</v>
      </c>
      <c r="AW20" s="5" t="s">
        <v>220</v>
      </c>
      <c r="AX20" s="5" t="s">
        <v>220</v>
      </c>
      <c r="AY20" s="5" t="s">
        <v>220</v>
      </c>
      <c r="AZ20" s="5" t="s">
        <v>220</v>
      </c>
      <c r="BA20" s="5" t="s">
        <v>220</v>
      </c>
      <c r="BB20" s="5" t="s">
        <v>220</v>
      </c>
      <c r="BC20" s="5" t="s">
        <v>220</v>
      </c>
      <c r="BD20" s="5" t="s">
        <v>220</v>
      </c>
      <c r="BE20" s="5" t="s">
        <v>220</v>
      </c>
      <c r="BF20" s="5" t="s">
        <v>220</v>
      </c>
      <c r="BG20" s="5" t="s">
        <v>220</v>
      </c>
      <c r="BH20" s="5" t="s">
        <v>220</v>
      </c>
      <c r="BI20" s="5" t="s">
        <v>220</v>
      </c>
      <c r="BJ20" s="5" t="s">
        <v>220</v>
      </c>
      <c r="BK20" s="5">
        <v>2225484</v>
      </c>
      <c r="BL20" s="5">
        <v>2938592</v>
      </c>
      <c r="BM20" s="5">
        <v>2654914</v>
      </c>
      <c r="BN20" s="5">
        <v>2688949</v>
      </c>
      <c r="BO20" s="6" t="s">
        <v>220</v>
      </c>
      <c r="BP20" s="6" t="s">
        <v>220</v>
      </c>
      <c r="BQ20" s="6" t="s">
        <v>220</v>
      </c>
      <c r="BR20" s="6" t="s">
        <v>220</v>
      </c>
      <c r="BS20" s="6" t="s">
        <v>220</v>
      </c>
      <c r="BT20" s="6" t="s">
        <v>220</v>
      </c>
      <c r="BU20" s="6" t="s">
        <v>220</v>
      </c>
      <c r="BV20" s="6" t="s">
        <v>220</v>
      </c>
      <c r="BW20" s="6" t="s">
        <v>220</v>
      </c>
      <c r="BX20" s="6" t="s">
        <v>220</v>
      </c>
      <c r="BY20" s="6" t="s">
        <v>220</v>
      </c>
      <c r="BZ20" s="6" t="s">
        <v>220</v>
      </c>
      <c r="CA20" s="6" t="s">
        <v>220</v>
      </c>
      <c r="CB20" s="6" t="s">
        <v>220</v>
      </c>
      <c r="CC20" s="6" t="s">
        <v>220</v>
      </c>
      <c r="CD20" s="6" t="s">
        <v>220</v>
      </c>
      <c r="CE20" s="6" t="s">
        <v>220</v>
      </c>
      <c r="CF20" s="6" t="s">
        <v>220</v>
      </c>
      <c r="CG20" s="6" t="s">
        <v>220</v>
      </c>
      <c r="CH20" s="6" t="s">
        <v>220</v>
      </c>
      <c r="CI20" s="6" t="s">
        <v>220</v>
      </c>
      <c r="CJ20" s="6" t="s">
        <v>220</v>
      </c>
      <c r="CK20" s="6" t="s">
        <v>220</v>
      </c>
      <c r="CL20" s="6" t="s">
        <v>220</v>
      </c>
      <c r="CM20" s="6" t="s">
        <v>220</v>
      </c>
      <c r="CN20" s="6" t="s">
        <v>220</v>
      </c>
      <c r="CO20" s="6" t="s">
        <v>220</v>
      </c>
      <c r="CP20" s="6" t="s">
        <v>220</v>
      </c>
      <c r="CQ20" s="6" t="s">
        <v>220</v>
      </c>
      <c r="CR20" s="6" t="s">
        <v>220</v>
      </c>
      <c r="CS20" s="6" t="s">
        <v>220</v>
      </c>
      <c r="CT20" s="6" t="s">
        <v>220</v>
      </c>
      <c r="CU20" s="6" t="s">
        <v>220</v>
      </c>
      <c r="CV20" s="6" t="s">
        <v>220</v>
      </c>
      <c r="CW20" s="6" t="s">
        <v>220</v>
      </c>
      <c r="CX20" s="6" t="s">
        <v>220</v>
      </c>
      <c r="CY20" s="6" t="s">
        <v>220</v>
      </c>
      <c r="CZ20" s="6" t="s">
        <v>220</v>
      </c>
      <c r="DA20" s="6" t="s">
        <v>220</v>
      </c>
      <c r="DB20" s="6" t="s">
        <v>220</v>
      </c>
      <c r="DC20" s="6" t="s">
        <v>220</v>
      </c>
      <c r="DD20" s="6" t="s">
        <v>220</v>
      </c>
      <c r="DE20" s="6" t="s">
        <v>220</v>
      </c>
      <c r="DF20" s="6" t="s">
        <v>220</v>
      </c>
      <c r="DG20" s="6" t="s">
        <v>220</v>
      </c>
      <c r="DH20" s="6" t="s">
        <v>220</v>
      </c>
      <c r="DI20" s="6" t="s">
        <v>220</v>
      </c>
      <c r="DJ20" s="6" t="s">
        <v>220</v>
      </c>
      <c r="DK20" s="6" t="s">
        <v>220</v>
      </c>
      <c r="DL20" s="6" t="s">
        <v>220</v>
      </c>
      <c r="DM20" s="6" t="s">
        <v>220</v>
      </c>
      <c r="DN20" s="6" t="s">
        <v>220</v>
      </c>
      <c r="DO20" s="6" t="s">
        <v>220</v>
      </c>
      <c r="DP20" s="6" t="s">
        <v>220</v>
      </c>
      <c r="DQ20" s="6" t="s">
        <v>220</v>
      </c>
      <c r="DR20" s="6" t="s">
        <v>220</v>
      </c>
      <c r="DS20" s="6" t="s">
        <v>220</v>
      </c>
      <c r="DT20" s="6" t="s">
        <v>220</v>
      </c>
      <c r="DU20" s="6" t="s">
        <v>220</v>
      </c>
      <c r="DV20" s="6" t="s">
        <v>220</v>
      </c>
      <c r="DW20" s="6" t="s">
        <v>220</v>
      </c>
      <c r="DX20" s="6" t="s">
        <v>220</v>
      </c>
      <c r="DY20" s="6" t="s">
        <v>220</v>
      </c>
      <c r="DZ20" s="6" t="s">
        <v>220</v>
      </c>
      <c r="EA20" s="6" t="s">
        <v>220</v>
      </c>
      <c r="EB20" s="6" t="s">
        <v>220</v>
      </c>
      <c r="EC20" s="6" t="s">
        <v>220</v>
      </c>
      <c r="ED20" s="6" t="s">
        <v>220</v>
      </c>
      <c r="EE20" s="6" t="s">
        <v>220</v>
      </c>
      <c r="EF20" s="6" t="s">
        <v>220</v>
      </c>
      <c r="EG20" s="6" t="s">
        <v>220</v>
      </c>
      <c r="EH20" s="6" t="s">
        <v>220</v>
      </c>
      <c r="EI20" s="6" t="s">
        <v>220</v>
      </c>
      <c r="EJ20" s="6" t="s">
        <v>220</v>
      </c>
      <c r="EK20" s="6" t="s">
        <v>220</v>
      </c>
      <c r="EL20" s="6" t="s">
        <v>220</v>
      </c>
      <c r="EM20" s="6" t="s">
        <v>220</v>
      </c>
      <c r="EN20" s="6" t="s">
        <v>220</v>
      </c>
      <c r="EO20" s="6" t="s">
        <v>220</v>
      </c>
      <c r="EP20" s="6" t="s">
        <v>220</v>
      </c>
      <c r="EQ20" s="6" t="s">
        <v>220</v>
      </c>
      <c r="ER20" s="6" t="s">
        <v>220</v>
      </c>
      <c r="ES20" s="6" t="s">
        <v>220</v>
      </c>
      <c r="ET20" s="6" t="s">
        <v>220</v>
      </c>
      <c r="EU20" s="6" t="s">
        <v>220</v>
      </c>
      <c r="EV20" s="6" t="s">
        <v>220</v>
      </c>
      <c r="EW20" s="6" t="s">
        <v>220</v>
      </c>
      <c r="EX20" s="6" t="s">
        <v>220</v>
      </c>
      <c r="EY20" s="6" t="s">
        <v>220</v>
      </c>
      <c r="EZ20" s="6" t="s">
        <v>220</v>
      </c>
      <c r="FA20" s="6" t="s">
        <v>220</v>
      </c>
      <c r="FB20" s="6" t="s">
        <v>220</v>
      </c>
      <c r="FC20" s="6" t="s">
        <v>220</v>
      </c>
      <c r="FD20" s="6" t="s">
        <v>220</v>
      </c>
      <c r="FE20" s="6" t="s">
        <v>220</v>
      </c>
      <c r="FF20" s="6" t="s">
        <v>220</v>
      </c>
      <c r="FG20" s="6" t="s">
        <v>220</v>
      </c>
      <c r="FH20" s="6" t="s">
        <v>220</v>
      </c>
      <c r="FI20" s="6" t="s">
        <v>220</v>
      </c>
      <c r="FJ20" s="6" t="s">
        <v>220</v>
      </c>
      <c r="FK20" s="6" t="s">
        <v>220</v>
      </c>
      <c r="FL20" s="6" t="s">
        <v>220</v>
      </c>
      <c r="FM20" s="6" t="s">
        <v>220</v>
      </c>
      <c r="FN20" s="6" t="s">
        <v>220</v>
      </c>
      <c r="FO20" s="6" t="s">
        <v>220</v>
      </c>
      <c r="FP20" s="6" t="s">
        <v>220</v>
      </c>
      <c r="FQ20" s="6" t="s">
        <v>220</v>
      </c>
      <c r="FR20" s="6" t="s">
        <v>220</v>
      </c>
      <c r="FS20" s="6" t="s">
        <v>220</v>
      </c>
      <c r="FT20" s="6" t="s">
        <v>220</v>
      </c>
      <c r="FU20" s="6" t="s">
        <v>220</v>
      </c>
      <c r="FV20" s="6" t="s">
        <v>220</v>
      </c>
      <c r="FW20" s="6" t="s">
        <v>220</v>
      </c>
      <c r="FX20" s="6" t="s">
        <v>220</v>
      </c>
      <c r="FY20" s="6" t="s">
        <v>220</v>
      </c>
      <c r="FZ20" s="6" t="s">
        <v>220</v>
      </c>
      <c r="GA20" s="6" t="s">
        <v>220</v>
      </c>
      <c r="GB20" s="6" t="s">
        <v>220</v>
      </c>
      <c r="GC20" s="6" t="s">
        <v>220</v>
      </c>
      <c r="GD20" s="6" t="s">
        <v>220</v>
      </c>
      <c r="GE20" s="6" t="s">
        <v>220</v>
      </c>
      <c r="GF20" s="6" t="s">
        <v>220</v>
      </c>
      <c r="GG20" s="6" t="s">
        <v>220</v>
      </c>
      <c r="GH20" s="6" t="s">
        <v>220</v>
      </c>
      <c r="GI20" s="6" t="s">
        <v>220</v>
      </c>
      <c r="GJ20" s="6" t="s">
        <v>220</v>
      </c>
      <c r="GK20" s="6" t="s">
        <v>220</v>
      </c>
      <c r="GL20" s="6" t="s">
        <v>220</v>
      </c>
      <c r="GM20" s="5" t="s">
        <v>220</v>
      </c>
      <c r="GN20" s="5" t="s">
        <v>220</v>
      </c>
      <c r="GO20" s="5" t="s">
        <v>220</v>
      </c>
      <c r="GP20" s="5" t="s">
        <v>220</v>
      </c>
      <c r="GQ20" s="5" t="s">
        <v>220</v>
      </c>
      <c r="GR20" s="5" t="s">
        <v>220</v>
      </c>
      <c r="GS20" s="5" t="s">
        <v>220</v>
      </c>
      <c r="GT20" s="5" t="s">
        <v>220</v>
      </c>
      <c r="GU20" s="5" t="s">
        <v>220</v>
      </c>
      <c r="GV20" s="5" t="s">
        <v>220</v>
      </c>
      <c r="GW20" s="5" t="s">
        <v>220</v>
      </c>
      <c r="GX20" s="5" t="s">
        <v>220</v>
      </c>
      <c r="GY20" s="5" t="s">
        <v>220</v>
      </c>
      <c r="GZ20" s="5" t="s">
        <v>220</v>
      </c>
      <c r="HA20" s="5" t="s">
        <v>220</v>
      </c>
      <c r="HB20" s="5" t="s">
        <v>220</v>
      </c>
      <c r="HC20" s="5" t="s">
        <v>220</v>
      </c>
      <c r="HD20" s="5" t="s">
        <v>220</v>
      </c>
      <c r="HE20" s="5" t="s">
        <v>220</v>
      </c>
      <c r="HF20" s="5" t="s">
        <v>220</v>
      </c>
      <c r="HG20" s="5" t="s">
        <v>220</v>
      </c>
      <c r="HH20" s="5" t="s">
        <v>220</v>
      </c>
      <c r="HI20" s="5" t="s">
        <v>220</v>
      </c>
      <c r="HJ20" s="5" t="s">
        <v>220</v>
      </c>
      <c r="HK20" s="5" t="s">
        <v>220</v>
      </c>
      <c r="HL20" s="5" t="s">
        <v>220</v>
      </c>
      <c r="HM20" s="5" t="s">
        <v>220</v>
      </c>
      <c r="HN20" s="5" t="s">
        <v>220</v>
      </c>
      <c r="HO20" s="5" t="s">
        <v>220</v>
      </c>
      <c r="HP20" s="5" t="s">
        <v>220</v>
      </c>
      <c r="HQ20" s="5" t="s">
        <v>220</v>
      </c>
      <c r="HR20" s="5" t="s">
        <v>220</v>
      </c>
      <c r="HS20" s="5" t="s">
        <v>220</v>
      </c>
      <c r="HT20" s="5" t="s">
        <v>220</v>
      </c>
      <c r="HU20" s="5" t="s">
        <v>220</v>
      </c>
      <c r="HV20" s="5" t="s">
        <v>220</v>
      </c>
      <c r="HW20" s="5" t="s">
        <v>220</v>
      </c>
      <c r="HX20" s="5" t="s">
        <v>220</v>
      </c>
      <c r="HY20" s="5" t="s">
        <v>220</v>
      </c>
      <c r="HZ20" s="5" t="s">
        <v>220</v>
      </c>
      <c r="IA20" s="5" t="s">
        <v>220</v>
      </c>
      <c r="IB20" s="5" t="s">
        <v>220</v>
      </c>
      <c r="IC20" s="5" t="s">
        <v>220</v>
      </c>
      <c r="ID20" s="5" t="s">
        <v>220</v>
      </c>
      <c r="IE20" s="5" t="s">
        <v>220</v>
      </c>
      <c r="IF20" s="5" t="s">
        <v>220</v>
      </c>
      <c r="IG20" s="5" t="s">
        <v>220</v>
      </c>
      <c r="IH20" s="5" t="s">
        <v>220</v>
      </c>
      <c r="II20" s="5" t="s">
        <v>220</v>
      </c>
      <c r="IJ20" s="5" t="s">
        <v>220</v>
      </c>
      <c r="IK20" s="5" t="s">
        <v>220</v>
      </c>
      <c r="IL20" s="5" t="s">
        <v>220</v>
      </c>
      <c r="IM20" s="5" t="s">
        <v>220</v>
      </c>
      <c r="IN20" s="5" t="s">
        <v>220</v>
      </c>
      <c r="IO20" s="5" t="s">
        <v>220</v>
      </c>
      <c r="IP20" s="5" t="s">
        <v>220</v>
      </c>
      <c r="IQ20" s="5" t="s">
        <v>220</v>
      </c>
      <c r="IR20" s="5" t="s">
        <v>220</v>
      </c>
      <c r="IS20" s="5" t="s">
        <v>220</v>
      </c>
      <c r="IT20" s="5" t="s">
        <v>220</v>
      </c>
      <c r="IU20" s="5" t="s">
        <v>220</v>
      </c>
      <c r="IV20" s="5" t="s">
        <v>220</v>
      </c>
      <c r="IW20" s="5" t="s">
        <v>220</v>
      </c>
      <c r="IX20" s="5" t="s">
        <v>220</v>
      </c>
      <c r="IY20" t="s">
        <v>220</v>
      </c>
      <c r="IZ20" t="s">
        <v>220</v>
      </c>
      <c r="JA20" t="s">
        <v>220</v>
      </c>
      <c r="JB20" t="s">
        <v>220</v>
      </c>
      <c r="JC20" t="s">
        <v>220</v>
      </c>
      <c r="JD20" t="s">
        <v>220</v>
      </c>
      <c r="JE20" t="s">
        <v>220</v>
      </c>
      <c r="JF20" t="s">
        <v>220</v>
      </c>
      <c r="JG20" t="s">
        <v>220</v>
      </c>
      <c r="JH20" t="s">
        <v>220</v>
      </c>
      <c r="JI20" t="s">
        <v>220</v>
      </c>
      <c r="JJ20" t="s">
        <v>220</v>
      </c>
      <c r="JK20" t="s">
        <v>220</v>
      </c>
      <c r="JL20" t="s">
        <v>220</v>
      </c>
      <c r="JM20" t="s">
        <v>220</v>
      </c>
      <c r="JN20" t="s">
        <v>220</v>
      </c>
      <c r="JO20" t="s">
        <v>220</v>
      </c>
      <c r="JP20" t="s">
        <v>220</v>
      </c>
      <c r="JQ20" t="s">
        <v>220</v>
      </c>
      <c r="JR20" t="s">
        <v>220</v>
      </c>
      <c r="JS20" t="s">
        <v>220</v>
      </c>
      <c r="JT20" t="s">
        <v>220</v>
      </c>
      <c r="JU20" t="s">
        <v>220</v>
      </c>
      <c r="JV20" t="s">
        <v>220</v>
      </c>
      <c r="JW20" t="s">
        <v>220</v>
      </c>
      <c r="JX20" t="s">
        <v>220</v>
      </c>
      <c r="JY20" t="s">
        <v>220</v>
      </c>
      <c r="JZ20" t="s">
        <v>220</v>
      </c>
      <c r="KA20" t="s">
        <v>220</v>
      </c>
      <c r="KB20" t="s">
        <v>220</v>
      </c>
      <c r="KC20" t="s">
        <v>220</v>
      </c>
      <c r="KD20" t="s">
        <v>220</v>
      </c>
    </row>
    <row r="21" spans="1:290" hidden="1" x14ac:dyDescent="0.3">
      <c r="A21" s="1" t="s">
        <v>19</v>
      </c>
      <c r="B21" s="2">
        <v>4057059</v>
      </c>
      <c r="C21" s="5">
        <v>30334230</v>
      </c>
      <c r="D21" s="5">
        <v>30405434</v>
      </c>
      <c r="E21" s="5">
        <v>29703307</v>
      </c>
      <c r="F21" s="5">
        <v>29586399</v>
      </c>
      <c r="G21" s="5">
        <v>28995001</v>
      </c>
      <c r="H21" s="5">
        <v>27497882</v>
      </c>
      <c r="I21" s="5">
        <v>27485119</v>
      </c>
      <c r="J21" s="5">
        <v>27314778</v>
      </c>
      <c r="K21" s="5">
        <v>28510924</v>
      </c>
      <c r="L21" s="5">
        <v>26554308</v>
      </c>
      <c r="M21" s="5">
        <v>24815397</v>
      </c>
      <c r="N21" s="5">
        <v>24258255</v>
      </c>
      <c r="O21" s="5">
        <v>23981086</v>
      </c>
      <c r="P21" s="5">
        <v>23954744</v>
      </c>
      <c r="Q21" s="5">
        <v>24923995</v>
      </c>
      <c r="R21" s="5">
        <v>23747995</v>
      </c>
      <c r="S21" s="5">
        <v>23686937</v>
      </c>
      <c r="T21" s="5">
        <v>22867469</v>
      </c>
      <c r="U21" s="5">
        <v>21715025</v>
      </c>
      <c r="V21" s="5">
        <v>22415359</v>
      </c>
      <c r="W21" s="5">
        <v>21109374</v>
      </c>
      <c r="X21" s="5">
        <v>21090164</v>
      </c>
      <c r="Y21" s="5" t="s">
        <v>220</v>
      </c>
      <c r="Z21" s="5" t="s">
        <v>220</v>
      </c>
      <c r="AA21" s="5">
        <v>18103209</v>
      </c>
      <c r="AB21" s="5">
        <v>17194725</v>
      </c>
      <c r="AC21" s="5" t="s">
        <v>220</v>
      </c>
      <c r="AD21" s="5" t="s">
        <v>220</v>
      </c>
      <c r="AE21" s="5" t="s">
        <v>220</v>
      </c>
      <c r="AF21" s="5" t="s">
        <v>220</v>
      </c>
      <c r="AG21" s="5" t="s">
        <v>220</v>
      </c>
      <c r="AH21" s="5" t="s">
        <v>220</v>
      </c>
      <c r="AI21" s="5">
        <v>92179774</v>
      </c>
      <c r="AJ21" s="5">
        <v>90408836</v>
      </c>
      <c r="AK21" s="5">
        <v>88636417</v>
      </c>
      <c r="AL21" s="5">
        <v>86828900</v>
      </c>
      <c r="AM21" s="5">
        <v>84190647</v>
      </c>
      <c r="AN21" s="5">
        <v>81839060</v>
      </c>
      <c r="AO21" s="5">
        <v>79984965</v>
      </c>
      <c r="AP21" s="5">
        <v>78593425</v>
      </c>
      <c r="AQ21" s="5">
        <v>80012852</v>
      </c>
      <c r="AR21" s="5">
        <v>76973115</v>
      </c>
      <c r="AS21" s="5">
        <v>74579298</v>
      </c>
      <c r="AT21" s="5">
        <v>74839973</v>
      </c>
      <c r="AU21" s="5">
        <v>76148640</v>
      </c>
      <c r="AV21" s="5">
        <v>75876927</v>
      </c>
      <c r="AW21" s="5">
        <v>74189448</v>
      </c>
      <c r="AX21" s="5">
        <v>73631547</v>
      </c>
      <c r="AY21" s="5">
        <v>70814526</v>
      </c>
      <c r="AZ21" s="5">
        <v>69508780</v>
      </c>
      <c r="BA21" s="5">
        <v>71411884</v>
      </c>
      <c r="BB21" s="5">
        <v>74541270</v>
      </c>
      <c r="BC21" s="5">
        <v>72146054</v>
      </c>
      <c r="BD21" s="5">
        <v>72530055</v>
      </c>
      <c r="BE21" s="5" t="s">
        <v>220</v>
      </c>
      <c r="BF21" s="5" t="s">
        <v>220</v>
      </c>
      <c r="BG21" s="5">
        <v>61075582</v>
      </c>
      <c r="BH21" s="5">
        <v>61322796</v>
      </c>
      <c r="BI21" s="5" t="s">
        <v>220</v>
      </c>
      <c r="BJ21" s="5" t="s">
        <v>220</v>
      </c>
      <c r="BK21" s="5" t="s">
        <v>220</v>
      </c>
      <c r="BL21" s="5" t="s">
        <v>220</v>
      </c>
      <c r="BM21" s="5" t="s">
        <v>220</v>
      </c>
      <c r="BN21" s="5" t="s">
        <v>220</v>
      </c>
      <c r="BO21" s="6" t="s">
        <v>220</v>
      </c>
      <c r="BP21" s="6" t="s">
        <v>220</v>
      </c>
      <c r="BQ21" s="6" t="s">
        <v>220</v>
      </c>
      <c r="BR21" s="6" t="s">
        <v>220</v>
      </c>
      <c r="BS21" s="6" t="s">
        <v>220</v>
      </c>
      <c r="BT21" s="6" t="s">
        <v>220</v>
      </c>
      <c r="BU21" s="6" t="s">
        <v>220</v>
      </c>
      <c r="BV21" s="6" t="s">
        <v>220</v>
      </c>
      <c r="BW21" s="6" t="s">
        <v>220</v>
      </c>
      <c r="BX21" s="6" t="s">
        <v>220</v>
      </c>
      <c r="BY21" s="6" t="s">
        <v>220</v>
      </c>
      <c r="BZ21" s="6" t="s">
        <v>220</v>
      </c>
      <c r="CA21" s="6" t="s">
        <v>220</v>
      </c>
      <c r="CB21" s="6" t="s">
        <v>220</v>
      </c>
      <c r="CC21" s="6" t="s">
        <v>220</v>
      </c>
      <c r="CD21" s="6" t="s">
        <v>220</v>
      </c>
      <c r="CE21" s="6" t="s">
        <v>220</v>
      </c>
      <c r="CF21" s="6">
        <v>12.41428786271425</v>
      </c>
      <c r="CG21" s="6">
        <v>10.398381680198209</v>
      </c>
      <c r="CH21" s="6" t="s">
        <v>220</v>
      </c>
      <c r="CI21" s="6" t="s">
        <v>220</v>
      </c>
      <c r="CJ21" s="6" t="s">
        <v>220</v>
      </c>
      <c r="CK21" s="6" t="s">
        <v>220</v>
      </c>
      <c r="CL21" s="6" t="s">
        <v>220</v>
      </c>
      <c r="CM21" s="6" t="s">
        <v>220</v>
      </c>
      <c r="CN21" s="6" t="s">
        <v>220</v>
      </c>
      <c r="CO21" s="6" t="s">
        <v>220</v>
      </c>
      <c r="CP21" s="6" t="s">
        <v>220</v>
      </c>
      <c r="CQ21" s="6" t="s">
        <v>220</v>
      </c>
      <c r="CR21" s="6" t="s">
        <v>220</v>
      </c>
      <c r="CS21" s="6" t="s">
        <v>220</v>
      </c>
      <c r="CT21" s="6" t="s">
        <v>220</v>
      </c>
      <c r="CU21" s="6" t="s">
        <v>220</v>
      </c>
      <c r="CV21" s="6" t="s">
        <v>220</v>
      </c>
      <c r="CW21" s="6" t="s">
        <v>220</v>
      </c>
      <c r="CX21" s="6" t="s">
        <v>220</v>
      </c>
      <c r="CY21" s="6" t="s">
        <v>220</v>
      </c>
      <c r="CZ21" s="6" t="s">
        <v>220</v>
      </c>
      <c r="DA21" s="6" t="s">
        <v>220</v>
      </c>
      <c r="DB21" s="6" t="s">
        <v>220</v>
      </c>
      <c r="DC21" s="6" t="s">
        <v>220</v>
      </c>
      <c r="DD21" s="6" t="s">
        <v>220</v>
      </c>
      <c r="DE21" s="6" t="s">
        <v>220</v>
      </c>
      <c r="DF21" s="6" t="s">
        <v>220</v>
      </c>
      <c r="DG21" s="6" t="s">
        <v>220</v>
      </c>
      <c r="DH21" s="6" t="s">
        <v>220</v>
      </c>
      <c r="DI21" s="6" t="s">
        <v>220</v>
      </c>
      <c r="DJ21" s="6" t="s">
        <v>220</v>
      </c>
      <c r="DK21" s="6" t="s">
        <v>220</v>
      </c>
      <c r="DL21" s="6">
        <v>15.527932982540429</v>
      </c>
      <c r="DM21" s="6">
        <v>8.0499957445165808</v>
      </c>
      <c r="DN21" s="6" t="s">
        <v>220</v>
      </c>
      <c r="DO21" s="6" t="s">
        <v>220</v>
      </c>
      <c r="DP21" s="6" t="s">
        <v>220</v>
      </c>
      <c r="DQ21" s="6" t="s">
        <v>220</v>
      </c>
      <c r="DR21" s="6" t="s">
        <v>220</v>
      </c>
      <c r="DS21" s="6" t="s">
        <v>220</v>
      </c>
      <c r="DT21" s="6" t="s">
        <v>220</v>
      </c>
      <c r="DU21" s="6" t="s">
        <v>220</v>
      </c>
      <c r="DV21" s="6" t="s">
        <v>220</v>
      </c>
      <c r="DW21" s="6" t="s">
        <v>220</v>
      </c>
      <c r="DX21" s="6" t="s">
        <v>220</v>
      </c>
      <c r="DY21" s="6" t="s">
        <v>220</v>
      </c>
      <c r="DZ21" s="6" t="s">
        <v>220</v>
      </c>
      <c r="EA21" s="6" t="s">
        <v>220</v>
      </c>
      <c r="EB21" s="6" t="s">
        <v>220</v>
      </c>
      <c r="EC21" s="6" t="s">
        <v>220</v>
      </c>
      <c r="ED21" s="6" t="s">
        <v>220</v>
      </c>
      <c r="EE21" s="6" t="s">
        <v>220</v>
      </c>
      <c r="EF21" s="6" t="s">
        <v>220</v>
      </c>
      <c r="EG21" s="6" t="s">
        <v>220</v>
      </c>
      <c r="EH21" s="6" t="s">
        <v>220</v>
      </c>
      <c r="EI21" s="6" t="s">
        <v>220</v>
      </c>
      <c r="EJ21" s="6" t="s">
        <v>220</v>
      </c>
      <c r="EK21" s="6" t="s">
        <v>220</v>
      </c>
      <c r="EL21" s="6" t="s">
        <v>220</v>
      </c>
      <c r="EM21" s="6" t="s">
        <v>220</v>
      </c>
      <c r="EN21" s="6" t="s">
        <v>220</v>
      </c>
      <c r="EO21" s="6" t="s">
        <v>220</v>
      </c>
      <c r="EP21" s="6" t="s">
        <v>220</v>
      </c>
      <c r="EQ21" s="6" t="s">
        <v>220</v>
      </c>
      <c r="ER21" s="6">
        <v>12.414287862714255</v>
      </c>
      <c r="ES21" s="6">
        <v>10.374560805757463</v>
      </c>
      <c r="ET21" s="6" t="s">
        <v>220</v>
      </c>
      <c r="EU21" s="6" t="s">
        <v>220</v>
      </c>
      <c r="EV21" s="6" t="s">
        <v>220</v>
      </c>
      <c r="EW21" s="6" t="s">
        <v>220</v>
      </c>
      <c r="EX21" s="6" t="s">
        <v>220</v>
      </c>
      <c r="EY21" s="6" t="s">
        <v>220</v>
      </c>
      <c r="EZ21" s="6" t="s">
        <v>220</v>
      </c>
      <c r="FA21" s="6" t="s">
        <v>220</v>
      </c>
      <c r="FB21" s="6" t="s">
        <v>220</v>
      </c>
      <c r="FC21" s="6" t="s">
        <v>220</v>
      </c>
      <c r="FD21" s="6" t="s">
        <v>220</v>
      </c>
      <c r="FE21" s="6" t="s">
        <v>220</v>
      </c>
      <c r="FF21" s="6" t="s">
        <v>220</v>
      </c>
      <c r="FG21" s="6" t="s">
        <v>220</v>
      </c>
      <c r="FH21" s="6" t="s">
        <v>220</v>
      </c>
      <c r="FI21" s="6" t="s">
        <v>220</v>
      </c>
      <c r="FJ21" s="6" t="s">
        <v>220</v>
      </c>
      <c r="FK21" s="6" t="s">
        <v>220</v>
      </c>
      <c r="FL21" s="6" t="s">
        <v>220</v>
      </c>
      <c r="FM21" s="6" t="s">
        <v>220</v>
      </c>
      <c r="FN21" s="6" t="s">
        <v>220</v>
      </c>
      <c r="FO21" s="6" t="s">
        <v>220</v>
      </c>
      <c r="FP21" s="6" t="s">
        <v>220</v>
      </c>
      <c r="FQ21" s="6" t="s">
        <v>220</v>
      </c>
      <c r="FR21" s="6" t="s">
        <v>220</v>
      </c>
      <c r="FS21" s="6" t="s">
        <v>220</v>
      </c>
      <c r="FT21" s="6" t="s">
        <v>220</v>
      </c>
      <c r="FU21" s="6" t="s">
        <v>220</v>
      </c>
      <c r="FV21" s="6" t="s">
        <v>220</v>
      </c>
      <c r="FW21" s="6" t="s">
        <v>220</v>
      </c>
      <c r="FX21" s="6">
        <v>15.527932982540433</v>
      </c>
      <c r="FY21" s="6">
        <v>7.9828786520837154</v>
      </c>
      <c r="FZ21" s="6" t="s">
        <v>220</v>
      </c>
      <c r="GA21" s="6" t="s">
        <v>220</v>
      </c>
      <c r="GB21" s="6" t="s">
        <v>220</v>
      </c>
      <c r="GC21" s="6" t="s">
        <v>220</v>
      </c>
      <c r="GD21" s="6" t="s">
        <v>220</v>
      </c>
      <c r="GE21" s="6" t="s">
        <v>220</v>
      </c>
      <c r="GF21" s="6" t="s">
        <v>220</v>
      </c>
      <c r="GG21" s="6" t="s">
        <v>220</v>
      </c>
      <c r="GH21" s="6" t="s">
        <v>220</v>
      </c>
      <c r="GI21" s="6" t="s">
        <v>220</v>
      </c>
      <c r="GJ21" s="6" t="s">
        <v>220</v>
      </c>
      <c r="GK21" s="6" t="s">
        <v>220</v>
      </c>
      <c r="GL21" s="6" t="s">
        <v>220</v>
      </c>
      <c r="GM21" s="5" t="s">
        <v>220</v>
      </c>
      <c r="GN21" s="5" t="s">
        <v>220</v>
      </c>
      <c r="GO21" s="5" t="s">
        <v>220</v>
      </c>
      <c r="GP21" s="5" t="s">
        <v>220</v>
      </c>
      <c r="GQ21" s="5" t="s">
        <v>220</v>
      </c>
      <c r="GR21" s="5" t="s">
        <v>220</v>
      </c>
      <c r="GS21" s="5" t="s">
        <v>220</v>
      </c>
      <c r="GT21" s="5" t="s">
        <v>220</v>
      </c>
      <c r="GU21" s="5" t="s">
        <v>220</v>
      </c>
      <c r="GV21" s="5" t="s">
        <v>220</v>
      </c>
      <c r="GW21" s="5" t="s">
        <v>220</v>
      </c>
      <c r="GX21" s="5" t="s">
        <v>220</v>
      </c>
      <c r="GY21" s="5" t="s">
        <v>220</v>
      </c>
      <c r="GZ21" s="5" t="s">
        <v>220</v>
      </c>
      <c r="HA21" s="5" t="s">
        <v>220</v>
      </c>
      <c r="HB21" s="5" t="s">
        <v>220</v>
      </c>
      <c r="HC21" s="5" t="s">
        <v>220</v>
      </c>
      <c r="HD21" s="5">
        <v>152198</v>
      </c>
      <c r="HE21" s="5">
        <v>1518050</v>
      </c>
      <c r="HF21" s="5" t="s">
        <v>220</v>
      </c>
      <c r="HG21" s="5" t="s">
        <v>220</v>
      </c>
      <c r="HH21" s="5" t="s">
        <v>220</v>
      </c>
      <c r="HI21" s="5" t="s">
        <v>220</v>
      </c>
      <c r="HJ21" s="5" t="s">
        <v>220</v>
      </c>
      <c r="HK21" s="5" t="s">
        <v>220</v>
      </c>
      <c r="HL21" s="5" t="s">
        <v>220</v>
      </c>
      <c r="HM21" s="5" t="s">
        <v>220</v>
      </c>
      <c r="HN21" s="5" t="s">
        <v>220</v>
      </c>
      <c r="HO21" s="5" t="s">
        <v>220</v>
      </c>
      <c r="HP21" s="5" t="s">
        <v>220</v>
      </c>
      <c r="HQ21" s="5" t="s">
        <v>220</v>
      </c>
      <c r="HR21" s="5" t="s">
        <v>220</v>
      </c>
      <c r="HS21" s="5" t="s">
        <v>220</v>
      </c>
      <c r="HT21" s="5" t="s">
        <v>220</v>
      </c>
      <c r="HU21" s="5" t="s">
        <v>220</v>
      </c>
      <c r="HV21" s="5" t="s">
        <v>220</v>
      </c>
      <c r="HW21" s="5" t="s">
        <v>220</v>
      </c>
      <c r="HX21" s="5" t="s">
        <v>220</v>
      </c>
      <c r="HY21" s="5" t="s">
        <v>220</v>
      </c>
      <c r="HZ21" s="5" t="s">
        <v>220</v>
      </c>
      <c r="IA21" s="5" t="s">
        <v>220</v>
      </c>
      <c r="IB21" s="5" t="s">
        <v>220</v>
      </c>
      <c r="IC21" s="5" t="s">
        <v>220</v>
      </c>
      <c r="ID21" s="5" t="s">
        <v>220</v>
      </c>
      <c r="IE21" s="5" t="s">
        <v>220</v>
      </c>
      <c r="IF21" s="5" t="s">
        <v>220</v>
      </c>
      <c r="IG21" s="5" t="s">
        <v>220</v>
      </c>
      <c r="IH21" s="5" t="s">
        <v>220</v>
      </c>
      <c r="II21" s="5" t="s">
        <v>220</v>
      </c>
      <c r="IJ21" s="5">
        <v>174358</v>
      </c>
      <c r="IK21" s="5">
        <v>1734881</v>
      </c>
      <c r="IL21" s="5" t="s">
        <v>220</v>
      </c>
      <c r="IM21" s="5" t="s">
        <v>220</v>
      </c>
      <c r="IN21" s="5" t="s">
        <v>220</v>
      </c>
      <c r="IO21" s="5" t="s">
        <v>220</v>
      </c>
      <c r="IP21" s="5" t="s">
        <v>220</v>
      </c>
      <c r="IQ21" s="5" t="s">
        <v>220</v>
      </c>
      <c r="IR21" s="5" t="s">
        <v>220</v>
      </c>
      <c r="IS21" s="5" t="s">
        <v>220</v>
      </c>
      <c r="IT21" s="5" t="s">
        <v>220</v>
      </c>
      <c r="IU21" s="5" t="s">
        <v>220</v>
      </c>
      <c r="IV21" s="5" t="s">
        <v>220</v>
      </c>
      <c r="IW21" s="5" t="s">
        <v>220</v>
      </c>
      <c r="IX21" s="5" t="s">
        <v>220</v>
      </c>
      <c r="IY21" t="s">
        <v>220</v>
      </c>
      <c r="IZ21" t="s">
        <v>220</v>
      </c>
      <c r="JA21" t="s">
        <v>220</v>
      </c>
      <c r="JB21" t="s">
        <v>220</v>
      </c>
      <c r="JC21" t="s">
        <v>220</v>
      </c>
      <c r="JD21" t="s">
        <v>220</v>
      </c>
      <c r="JE21" t="s">
        <v>220</v>
      </c>
      <c r="JF21" t="s">
        <v>220</v>
      </c>
      <c r="JG21" t="s">
        <v>220</v>
      </c>
      <c r="JH21" t="s">
        <v>220</v>
      </c>
      <c r="JI21" t="s">
        <v>220</v>
      </c>
      <c r="JJ21" t="s">
        <v>220</v>
      </c>
      <c r="JK21" t="s">
        <v>220</v>
      </c>
      <c r="JL21" t="s">
        <v>220</v>
      </c>
      <c r="JM21" t="s">
        <v>220</v>
      </c>
      <c r="JN21" t="s">
        <v>220</v>
      </c>
      <c r="JO21" t="s">
        <v>220</v>
      </c>
      <c r="JP21">
        <v>1935615</v>
      </c>
      <c r="JQ21">
        <v>70537437</v>
      </c>
      <c r="JR21" t="s">
        <v>220</v>
      </c>
      <c r="JS21" t="s">
        <v>220</v>
      </c>
      <c r="JT21" t="s">
        <v>220</v>
      </c>
      <c r="JU21" t="s">
        <v>220</v>
      </c>
      <c r="JV21" t="s">
        <v>220</v>
      </c>
      <c r="JW21" t="s">
        <v>220</v>
      </c>
      <c r="JX21" t="s">
        <v>220</v>
      </c>
      <c r="JY21" t="s">
        <v>220</v>
      </c>
      <c r="JZ21" t="s">
        <v>220</v>
      </c>
      <c r="KA21" t="s">
        <v>220</v>
      </c>
      <c r="KB21" t="s">
        <v>220</v>
      </c>
      <c r="KC21" t="s">
        <v>220</v>
      </c>
      <c r="KD21" t="s">
        <v>220</v>
      </c>
    </row>
    <row r="22" spans="1:290" hidden="1" x14ac:dyDescent="0.3">
      <c r="A22" s="1" t="s">
        <v>20</v>
      </c>
      <c r="B22" s="2">
        <v>4057076</v>
      </c>
      <c r="C22" s="5">
        <v>1741289</v>
      </c>
      <c r="D22" s="5">
        <v>1889082</v>
      </c>
      <c r="E22" s="5">
        <v>1698369</v>
      </c>
      <c r="F22" s="5">
        <v>1783747</v>
      </c>
      <c r="G22" s="5">
        <v>1712057</v>
      </c>
      <c r="H22" s="5">
        <v>1684952</v>
      </c>
      <c r="I22" s="5">
        <v>1760152</v>
      </c>
      <c r="J22" s="5">
        <v>1800613</v>
      </c>
      <c r="K22" s="5">
        <v>1944957</v>
      </c>
      <c r="L22" s="5">
        <v>1958837</v>
      </c>
      <c r="M22" s="5">
        <v>1916310</v>
      </c>
      <c r="N22" s="5">
        <v>2003545</v>
      </c>
      <c r="O22" s="5">
        <v>2087392</v>
      </c>
      <c r="P22" s="5">
        <v>2004577</v>
      </c>
      <c r="Q22" s="5">
        <v>2146753</v>
      </c>
      <c r="R22" s="5">
        <v>2002612</v>
      </c>
      <c r="S22" s="5">
        <v>1978211</v>
      </c>
      <c r="T22" s="5">
        <v>1882605</v>
      </c>
      <c r="U22" s="5">
        <v>1805622</v>
      </c>
      <c r="V22" s="5">
        <v>1712561</v>
      </c>
      <c r="W22" s="5">
        <v>1714749</v>
      </c>
      <c r="X22" s="5">
        <v>1616938</v>
      </c>
      <c r="Y22" s="5">
        <v>1601558</v>
      </c>
      <c r="Z22" s="5">
        <v>1631349</v>
      </c>
      <c r="AA22" s="5">
        <v>1565481</v>
      </c>
      <c r="AB22" s="5">
        <v>1590759</v>
      </c>
      <c r="AC22" s="5">
        <v>1570502</v>
      </c>
      <c r="AD22" s="5">
        <v>1527459</v>
      </c>
      <c r="AE22" s="5">
        <v>1520127</v>
      </c>
      <c r="AF22" s="5">
        <v>1512400</v>
      </c>
      <c r="AG22" s="5">
        <v>1509139</v>
      </c>
      <c r="AH22" s="5">
        <v>1498732</v>
      </c>
      <c r="AI22" s="5">
        <v>2649710</v>
      </c>
      <c r="AJ22" s="5">
        <v>2841041</v>
      </c>
      <c r="AK22" s="5">
        <v>2602989</v>
      </c>
      <c r="AL22" s="5">
        <v>2684357</v>
      </c>
      <c r="AM22" s="5">
        <v>2608207</v>
      </c>
      <c r="AN22" s="5">
        <v>2623309</v>
      </c>
      <c r="AO22" s="5">
        <v>2761676</v>
      </c>
      <c r="AP22" s="5">
        <v>2832630</v>
      </c>
      <c r="AQ22" s="5">
        <v>3151780</v>
      </c>
      <c r="AR22" s="5">
        <v>3309295</v>
      </c>
      <c r="AS22" s="5">
        <v>3418679</v>
      </c>
      <c r="AT22" s="5">
        <v>3873641</v>
      </c>
      <c r="AU22" s="5">
        <v>4904437</v>
      </c>
      <c r="AV22" s="5">
        <v>4203261</v>
      </c>
      <c r="AW22" s="5">
        <v>4464847</v>
      </c>
      <c r="AX22" s="5">
        <v>4627726</v>
      </c>
      <c r="AY22" s="5">
        <v>4726671</v>
      </c>
      <c r="AZ22" s="5">
        <v>5011035</v>
      </c>
      <c r="BA22" s="5">
        <v>5370786</v>
      </c>
      <c r="BB22" s="5">
        <v>6067833</v>
      </c>
      <c r="BC22" s="5">
        <v>5795141</v>
      </c>
      <c r="BD22" s="5">
        <v>5794580</v>
      </c>
      <c r="BE22" s="5">
        <v>5354596</v>
      </c>
      <c r="BF22" s="5">
        <v>5181382</v>
      </c>
      <c r="BG22" s="5">
        <v>5073150</v>
      </c>
      <c r="BH22" s="5">
        <v>5037541</v>
      </c>
      <c r="BI22" s="5">
        <v>5227090</v>
      </c>
      <c r="BJ22" s="5">
        <v>5411098</v>
      </c>
      <c r="BK22" s="5">
        <v>5740232</v>
      </c>
      <c r="BL22" s="5">
        <v>5683589</v>
      </c>
      <c r="BM22" s="5">
        <v>5624797</v>
      </c>
      <c r="BN22" s="5">
        <v>5217141</v>
      </c>
      <c r="BO22" s="6">
        <v>17.19179764807442</v>
      </c>
      <c r="BP22" s="6">
        <v>18.586593911751841</v>
      </c>
      <c r="BQ22" s="6">
        <v>17.03746359006788</v>
      </c>
      <c r="BR22" s="6">
        <v>16.478009493498789</v>
      </c>
      <c r="BS22" s="6">
        <v>17.673301765069731</v>
      </c>
      <c r="BT22" s="6">
        <v>18.782612204976751</v>
      </c>
      <c r="BU22" s="6">
        <v>16.859168980860741</v>
      </c>
      <c r="BV22" s="6">
        <v>16.22435458127061</v>
      </c>
      <c r="BW22" s="6">
        <v>15.95906747552773</v>
      </c>
      <c r="BX22" s="6">
        <v>16.51137894577241</v>
      </c>
      <c r="BY22" s="6">
        <v>15.811220522775541</v>
      </c>
      <c r="BZ22" s="6">
        <v>16.280193357274229</v>
      </c>
      <c r="CA22" s="6">
        <v>14.003455029050601</v>
      </c>
      <c r="CB22" s="6">
        <v>12.826346905107661</v>
      </c>
      <c r="CC22" s="6">
        <v>12.607272471495319</v>
      </c>
      <c r="CD22" s="6">
        <v>10.42713216539199</v>
      </c>
      <c r="CE22" s="6">
        <v>10.39075204818899</v>
      </c>
      <c r="CF22" s="6">
        <v>9.9615160907359694</v>
      </c>
      <c r="CG22" s="6">
        <v>9.9445564711531294</v>
      </c>
      <c r="CH22" s="6">
        <v>11.49191182095119</v>
      </c>
      <c r="CI22" s="6" t="s">
        <v>220</v>
      </c>
      <c r="CJ22" s="6" t="s">
        <v>220</v>
      </c>
      <c r="CK22" s="6" t="s">
        <v>220</v>
      </c>
      <c r="CL22" s="6" t="s">
        <v>220</v>
      </c>
      <c r="CM22" s="6" t="s">
        <v>220</v>
      </c>
      <c r="CN22" s="6" t="s">
        <v>220</v>
      </c>
      <c r="CO22" s="6" t="s">
        <v>220</v>
      </c>
      <c r="CP22" s="6" t="s">
        <v>220</v>
      </c>
      <c r="CQ22" s="6" t="s">
        <v>220</v>
      </c>
      <c r="CR22" s="6" t="s">
        <v>220</v>
      </c>
      <c r="CS22" s="6" t="s">
        <v>220</v>
      </c>
      <c r="CT22" s="6" t="s">
        <v>220</v>
      </c>
      <c r="CU22" s="6">
        <v>15.73700988721135</v>
      </c>
      <c r="CV22" s="6">
        <v>17.018648648841442</v>
      </c>
      <c r="CW22" s="6">
        <v>15.570870884591059</v>
      </c>
      <c r="CX22" s="6">
        <v>15.15402277239094</v>
      </c>
      <c r="CY22" s="6">
        <v>16.36060642724545</v>
      </c>
      <c r="CZ22" s="6">
        <v>17.582680177734598</v>
      </c>
      <c r="DA22" s="6">
        <v>15.483549719681321</v>
      </c>
      <c r="DB22" s="6">
        <v>14.85159193119498</v>
      </c>
      <c r="DC22" s="6">
        <v>14.477965639866779</v>
      </c>
      <c r="DD22" s="6">
        <v>14.94001820597337</v>
      </c>
      <c r="DE22" s="6">
        <v>14.199638548190659</v>
      </c>
      <c r="DF22" s="6">
        <v>14.86112750727095</v>
      </c>
      <c r="DG22" s="6">
        <v>11.862682442570691</v>
      </c>
      <c r="DH22" s="6">
        <v>11.15254068492326</v>
      </c>
      <c r="DI22" s="6">
        <v>11.35883480131546</v>
      </c>
      <c r="DJ22" s="6">
        <v>8.8777263877759491</v>
      </c>
      <c r="DK22" s="6">
        <v>8.8296641030308791</v>
      </c>
      <c r="DL22" s="6">
        <v>7.8871085739081597</v>
      </c>
      <c r="DM22" s="6">
        <v>7.71179246830323</v>
      </c>
      <c r="DN22" s="6">
        <v>8.9491336687939604</v>
      </c>
      <c r="DO22" s="6" t="s">
        <v>220</v>
      </c>
      <c r="DP22" s="6" t="s">
        <v>220</v>
      </c>
      <c r="DQ22" s="6" t="s">
        <v>220</v>
      </c>
      <c r="DR22" s="6" t="s">
        <v>220</v>
      </c>
      <c r="DS22" s="6" t="s">
        <v>220</v>
      </c>
      <c r="DT22" s="6" t="s">
        <v>220</v>
      </c>
      <c r="DU22" s="6" t="s">
        <v>220</v>
      </c>
      <c r="DV22" s="6" t="s">
        <v>220</v>
      </c>
      <c r="DW22" s="6" t="s">
        <v>220</v>
      </c>
      <c r="DX22" s="6" t="s">
        <v>220</v>
      </c>
      <c r="DY22" s="6" t="s">
        <v>220</v>
      </c>
      <c r="DZ22" s="6" t="s">
        <v>220</v>
      </c>
      <c r="EA22" s="6">
        <v>16.30220494000616</v>
      </c>
      <c r="EB22" s="6">
        <v>17.63605395849368</v>
      </c>
      <c r="EC22" s="6">
        <v>16.083494117106468</v>
      </c>
      <c r="ED22" s="6">
        <v>15.434814018076448</v>
      </c>
      <c r="EE22" s="6">
        <v>16.208808370325592</v>
      </c>
      <c r="EF22" s="6">
        <v>17.07988401899399</v>
      </c>
      <c r="EG22" s="6">
        <v>15.676318514326839</v>
      </c>
      <c r="EH22" s="6">
        <v>15.382704892915626</v>
      </c>
      <c r="EI22" s="6">
        <v>15.378002962423498</v>
      </c>
      <c r="EJ22" s="6">
        <v>15.946942844325408</v>
      </c>
      <c r="EK22" s="6">
        <v>15.348347021237259</v>
      </c>
      <c r="EL22" s="6">
        <v>15.871085698929633</v>
      </c>
      <c r="EM22" s="6">
        <v>13.875988644952711</v>
      </c>
      <c r="EN22" s="6">
        <v>12.720334479424777</v>
      </c>
      <c r="EO22" s="6">
        <v>12.5347107212762</v>
      </c>
      <c r="EP22" s="6">
        <v>10.409688045029727</v>
      </c>
      <c r="EQ22" s="6">
        <v>10.388098318240621</v>
      </c>
      <c r="ER22" s="6">
        <v>9.9586862207581959</v>
      </c>
      <c r="ES22" s="6">
        <v>9.9395489099496181</v>
      </c>
      <c r="ET22" s="6">
        <v>11.485668794452399</v>
      </c>
      <c r="EU22" s="6" t="s">
        <v>220</v>
      </c>
      <c r="EV22" s="6" t="s">
        <v>220</v>
      </c>
      <c r="EW22" s="6" t="s">
        <v>220</v>
      </c>
      <c r="EX22" s="6" t="s">
        <v>220</v>
      </c>
      <c r="EY22" s="6" t="s">
        <v>220</v>
      </c>
      <c r="EZ22" s="6" t="s">
        <v>220</v>
      </c>
      <c r="FA22" s="6" t="s">
        <v>220</v>
      </c>
      <c r="FB22" s="6" t="s">
        <v>220</v>
      </c>
      <c r="FC22" s="6" t="s">
        <v>220</v>
      </c>
      <c r="FD22" s="6" t="s">
        <v>220</v>
      </c>
      <c r="FE22" s="6" t="s">
        <v>220</v>
      </c>
      <c r="FF22" s="6" t="s">
        <v>220</v>
      </c>
      <c r="FG22" s="6">
        <v>10.314518095643995</v>
      </c>
      <c r="FH22" s="6">
        <v>11.13146928152168</v>
      </c>
      <c r="FI22" s="6">
        <v>10.003299697046565</v>
      </c>
      <c r="FJ22" s="6">
        <v>9.7300596952044245</v>
      </c>
      <c r="FK22" s="6">
        <v>10.207578177131381</v>
      </c>
      <c r="FL22" s="6">
        <v>10.857990652400018</v>
      </c>
      <c r="FM22" s="6">
        <v>9.9599835807990882</v>
      </c>
      <c r="FN22" s="6">
        <v>9.7288708929381311</v>
      </c>
      <c r="FO22" s="6">
        <v>9.7817423883540382</v>
      </c>
      <c r="FP22" s="6">
        <v>10.210087377402687</v>
      </c>
      <c r="FQ22" s="6">
        <v>9.7250105714619224</v>
      </c>
      <c r="FR22" s="6">
        <v>10.477269939583866</v>
      </c>
      <c r="FS22" s="6">
        <v>10.215426948229807</v>
      </c>
      <c r="FT22" s="6">
        <v>8.3712040487237545</v>
      </c>
      <c r="FU22" s="6">
        <v>8.5325863367726154</v>
      </c>
      <c r="FV22" s="6">
        <v>7.0918076951228972</v>
      </c>
      <c r="FW22" s="6">
        <v>7.3680261962368192</v>
      </c>
      <c r="FX22" s="6">
        <v>7.2929862950593112</v>
      </c>
      <c r="FY22" s="6">
        <v>7.704730718956597</v>
      </c>
      <c r="FZ22" s="6">
        <v>8.8215066807029583</v>
      </c>
      <c r="GA22" s="6" t="s">
        <v>220</v>
      </c>
      <c r="GB22" s="6" t="s">
        <v>220</v>
      </c>
      <c r="GC22" s="6" t="s">
        <v>220</v>
      </c>
      <c r="GD22" s="6" t="s">
        <v>220</v>
      </c>
      <c r="GE22" s="6" t="s">
        <v>220</v>
      </c>
      <c r="GF22" s="6" t="s">
        <v>220</v>
      </c>
      <c r="GG22" s="6" t="s">
        <v>220</v>
      </c>
      <c r="GH22" s="6" t="s">
        <v>220</v>
      </c>
      <c r="GI22" s="6" t="s">
        <v>220</v>
      </c>
      <c r="GJ22" s="6" t="s">
        <v>220</v>
      </c>
      <c r="GK22" s="6" t="s">
        <v>220</v>
      </c>
      <c r="GL22" s="6" t="s">
        <v>220</v>
      </c>
      <c r="GM22" s="5">
        <v>261096</v>
      </c>
      <c r="GN22" s="5">
        <v>259328</v>
      </c>
      <c r="GO22" s="5">
        <v>257311</v>
      </c>
      <c r="GP22" s="5">
        <v>266061</v>
      </c>
      <c r="GQ22" s="5">
        <v>255778</v>
      </c>
      <c r="GR22" s="5">
        <v>254349</v>
      </c>
      <c r="GS22" s="5">
        <v>253893</v>
      </c>
      <c r="GT22" s="5">
        <v>253409</v>
      </c>
      <c r="GU22" s="5">
        <v>254155</v>
      </c>
      <c r="GV22" s="5">
        <v>253475</v>
      </c>
      <c r="GW22" s="5">
        <v>252909</v>
      </c>
      <c r="GX22" s="5">
        <v>253710</v>
      </c>
      <c r="GY22" s="5">
        <v>251848</v>
      </c>
      <c r="GZ22" s="5">
        <v>249619</v>
      </c>
      <c r="HA22" s="5">
        <v>250498</v>
      </c>
      <c r="HB22" s="5">
        <v>245994</v>
      </c>
      <c r="HC22" s="5">
        <v>243723</v>
      </c>
      <c r="HD22" s="5">
        <v>239296</v>
      </c>
      <c r="HE22" s="5">
        <v>237869</v>
      </c>
      <c r="HF22" s="5">
        <v>232188</v>
      </c>
      <c r="HG22" s="5" t="s">
        <v>220</v>
      </c>
      <c r="HH22" s="5" t="s">
        <v>220</v>
      </c>
      <c r="HI22" s="5" t="s">
        <v>220</v>
      </c>
      <c r="HJ22" s="5" t="s">
        <v>220</v>
      </c>
      <c r="HK22" s="5" t="s">
        <v>220</v>
      </c>
      <c r="HL22" s="5" t="s">
        <v>220</v>
      </c>
      <c r="HM22" s="5" t="s">
        <v>220</v>
      </c>
      <c r="HN22" s="5" t="s">
        <v>220</v>
      </c>
      <c r="HO22" s="5" t="s">
        <v>220</v>
      </c>
      <c r="HP22" s="5" t="s">
        <v>220</v>
      </c>
      <c r="HQ22" s="5" t="s">
        <v>220</v>
      </c>
      <c r="HR22" s="5" t="s">
        <v>220</v>
      </c>
      <c r="HS22" s="5">
        <v>309263</v>
      </c>
      <c r="HT22" s="5">
        <v>307025</v>
      </c>
      <c r="HU22" s="5">
        <v>304384</v>
      </c>
      <c r="HV22" s="5">
        <v>313580</v>
      </c>
      <c r="HW22" s="5">
        <v>302433</v>
      </c>
      <c r="HX22" s="5">
        <v>300647</v>
      </c>
      <c r="HY22" s="5">
        <v>300225</v>
      </c>
      <c r="HZ22" s="5">
        <v>299593</v>
      </c>
      <c r="IA22" s="5">
        <v>300537</v>
      </c>
      <c r="IB22" s="5">
        <v>299971</v>
      </c>
      <c r="IC22" s="5">
        <v>299587</v>
      </c>
      <c r="ID22" s="5">
        <v>300622</v>
      </c>
      <c r="IE22" s="5">
        <v>298387</v>
      </c>
      <c r="IF22" s="5">
        <v>295367</v>
      </c>
      <c r="IG22" s="5">
        <v>297587</v>
      </c>
      <c r="IH22" s="5">
        <v>291984</v>
      </c>
      <c r="II22" s="5">
        <v>289425</v>
      </c>
      <c r="IJ22" s="5">
        <v>282812</v>
      </c>
      <c r="IK22" s="5">
        <v>280764</v>
      </c>
      <c r="IL22" s="5">
        <v>273830</v>
      </c>
      <c r="IM22" s="5" t="s">
        <v>220</v>
      </c>
      <c r="IN22" s="5" t="s">
        <v>220</v>
      </c>
      <c r="IO22" s="5" t="s">
        <v>220</v>
      </c>
      <c r="IP22" s="5" t="s">
        <v>220</v>
      </c>
      <c r="IQ22" s="5" t="s">
        <v>220</v>
      </c>
      <c r="IR22" s="5" t="s">
        <v>220</v>
      </c>
      <c r="IS22" s="5" t="s">
        <v>220</v>
      </c>
      <c r="IT22" s="5" t="s">
        <v>220</v>
      </c>
      <c r="IU22" s="5" t="s">
        <v>220</v>
      </c>
      <c r="IV22" s="5" t="s">
        <v>220</v>
      </c>
      <c r="IW22" s="5" t="s">
        <v>220</v>
      </c>
      <c r="IX22" s="5" t="s">
        <v>220</v>
      </c>
      <c r="IY22">
        <v>4908557</v>
      </c>
      <c r="IZ22">
        <v>5081225</v>
      </c>
      <c r="JA22">
        <v>4848930</v>
      </c>
      <c r="JB22">
        <v>5065231</v>
      </c>
      <c r="JC22">
        <v>5077316</v>
      </c>
      <c r="JD22">
        <v>5020754</v>
      </c>
      <c r="JE22">
        <v>5108653</v>
      </c>
      <c r="JF22">
        <v>5073487</v>
      </c>
      <c r="JG22">
        <v>5184424</v>
      </c>
      <c r="JH22">
        <v>5214735</v>
      </c>
      <c r="JI22">
        <v>5174308</v>
      </c>
      <c r="JJ22">
        <v>5421565</v>
      </c>
      <c r="JK22">
        <v>5631561</v>
      </c>
      <c r="JL22">
        <v>5499412</v>
      </c>
      <c r="JM22">
        <v>5738893</v>
      </c>
      <c r="JN22">
        <v>5492154</v>
      </c>
      <c r="JO22">
        <v>5379704</v>
      </c>
      <c r="JP22">
        <v>5209800</v>
      </c>
      <c r="JQ22">
        <v>5008689</v>
      </c>
      <c r="JR22">
        <v>4827486</v>
      </c>
      <c r="JS22" t="s">
        <v>220</v>
      </c>
      <c r="JT22" t="s">
        <v>220</v>
      </c>
      <c r="JU22" t="s">
        <v>220</v>
      </c>
      <c r="JV22" t="s">
        <v>220</v>
      </c>
      <c r="JW22" t="s">
        <v>220</v>
      </c>
      <c r="JX22" t="s">
        <v>220</v>
      </c>
      <c r="JY22" t="s">
        <v>220</v>
      </c>
      <c r="JZ22" t="s">
        <v>220</v>
      </c>
      <c r="KA22" t="s">
        <v>220</v>
      </c>
      <c r="KB22" t="s">
        <v>220</v>
      </c>
      <c r="KC22" t="s">
        <v>220</v>
      </c>
      <c r="KD22" t="s">
        <v>220</v>
      </c>
    </row>
    <row r="23" spans="1:290" hidden="1" x14ac:dyDescent="0.3">
      <c r="A23" s="1" t="s">
        <v>21</v>
      </c>
      <c r="B23" s="2">
        <v>4057077</v>
      </c>
      <c r="C23" s="5" t="s">
        <v>220</v>
      </c>
      <c r="D23" s="5" t="s">
        <v>220</v>
      </c>
      <c r="E23" s="5" t="s">
        <v>220</v>
      </c>
      <c r="F23" s="5" t="s">
        <v>220</v>
      </c>
      <c r="G23" s="5" t="s">
        <v>220</v>
      </c>
      <c r="H23" s="5" t="s">
        <v>220</v>
      </c>
      <c r="I23" s="5" t="s">
        <v>220</v>
      </c>
      <c r="J23" s="5" t="s">
        <v>220</v>
      </c>
      <c r="K23" s="5" t="s">
        <v>220</v>
      </c>
      <c r="L23" s="5" t="s">
        <v>220</v>
      </c>
      <c r="M23" s="5">
        <v>1980263</v>
      </c>
      <c r="N23" s="5">
        <v>2065882</v>
      </c>
      <c r="O23" s="5">
        <v>2043903</v>
      </c>
      <c r="P23" s="5">
        <v>2033744</v>
      </c>
      <c r="Q23" s="5">
        <v>2117424</v>
      </c>
      <c r="R23" s="5">
        <v>1895095</v>
      </c>
      <c r="S23" s="5">
        <v>1891968</v>
      </c>
      <c r="T23" s="5">
        <v>1993346</v>
      </c>
      <c r="U23" s="5">
        <v>1840952</v>
      </c>
      <c r="V23" s="5">
        <v>1813123</v>
      </c>
      <c r="W23" s="5">
        <v>1772224</v>
      </c>
      <c r="X23" s="5">
        <v>1784934</v>
      </c>
      <c r="Y23" s="5">
        <v>1724774</v>
      </c>
      <c r="Z23" s="5">
        <v>1712748</v>
      </c>
      <c r="AA23" s="5">
        <v>1783047</v>
      </c>
      <c r="AB23" s="5">
        <v>1672146</v>
      </c>
      <c r="AC23" s="5">
        <v>1663697</v>
      </c>
      <c r="AD23" s="5">
        <v>1507911</v>
      </c>
      <c r="AE23" s="5">
        <v>1680135</v>
      </c>
      <c r="AF23" s="5">
        <v>1525403</v>
      </c>
      <c r="AG23" s="5">
        <v>1522591</v>
      </c>
      <c r="AH23" s="5">
        <v>1557419</v>
      </c>
      <c r="AI23" s="5" t="s">
        <v>220</v>
      </c>
      <c r="AJ23" s="5" t="s">
        <v>220</v>
      </c>
      <c r="AK23" s="5" t="s">
        <v>220</v>
      </c>
      <c r="AL23" s="5" t="s">
        <v>220</v>
      </c>
      <c r="AM23" s="5" t="s">
        <v>220</v>
      </c>
      <c r="AN23" s="5" t="s">
        <v>220</v>
      </c>
      <c r="AO23" s="5" t="s">
        <v>220</v>
      </c>
      <c r="AP23" s="5" t="s">
        <v>220</v>
      </c>
      <c r="AQ23" s="5" t="s">
        <v>220</v>
      </c>
      <c r="AR23" s="5" t="s">
        <v>220</v>
      </c>
      <c r="AS23" s="5">
        <v>5741302</v>
      </c>
      <c r="AT23" s="5">
        <v>6514201</v>
      </c>
      <c r="AU23" s="5">
        <v>6394539</v>
      </c>
      <c r="AV23" s="5">
        <v>6423414</v>
      </c>
      <c r="AW23" s="5">
        <v>6517767</v>
      </c>
      <c r="AX23" s="5">
        <v>5782182</v>
      </c>
      <c r="AY23" s="5">
        <v>10236395</v>
      </c>
      <c r="AZ23" s="5">
        <v>6567632</v>
      </c>
      <c r="BA23" s="5">
        <v>6742274</v>
      </c>
      <c r="BB23" s="5">
        <v>6816380</v>
      </c>
      <c r="BC23" s="5">
        <v>6511658</v>
      </c>
      <c r="BD23" s="5">
        <v>6564787</v>
      </c>
      <c r="BE23" s="5">
        <v>6344491</v>
      </c>
      <c r="BF23" s="5">
        <v>6186056</v>
      </c>
      <c r="BG23" s="5">
        <v>5917439</v>
      </c>
      <c r="BH23" s="5">
        <v>5836663</v>
      </c>
      <c r="BI23" s="5">
        <v>5534626</v>
      </c>
      <c r="BJ23" s="5">
        <v>5414714</v>
      </c>
      <c r="BK23" s="5">
        <v>5631725</v>
      </c>
      <c r="BL23" s="5">
        <v>5028760</v>
      </c>
      <c r="BM23" s="5">
        <v>4989474</v>
      </c>
      <c r="BN23" s="5">
        <v>4931205</v>
      </c>
      <c r="BO23" s="6" t="s">
        <v>220</v>
      </c>
      <c r="BP23" s="6" t="s">
        <v>220</v>
      </c>
      <c r="BQ23" s="6" t="s">
        <v>220</v>
      </c>
      <c r="BR23" s="6" t="s">
        <v>220</v>
      </c>
      <c r="BS23" s="6" t="s">
        <v>220</v>
      </c>
      <c r="BT23" s="6" t="s">
        <v>220</v>
      </c>
      <c r="BU23" s="6" t="s">
        <v>220</v>
      </c>
      <c r="BV23" s="6" t="s">
        <v>220</v>
      </c>
      <c r="BW23" s="6" t="s">
        <v>220</v>
      </c>
      <c r="BX23" s="6" t="s">
        <v>220</v>
      </c>
      <c r="BY23" s="6">
        <v>9.9557784671383498</v>
      </c>
      <c r="BZ23" s="6">
        <v>10.44101260381764</v>
      </c>
      <c r="CA23" s="6">
        <v>8.8333448309435401</v>
      </c>
      <c r="CB23" s="6">
        <v>6.9385822404392998</v>
      </c>
      <c r="CC23" s="6">
        <v>6.8996100922630497</v>
      </c>
      <c r="CD23" s="6">
        <v>6.9183866771850404</v>
      </c>
      <c r="CE23" s="6">
        <v>7.3569954671537703</v>
      </c>
      <c r="CF23" s="6">
        <v>7.4487820980401702</v>
      </c>
      <c r="CG23" s="6">
        <v>7.70307971093216</v>
      </c>
      <c r="CH23" s="6">
        <v>7.9189883973674098</v>
      </c>
      <c r="CI23" s="6" t="s">
        <v>220</v>
      </c>
      <c r="CJ23" s="6" t="s">
        <v>220</v>
      </c>
      <c r="CK23" s="6" t="s">
        <v>220</v>
      </c>
      <c r="CL23" s="6" t="s">
        <v>220</v>
      </c>
      <c r="CM23" s="6" t="s">
        <v>220</v>
      </c>
      <c r="CN23" s="6" t="s">
        <v>220</v>
      </c>
      <c r="CO23" s="6" t="s">
        <v>220</v>
      </c>
      <c r="CP23" s="6" t="s">
        <v>220</v>
      </c>
      <c r="CQ23" s="6" t="s">
        <v>220</v>
      </c>
      <c r="CR23" s="6" t="s">
        <v>220</v>
      </c>
      <c r="CS23" s="6" t="s">
        <v>220</v>
      </c>
      <c r="CT23" s="6" t="s">
        <v>220</v>
      </c>
      <c r="CU23" s="6" t="s">
        <v>220</v>
      </c>
      <c r="CV23" s="6" t="s">
        <v>220</v>
      </c>
      <c r="CW23" s="6" t="s">
        <v>220</v>
      </c>
      <c r="CX23" s="6" t="s">
        <v>220</v>
      </c>
      <c r="CY23" s="6" t="s">
        <v>220</v>
      </c>
      <c r="CZ23" s="6" t="s">
        <v>220</v>
      </c>
      <c r="DA23" s="6" t="s">
        <v>220</v>
      </c>
      <c r="DB23" s="6" t="s">
        <v>220</v>
      </c>
      <c r="DC23" s="6" t="s">
        <v>220</v>
      </c>
      <c r="DD23" s="6" t="s">
        <v>220</v>
      </c>
      <c r="DE23" s="6">
        <v>9.3782680203793802</v>
      </c>
      <c r="DF23" s="6">
        <v>9.5182156406246996</v>
      </c>
      <c r="DG23" s="6">
        <v>9.0124844582971395</v>
      </c>
      <c r="DH23" s="6">
        <v>6.3047689663786999</v>
      </c>
      <c r="DI23" s="6">
        <v>6.22147050818461</v>
      </c>
      <c r="DJ23" s="6">
        <v>5.9888134409501399</v>
      </c>
      <c r="DK23" s="6">
        <v>6.05813902504139</v>
      </c>
      <c r="DL23" s="6">
        <v>6.11993104376681</v>
      </c>
      <c r="DM23" s="6">
        <v>6.1323344939293101</v>
      </c>
      <c r="DN23" s="6">
        <v>6.0729891790956998</v>
      </c>
      <c r="DO23" s="6" t="s">
        <v>220</v>
      </c>
      <c r="DP23" s="6" t="s">
        <v>220</v>
      </c>
      <c r="DQ23" s="6" t="s">
        <v>220</v>
      </c>
      <c r="DR23" s="6" t="s">
        <v>220</v>
      </c>
      <c r="DS23" s="6" t="s">
        <v>220</v>
      </c>
      <c r="DT23" s="6" t="s">
        <v>220</v>
      </c>
      <c r="DU23" s="6" t="s">
        <v>220</v>
      </c>
      <c r="DV23" s="6" t="s">
        <v>220</v>
      </c>
      <c r="DW23" s="6" t="s">
        <v>220</v>
      </c>
      <c r="DX23" s="6" t="s">
        <v>220</v>
      </c>
      <c r="DY23" s="6" t="s">
        <v>220</v>
      </c>
      <c r="DZ23" s="6" t="s">
        <v>220</v>
      </c>
      <c r="EA23" s="6" t="s">
        <v>220</v>
      </c>
      <c r="EB23" s="6" t="s">
        <v>220</v>
      </c>
      <c r="EC23" s="6" t="s">
        <v>220</v>
      </c>
      <c r="ED23" s="6" t="s">
        <v>220</v>
      </c>
      <c r="EE23" s="6" t="s">
        <v>220</v>
      </c>
      <c r="EF23" s="6" t="s">
        <v>220</v>
      </c>
      <c r="EG23" s="6" t="s">
        <v>220</v>
      </c>
      <c r="EH23" s="6" t="s">
        <v>220</v>
      </c>
      <c r="EI23" s="6" t="s">
        <v>220</v>
      </c>
      <c r="EJ23" s="6" t="s">
        <v>220</v>
      </c>
      <c r="EK23" s="6">
        <v>9.9557483021194653</v>
      </c>
      <c r="EL23" s="6">
        <v>10.441012603817644</v>
      </c>
      <c r="EM23" s="6">
        <v>8.8333448309435436</v>
      </c>
      <c r="EN23" s="6">
        <v>6.9385822404393078</v>
      </c>
      <c r="EO23" s="6">
        <v>6.8996100922630514</v>
      </c>
      <c r="EP23" s="6">
        <v>6.9183866771850484</v>
      </c>
      <c r="EQ23" s="6">
        <v>7.3569954671537783</v>
      </c>
      <c r="ER23" s="6">
        <v>7.44878209804018</v>
      </c>
      <c r="ES23" s="6">
        <v>7.7030797109321698</v>
      </c>
      <c r="ET23" s="6">
        <v>7.9189883973674151</v>
      </c>
      <c r="EU23" s="6" t="s">
        <v>220</v>
      </c>
      <c r="EV23" s="6" t="s">
        <v>220</v>
      </c>
      <c r="EW23" s="6" t="s">
        <v>220</v>
      </c>
      <c r="EX23" s="6" t="s">
        <v>220</v>
      </c>
      <c r="EY23" s="6" t="s">
        <v>220</v>
      </c>
      <c r="EZ23" s="6" t="s">
        <v>220</v>
      </c>
      <c r="FA23" s="6" t="s">
        <v>220</v>
      </c>
      <c r="FB23" s="6" t="s">
        <v>220</v>
      </c>
      <c r="FC23" s="6" t="s">
        <v>220</v>
      </c>
      <c r="FD23" s="6" t="s">
        <v>220</v>
      </c>
      <c r="FE23" s="6" t="s">
        <v>220</v>
      </c>
      <c r="FF23" s="6" t="s">
        <v>220</v>
      </c>
      <c r="FG23" s="6" t="s">
        <v>220</v>
      </c>
      <c r="FH23" s="6" t="s">
        <v>220</v>
      </c>
      <c r="FI23" s="6" t="s">
        <v>220</v>
      </c>
      <c r="FJ23" s="6" t="s">
        <v>220</v>
      </c>
      <c r="FK23" s="6" t="s">
        <v>220</v>
      </c>
      <c r="FL23" s="6" t="s">
        <v>220</v>
      </c>
      <c r="FM23" s="6" t="s">
        <v>220</v>
      </c>
      <c r="FN23" s="6" t="s">
        <v>220</v>
      </c>
      <c r="FO23" s="6" t="s">
        <v>220</v>
      </c>
      <c r="FP23" s="6" t="s">
        <v>220</v>
      </c>
      <c r="FQ23" s="6">
        <v>5.2771131008262584</v>
      </c>
      <c r="FR23" s="6">
        <v>6.2154821443182362</v>
      </c>
      <c r="FS23" s="6">
        <v>5.207755591265502</v>
      </c>
      <c r="FT23" s="6">
        <v>5.5388337101793992</v>
      </c>
      <c r="FU23" s="6">
        <v>5.4419204082590449</v>
      </c>
      <c r="FV23" s="6">
        <v>5.8601462237506254</v>
      </c>
      <c r="FW23" s="6">
        <v>5.3508053051811979</v>
      </c>
      <c r="FX23" s="6">
        <v>5.4300489974480008</v>
      </c>
      <c r="FY23" s="6">
        <v>5.700176699972646</v>
      </c>
      <c r="FZ23" s="6">
        <v>5.6421349505095035</v>
      </c>
      <c r="GA23" s="6" t="s">
        <v>220</v>
      </c>
      <c r="GB23" s="6" t="s">
        <v>220</v>
      </c>
      <c r="GC23" s="6" t="s">
        <v>220</v>
      </c>
      <c r="GD23" s="6" t="s">
        <v>220</v>
      </c>
      <c r="GE23" s="6" t="s">
        <v>220</v>
      </c>
      <c r="GF23" s="6" t="s">
        <v>220</v>
      </c>
      <c r="GG23" s="6" t="s">
        <v>220</v>
      </c>
      <c r="GH23" s="6" t="s">
        <v>220</v>
      </c>
      <c r="GI23" s="6" t="s">
        <v>220</v>
      </c>
      <c r="GJ23" s="6" t="s">
        <v>220</v>
      </c>
      <c r="GK23" s="6" t="s">
        <v>220</v>
      </c>
      <c r="GL23" s="6" t="s">
        <v>220</v>
      </c>
      <c r="GM23" s="5" t="s">
        <v>220</v>
      </c>
      <c r="GN23" s="5" t="s">
        <v>220</v>
      </c>
      <c r="GO23" s="5" t="s">
        <v>220</v>
      </c>
      <c r="GP23" s="5" t="s">
        <v>220</v>
      </c>
      <c r="GQ23" s="5" t="s">
        <v>220</v>
      </c>
      <c r="GR23" s="5" t="s">
        <v>220</v>
      </c>
      <c r="GS23" s="5" t="s">
        <v>220</v>
      </c>
      <c r="GT23" s="5" t="s">
        <v>220</v>
      </c>
      <c r="GU23" s="5" t="s">
        <v>220</v>
      </c>
      <c r="GV23" s="5" t="s">
        <v>220</v>
      </c>
      <c r="GW23" s="5">
        <v>187545</v>
      </c>
      <c r="GX23" s="5">
        <v>188770</v>
      </c>
      <c r="GY23" s="5">
        <v>185147</v>
      </c>
      <c r="GZ23" s="5">
        <v>185600</v>
      </c>
      <c r="HA23" s="5">
        <v>183725</v>
      </c>
      <c r="HB23" s="5">
        <v>181597</v>
      </c>
      <c r="HC23" s="5">
        <v>182149</v>
      </c>
      <c r="HD23" s="5">
        <v>180273</v>
      </c>
      <c r="HE23" s="5">
        <v>180298</v>
      </c>
      <c r="HF23" s="5">
        <v>177403</v>
      </c>
      <c r="HG23" s="5" t="s">
        <v>220</v>
      </c>
      <c r="HH23" s="5" t="s">
        <v>220</v>
      </c>
      <c r="HI23" s="5" t="s">
        <v>220</v>
      </c>
      <c r="HJ23" s="5" t="s">
        <v>220</v>
      </c>
      <c r="HK23" s="5" t="s">
        <v>220</v>
      </c>
      <c r="HL23" s="5" t="s">
        <v>220</v>
      </c>
      <c r="HM23" s="5" t="s">
        <v>220</v>
      </c>
      <c r="HN23" s="5" t="s">
        <v>220</v>
      </c>
      <c r="HO23" s="5" t="s">
        <v>220</v>
      </c>
      <c r="HP23" s="5" t="s">
        <v>220</v>
      </c>
      <c r="HQ23" s="5" t="s">
        <v>220</v>
      </c>
      <c r="HR23" s="5" t="s">
        <v>220</v>
      </c>
      <c r="HS23" s="5" t="s">
        <v>220</v>
      </c>
      <c r="HT23" s="5" t="s">
        <v>220</v>
      </c>
      <c r="HU23" s="5" t="s">
        <v>220</v>
      </c>
      <c r="HV23" s="5" t="s">
        <v>220</v>
      </c>
      <c r="HW23" s="5" t="s">
        <v>220</v>
      </c>
      <c r="HX23" s="5" t="s">
        <v>220</v>
      </c>
      <c r="HY23" s="5" t="s">
        <v>220</v>
      </c>
      <c r="HZ23" s="5" t="s">
        <v>220</v>
      </c>
      <c r="IA23" s="5" t="s">
        <v>220</v>
      </c>
      <c r="IB23" s="5" t="s">
        <v>220</v>
      </c>
      <c r="IC23" s="5">
        <v>211486</v>
      </c>
      <c r="ID23" s="5">
        <v>214343</v>
      </c>
      <c r="IE23" s="5">
        <v>210178</v>
      </c>
      <c r="IF23" s="5">
        <v>209988</v>
      </c>
      <c r="IG23" s="5">
        <v>207940</v>
      </c>
      <c r="IH23" s="5">
        <v>205618</v>
      </c>
      <c r="II23" s="5">
        <v>206212</v>
      </c>
      <c r="IJ23" s="5">
        <v>204098</v>
      </c>
      <c r="IK23" s="5">
        <v>203790</v>
      </c>
      <c r="IL23" s="5">
        <v>200087</v>
      </c>
      <c r="IM23" s="5" t="s">
        <v>220</v>
      </c>
      <c r="IN23" s="5" t="s">
        <v>220</v>
      </c>
      <c r="IO23" s="5" t="s">
        <v>220</v>
      </c>
      <c r="IP23" s="5" t="s">
        <v>220</v>
      </c>
      <c r="IQ23" s="5" t="s">
        <v>220</v>
      </c>
      <c r="IR23" s="5" t="s">
        <v>220</v>
      </c>
      <c r="IS23" s="5" t="s">
        <v>220</v>
      </c>
      <c r="IT23" s="5" t="s">
        <v>220</v>
      </c>
      <c r="IU23" s="5" t="s">
        <v>220</v>
      </c>
      <c r="IV23" s="5" t="s">
        <v>220</v>
      </c>
      <c r="IW23" s="5" t="s">
        <v>220</v>
      </c>
      <c r="IX23" s="5" t="s">
        <v>220</v>
      </c>
      <c r="IY23" t="s">
        <v>220</v>
      </c>
      <c r="IZ23" t="s">
        <v>220</v>
      </c>
      <c r="JA23" t="s">
        <v>220</v>
      </c>
      <c r="JB23" t="s">
        <v>220</v>
      </c>
      <c r="JC23" t="s">
        <v>220</v>
      </c>
      <c r="JD23" t="s">
        <v>220</v>
      </c>
      <c r="JE23" t="s">
        <v>220</v>
      </c>
      <c r="JF23" t="s">
        <v>220</v>
      </c>
      <c r="JG23" t="s">
        <v>220</v>
      </c>
      <c r="JH23" t="s">
        <v>220</v>
      </c>
      <c r="JI23">
        <v>5741302</v>
      </c>
      <c r="JJ23">
        <v>6514201</v>
      </c>
      <c r="JK23">
        <v>6391621</v>
      </c>
      <c r="JL23">
        <v>6409779</v>
      </c>
      <c r="JM23">
        <v>6477456</v>
      </c>
      <c r="JN23">
        <v>5734089</v>
      </c>
      <c r="JO23">
        <v>9573886</v>
      </c>
      <c r="JP23">
        <v>9023123</v>
      </c>
      <c r="JQ23">
        <v>8174308</v>
      </c>
      <c r="JR23">
        <v>7281499</v>
      </c>
      <c r="JS23" t="s">
        <v>220</v>
      </c>
      <c r="JT23" t="s">
        <v>220</v>
      </c>
      <c r="JU23" t="s">
        <v>220</v>
      </c>
      <c r="JV23" t="s">
        <v>220</v>
      </c>
      <c r="JW23" t="s">
        <v>220</v>
      </c>
      <c r="JX23" t="s">
        <v>220</v>
      </c>
      <c r="JY23" t="s">
        <v>220</v>
      </c>
      <c r="JZ23" t="s">
        <v>220</v>
      </c>
      <c r="KA23" t="s">
        <v>220</v>
      </c>
      <c r="KB23" t="s">
        <v>220</v>
      </c>
      <c r="KC23" t="s">
        <v>220</v>
      </c>
      <c r="KD23" t="s">
        <v>220</v>
      </c>
    </row>
    <row r="24" spans="1:290" hidden="1" x14ac:dyDescent="0.3">
      <c r="A24" s="1" t="s">
        <v>22</v>
      </c>
      <c r="B24" s="2">
        <v>4057078</v>
      </c>
      <c r="C24" s="5" t="s">
        <v>220</v>
      </c>
      <c r="D24" s="5" t="s">
        <v>220</v>
      </c>
      <c r="E24" s="5" t="s">
        <v>220</v>
      </c>
      <c r="F24" s="5" t="s">
        <v>220</v>
      </c>
      <c r="G24" s="5" t="s">
        <v>220</v>
      </c>
      <c r="H24" s="5" t="s">
        <v>220</v>
      </c>
      <c r="I24" s="5" t="s">
        <v>220</v>
      </c>
      <c r="J24" s="5" t="s">
        <v>220</v>
      </c>
      <c r="K24" s="5" t="s">
        <v>220</v>
      </c>
      <c r="L24" s="5" t="s">
        <v>220</v>
      </c>
      <c r="M24" s="5">
        <v>3642284</v>
      </c>
      <c r="N24" s="5">
        <v>3883153</v>
      </c>
      <c r="O24" s="5">
        <v>3954401</v>
      </c>
      <c r="P24" s="5">
        <v>3783958</v>
      </c>
      <c r="Q24" s="5">
        <v>3705194</v>
      </c>
      <c r="R24" s="5">
        <v>2977527</v>
      </c>
      <c r="S24" s="5">
        <v>2987421</v>
      </c>
      <c r="T24" s="5">
        <v>3154750</v>
      </c>
      <c r="U24" s="5">
        <v>3034335</v>
      </c>
      <c r="V24" s="5">
        <v>3047460</v>
      </c>
      <c r="W24" s="5">
        <v>2990412</v>
      </c>
      <c r="X24" s="5">
        <v>2983788</v>
      </c>
      <c r="Y24" s="5">
        <v>2826427</v>
      </c>
      <c r="Z24" s="5">
        <v>2869309</v>
      </c>
      <c r="AA24" s="5">
        <v>2857187</v>
      </c>
      <c r="AB24" s="5">
        <v>2662638</v>
      </c>
      <c r="AC24" s="5">
        <v>2769361</v>
      </c>
      <c r="AD24" s="5">
        <v>2413202</v>
      </c>
      <c r="AE24" s="5">
        <v>2640077</v>
      </c>
      <c r="AF24" s="5">
        <v>2413000</v>
      </c>
      <c r="AG24" s="5">
        <v>2423543</v>
      </c>
      <c r="AH24" s="5">
        <v>2487080</v>
      </c>
      <c r="AI24" s="5" t="s">
        <v>220</v>
      </c>
      <c r="AJ24" s="5" t="s">
        <v>220</v>
      </c>
      <c r="AK24" s="5" t="s">
        <v>220</v>
      </c>
      <c r="AL24" s="5" t="s">
        <v>220</v>
      </c>
      <c r="AM24" s="5" t="s">
        <v>220</v>
      </c>
      <c r="AN24" s="5" t="s">
        <v>220</v>
      </c>
      <c r="AO24" s="5" t="s">
        <v>220</v>
      </c>
      <c r="AP24" s="5" t="s">
        <v>220</v>
      </c>
      <c r="AQ24" s="5" t="s">
        <v>220</v>
      </c>
      <c r="AR24" s="5" t="s">
        <v>220</v>
      </c>
      <c r="AS24" s="5">
        <v>11761728</v>
      </c>
      <c r="AT24" s="5">
        <v>12431627</v>
      </c>
      <c r="AU24" s="5">
        <v>12758227</v>
      </c>
      <c r="AV24" s="5">
        <v>12253347</v>
      </c>
      <c r="AW24" s="5">
        <v>13551559</v>
      </c>
      <c r="AX24" s="5">
        <v>8860525</v>
      </c>
      <c r="AY24" s="5">
        <v>9311732</v>
      </c>
      <c r="AZ24" s="5">
        <v>11950965</v>
      </c>
      <c r="BA24" s="5">
        <v>12173232</v>
      </c>
      <c r="BB24" s="5">
        <v>13072669</v>
      </c>
      <c r="BC24" s="5">
        <v>13844959</v>
      </c>
      <c r="BD24" s="5">
        <v>13524193</v>
      </c>
      <c r="BE24" s="5">
        <v>13314727</v>
      </c>
      <c r="BF24" s="5">
        <v>14291887</v>
      </c>
      <c r="BG24" s="5">
        <v>13680661</v>
      </c>
      <c r="BH24" s="5">
        <v>13915923</v>
      </c>
      <c r="BI24" s="5">
        <v>14360285</v>
      </c>
      <c r="BJ24" s="5">
        <v>10346285</v>
      </c>
      <c r="BK24" s="5">
        <v>10408797</v>
      </c>
      <c r="BL24" s="5">
        <v>7516023</v>
      </c>
      <c r="BM24" s="5">
        <v>7496538</v>
      </c>
      <c r="BN24" s="5">
        <v>7444399</v>
      </c>
      <c r="BO24" s="6" t="s">
        <v>220</v>
      </c>
      <c r="BP24" s="6" t="s">
        <v>220</v>
      </c>
      <c r="BQ24" s="6" t="s">
        <v>220</v>
      </c>
      <c r="BR24" s="6" t="s">
        <v>220</v>
      </c>
      <c r="BS24" s="6" t="s">
        <v>220</v>
      </c>
      <c r="BT24" s="6" t="s">
        <v>220</v>
      </c>
      <c r="BU24" s="6" t="s">
        <v>220</v>
      </c>
      <c r="BV24" s="6" t="s">
        <v>220</v>
      </c>
      <c r="BW24" s="6" t="s">
        <v>220</v>
      </c>
      <c r="BX24" s="6">
        <v>9.6538599198847397</v>
      </c>
      <c r="BY24" s="6">
        <v>9.92717303713831</v>
      </c>
      <c r="BZ24" s="6">
        <v>9.9307520955924904</v>
      </c>
      <c r="CA24" s="6">
        <v>8.4724336252190895</v>
      </c>
      <c r="CB24" s="6">
        <v>7.26358484951471</v>
      </c>
      <c r="CC24" s="6">
        <v>7.3926513409692802</v>
      </c>
      <c r="CD24" s="6">
        <v>7.42055403695751</v>
      </c>
      <c r="CE24" s="6">
        <v>7.34586543180039</v>
      </c>
      <c r="CF24" s="6">
        <v>7.5016403835486098</v>
      </c>
      <c r="CG24" s="6">
        <v>7.39453619985927</v>
      </c>
      <c r="CH24" s="6">
        <v>7.4189653022517099</v>
      </c>
      <c r="CI24" s="6" t="s">
        <v>220</v>
      </c>
      <c r="CJ24" s="6" t="s">
        <v>220</v>
      </c>
      <c r="CK24" s="6" t="s">
        <v>220</v>
      </c>
      <c r="CL24" s="6" t="s">
        <v>220</v>
      </c>
      <c r="CM24" s="6" t="s">
        <v>220</v>
      </c>
      <c r="CN24" s="6" t="s">
        <v>220</v>
      </c>
      <c r="CO24" s="6" t="s">
        <v>220</v>
      </c>
      <c r="CP24" s="6" t="s">
        <v>220</v>
      </c>
      <c r="CQ24" s="6" t="s">
        <v>220</v>
      </c>
      <c r="CR24" s="6" t="s">
        <v>220</v>
      </c>
      <c r="CS24" s="6" t="s">
        <v>220</v>
      </c>
      <c r="CT24" s="6" t="s">
        <v>220</v>
      </c>
      <c r="CU24" s="6" t="s">
        <v>220</v>
      </c>
      <c r="CV24" s="6" t="s">
        <v>220</v>
      </c>
      <c r="CW24" s="6" t="s">
        <v>220</v>
      </c>
      <c r="CX24" s="6" t="s">
        <v>220</v>
      </c>
      <c r="CY24" s="6" t="s">
        <v>220</v>
      </c>
      <c r="CZ24" s="6" t="s">
        <v>220</v>
      </c>
      <c r="DA24" s="6" t="s">
        <v>220</v>
      </c>
      <c r="DB24" s="6" t="s">
        <v>220</v>
      </c>
      <c r="DC24" s="6" t="s">
        <v>220</v>
      </c>
      <c r="DD24" s="6">
        <v>8.9303861009778895</v>
      </c>
      <c r="DE24" s="6">
        <v>9.6940868639068807</v>
      </c>
      <c r="DF24" s="6">
        <v>9.9080597886717801</v>
      </c>
      <c r="DG24" s="6">
        <v>8.2866085280640096</v>
      </c>
      <c r="DH24" s="6">
        <v>5.7791758886608298</v>
      </c>
      <c r="DI24" s="6">
        <v>6.0818760560315699</v>
      </c>
      <c r="DJ24" s="6">
        <v>6.7553720309657397</v>
      </c>
      <c r="DK24" s="6">
        <v>6.4876594972037003</v>
      </c>
      <c r="DL24" s="6">
        <v>6.3019417479319397</v>
      </c>
      <c r="DM24" s="6">
        <v>6.1460461712055103</v>
      </c>
      <c r="DN24" s="6">
        <v>6.42430024805671</v>
      </c>
      <c r="DO24" s="6" t="s">
        <v>220</v>
      </c>
      <c r="DP24" s="6" t="s">
        <v>220</v>
      </c>
      <c r="DQ24" s="6" t="s">
        <v>220</v>
      </c>
      <c r="DR24" s="6" t="s">
        <v>220</v>
      </c>
      <c r="DS24" s="6" t="s">
        <v>220</v>
      </c>
      <c r="DT24" s="6" t="s">
        <v>220</v>
      </c>
      <c r="DU24" s="6" t="s">
        <v>220</v>
      </c>
      <c r="DV24" s="6" t="s">
        <v>220</v>
      </c>
      <c r="DW24" s="6" t="s">
        <v>220</v>
      </c>
      <c r="DX24" s="6" t="s">
        <v>220</v>
      </c>
      <c r="DY24" s="6" t="s">
        <v>220</v>
      </c>
      <c r="DZ24" s="6" t="s">
        <v>220</v>
      </c>
      <c r="EA24" s="6" t="s">
        <v>220</v>
      </c>
      <c r="EB24" s="6" t="s">
        <v>220</v>
      </c>
      <c r="EC24" s="6" t="s">
        <v>220</v>
      </c>
      <c r="ED24" s="6" t="s">
        <v>220</v>
      </c>
      <c r="EE24" s="6" t="s">
        <v>220</v>
      </c>
      <c r="EF24" s="6" t="s">
        <v>220</v>
      </c>
      <c r="EG24" s="6" t="s">
        <v>220</v>
      </c>
      <c r="EH24" s="6" t="s">
        <v>220</v>
      </c>
      <c r="EI24" s="6" t="s">
        <v>220</v>
      </c>
      <c r="EJ24" s="6" t="s">
        <v>220</v>
      </c>
      <c r="EK24" s="6">
        <v>9.9269853751107817</v>
      </c>
      <c r="EL24" s="6">
        <v>9.9307444234105642</v>
      </c>
      <c r="EM24" s="6">
        <v>8.4724336252190913</v>
      </c>
      <c r="EN24" s="6">
        <v>7.2635848495147144</v>
      </c>
      <c r="EO24" s="6">
        <v>7.3926513409692829</v>
      </c>
      <c r="EP24" s="6">
        <v>7.4205540369575154</v>
      </c>
      <c r="EQ24" s="6">
        <v>7.3458654318003953</v>
      </c>
      <c r="ER24" s="6">
        <v>7.501640383548617</v>
      </c>
      <c r="ES24" s="6">
        <v>7.3945361998592771</v>
      </c>
      <c r="ET24" s="6">
        <v>7.4189653022517108</v>
      </c>
      <c r="EU24" s="6" t="s">
        <v>220</v>
      </c>
      <c r="EV24" s="6" t="s">
        <v>220</v>
      </c>
      <c r="EW24" s="6" t="s">
        <v>220</v>
      </c>
      <c r="EX24" s="6" t="s">
        <v>220</v>
      </c>
      <c r="EY24" s="6" t="s">
        <v>220</v>
      </c>
      <c r="EZ24" s="6" t="s">
        <v>220</v>
      </c>
      <c r="FA24" s="6" t="s">
        <v>220</v>
      </c>
      <c r="FB24" s="6" t="s">
        <v>220</v>
      </c>
      <c r="FC24" s="6" t="s">
        <v>220</v>
      </c>
      <c r="FD24" s="6" t="s">
        <v>220</v>
      </c>
      <c r="FE24" s="6" t="s">
        <v>220</v>
      </c>
      <c r="FF24" s="6" t="s">
        <v>220</v>
      </c>
      <c r="FG24" s="6" t="s">
        <v>220</v>
      </c>
      <c r="FH24" s="6" t="s">
        <v>220</v>
      </c>
      <c r="FI24" s="6" t="s">
        <v>220</v>
      </c>
      <c r="FJ24" s="6" t="s">
        <v>220</v>
      </c>
      <c r="FK24" s="6" t="s">
        <v>220</v>
      </c>
      <c r="FL24" s="6" t="s">
        <v>220</v>
      </c>
      <c r="FM24" s="6" t="s">
        <v>220</v>
      </c>
      <c r="FN24" s="6" t="s">
        <v>220</v>
      </c>
      <c r="FO24" s="6" t="s">
        <v>220</v>
      </c>
      <c r="FP24" s="6">
        <v>8.9303861009778984</v>
      </c>
      <c r="FQ24" s="6">
        <v>5.2281740675635175</v>
      </c>
      <c r="FR24" s="6">
        <v>5.4190422170289239</v>
      </c>
      <c r="FS24" s="6">
        <v>5.1834730856967548</v>
      </c>
      <c r="FT24" s="6">
        <v>5.7292493876774842</v>
      </c>
      <c r="FU24" s="6">
        <v>5.6525312632311033</v>
      </c>
      <c r="FV24" s="6">
        <v>5.2615281991412477</v>
      </c>
      <c r="FW24" s="6">
        <v>5.4383521771023284</v>
      </c>
      <c r="FX24" s="6">
        <v>5.2493708323058019</v>
      </c>
      <c r="FY24" s="6">
        <v>5.398407522581814</v>
      </c>
      <c r="FZ24" s="6">
        <v>5.8842057545739914</v>
      </c>
      <c r="GA24" s="6" t="s">
        <v>220</v>
      </c>
      <c r="GB24" s="6" t="s">
        <v>220</v>
      </c>
      <c r="GC24" s="6" t="s">
        <v>220</v>
      </c>
      <c r="GD24" s="6" t="s">
        <v>220</v>
      </c>
      <c r="GE24" s="6" t="s">
        <v>220</v>
      </c>
      <c r="GF24" s="6" t="s">
        <v>220</v>
      </c>
      <c r="GG24" s="6" t="s">
        <v>220</v>
      </c>
      <c r="GH24" s="6" t="s">
        <v>220</v>
      </c>
      <c r="GI24" s="6" t="s">
        <v>220</v>
      </c>
      <c r="GJ24" s="6" t="s">
        <v>220</v>
      </c>
      <c r="GK24" s="6" t="s">
        <v>220</v>
      </c>
      <c r="GL24" s="6" t="s">
        <v>220</v>
      </c>
      <c r="GM24" s="5" t="s">
        <v>220</v>
      </c>
      <c r="GN24" s="5" t="s">
        <v>220</v>
      </c>
      <c r="GO24" s="5" t="s">
        <v>220</v>
      </c>
      <c r="GP24" s="5" t="s">
        <v>220</v>
      </c>
      <c r="GQ24" s="5" t="s">
        <v>220</v>
      </c>
      <c r="GR24" s="5" t="s">
        <v>220</v>
      </c>
      <c r="GS24" s="5" t="s">
        <v>220</v>
      </c>
      <c r="GT24" s="5" t="s">
        <v>220</v>
      </c>
      <c r="GU24" s="5" t="s">
        <v>220</v>
      </c>
      <c r="GV24" s="5" t="s">
        <v>220</v>
      </c>
      <c r="GW24" s="5">
        <v>330783</v>
      </c>
      <c r="GX24" s="5">
        <v>335476</v>
      </c>
      <c r="GY24" s="5">
        <v>331616</v>
      </c>
      <c r="GZ24" s="5">
        <v>331991</v>
      </c>
      <c r="HA24" s="5">
        <v>314383</v>
      </c>
      <c r="HB24" s="5">
        <v>277123</v>
      </c>
      <c r="HC24" s="5">
        <v>275328</v>
      </c>
      <c r="HD24" s="5">
        <v>281108</v>
      </c>
      <c r="HE24" s="5">
        <v>277868</v>
      </c>
      <c r="HF24" s="5">
        <v>278214</v>
      </c>
      <c r="HG24" s="5" t="s">
        <v>220</v>
      </c>
      <c r="HH24" s="5" t="s">
        <v>220</v>
      </c>
      <c r="HI24" s="5" t="s">
        <v>220</v>
      </c>
      <c r="HJ24" s="5" t="s">
        <v>220</v>
      </c>
      <c r="HK24" s="5" t="s">
        <v>220</v>
      </c>
      <c r="HL24" s="5" t="s">
        <v>220</v>
      </c>
      <c r="HM24" s="5" t="s">
        <v>220</v>
      </c>
      <c r="HN24" s="5" t="s">
        <v>220</v>
      </c>
      <c r="HO24" s="5" t="s">
        <v>220</v>
      </c>
      <c r="HP24" s="5" t="s">
        <v>220</v>
      </c>
      <c r="HQ24" s="5" t="s">
        <v>220</v>
      </c>
      <c r="HR24" s="5" t="s">
        <v>220</v>
      </c>
      <c r="HS24" s="5" t="s">
        <v>220</v>
      </c>
      <c r="HT24" s="5" t="s">
        <v>220</v>
      </c>
      <c r="HU24" s="5" t="s">
        <v>220</v>
      </c>
      <c r="HV24" s="5" t="s">
        <v>220</v>
      </c>
      <c r="HW24" s="5" t="s">
        <v>220</v>
      </c>
      <c r="HX24" s="5" t="s">
        <v>220</v>
      </c>
      <c r="HY24" s="5" t="s">
        <v>220</v>
      </c>
      <c r="HZ24" s="5" t="s">
        <v>220</v>
      </c>
      <c r="IA24" s="5" t="s">
        <v>220</v>
      </c>
      <c r="IB24" s="5">
        <v>369272</v>
      </c>
      <c r="IC24" s="5">
        <v>383115</v>
      </c>
      <c r="ID24" s="5">
        <v>392680</v>
      </c>
      <c r="IE24" s="5">
        <v>387776</v>
      </c>
      <c r="IF24" s="5">
        <v>387934</v>
      </c>
      <c r="IG24" s="5">
        <v>368151</v>
      </c>
      <c r="IH24" s="5">
        <v>324140</v>
      </c>
      <c r="II24" s="5">
        <v>319158</v>
      </c>
      <c r="IJ24" s="5">
        <v>324643</v>
      </c>
      <c r="IK24" s="5">
        <v>322680</v>
      </c>
      <c r="IL24" s="5">
        <v>324302</v>
      </c>
      <c r="IM24" s="5" t="s">
        <v>220</v>
      </c>
      <c r="IN24" s="5" t="s">
        <v>220</v>
      </c>
      <c r="IO24" s="5" t="s">
        <v>220</v>
      </c>
      <c r="IP24" s="5" t="s">
        <v>220</v>
      </c>
      <c r="IQ24" s="5" t="s">
        <v>220</v>
      </c>
      <c r="IR24" s="5" t="s">
        <v>220</v>
      </c>
      <c r="IS24" s="5" t="s">
        <v>220</v>
      </c>
      <c r="IT24" s="5" t="s">
        <v>220</v>
      </c>
      <c r="IU24" s="5" t="s">
        <v>220</v>
      </c>
      <c r="IV24" s="5" t="s">
        <v>220</v>
      </c>
      <c r="IW24" s="5" t="s">
        <v>220</v>
      </c>
      <c r="IX24" s="5" t="s">
        <v>220</v>
      </c>
      <c r="IY24" t="s">
        <v>220</v>
      </c>
      <c r="IZ24" t="s">
        <v>220</v>
      </c>
      <c r="JA24" t="s">
        <v>220</v>
      </c>
      <c r="JB24" t="s">
        <v>220</v>
      </c>
      <c r="JC24" t="s">
        <v>220</v>
      </c>
      <c r="JD24" t="s">
        <v>220</v>
      </c>
      <c r="JE24" t="s">
        <v>220</v>
      </c>
      <c r="JF24" t="s">
        <v>220</v>
      </c>
      <c r="JG24" t="s">
        <v>220</v>
      </c>
      <c r="JH24">
        <v>5219360</v>
      </c>
      <c r="JI24">
        <v>11761525</v>
      </c>
      <c r="JJ24">
        <v>12430979</v>
      </c>
      <c r="JK24">
        <v>12757566</v>
      </c>
      <c r="JL24">
        <v>12252530</v>
      </c>
      <c r="JM24">
        <v>11532957</v>
      </c>
      <c r="JN24">
        <v>9168648</v>
      </c>
      <c r="JO24">
        <v>9049322</v>
      </c>
      <c r="JP24">
        <v>11305412</v>
      </c>
      <c r="JQ24">
        <v>11174036</v>
      </c>
      <c r="JR24">
        <v>9476844</v>
      </c>
      <c r="JS24" t="s">
        <v>220</v>
      </c>
      <c r="JT24" t="s">
        <v>220</v>
      </c>
      <c r="JU24" t="s">
        <v>220</v>
      </c>
      <c r="JV24" t="s">
        <v>220</v>
      </c>
      <c r="JW24" t="s">
        <v>220</v>
      </c>
      <c r="JX24" t="s">
        <v>220</v>
      </c>
      <c r="JY24" t="s">
        <v>220</v>
      </c>
      <c r="JZ24" t="s">
        <v>220</v>
      </c>
      <c r="KA24" t="s">
        <v>220</v>
      </c>
      <c r="KB24" t="s">
        <v>220</v>
      </c>
      <c r="KC24" t="s">
        <v>220</v>
      </c>
      <c r="KD24" t="s">
        <v>220</v>
      </c>
    </row>
    <row r="25" spans="1:290" hidden="1" x14ac:dyDescent="0.3">
      <c r="A25" s="1" t="s">
        <v>23</v>
      </c>
      <c r="B25" s="2">
        <v>4056978</v>
      </c>
      <c r="C25" s="5">
        <v>126</v>
      </c>
      <c r="D25" s="5">
        <v>110</v>
      </c>
      <c r="E25" s="5">
        <v>95</v>
      </c>
      <c r="F25" s="5">
        <v>88</v>
      </c>
      <c r="G25" s="5">
        <v>106</v>
      </c>
      <c r="H25" s="5">
        <v>112</v>
      </c>
      <c r="I25" s="5">
        <v>86</v>
      </c>
      <c r="J25" s="5">
        <v>104</v>
      </c>
      <c r="K25" s="5">
        <v>69</v>
      </c>
      <c r="L25" s="5">
        <v>62</v>
      </c>
      <c r="M25" s="5">
        <v>81</v>
      </c>
      <c r="N25" s="5">
        <v>72</v>
      </c>
      <c r="O25" s="5">
        <v>80</v>
      </c>
      <c r="P25" s="5">
        <v>83</v>
      </c>
      <c r="Q25" s="5">
        <v>91</v>
      </c>
      <c r="R25" s="5">
        <v>91</v>
      </c>
      <c r="S25" s="5">
        <v>86</v>
      </c>
      <c r="T25" s="5">
        <v>83</v>
      </c>
      <c r="U25" s="5">
        <v>69</v>
      </c>
      <c r="V25" s="5">
        <v>2978037</v>
      </c>
      <c r="W25" s="5">
        <v>2843873</v>
      </c>
      <c r="X25" s="5">
        <v>2764620</v>
      </c>
      <c r="Y25" s="5">
        <v>2812769</v>
      </c>
      <c r="Z25" s="5">
        <v>2825737</v>
      </c>
      <c r="AA25" s="5">
        <v>2804654</v>
      </c>
      <c r="AB25" s="5">
        <v>2849518</v>
      </c>
      <c r="AC25" s="5">
        <v>3031961</v>
      </c>
      <c r="AD25" s="5">
        <v>2989402</v>
      </c>
      <c r="AE25" s="5">
        <v>2977507</v>
      </c>
      <c r="AF25" s="5">
        <v>3087365</v>
      </c>
      <c r="AG25" s="5">
        <v>3162292</v>
      </c>
      <c r="AH25" s="5">
        <v>3076223</v>
      </c>
      <c r="AI25" s="5">
        <v>230437</v>
      </c>
      <c r="AJ25" s="5">
        <v>199212</v>
      </c>
      <c r="AK25" s="5">
        <v>172595</v>
      </c>
      <c r="AL25" s="5">
        <v>599743</v>
      </c>
      <c r="AM25" s="5">
        <v>600705</v>
      </c>
      <c r="AN25" s="5">
        <v>590204</v>
      </c>
      <c r="AO25" s="5">
        <v>603824</v>
      </c>
      <c r="AP25" s="5">
        <v>637641</v>
      </c>
      <c r="AQ25" s="5">
        <v>789336</v>
      </c>
      <c r="AR25" s="5">
        <v>733534</v>
      </c>
      <c r="AS25" s="5">
        <v>1063480</v>
      </c>
      <c r="AT25" s="5">
        <v>1459621</v>
      </c>
      <c r="AU25" s="5">
        <v>1612100</v>
      </c>
      <c r="AV25" s="5">
        <v>1764859</v>
      </c>
      <c r="AW25" s="5">
        <v>2334300</v>
      </c>
      <c r="AX25" s="5">
        <v>2374457</v>
      </c>
      <c r="AY25" s="5">
        <v>2400695</v>
      </c>
      <c r="AZ25" s="5">
        <v>2766227</v>
      </c>
      <c r="BA25" s="5">
        <v>5338612</v>
      </c>
      <c r="BB25" s="5">
        <v>12788330</v>
      </c>
      <c r="BC25" s="5">
        <v>9994032</v>
      </c>
      <c r="BD25" s="5">
        <v>9727782</v>
      </c>
      <c r="BE25" s="5">
        <v>9715892</v>
      </c>
      <c r="BF25" s="5">
        <v>11424831</v>
      </c>
      <c r="BG25" s="5">
        <v>9612194</v>
      </c>
      <c r="BH25" s="5">
        <v>10618345</v>
      </c>
      <c r="BI25" s="5">
        <v>9895441</v>
      </c>
      <c r="BJ25" s="5">
        <v>9501149</v>
      </c>
      <c r="BK25" s="5">
        <v>9706646</v>
      </c>
      <c r="BL25" s="5">
        <v>9521191</v>
      </c>
      <c r="BM25" s="5">
        <v>9399813</v>
      </c>
      <c r="BN25" s="5">
        <v>9294866</v>
      </c>
      <c r="BO25" s="6">
        <v>17.32147466465339</v>
      </c>
      <c r="BP25" s="6">
        <v>16.16067232618153</v>
      </c>
      <c r="BQ25" s="6">
        <v>15.08468837606237</v>
      </c>
      <c r="BR25" s="6">
        <v>14.62293021657022</v>
      </c>
      <c r="BS25" s="6">
        <v>14.613253229334999</v>
      </c>
      <c r="BT25" s="6">
        <v>15.17857142857142</v>
      </c>
      <c r="BU25" s="6">
        <v>13.95348837209302</v>
      </c>
      <c r="BV25" s="6">
        <v>15.23809523809523</v>
      </c>
      <c r="BW25" s="6">
        <v>15.942028985507241</v>
      </c>
      <c r="BX25" s="6">
        <v>16.129032258064509</v>
      </c>
      <c r="BY25" s="6">
        <v>16.049382716049379</v>
      </c>
      <c r="BZ25" s="6">
        <v>16.666666666666661</v>
      </c>
      <c r="CA25" s="6">
        <v>16.25</v>
      </c>
      <c r="CB25" s="6">
        <v>14.4578313253012</v>
      </c>
      <c r="CC25" s="6">
        <v>13.186813186813181</v>
      </c>
      <c r="CD25" s="6">
        <v>12.08791208791208</v>
      </c>
      <c r="CE25" s="6">
        <v>11.62790697674418</v>
      </c>
      <c r="CF25" s="6">
        <v>12.048192771084331</v>
      </c>
      <c r="CG25" s="6">
        <v>11.594202898550719</v>
      </c>
      <c r="CH25" s="6">
        <v>13.335866527516091</v>
      </c>
      <c r="CI25" s="6" t="s">
        <v>220</v>
      </c>
      <c r="CJ25" s="6" t="s">
        <v>220</v>
      </c>
      <c r="CK25" s="6" t="s">
        <v>220</v>
      </c>
      <c r="CL25" s="6" t="s">
        <v>220</v>
      </c>
      <c r="CM25" s="6" t="s">
        <v>220</v>
      </c>
      <c r="CN25" s="6" t="s">
        <v>220</v>
      </c>
      <c r="CO25" s="6" t="s">
        <v>220</v>
      </c>
      <c r="CP25" s="6" t="s">
        <v>220</v>
      </c>
      <c r="CQ25" s="6" t="s">
        <v>220</v>
      </c>
      <c r="CR25" s="6" t="s">
        <v>220</v>
      </c>
      <c r="CS25" s="6" t="s">
        <v>220</v>
      </c>
      <c r="CT25" s="6" t="s">
        <v>220</v>
      </c>
      <c r="CU25" s="6">
        <v>16.652958453928068</v>
      </c>
      <c r="CV25" s="6">
        <v>15.500195237888629</v>
      </c>
      <c r="CW25" s="6">
        <v>13.93838211078068</v>
      </c>
      <c r="CX25" s="6">
        <v>13.630360601719159</v>
      </c>
      <c r="CY25" s="6">
        <v>13.657527159855141</v>
      </c>
      <c r="CZ25" s="6">
        <v>12.931034482758619</v>
      </c>
      <c r="DA25" s="6">
        <v>12.06349206349206</v>
      </c>
      <c r="DB25" s="6">
        <v>12.130177514792891</v>
      </c>
      <c r="DC25" s="6">
        <v>12.58278145695364</v>
      </c>
      <c r="DD25" s="6">
        <v>12.794612794612791</v>
      </c>
      <c r="DE25" s="6">
        <v>13.18327974276527</v>
      </c>
      <c r="DF25" s="6">
        <v>14.576271186440669</v>
      </c>
      <c r="DG25" s="6">
        <v>14.539007092198579</v>
      </c>
      <c r="DH25" s="6">
        <v>13.37792642140468</v>
      </c>
      <c r="DI25" s="6">
        <v>11.84668989547038</v>
      </c>
      <c r="DJ25" s="6">
        <v>10.46931407942238</v>
      </c>
      <c r="DK25" s="6">
        <v>10.332103321033211</v>
      </c>
      <c r="DL25" s="6">
        <v>13.333775329958369</v>
      </c>
      <c r="DM25" s="6">
        <v>11.454294761920909</v>
      </c>
      <c r="DN25" s="6">
        <v>9.9366307077705205</v>
      </c>
      <c r="DO25" s="6" t="s">
        <v>220</v>
      </c>
      <c r="DP25" s="6" t="s">
        <v>220</v>
      </c>
      <c r="DQ25" s="6" t="s">
        <v>220</v>
      </c>
      <c r="DR25" s="6" t="s">
        <v>220</v>
      </c>
      <c r="DS25" s="6" t="s">
        <v>220</v>
      </c>
      <c r="DT25" s="6" t="s">
        <v>220</v>
      </c>
      <c r="DU25" s="6" t="s">
        <v>220</v>
      </c>
      <c r="DV25" s="6" t="s">
        <v>220</v>
      </c>
      <c r="DW25" s="6" t="s">
        <v>220</v>
      </c>
      <c r="DX25" s="6" t="s">
        <v>220</v>
      </c>
      <c r="DY25" s="6" t="s">
        <v>220</v>
      </c>
      <c r="DZ25" s="6" t="s">
        <v>220</v>
      </c>
      <c r="EA25" s="6">
        <v>16.134084290091241</v>
      </c>
      <c r="EB25" s="6">
        <v>14.934829894169042</v>
      </c>
      <c r="EC25" s="6">
        <v>13.899956034089652</v>
      </c>
      <c r="ED25" s="6">
        <v>13.28076665629106</v>
      </c>
      <c r="EE25" s="6">
        <v>12.988073184382525</v>
      </c>
      <c r="EF25" s="6">
        <v>7.5678591518094684</v>
      </c>
      <c r="EG25" s="6">
        <v>7.3257926428321793</v>
      </c>
      <c r="EH25" s="6">
        <v>6.9370000894643802</v>
      </c>
      <c r="EI25" s="6">
        <v>6.5880714569891898</v>
      </c>
      <c r="EJ25" s="6">
        <v>6.4806171380108566</v>
      </c>
      <c r="EK25" s="6">
        <v>6.2169138480518749</v>
      </c>
      <c r="EL25" s="6">
        <v>6.1763478811023429</v>
      </c>
      <c r="EM25" s="6">
        <v>6.744513663523886</v>
      </c>
      <c r="EN25" s="6">
        <v>6.7155332470407707</v>
      </c>
      <c r="EO25" s="6">
        <v>6.528307789607779</v>
      </c>
      <c r="EP25" s="6">
        <v>6.8252019496374068</v>
      </c>
      <c r="EQ25" s="6">
        <v>7.1186374125578418</v>
      </c>
      <c r="ER25" s="6">
        <v>7.5421274814220425</v>
      </c>
      <c r="ES25" s="6">
        <v>8.0403401629248457</v>
      </c>
      <c r="ET25" s="6">
        <v>8.9520744544390993</v>
      </c>
      <c r="EU25" s="6" t="s">
        <v>220</v>
      </c>
      <c r="EV25" s="6" t="s">
        <v>220</v>
      </c>
      <c r="EW25" s="6" t="s">
        <v>220</v>
      </c>
      <c r="EX25" s="6" t="s">
        <v>220</v>
      </c>
      <c r="EY25" s="6" t="s">
        <v>220</v>
      </c>
      <c r="EZ25" s="6" t="s">
        <v>220</v>
      </c>
      <c r="FA25" s="6" t="s">
        <v>220</v>
      </c>
      <c r="FB25" s="6" t="s">
        <v>220</v>
      </c>
      <c r="FC25" s="6" t="s">
        <v>220</v>
      </c>
      <c r="FD25" s="6" t="s">
        <v>220</v>
      </c>
      <c r="FE25" s="6" t="s">
        <v>220</v>
      </c>
      <c r="FF25" s="6" t="s">
        <v>220</v>
      </c>
      <c r="FG25" s="6">
        <v>10.470541481543286</v>
      </c>
      <c r="FH25" s="6">
        <v>9.5303377634129482</v>
      </c>
      <c r="FI25" s="6">
        <v>9.2043482880301042</v>
      </c>
      <c r="FJ25" s="6">
        <v>8.5422485498364473</v>
      </c>
      <c r="FK25" s="6">
        <v>8.2427091660616139</v>
      </c>
      <c r="FL25" s="6">
        <v>5.0550180837056411</v>
      </c>
      <c r="FM25" s="6">
        <v>5.0255260423780364</v>
      </c>
      <c r="FN25" s="6">
        <v>4.7860844405998311</v>
      </c>
      <c r="FO25" s="6">
        <v>4.4713727614274132</v>
      </c>
      <c r="FP25" s="6">
        <v>4.4128957004965086</v>
      </c>
      <c r="FQ25" s="6">
        <v>4.2607199005048564</v>
      </c>
      <c r="FR25" s="6">
        <v>4.0941105899221855</v>
      </c>
      <c r="FS25" s="6">
        <v>4.6180137265506778</v>
      </c>
      <c r="FT25" s="6">
        <v>4.617936751305316</v>
      </c>
      <c r="FU25" s="6">
        <v>4.38518536163168</v>
      </c>
      <c r="FV25" s="6">
        <v>4.4206729251265493</v>
      </c>
      <c r="FW25" s="6">
        <v>4.775403891591492</v>
      </c>
      <c r="FX25" s="6">
        <v>5.1270286240113938</v>
      </c>
      <c r="FY25" s="6">
        <v>6.4015427541009622</v>
      </c>
      <c r="FZ25" s="6">
        <v>7.316974962393469</v>
      </c>
      <c r="GA25" s="6" t="s">
        <v>220</v>
      </c>
      <c r="GB25" s="6" t="s">
        <v>220</v>
      </c>
      <c r="GC25" s="6" t="s">
        <v>220</v>
      </c>
      <c r="GD25" s="6" t="s">
        <v>220</v>
      </c>
      <c r="GE25" s="6" t="s">
        <v>220</v>
      </c>
      <c r="GF25" s="6" t="s">
        <v>220</v>
      </c>
      <c r="GG25" s="6" t="s">
        <v>220</v>
      </c>
      <c r="GH25" s="6" t="s">
        <v>220</v>
      </c>
      <c r="GI25" s="6" t="s">
        <v>220</v>
      </c>
      <c r="GJ25" s="6" t="s">
        <v>220</v>
      </c>
      <c r="GK25" s="6" t="s">
        <v>220</v>
      </c>
      <c r="GL25" s="6" t="s">
        <v>220</v>
      </c>
      <c r="GM25" s="5">
        <v>551512</v>
      </c>
      <c r="GN25" s="5">
        <v>550974</v>
      </c>
      <c r="GO25" s="5">
        <v>549555</v>
      </c>
      <c r="GP25" s="5">
        <v>540499</v>
      </c>
      <c r="GQ25" s="5">
        <v>541351</v>
      </c>
      <c r="GR25" s="5">
        <v>549516</v>
      </c>
      <c r="GS25" s="5">
        <v>547060</v>
      </c>
      <c r="GT25" s="5">
        <v>546441</v>
      </c>
      <c r="GU25" s="5">
        <v>544094</v>
      </c>
      <c r="GV25" s="5">
        <v>542565</v>
      </c>
      <c r="GW25" s="5">
        <v>540030</v>
      </c>
      <c r="GX25" s="5">
        <v>538953</v>
      </c>
      <c r="GY25" s="5">
        <v>538482</v>
      </c>
      <c r="GZ25" s="5">
        <v>530895</v>
      </c>
      <c r="HA25" s="5">
        <v>523636</v>
      </c>
      <c r="HB25" s="5">
        <v>515783</v>
      </c>
      <c r="HC25" s="5">
        <v>507957</v>
      </c>
      <c r="HD25" s="5">
        <v>500804</v>
      </c>
      <c r="HE25" s="5">
        <v>494083</v>
      </c>
      <c r="HF25" s="5">
        <v>569411</v>
      </c>
      <c r="HG25" s="5" t="s">
        <v>220</v>
      </c>
      <c r="HH25" s="5" t="s">
        <v>220</v>
      </c>
      <c r="HI25" s="5" t="s">
        <v>220</v>
      </c>
      <c r="HJ25" s="5" t="s">
        <v>220</v>
      </c>
      <c r="HK25" s="5" t="s">
        <v>220</v>
      </c>
      <c r="HL25" s="5" t="s">
        <v>220</v>
      </c>
      <c r="HM25" s="5" t="s">
        <v>220</v>
      </c>
      <c r="HN25" s="5" t="s">
        <v>220</v>
      </c>
      <c r="HO25" s="5" t="s">
        <v>220</v>
      </c>
      <c r="HP25" s="5" t="s">
        <v>220</v>
      </c>
      <c r="HQ25" s="5" t="s">
        <v>220</v>
      </c>
      <c r="HR25" s="5" t="s">
        <v>220</v>
      </c>
      <c r="HS25" s="5">
        <v>622628</v>
      </c>
      <c r="HT25" s="5">
        <v>618572</v>
      </c>
      <c r="HU25" s="5">
        <v>621071</v>
      </c>
      <c r="HV25" s="5">
        <v>610335</v>
      </c>
      <c r="HW25" s="5">
        <v>611006</v>
      </c>
      <c r="HX25" s="5">
        <v>614277</v>
      </c>
      <c r="HY25" s="5">
        <v>610379</v>
      </c>
      <c r="HZ25" s="5">
        <v>609380</v>
      </c>
      <c r="IA25" s="5">
        <v>606814</v>
      </c>
      <c r="IB25" s="5">
        <v>605052</v>
      </c>
      <c r="IC25" s="5">
        <v>602436</v>
      </c>
      <c r="ID25" s="5">
        <v>601279</v>
      </c>
      <c r="IE25" s="5">
        <v>600697</v>
      </c>
      <c r="IF25" s="5">
        <v>592379</v>
      </c>
      <c r="IG25" s="5">
        <v>584443</v>
      </c>
      <c r="IH25" s="5">
        <v>576035</v>
      </c>
      <c r="II25" s="5">
        <v>567624</v>
      </c>
      <c r="IJ25" s="5">
        <v>559793</v>
      </c>
      <c r="IK25" s="5">
        <v>551401</v>
      </c>
      <c r="IL25" s="5">
        <v>625384</v>
      </c>
      <c r="IM25" s="5" t="s">
        <v>220</v>
      </c>
      <c r="IN25" s="5" t="s">
        <v>220</v>
      </c>
      <c r="IO25" s="5" t="s">
        <v>220</v>
      </c>
      <c r="IP25" s="5" t="s">
        <v>220</v>
      </c>
      <c r="IQ25" s="5" t="s">
        <v>220</v>
      </c>
      <c r="IR25" s="5" t="s">
        <v>220</v>
      </c>
      <c r="IS25" s="5" t="s">
        <v>220</v>
      </c>
      <c r="IT25" s="5" t="s">
        <v>220</v>
      </c>
      <c r="IU25" s="5" t="s">
        <v>220</v>
      </c>
      <c r="IV25" s="5" t="s">
        <v>220</v>
      </c>
      <c r="IW25" s="5" t="s">
        <v>220</v>
      </c>
      <c r="IX25" s="5" t="s">
        <v>220</v>
      </c>
      <c r="IY25">
        <v>9204672</v>
      </c>
      <c r="IZ25">
        <v>9864834</v>
      </c>
      <c r="JA25">
        <v>8856727</v>
      </c>
      <c r="JB25">
        <v>9003812</v>
      </c>
      <c r="JC25">
        <v>9215441</v>
      </c>
      <c r="JD25">
        <v>9335476</v>
      </c>
      <c r="JE25">
        <v>9217841</v>
      </c>
      <c r="JF25">
        <v>8933712</v>
      </c>
      <c r="JG25">
        <v>8791819</v>
      </c>
      <c r="JH25">
        <v>8861279</v>
      </c>
      <c r="JI25">
        <v>8670976</v>
      </c>
      <c r="JJ25">
        <v>8968810</v>
      </c>
      <c r="JK25">
        <v>9098717</v>
      </c>
      <c r="JL25">
        <v>8912595</v>
      </c>
      <c r="JM25">
        <v>9403753</v>
      </c>
      <c r="JN25">
        <v>9216538</v>
      </c>
      <c r="JO25">
        <v>8945903</v>
      </c>
      <c r="JP25">
        <v>8708982</v>
      </c>
      <c r="JQ25">
        <v>9224542</v>
      </c>
      <c r="JR25">
        <v>9487049</v>
      </c>
      <c r="JS25" t="s">
        <v>220</v>
      </c>
      <c r="JT25" t="s">
        <v>220</v>
      </c>
      <c r="JU25" t="s">
        <v>220</v>
      </c>
      <c r="JV25" t="s">
        <v>220</v>
      </c>
      <c r="JW25" t="s">
        <v>220</v>
      </c>
      <c r="JX25" t="s">
        <v>220</v>
      </c>
      <c r="JY25" t="s">
        <v>220</v>
      </c>
      <c r="JZ25" t="s">
        <v>220</v>
      </c>
      <c r="KA25" t="s">
        <v>220</v>
      </c>
      <c r="KB25" t="s">
        <v>220</v>
      </c>
      <c r="KC25" t="s">
        <v>220</v>
      </c>
      <c r="KD25" t="s">
        <v>220</v>
      </c>
    </row>
    <row r="26" spans="1:290" hidden="1" x14ac:dyDescent="0.3">
      <c r="A26" s="1" t="s">
        <v>24</v>
      </c>
      <c r="B26" s="2">
        <v>4017631</v>
      </c>
      <c r="C26" s="5" t="s">
        <v>220</v>
      </c>
      <c r="D26" s="5" t="s">
        <v>220</v>
      </c>
      <c r="E26" s="5" t="s">
        <v>220</v>
      </c>
      <c r="F26" s="5" t="s">
        <v>220</v>
      </c>
      <c r="G26" s="5" t="s">
        <v>220</v>
      </c>
      <c r="H26" s="5" t="s">
        <v>220</v>
      </c>
      <c r="I26" s="5" t="s">
        <v>220</v>
      </c>
      <c r="J26" s="5" t="s">
        <v>220</v>
      </c>
      <c r="K26" s="5">
        <v>978975</v>
      </c>
      <c r="L26" s="5">
        <v>979922</v>
      </c>
      <c r="M26" s="5">
        <v>981838</v>
      </c>
      <c r="N26" s="5">
        <v>982966</v>
      </c>
      <c r="O26" s="5">
        <v>1003055</v>
      </c>
      <c r="P26" s="5">
        <v>959455</v>
      </c>
      <c r="Q26" s="5">
        <v>978164</v>
      </c>
      <c r="R26" s="5">
        <v>955261</v>
      </c>
      <c r="S26" s="5">
        <v>948278</v>
      </c>
      <c r="T26" s="5">
        <v>915031</v>
      </c>
      <c r="U26" s="5">
        <v>897220</v>
      </c>
      <c r="V26" s="5">
        <v>908782</v>
      </c>
      <c r="W26" s="5">
        <v>894874</v>
      </c>
      <c r="X26" s="5">
        <v>878041</v>
      </c>
      <c r="Y26" s="5">
        <v>891572</v>
      </c>
      <c r="Z26" s="5">
        <v>902736</v>
      </c>
      <c r="AA26" s="5">
        <v>891433</v>
      </c>
      <c r="AB26" s="5">
        <v>898457</v>
      </c>
      <c r="AC26" s="5">
        <v>875958</v>
      </c>
      <c r="AD26" s="5">
        <v>813236</v>
      </c>
      <c r="AE26" s="5">
        <v>777165</v>
      </c>
      <c r="AF26" s="5">
        <v>769849</v>
      </c>
      <c r="AG26" s="5">
        <v>696670</v>
      </c>
      <c r="AH26" s="5">
        <v>660012</v>
      </c>
      <c r="AI26" s="5" t="s">
        <v>220</v>
      </c>
      <c r="AJ26" s="5" t="s">
        <v>220</v>
      </c>
      <c r="AK26" s="5" t="s">
        <v>220</v>
      </c>
      <c r="AL26" s="5" t="s">
        <v>220</v>
      </c>
      <c r="AM26" s="5" t="s">
        <v>220</v>
      </c>
      <c r="AN26" s="5" t="s">
        <v>220</v>
      </c>
      <c r="AO26" s="5" t="s">
        <v>220</v>
      </c>
      <c r="AP26" s="5" t="s">
        <v>220</v>
      </c>
      <c r="AQ26" s="5">
        <v>2930648</v>
      </c>
      <c r="AR26" s="5">
        <v>2982331</v>
      </c>
      <c r="AS26" s="5">
        <v>3018298</v>
      </c>
      <c r="AT26" s="5">
        <v>3019043</v>
      </c>
      <c r="AU26" s="5">
        <v>3018123</v>
      </c>
      <c r="AV26" s="5">
        <v>3315636</v>
      </c>
      <c r="AW26" s="5">
        <v>2962673</v>
      </c>
      <c r="AX26" s="5">
        <v>2794562</v>
      </c>
      <c r="AY26" s="5">
        <v>2893772</v>
      </c>
      <c r="AZ26" s="5">
        <v>2755406</v>
      </c>
      <c r="BA26" s="5">
        <v>2865419</v>
      </c>
      <c r="BB26" s="5">
        <v>3822338</v>
      </c>
      <c r="BC26" s="5">
        <v>6524665</v>
      </c>
      <c r="BD26" s="5">
        <v>3589361</v>
      </c>
      <c r="BE26" s="5">
        <v>3469482</v>
      </c>
      <c r="BF26" s="5">
        <v>3476479</v>
      </c>
      <c r="BG26" s="5">
        <v>3681919</v>
      </c>
      <c r="BH26" s="5">
        <v>3675362</v>
      </c>
      <c r="BI26" s="5">
        <v>3407063</v>
      </c>
      <c r="BJ26" s="5">
        <v>3420973</v>
      </c>
      <c r="BK26" s="5">
        <v>3056280</v>
      </c>
      <c r="BL26" s="5">
        <v>2723917</v>
      </c>
      <c r="BM26" s="5">
        <v>2959586</v>
      </c>
      <c r="BN26" s="5">
        <v>2925625</v>
      </c>
      <c r="BO26" s="6" t="s">
        <v>220</v>
      </c>
      <c r="BP26" s="6" t="s">
        <v>220</v>
      </c>
      <c r="BQ26" s="6" t="s">
        <v>220</v>
      </c>
      <c r="BR26" s="6" t="s">
        <v>220</v>
      </c>
      <c r="BS26" s="6" t="s">
        <v>220</v>
      </c>
      <c r="BT26" s="6" t="s">
        <v>220</v>
      </c>
      <c r="BU26" s="6" t="s">
        <v>220</v>
      </c>
      <c r="BV26" s="6">
        <v>16.921210878775451</v>
      </c>
      <c r="BW26" s="6">
        <v>15.91297019842181</v>
      </c>
      <c r="BX26" s="6">
        <v>14.9843558977143</v>
      </c>
      <c r="BY26" s="6">
        <v>14.161806733901109</v>
      </c>
      <c r="BZ26" s="6">
        <v>14.04840045332188</v>
      </c>
      <c r="CA26" s="6">
        <v>13.59436920208762</v>
      </c>
      <c r="CB26" s="6">
        <v>12.97821469293994</v>
      </c>
      <c r="CC26" s="6">
        <v>12.997615941703019</v>
      </c>
      <c r="CD26" s="6">
        <v>13.261297174280109</v>
      </c>
      <c r="CE26" s="6">
        <v>13.22407564026582</v>
      </c>
      <c r="CF26" s="6">
        <v>13.26949578757441</v>
      </c>
      <c r="CG26" s="6">
        <v>13.00896101290653</v>
      </c>
      <c r="CH26" s="6">
        <v>12.8003195485826</v>
      </c>
      <c r="CI26" s="6" t="s">
        <v>220</v>
      </c>
      <c r="CJ26" s="6" t="s">
        <v>220</v>
      </c>
      <c r="CK26" s="6" t="s">
        <v>220</v>
      </c>
      <c r="CL26" s="6" t="s">
        <v>220</v>
      </c>
      <c r="CM26" s="6" t="s">
        <v>220</v>
      </c>
      <c r="CN26" s="6" t="s">
        <v>220</v>
      </c>
      <c r="CO26" s="6" t="s">
        <v>220</v>
      </c>
      <c r="CP26" s="6" t="s">
        <v>220</v>
      </c>
      <c r="CQ26" s="6" t="s">
        <v>220</v>
      </c>
      <c r="CR26" s="6" t="s">
        <v>220</v>
      </c>
      <c r="CS26" s="6" t="s">
        <v>220</v>
      </c>
      <c r="CT26" s="6" t="s">
        <v>220</v>
      </c>
      <c r="CU26" s="6" t="s">
        <v>220</v>
      </c>
      <c r="CV26" s="6" t="s">
        <v>220</v>
      </c>
      <c r="CW26" s="6" t="s">
        <v>220</v>
      </c>
      <c r="CX26" s="6" t="s">
        <v>220</v>
      </c>
      <c r="CY26" s="6" t="s">
        <v>220</v>
      </c>
      <c r="CZ26" s="6" t="s">
        <v>220</v>
      </c>
      <c r="DA26" s="6" t="s">
        <v>220</v>
      </c>
      <c r="DB26" s="6">
        <v>14.376485979182069</v>
      </c>
      <c r="DC26" s="6">
        <v>14.03511031542612</v>
      </c>
      <c r="DD26" s="6">
        <v>13.37503571991588</v>
      </c>
      <c r="DE26" s="6">
        <v>12.743770898748339</v>
      </c>
      <c r="DF26" s="6">
        <v>12.52972829895038</v>
      </c>
      <c r="DG26" s="6">
        <v>12.145412765355919</v>
      </c>
      <c r="DH26" s="6">
        <v>11.590114792791651</v>
      </c>
      <c r="DI26" s="6">
        <v>11.65130431115476</v>
      </c>
      <c r="DJ26" s="6">
        <v>11.91969226610256</v>
      </c>
      <c r="DK26" s="6">
        <v>11.986508734793549</v>
      </c>
      <c r="DL26" s="6">
        <v>11.90640631117518</v>
      </c>
      <c r="DM26" s="6">
        <v>11.68876000146224</v>
      </c>
      <c r="DN26" s="6">
        <v>11.37558812872204</v>
      </c>
      <c r="DO26" s="6" t="s">
        <v>220</v>
      </c>
      <c r="DP26" s="6" t="s">
        <v>220</v>
      </c>
      <c r="DQ26" s="6" t="s">
        <v>220</v>
      </c>
      <c r="DR26" s="6" t="s">
        <v>220</v>
      </c>
      <c r="DS26" s="6" t="s">
        <v>220</v>
      </c>
      <c r="DT26" s="6" t="s">
        <v>220</v>
      </c>
      <c r="DU26" s="6" t="s">
        <v>220</v>
      </c>
      <c r="DV26" s="6" t="s">
        <v>220</v>
      </c>
      <c r="DW26" s="6" t="s">
        <v>220</v>
      </c>
      <c r="DX26" s="6" t="s">
        <v>220</v>
      </c>
      <c r="DY26" s="6" t="s">
        <v>220</v>
      </c>
      <c r="DZ26" s="6" t="s">
        <v>220</v>
      </c>
      <c r="EA26" s="6" t="s">
        <v>220</v>
      </c>
      <c r="EB26" s="6" t="s">
        <v>220</v>
      </c>
      <c r="EC26" s="6" t="s">
        <v>220</v>
      </c>
      <c r="ED26" s="6" t="s">
        <v>220</v>
      </c>
      <c r="EE26" s="6" t="s">
        <v>220</v>
      </c>
      <c r="EF26" s="6" t="s">
        <v>220</v>
      </c>
      <c r="EG26" s="6" t="s">
        <v>220</v>
      </c>
      <c r="EH26" s="6">
        <v>16.921210878775454</v>
      </c>
      <c r="EI26" s="6">
        <v>15.912970198421819</v>
      </c>
      <c r="EJ26" s="6">
        <v>14.984355897714307</v>
      </c>
      <c r="EK26" s="6">
        <v>14.161806733901113</v>
      </c>
      <c r="EL26" s="6">
        <v>14.048400453321884</v>
      </c>
      <c r="EM26" s="6">
        <v>13.594369202087622</v>
      </c>
      <c r="EN26" s="6">
        <v>12.978214692939943</v>
      </c>
      <c r="EO26" s="6">
        <v>12.997615941703028</v>
      </c>
      <c r="EP26" s="6">
        <v>13.261297174280118</v>
      </c>
      <c r="EQ26" s="6">
        <v>13.224075640265829</v>
      </c>
      <c r="ER26" s="6">
        <v>13.26949578757441</v>
      </c>
      <c r="ES26" s="6">
        <v>13.008961012906534</v>
      </c>
      <c r="ET26" s="6">
        <v>12.800319548582609</v>
      </c>
      <c r="EU26" s="6" t="s">
        <v>220</v>
      </c>
      <c r="EV26" s="6" t="s">
        <v>220</v>
      </c>
      <c r="EW26" s="6" t="s">
        <v>220</v>
      </c>
      <c r="EX26" s="6" t="s">
        <v>220</v>
      </c>
      <c r="EY26" s="6" t="s">
        <v>220</v>
      </c>
      <c r="EZ26" s="6" t="s">
        <v>220</v>
      </c>
      <c r="FA26" s="6" t="s">
        <v>220</v>
      </c>
      <c r="FB26" s="6" t="s">
        <v>220</v>
      </c>
      <c r="FC26" s="6" t="s">
        <v>220</v>
      </c>
      <c r="FD26" s="6" t="s">
        <v>220</v>
      </c>
      <c r="FE26" s="6" t="s">
        <v>220</v>
      </c>
      <c r="FF26" s="6" t="s">
        <v>220</v>
      </c>
      <c r="FG26" s="6" t="s">
        <v>220</v>
      </c>
      <c r="FH26" s="6" t="s">
        <v>220</v>
      </c>
      <c r="FI26" s="6" t="s">
        <v>220</v>
      </c>
      <c r="FJ26" s="6" t="s">
        <v>220</v>
      </c>
      <c r="FK26" s="6" t="s">
        <v>220</v>
      </c>
      <c r="FL26" s="6" t="s">
        <v>220</v>
      </c>
      <c r="FM26" s="6" t="s">
        <v>220</v>
      </c>
      <c r="FN26" s="6">
        <v>14.376485979182071</v>
      </c>
      <c r="FO26" s="6">
        <v>14.035110315426127</v>
      </c>
      <c r="FP26" s="6">
        <v>13.37503571991588</v>
      </c>
      <c r="FQ26" s="6">
        <v>12.743770898748348</v>
      </c>
      <c r="FR26" s="6">
        <v>12.529728298950387</v>
      </c>
      <c r="FS26" s="6">
        <v>12.14541276535593</v>
      </c>
      <c r="FT26" s="6">
        <v>11.590114792791658</v>
      </c>
      <c r="FU26" s="6">
        <v>11.651304311154762</v>
      </c>
      <c r="FV26" s="6">
        <v>11.919692266102565</v>
      </c>
      <c r="FW26" s="6">
        <v>11.986508734793553</v>
      </c>
      <c r="FX26" s="6">
        <v>11.906406311175186</v>
      </c>
      <c r="FY26" s="6">
        <v>11.688760001462246</v>
      </c>
      <c r="FZ26" s="6">
        <v>11.37558812872205</v>
      </c>
      <c r="GA26" s="6" t="s">
        <v>220</v>
      </c>
      <c r="GB26" s="6" t="s">
        <v>220</v>
      </c>
      <c r="GC26" s="6" t="s">
        <v>220</v>
      </c>
      <c r="GD26" s="6" t="s">
        <v>220</v>
      </c>
      <c r="GE26" s="6" t="s">
        <v>220</v>
      </c>
      <c r="GF26" s="6" t="s">
        <v>220</v>
      </c>
      <c r="GG26" s="6" t="s">
        <v>220</v>
      </c>
      <c r="GH26" s="6" t="s">
        <v>220</v>
      </c>
      <c r="GI26" s="6" t="s">
        <v>220</v>
      </c>
      <c r="GJ26" s="6" t="s">
        <v>220</v>
      </c>
      <c r="GK26" s="6" t="s">
        <v>220</v>
      </c>
      <c r="GL26" s="6" t="s">
        <v>220</v>
      </c>
      <c r="GM26" s="5" t="s">
        <v>220</v>
      </c>
      <c r="GN26" s="5" t="s">
        <v>220</v>
      </c>
      <c r="GO26" s="5" t="s">
        <v>220</v>
      </c>
      <c r="GP26" s="5" t="s">
        <v>220</v>
      </c>
      <c r="GQ26" s="5" t="s">
        <v>220</v>
      </c>
      <c r="GR26" s="5" t="s">
        <v>220</v>
      </c>
      <c r="GS26" s="5" t="s">
        <v>220</v>
      </c>
      <c r="GT26" s="5">
        <v>103188</v>
      </c>
      <c r="GU26" s="5">
        <v>137137</v>
      </c>
      <c r="GV26" s="5">
        <v>136457</v>
      </c>
      <c r="GW26" s="5">
        <v>135981</v>
      </c>
      <c r="GX26" s="5">
        <v>135613</v>
      </c>
      <c r="GY26" s="5">
        <v>135591</v>
      </c>
      <c r="GZ26" s="5">
        <v>134568</v>
      </c>
      <c r="HA26" s="5">
        <v>129943</v>
      </c>
      <c r="HB26" s="5">
        <v>128665</v>
      </c>
      <c r="HC26" s="5">
        <v>127880</v>
      </c>
      <c r="HD26" s="5">
        <v>126358</v>
      </c>
      <c r="HE26" s="5">
        <v>124935</v>
      </c>
      <c r="HF26" s="5">
        <v>124078</v>
      </c>
      <c r="HG26" s="5" t="s">
        <v>220</v>
      </c>
      <c r="HH26" s="5" t="s">
        <v>220</v>
      </c>
      <c r="HI26" s="5" t="s">
        <v>220</v>
      </c>
      <c r="HJ26" s="5" t="s">
        <v>220</v>
      </c>
      <c r="HK26" s="5" t="s">
        <v>220</v>
      </c>
      <c r="HL26" s="5" t="s">
        <v>220</v>
      </c>
      <c r="HM26" s="5" t="s">
        <v>220</v>
      </c>
      <c r="HN26" s="5" t="s">
        <v>220</v>
      </c>
      <c r="HO26" s="5" t="s">
        <v>220</v>
      </c>
      <c r="HP26" s="5" t="s">
        <v>220</v>
      </c>
      <c r="HQ26" s="5" t="s">
        <v>220</v>
      </c>
      <c r="HR26" s="5" t="s">
        <v>220</v>
      </c>
      <c r="HS26" s="5" t="s">
        <v>220</v>
      </c>
      <c r="HT26" s="5" t="s">
        <v>220</v>
      </c>
      <c r="HU26" s="5" t="s">
        <v>220</v>
      </c>
      <c r="HV26" s="5" t="s">
        <v>220</v>
      </c>
      <c r="HW26" s="5" t="s">
        <v>220</v>
      </c>
      <c r="HX26" s="5" t="s">
        <v>220</v>
      </c>
      <c r="HY26" s="5" t="s">
        <v>220</v>
      </c>
      <c r="HZ26" s="5">
        <v>120682</v>
      </c>
      <c r="IA26" s="5">
        <v>160312</v>
      </c>
      <c r="IB26" s="5">
        <v>159338</v>
      </c>
      <c r="IC26" s="5">
        <v>158668</v>
      </c>
      <c r="ID26" s="5">
        <v>158222</v>
      </c>
      <c r="IE26" s="5">
        <v>157909</v>
      </c>
      <c r="IF26" s="5">
        <v>156609</v>
      </c>
      <c r="IG26" s="5">
        <v>151184</v>
      </c>
      <c r="IH26" s="5">
        <v>149424</v>
      </c>
      <c r="II26" s="5">
        <v>148012</v>
      </c>
      <c r="IJ26" s="5">
        <v>146051</v>
      </c>
      <c r="IK26" s="5">
        <v>144216</v>
      </c>
      <c r="IL26" s="5">
        <v>142606</v>
      </c>
      <c r="IM26" s="5" t="s">
        <v>220</v>
      </c>
      <c r="IN26" s="5" t="s">
        <v>220</v>
      </c>
      <c r="IO26" s="5" t="s">
        <v>220</v>
      </c>
      <c r="IP26" s="5" t="s">
        <v>220</v>
      </c>
      <c r="IQ26" s="5" t="s">
        <v>220</v>
      </c>
      <c r="IR26" s="5" t="s">
        <v>220</v>
      </c>
      <c r="IS26" s="5" t="s">
        <v>220</v>
      </c>
      <c r="IT26" s="5" t="s">
        <v>220</v>
      </c>
      <c r="IU26" s="5" t="s">
        <v>220</v>
      </c>
      <c r="IV26" s="5" t="s">
        <v>220</v>
      </c>
      <c r="IW26" s="5" t="s">
        <v>220</v>
      </c>
      <c r="IX26" s="5" t="s">
        <v>220</v>
      </c>
      <c r="IY26" t="s">
        <v>220</v>
      </c>
      <c r="IZ26" t="s">
        <v>220</v>
      </c>
      <c r="JA26" t="s">
        <v>220</v>
      </c>
      <c r="JB26" t="s">
        <v>220</v>
      </c>
      <c r="JC26" t="s">
        <v>220</v>
      </c>
      <c r="JD26" t="s">
        <v>220</v>
      </c>
      <c r="JE26" t="s">
        <v>220</v>
      </c>
      <c r="JF26">
        <v>1758100</v>
      </c>
      <c r="JG26">
        <v>2251589</v>
      </c>
      <c r="JH26">
        <v>2201153</v>
      </c>
      <c r="JI26">
        <v>2177762</v>
      </c>
      <c r="JJ26">
        <v>2259211</v>
      </c>
      <c r="JK26">
        <v>2320374</v>
      </c>
      <c r="JL26">
        <v>2284464</v>
      </c>
      <c r="JM26">
        <v>2300103</v>
      </c>
      <c r="JN26">
        <v>2241677</v>
      </c>
      <c r="JO26">
        <v>2198163</v>
      </c>
      <c r="JP26">
        <v>2186344</v>
      </c>
      <c r="JQ26">
        <v>2161059</v>
      </c>
      <c r="JR26">
        <v>2199561</v>
      </c>
      <c r="JS26" t="s">
        <v>220</v>
      </c>
      <c r="JT26" t="s">
        <v>220</v>
      </c>
      <c r="JU26" t="s">
        <v>220</v>
      </c>
      <c r="JV26" t="s">
        <v>220</v>
      </c>
      <c r="JW26" t="s">
        <v>220</v>
      </c>
      <c r="JX26" t="s">
        <v>220</v>
      </c>
      <c r="JY26" t="s">
        <v>220</v>
      </c>
      <c r="JZ26" t="s">
        <v>220</v>
      </c>
      <c r="KA26" t="s">
        <v>220</v>
      </c>
      <c r="KB26" t="s">
        <v>220</v>
      </c>
      <c r="KC26" t="s">
        <v>220</v>
      </c>
      <c r="KD26" t="s">
        <v>220</v>
      </c>
    </row>
    <row r="27" spans="1:290" hidden="1" x14ac:dyDescent="0.3">
      <c r="A27" s="1" t="s">
        <v>25</v>
      </c>
      <c r="B27" s="2">
        <v>4057113</v>
      </c>
      <c r="C27" s="5" t="s">
        <v>220</v>
      </c>
      <c r="D27" s="5" t="s">
        <v>220</v>
      </c>
      <c r="E27" s="5" t="s">
        <v>220</v>
      </c>
      <c r="F27" s="5">
        <v>303654</v>
      </c>
      <c r="G27" s="5">
        <v>303644</v>
      </c>
      <c r="H27" s="5">
        <v>310218</v>
      </c>
      <c r="I27" s="5">
        <v>289745</v>
      </c>
      <c r="J27" s="5" t="s">
        <v>220</v>
      </c>
      <c r="K27" s="5">
        <v>318064</v>
      </c>
      <c r="L27" s="5">
        <v>347040</v>
      </c>
      <c r="M27" s="5" t="s">
        <v>220</v>
      </c>
      <c r="N27" s="5" t="s">
        <v>220</v>
      </c>
      <c r="O27" s="5" t="s">
        <v>220</v>
      </c>
      <c r="P27" s="5" t="s">
        <v>220</v>
      </c>
      <c r="Q27" s="5" t="s">
        <v>220</v>
      </c>
      <c r="R27" s="5" t="s">
        <v>220</v>
      </c>
      <c r="S27" s="5" t="s">
        <v>220</v>
      </c>
      <c r="T27" s="5" t="s">
        <v>220</v>
      </c>
      <c r="U27" s="5" t="s">
        <v>220</v>
      </c>
      <c r="V27" s="5" t="s">
        <v>220</v>
      </c>
      <c r="W27" s="5" t="s">
        <v>220</v>
      </c>
      <c r="X27" s="5" t="s">
        <v>220</v>
      </c>
      <c r="Y27" s="5" t="s">
        <v>220</v>
      </c>
      <c r="Z27" s="5" t="s">
        <v>220</v>
      </c>
      <c r="AA27" s="5" t="s">
        <v>220</v>
      </c>
      <c r="AB27" s="5" t="s">
        <v>220</v>
      </c>
      <c r="AC27" s="5" t="s">
        <v>220</v>
      </c>
      <c r="AD27" s="5" t="s">
        <v>220</v>
      </c>
      <c r="AE27" s="5" t="s">
        <v>220</v>
      </c>
      <c r="AF27" s="5" t="s">
        <v>220</v>
      </c>
      <c r="AG27" s="5" t="s">
        <v>220</v>
      </c>
      <c r="AH27" s="5" t="s">
        <v>220</v>
      </c>
      <c r="AI27" s="5" t="s">
        <v>220</v>
      </c>
      <c r="AJ27" s="5" t="s">
        <v>220</v>
      </c>
      <c r="AK27" s="5" t="s">
        <v>220</v>
      </c>
      <c r="AL27" s="5">
        <v>645696</v>
      </c>
      <c r="AM27" s="5">
        <v>638345</v>
      </c>
      <c r="AN27" s="5">
        <v>651865</v>
      </c>
      <c r="AO27" s="5">
        <v>630678</v>
      </c>
      <c r="AP27" s="5" t="s">
        <v>220</v>
      </c>
      <c r="AQ27" s="5">
        <v>697208</v>
      </c>
      <c r="AR27" s="5">
        <v>744258</v>
      </c>
      <c r="AS27" s="5" t="s">
        <v>220</v>
      </c>
      <c r="AT27" s="5" t="s">
        <v>220</v>
      </c>
      <c r="AU27" s="5" t="s">
        <v>220</v>
      </c>
      <c r="AV27" s="5" t="s">
        <v>220</v>
      </c>
      <c r="AW27" s="5" t="s">
        <v>220</v>
      </c>
      <c r="AX27" s="5" t="s">
        <v>220</v>
      </c>
      <c r="AY27" s="5" t="s">
        <v>220</v>
      </c>
      <c r="AZ27" s="5" t="s">
        <v>220</v>
      </c>
      <c r="BA27" s="5" t="s">
        <v>220</v>
      </c>
      <c r="BB27" s="5" t="s">
        <v>220</v>
      </c>
      <c r="BC27" s="5" t="s">
        <v>220</v>
      </c>
      <c r="BD27" s="5" t="s">
        <v>220</v>
      </c>
      <c r="BE27" s="5" t="s">
        <v>220</v>
      </c>
      <c r="BF27" s="5" t="s">
        <v>220</v>
      </c>
      <c r="BG27" s="5" t="s">
        <v>220</v>
      </c>
      <c r="BH27" s="5" t="s">
        <v>220</v>
      </c>
      <c r="BI27" s="5" t="s">
        <v>220</v>
      </c>
      <c r="BJ27" s="5" t="s">
        <v>220</v>
      </c>
      <c r="BK27" s="5" t="s">
        <v>220</v>
      </c>
      <c r="BL27" s="5" t="s">
        <v>220</v>
      </c>
      <c r="BM27" s="5" t="s">
        <v>220</v>
      </c>
      <c r="BN27" s="5" t="s">
        <v>220</v>
      </c>
      <c r="BO27" s="6">
        <v>14.8166397995079</v>
      </c>
      <c r="BP27" s="6">
        <v>14.405634494901919</v>
      </c>
      <c r="BQ27" s="6">
        <v>15.12555746140651</v>
      </c>
      <c r="BR27" s="6">
        <v>15.308541958940101</v>
      </c>
      <c r="BS27" s="6">
        <v>15.374583393711051</v>
      </c>
      <c r="BT27" s="6">
        <v>13.868956669181021</v>
      </c>
      <c r="BU27" s="6">
        <v>14.27082434554522</v>
      </c>
      <c r="BV27" s="6">
        <v>13.930254862943331</v>
      </c>
      <c r="BW27" s="6">
        <v>14.44489159414457</v>
      </c>
      <c r="BX27" s="6">
        <v>14.83661825726141</v>
      </c>
      <c r="BY27" s="6">
        <v>13.84888731517165</v>
      </c>
      <c r="BZ27" s="6">
        <v>11.47621546684787</v>
      </c>
      <c r="CA27" s="6">
        <v>7.7750358154923003</v>
      </c>
      <c r="CB27" s="6">
        <v>6.4458421803155401</v>
      </c>
      <c r="CC27" s="6">
        <v>6.5579006504857897</v>
      </c>
      <c r="CD27" s="6" t="s">
        <v>220</v>
      </c>
      <c r="CE27" s="6" t="s">
        <v>220</v>
      </c>
      <c r="CF27" s="6" t="s">
        <v>220</v>
      </c>
      <c r="CG27" s="6" t="s">
        <v>220</v>
      </c>
      <c r="CH27" s="6" t="s">
        <v>220</v>
      </c>
      <c r="CI27" s="6" t="s">
        <v>220</v>
      </c>
      <c r="CJ27" s="6" t="s">
        <v>220</v>
      </c>
      <c r="CK27" s="6" t="s">
        <v>220</v>
      </c>
      <c r="CL27" s="6" t="s">
        <v>220</v>
      </c>
      <c r="CM27" s="6" t="s">
        <v>220</v>
      </c>
      <c r="CN27" s="6" t="s">
        <v>220</v>
      </c>
      <c r="CO27" s="6" t="s">
        <v>220</v>
      </c>
      <c r="CP27" s="6" t="s">
        <v>220</v>
      </c>
      <c r="CQ27" s="6" t="s">
        <v>220</v>
      </c>
      <c r="CR27" s="6" t="s">
        <v>220</v>
      </c>
      <c r="CS27" s="6" t="s">
        <v>220</v>
      </c>
      <c r="CT27" s="6" t="s">
        <v>220</v>
      </c>
      <c r="CU27" s="6">
        <v>13.48367463270222</v>
      </c>
      <c r="CV27" s="6">
        <v>13.25644225294096</v>
      </c>
      <c r="CW27" s="6">
        <v>14.160906343929129</v>
      </c>
      <c r="CX27" s="6">
        <v>14.20219422142927</v>
      </c>
      <c r="CY27" s="6">
        <v>14.4827413346367</v>
      </c>
      <c r="CZ27" s="6">
        <v>13.011639297476989</v>
      </c>
      <c r="DA27" s="6">
        <v>13.36101782526106</v>
      </c>
      <c r="DB27" s="6">
        <v>13.06187162574739</v>
      </c>
      <c r="DC27" s="6">
        <v>13.67320683746877</v>
      </c>
      <c r="DD27" s="6">
        <v>14.01076214427815</v>
      </c>
      <c r="DE27" s="6">
        <v>12.987390868735741</v>
      </c>
      <c r="DF27" s="6">
        <v>10.61667003333681</v>
      </c>
      <c r="DG27" s="6">
        <v>6.9392555268379601</v>
      </c>
      <c r="DH27" s="6">
        <v>5.59196340834057</v>
      </c>
      <c r="DI27" s="6">
        <v>5.7658750128843304</v>
      </c>
      <c r="DJ27" s="6" t="s">
        <v>220</v>
      </c>
      <c r="DK27" s="6" t="s">
        <v>220</v>
      </c>
      <c r="DL27" s="6" t="s">
        <v>220</v>
      </c>
      <c r="DM27" s="6" t="s">
        <v>220</v>
      </c>
      <c r="DN27" s="6" t="s">
        <v>220</v>
      </c>
      <c r="DO27" s="6" t="s">
        <v>220</v>
      </c>
      <c r="DP27" s="6" t="s">
        <v>220</v>
      </c>
      <c r="DQ27" s="6" t="s">
        <v>220</v>
      </c>
      <c r="DR27" s="6" t="s">
        <v>220</v>
      </c>
      <c r="DS27" s="6" t="s">
        <v>220</v>
      </c>
      <c r="DT27" s="6" t="s">
        <v>220</v>
      </c>
      <c r="DU27" s="6" t="s">
        <v>220</v>
      </c>
      <c r="DV27" s="6" t="s">
        <v>220</v>
      </c>
      <c r="DW27" s="6" t="s">
        <v>220</v>
      </c>
      <c r="DX27" s="6" t="s">
        <v>220</v>
      </c>
      <c r="DY27" s="6" t="s">
        <v>220</v>
      </c>
      <c r="DZ27" s="6" t="s">
        <v>220</v>
      </c>
      <c r="EA27" s="6">
        <v>14.816639799507907</v>
      </c>
      <c r="EB27" s="6">
        <v>14.405634494901928</v>
      </c>
      <c r="EC27" s="6">
        <v>15.125557461406517</v>
      </c>
      <c r="ED27" s="6">
        <v>15.308541958940109</v>
      </c>
      <c r="EE27" s="6">
        <v>15.374583393711056</v>
      </c>
      <c r="EF27" s="6">
        <v>13.868956669181028</v>
      </c>
      <c r="EG27" s="6">
        <v>14.27082434554522</v>
      </c>
      <c r="EH27" s="6">
        <v>13.930254862943331</v>
      </c>
      <c r="EI27" s="6">
        <v>14.444891594144575</v>
      </c>
      <c r="EJ27" s="6">
        <v>14.83661825726141</v>
      </c>
      <c r="EK27" s="6">
        <v>13.848887315171654</v>
      </c>
      <c r="EL27" s="6">
        <v>11.47621546684787</v>
      </c>
      <c r="EM27" s="6">
        <v>7.7750358154923092</v>
      </c>
      <c r="EN27" s="6">
        <v>6.4458421803155481</v>
      </c>
      <c r="EO27" s="6">
        <v>6.5579006504857968</v>
      </c>
      <c r="EP27" s="6" t="s">
        <v>220</v>
      </c>
      <c r="EQ27" s="6" t="s">
        <v>220</v>
      </c>
      <c r="ER27" s="6" t="s">
        <v>220</v>
      </c>
      <c r="ES27" s="6" t="s">
        <v>220</v>
      </c>
      <c r="ET27" s="6" t="s">
        <v>220</v>
      </c>
      <c r="EU27" s="6" t="s">
        <v>220</v>
      </c>
      <c r="EV27" s="6" t="s">
        <v>220</v>
      </c>
      <c r="EW27" s="6" t="s">
        <v>220</v>
      </c>
      <c r="EX27" s="6" t="s">
        <v>220</v>
      </c>
      <c r="EY27" s="6" t="s">
        <v>220</v>
      </c>
      <c r="EZ27" s="6" t="s">
        <v>220</v>
      </c>
      <c r="FA27" s="6" t="s">
        <v>220</v>
      </c>
      <c r="FB27" s="6" t="s">
        <v>220</v>
      </c>
      <c r="FC27" s="6" t="s">
        <v>220</v>
      </c>
      <c r="FD27" s="6" t="s">
        <v>220</v>
      </c>
      <c r="FE27" s="6" t="s">
        <v>220</v>
      </c>
      <c r="FF27" s="6" t="s">
        <v>220</v>
      </c>
      <c r="FG27" s="6">
        <v>13.48367463270222</v>
      </c>
      <c r="FH27" s="6">
        <v>13.256442252940962</v>
      </c>
      <c r="FI27" s="6">
        <v>14.160906343929138</v>
      </c>
      <c r="FJ27" s="6">
        <v>14.202194221429279</v>
      </c>
      <c r="FK27" s="6">
        <v>14.482741334636701</v>
      </c>
      <c r="FL27" s="6">
        <v>13.011639297476995</v>
      </c>
      <c r="FM27" s="6">
        <v>13.361017825261069</v>
      </c>
      <c r="FN27" s="6">
        <v>13.061871625747399</v>
      </c>
      <c r="FO27" s="6">
        <v>13.673206837468776</v>
      </c>
      <c r="FP27" s="6">
        <v>14.010762144278154</v>
      </c>
      <c r="FQ27" s="6">
        <v>12.987390868735748</v>
      </c>
      <c r="FR27" s="6">
        <v>10.616670033336813</v>
      </c>
      <c r="FS27" s="6">
        <v>6.9392555268379637</v>
      </c>
      <c r="FT27" s="6">
        <v>5.5919634083405798</v>
      </c>
      <c r="FU27" s="6">
        <v>5.7658750128843321</v>
      </c>
      <c r="FV27" s="6" t="s">
        <v>220</v>
      </c>
      <c r="FW27" s="6" t="s">
        <v>220</v>
      </c>
      <c r="FX27" s="6" t="s">
        <v>220</v>
      </c>
      <c r="FY27" s="6" t="s">
        <v>220</v>
      </c>
      <c r="FZ27" s="6" t="s">
        <v>220</v>
      </c>
      <c r="GA27" s="6" t="s">
        <v>220</v>
      </c>
      <c r="GB27" s="6" t="s">
        <v>220</v>
      </c>
      <c r="GC27" s="6" t="s">
        <v>220</v>
      </c>
      <c r="GD27" s="6" t="s">
        <v>220</v>
      </c>
      <c r="GE27" s="6" t="s">
        <v>220</v>
      </c>
      <c r="GF27" s="6" t="s">
        <v>220</v>
      </c>
      <c r="GG27" s="6" t="s">
        <v>220</v>
      </c>
      <c r="GH27" s="6" t="s">
        <v>220</v>
      </c>
      <c r="GI27" s="6" t="s">
        <v>220</v>
      </c>
      <c r="GJ27" s="6" t="s">
        <v>220</v>
      </c>
      <c r="GK27" s="6" t="s">
        <v>220</v>
      </c>
      <c r="GL27" s="6" t="s">
        <v>220</v>
      </c>
      <c r="GM27" s="5">
        <v>24573</v>
      </c>
      <c r="GN27" s="5">
        <v>23921</v>
      </c>
      <c r="GO27" s="5">
        <v>24574</v>
      </c>
      <c r="GP27" s="5">
        <v>24345</v>
      </c>
      <c r="GQ27" s="5">
        <v>24039</v>
      </c>
      <c r="GR27" s="5">
        <v>23865</v>
      </c>
      <c r="GS27" s="5">
        <v>23742</v>
      </c>
      <c r="GT27" s="5">
        <v>23669</v>
      </c>
      <c r="GU27" s="5">
        <v>23606</v>
      </c>
      <c r="GV27" s="5">
        <v>23589</v>
      </c>
      <c r="GW27" s="5">
        <v>23679</v>
      </c>
      <c r="GX27" s="5">
        <v>23849</v>
      </c>
      <c r="GY27" s="5">
        <v>23734</v>
      </c>
      <c r="GZ27" s="5">
        <v>23464</v>
      </c>
      <c r="HA27" s="5">
        <v>23119</v>
      </c>
      <c r="HB27" s="5" t="s">
        <v>220</v>
      </c>
      <c r="HC27" s="5" t="s">
        <v>220</v>
      </c>
      <c r="HD27" s="5" t="s">
        <v>220</v>
      </c>
      <c r="HE27" s="5" t="s">
        <v>220</v>
      </c>
      <c r="HF27" s="5" t="s">
        <v>220</v>
      </c>
      <c r="HG27" s="5" t="s">
        <v>220</v>
      </c>
      <c r="HH27" s="5" t="s">
        <v>220</v>
      </c>
      <c r="HI27" s="5" t="s">
        <v>220</v>
      </c>
      <c r="HJ27" s="5" t="s">
        <v>220</v>
      </c>
      <c r="HK27" s="5" t="s">
        <v>220</v>
      </c>
      <c r="HL27" s="5" t="s">
        <v>220</v>
      </c>
      <c r="HM27" s="5" t="s">
        <v>220</v>
      </c>
      <c r="HN27" s="5" t="s">
        <v>220</v>
      </c>
      <c r="HO27" s="5" t="s">
        <v>220</v>
      </c>
      <c r="HP27" s="5" t="s">
        <v>220</v>
      </c>
      <c r="HQ27" s="5" t="s">
        <v>220</v>
      </c>
      <c r="HR27" s="5" t="s">
        <v>220</v>
      </c>
      <c r="HS27" s="5">
        <v>31830</v>
      </c>
      <c r="HT27" s="5">
        <v>31009</v>
      </c>
      <c r="HU27" s="5">
        <v>32038</v>
      </c>
      <c r="HV27" s="5">
        <v>31787</v>
      </c>
      <c r="HW27" s="5">
        <v>31432</v>
      </c>
      <c r="HX27" s="5">
        <v>31272</v>
      </c>
      <c r="HY27" s="5">
        <v>31154</v>
      </c>
      <c r="HZ27" s="5">
        <v>31065</v>
      </c>
      <c r="IA27" s="5">
        <v>30994</v>
      </c>
      <c r="IB27" s="5">
        <v>28287</v>
      </c>
      <c r="IC27" s="5">
        <v>28355</v>
      </c>
      <c r="ID27" s="5">
        <v>28518</v>
      </c>
      <c r="IE27" s="5">
        <v>28309</v>
      </c>
      <c r="IF27" s="5">
        <v>27944</v>
      </c>
      <c r="IG27" s="5">
        <v>27546</v>
      </c>
      <c r="IH27" s="5" t="s">
        <v>220</v>
      </c>
      <c r="II27" s="5" t="s">
        <v>220</v>
      </c>
      <c r="IJ27" s="5" t="s">
        <v>220</v>
      </c>
      <c r="IK27" s="5" t="s">
        <v>220</v>
      </c>
      <c r="IL27" s="5" t="s">
        <v>220</v>
      </c>
      <c r="IM27" s="5" t="s">
        <v>220</v>
      </c>
      <c r="IN27" s="5" t="s">
        <v>220</v>
      </c>
      <c r="IO27" s="5" t="s">
        <v>220</v>
      </c>
      <c r="IP27" s="5" t="s">
        <v>220</v>
      </c>
      <c r="IQ27" s="5" t="s">
        <v>220</v>
      </c>
      <c r="IR27" s="5" t="s">
        <v>220</v>
      </c>
      <c r="IS27" s="5" t="s">
        <v>220</v>
      </c>
      <c r="IT27" s="5" t="s">
        <v>220</v>
      </c>
      <c r="IU27" s="5" t="s">
        <v>220</v>
      </c>
      <c r="IV27" s="5" t="s">
        <v>220</v>
      </c>
      <c r="IW27" s="5" t="s">
        <v>220</v>
      </c>
      <c r="IX27" s="5" t="s">
        <v>220</v>
      </c>
      <c r="IY27">
        <v>652604</v>
      </c>
      <c r="IZ27">
        <v>660328</v>
      </c>
      <c r="JA27">
        <v>627135</v>
      </c>
      <c r="JB27">
        <v>645696</v>
      </c>
      <c r="JC27">
        <v>638346</v>
      </c>
      <c r="JD27">
        <v>648235</v>
      </c>
      <c r="JE27">
        <v>630678</v>
      </c>
      <c r="JF27">
        <v>661628</v>
      </c>
      <c r="JG27">
        <v>693356</v>
      </c>
      <c r="JH27">
        <v>745948</v>
      </c>
      <c r="JI27">
        <v>697669</v>
      </c>
      <c r="JJ27">
        <v>737623</v>
      </c>
      <c r="JK27">
        <v>812897</v>
      </c>
      <c r="JL27">
        <v>848718</v>
      </c>
      <c r="JM27">
        <v>824645</v>
      </c>
      <c r="JN27" t="s">
        <v>220</v>
      </c>
      <c r="JO27" t="s">
        <v>220</v>
      </c>
      <c r="JP27" t="s">
        <v>220</v>
      </c>
      <c r="JQ27" t="s">
        <v>220</v>
      </c>
      <c r="JR27" t="s">
        <v>220</v>
      </c>
      <c r="JS27" t="s">
        <v>220</v>
      </c>
      <c r="JT27" t="s">
        <v>220</v>
      </c>
      <c r="JU27" t="s">
        <v>220</v>
      </c>
      <c r="JV27" t="s">
        <v>220</v>
      </c>
      <c r="JW27" t="s">
        <v>220</v>
      </c>
      <c r="JX27" t="s">
        <v>220</v>
      </c>
      <c r="JY27" t="s">
        <v>220</v>
      </c>
      <c r="JZ27" t="s">
        <v>220</v>
      </c>
      <c r="KA27" t="s">
        <v>220</v>
      </c>
      <c r="KB27" t="s">
        <v>220</v>
      </c>
      <c r="KC27" t="s">
        <v>220</v>
      </c>
      <c r="KD27" t="s">
        <v>220</v>
      </c>
    </row>
    <row r="28" spans="1:290" hidden="1" x14ac:dyDescent="0.3">
      <c r="A28" s="1" t="s">
        <v>26</v>
      </c>
      <c r="B28" s="2">
        <v>4059189</v>
      </c>
      <c r="C28" s="5">
        <v>268031</v>
      </c>
      <c r="D28" s="5">
        <v>263197</v>
      </c>
      <c r="E28" s="5">
        <v>256629</v>
      </c>
      <c r="F28" s="5">
        <v>257593</v>
      </c>
      <c r="G28" s="5">
        <v>256964</v>
      </c>
      <c r="H28" s="5">
        <v>261038</v>
      </c>
      <c r="I28" s="5">
        <v>272490</v>
      </c>
      <c r="J28" s="5">
        <v>261792</v>
      </c>
      <c r="K28" s="5">
        <v>264492</v>
      </c>
      <c r="L28" s="5">
        <v>261607</v>
      </c>
      <c r="M28" s="5">
        <v>255131</v>
      </c>
      <c r="N28" s="5">
        <v>255345</v>
      </c>
      <c r="O28" s="5">
        <v>251313</v>
      </c>
      <c r="P28" s="5">
        <v>249888</v>
      </c>
      <c r="Q28" s="5">
        <v>255318</v>
      </c>
      <c r="R28" s="5">
        <v>221093</v>
      </c>
      <c r="S28" s="5">
        <v>221144</v>
      </c>
      <c r="T28" s="5">
        <v>216888</v>
      </c>
      <c r="U28" s="5" t="s">
        <v>220</v>
      </c>
      <c r="V28" s="5" t="s">
        <v>220</v>
      </c>
      <c r="W28" s="5" t="s">
        <v>220</v>
      </c>
      <c r="X28" s="5" t="s">
        <v>220</v>
      </c>
      <c r="Y28" s="5" t="s">
        <v>220</v>
      </c>
      <c r="Z28" s="5" t="s">
        <v>220</v>
      </c>
      <c r="AA28" s="5" t="s">
        <v>220</v>
      </c>
      <c r="AB28" s="5" t="s">
        <v>220</v>
      </c>
      <c r="AC28" s="5" t="s">
        <v>220</v>
      </c>
      <c r="AD28" s="5" t="s">
        <v>220</v>
      </c>
      <c r="AE28" s="5" t="s">
        <v>220</v>
      </c>
      <c r="AF28" s="5" t="s">
        <v>220</v>
      </c>
      <c r="AG28" s="5" t="s">
        <v>220</v>
      </c>
      <c r="AH28" s="5" t="s">
        <v>220</v>
      </c>
      <c r="AI28" s="5">
        <v>1807339</v>
      </c>
      <c r="AJ28" s="5">
        <v>1740575</v>
      </c>
      <c r="AK28" s="5">
        <v>1647647</v>
      </c>
      <c r="AL28" s="5">
        <v>1559870</v>
      </c>
      <c r="AM28" s="5">
        <v>1418697</v>
      </c>
      <c r="AN28" s="5">
        <v>1639680</v>
      </c>
      <c r="AO28" s="5">
        <v>1635140</v>
      </c>
      <c r="AP28" s="5">
        <v>1653292</v>
      </c>
      <c r="AQ28" s="5">
        <v>1746329</v>
      </c>
      <c r="AR28" s="5">
        <v>2034630</v>
      </c>
      <c r="AS28" s="5">
        <v>2026013</v>
      </c>
      <c r="AT28" s="5">
        <v>1950538</v>
      </c>
      <c r="AU28" s="5">
        <v>958287</v>
      </c>
      <c r="AV28" s="5">
        <v>919938</v>
      </c>
      <c r="AW28" s="5">
        <v>925276</v>
      </c>
      <c r="AX28" s="5">
        <v>864891</v>
      </c>
      <c r="AY28" s="5">
        <v>920767</v>
      </c>
      <c r="AZ28" s="5">
        <v>920334</v>
      </c>
      <c r="BA28" s="5" t="s">
        <v>220</v>
      </c>
      <c r="BB28" s="5" t="s">
        <v>220</v>
      </c>
      <c r="BC28" s="5" t="s">
        <v>220</v>
      </c>
      <c r="BD28" s="5" t="s">
        <v>220</v>
      </c>
      <c r="BE28" s="5" t="s">
        <v>220</v>
      </c>
      <c r="BF28" s="5" t="s">
        <v>220</v>
      </c>
      <c r="BG28" s="5" t="s">
        <v>220</v>
      </c>
      <c r="BH28" s="5" t="s">
        <v>220</v>
      </c>
      <c r="BI28" s="5" t="s">
        <v>220</v>
      </c>
      <c r="BJ28" s="5" t="s">
        <v>220</v>
      </c>
      <c r="BK28" s="5" t="s">
        <v>220</v>
      </c>
      <c r="BL28" s="5" t="s">
        <v>220</v>
      </c>
      <c r="BM28" s="5" t="s">
        <v>220</v>
      </c>
      <c r="BN28" s="5" t="s">
        <v>220</v>
      </c>
      <c r="BO28" s="6">
        <v>15.70713835339942</v>
      </c>
      <c r="BP28" s="6">
        <v>15.04576419943996</v>
      </c>
      <c r="BQ28" s="6">
        <v>15.53994287473356</v>
      </c>
      <c r="BR28" s="6">
        <v>15.35484271699929</v>
      </c>
      <c r="BS28" s="6">
        <v>15.405659936800481</v>
      </c>
      <c r="BT28" s="6">
        <v>13.62576710795476</v>
      </c>
      <c r="BU28" s="6">
        <v>12.68009922167429</v>
      </c>
      <c r="BV28" s="6">
        <v>11.52959116323883</v>
      </c>
      <c r="BW28" s="6">
        <v>10.84696290318322</v>
      </c>
      <c r="BX28" s="6">
        <v>10.872992565343059</v>
      </c>
      <c r="BY28" s="6">
        <v>10.89205153430982</v>
      </c>
      <c r="BZ28" s="6">
        <v>10.792457263702049</v>
      </c>
      <c r="CA28" s="6">
        <v>9.2603640254486805</v>
      </c>
      <c r="CB28" s="6">
        <v>10.73538454353697</v>
      </c>
      <c r="CC28" s="6">
        <v>10.13559413103466</v>
      </c>
      <c r="CD28" s="6">
        <v>9.3372472217573605</v>
      </c>
      <c r="CE28" s="6">
        <v>9.8239156386788604</v>
      </c>
      <c r="CF28" s="6">
        <v>9.9484526575928491</v>
      </c>
      <c r="CG28" s="6">
        <v>8.3038099995875108</v>
      </c>
      <c r="CH28" s="6">
        <v>6.8242515110340598</v>
      </c>
      <c r="CI28" s="6" t="s">
        <v>220</v>
      </c>
      <c r="CJ28" s="6" t="s">
        <v>220</v>
      </c>
      <c r="CK28" s="6" t="s">
        <v>220</v>
      </c>
      <c r="CL28" s="6" t="s">
        <v>220</v>
      </c>
      <c r="CM28" s="6" t="s">
        <v>220</v>
      </c>
      <c r="CN28" s="6" t="s">
        <v>220</v>
      </c>
      <c r="CO28" s="6" t="s">
        <v>220</v>
      </c>
      <c r="CP28" s="6" t="s">
        <v>220</v>
      </c>
      <c r="CQ28" s="6" t="s">
        <v>220</v>
      </c>
      <c r="CR28" s="6" t="s">
        <v>220</v>
      </c>
      <c r="CS28" s="6" t="s">
        <v>220</v>
      </c>
      <c r="CT28" s="6" t="s">
        <v>220</v>
      </c>
      <c r="CU28" s="6">
        <v>10.06744591176626</v>
      </c>
      <c r="CV28" s="6">
        <v>9.6447411274722601</v>
      </c>
      <c r="CW28" s="6">
        <v>10.31324869133417</v>
      </c>
      <c r="CX28" s="6">
        <v>10.434024794911011</v>
      </c>
      <c r="CY28" s="6">
        <v>10.991736556677591</v>
      </c>
      <c r="CZ28" s="6">
        <v>10.375181062905209</v>
      </c>
      <c r="DA28" s="6">
        <v>10.029503617759589</v>
      </c>
      <c r="DB28" s="6">
        <v>9.0923021771151191</v>
      </c>
      <c r="DC28" s="6">
        <v>8.6211925377743697</v>
      </c>
      <c r="DD28" s="6">
        <v>8.6607404819775997</v>
      </c>
      <c r="DE28" s="6">
        <v>8.65806191289286</v>
      </c>
      <c r="DF28" s="6">
        <v>8.6775843738335094</v>
      </c>
      <c r="DG28" s="6">
        <v>7.3539521034955397</v>
      </c>
      <c r="DH28" s="6">
        <v>8.8257999872593693</v>
      </c>
      <c r="DI28" s="6">
        <v>8.5194757741680593</v>
      </c>
      <c r="DJ28" s="6">
        <v>7.3894860739677002</v>
      </c>
      <c r="DK28" s="6">
        <v>7.8220657343280102</v>
      </c>
      <c r="DL28" s="6">
        <v>7.8150975624066898</v>
      </c>
      <c r="DM28" s="6">
        <v>6.3635692621520699</v>
      </c>
      <c r="DN28" s="6">
        <v>4.93558965872157</v>
      </c>
      <c r="DO28" s="6" t="s">
        <v>220</v>
      </c>
      <c r="DP28" s="6" t="s">
        <v>220</v>
      </c>
      <c r="DQ28" s="6" t="s">
        <v>220</v>
      </c>
      <c r="DR28" s="6" t="s">
        <v>220</v>
      </c>
      <c r="DS28" s="6" t="s">
        <v>220</v>
      </c>
      <c r="DT28" s="6" t="s">
        <v>220</v>
      </c>
      <c r="DU28" s="6" t="s">
        <v>220</v>
      </c>
      <c r="DV28" s="6" t="s">
        <v>220</v>
      </c>
      <c r="DW28" s="6" t="s">
        <v>220</v>
      </c>
      <c r="DX28" s="6" t="s">
        <v>220</v>
      </c>
      <c r="DY28" s="6" t="s">
        <v>220</v>
      </c>
      <c r="DZ28" s="6" t="s">
        <v>220</v>
      </c>
      <c r="EA28" s="6">
        <v>15.70713835339942</v>
      </c>
      <c r="EB28" s="6">
        <v>15.045764199439963</v>
      </c>
      <c r="EC28" s="6">
        <v>15.539942874733566</v>
      </c>
      <c r="ED28" s="6">
        <v>15.354842716999297</v>
      </c>
      <c r="EE28" s="6">
        <v>15.405659936800486</v>
      </c>
      <c r="EF28" s="6">
        <v>13.625767107954765</v>
      </c>
      <c r="EG28" s="6">
        <v>12.680099221674292</v>
      </c>
      <c r="EH28" s="6">
        <v>11.52959116323883</v>
      </c>
      <c r="EI28" s="6">
        <v>10.846962903183229</v>
      </c>
      <c r="EJ28" s="6">
        <v>10.872992565343061</v>
      </c>
      <c r="EK28" s="6">
        <v>10.892051534309825</v>
      </c>
      <c r="EL28" s="6">
        <v>10.792457263702049</v>
      </c>
      <c r="EM28" s="6">
        <v>9.2603640254486805</v>
      </c>
      <c r="EN28" s="6">
        <v>10.735384543536975</v>
      </c>
      <c r="EO28" s="6">
        <v>10.135594131034669</v>
      </c>
      <c r="EP28" s="6">
        <v>9.3372472217573605</v>
      </c>
      <c r="EQ28" s="6">
        <v>9.8239156386788693</v>
      </c>
      <c r="ER28" s="6">
        <v>9.948452657592858</v>
      </c>
      <c r="ES28" s="6">
        <v>8.3038099995875143</v>
      </c>
      <c r="ET28" s="6">
        <v>6.8242515110340625</v>
      </c>
      <c r="EU28" s="6" t="s">
        <v>220</v>
      </c>
      <c r="EV28" s="6" t="s">
        <v>220</v>
      </c>
      <c r="EW28" s="6" t="s">
        <v>220</v>
      </c>
      <c r="EX28" s="6" t="s">
        <v>220</v>
      </c>
      <c r="EY28" s="6" t="s">
        <v>220</v>
      </c>
      <c r="EZ28" s="6" t="s">
        <v>220</v>
      </c>
      <c r="FA28" s="6" t="s">
        <v>220</v>
      </c>
      <c r="FB28" s="6" t="s">
        <v>220</v>
      </c>
      <c r="FC28" s="6" t="s">
        <v>220</v>
      </c>
      <c r="FD28" s="6" t="s">
        <v>220</v>
      </c>
      <c r="FE28" s="6" t="s">
        <v>220</v>
      </c>
      <c r="FF28" s="6" t="s">
        <v>220</v>
      </c>
      <c r="FG28" s="6">
        <v>10.067445911766267</v>
      </c>
      <c r="FH28" s="6">
        <v>9.6447411274722672</v>
      </c>
      <c r="FI28" s="6">
        <v>10.313248691334175</v>
      </c>
      <c r="FJ28" s="6">
        <v>10.43402479491102</v>
      </c>
      <c r="FK28" s="6">
        <v>10.9917365566776</v>
      </c>
      <c r="FL28" s="6">
        <v>10.375181062905211</v>
      </c>
      <c r="FM28" s="6">
        <v>10.029503617759596</v>
      </c>
      <c r="FN28" s="6">
        <v>9.0923021771151227</v>
      </c>
      <c r="FO28" s="6">
        <v>8.6211925377743714</v>
      </c>
      <c r="FP28" s="6">
        <v>8.6607404819776015</v>
      </c>
      <c r="FQ28" s="6">
        <v>8.65806191289286</v>
      </c>
      <c r="FR28" s="6">
        <v>8.6775843738335148</v>
      </c>
      <c r="FS28" s="6">
        <v>7.3539521034955424</v>
      </c>
      <c r="FT28" s="6">
        <v>8.8257999872593729</v>
      </c>
      <c r="FU28" s="6">
        <v>8.5194757741680682</v>
      </c>
      <c r="FV28" s="6">
        <v>7.389486073967702</v>
      </c>
      <c r="FW28" s="6">
        <v>7.8220657343280111</v>
      </c>
      <c r="FX28" s="6">
        <v>7.8150975624066916</v>
      </c>
      <c r="FY28" s="6">
        <v>6.3635692621520787</v>
      </c>
      <c r="FZ28" s="6">
        <v>4.9355896587215788</v>
      </c>
      <c r="GA28" s="6" t="s">
        <v>220</v>
      </c>
      <c r="GB28" s="6" t="s">
        <v>220</v>
      </c>
      <c r="GC28" s="6" t="s">
        <v>220</v>
      </c>
      <c r="GD28" s="6" t="s">
        <v>220</v>
      </c>
      <c r="GE28" s="6" t="s">
        <v>220</v>
      </c>
      <c r="GF28" s="6" t="s">
        <v>220</v>
      </c>
      <c r="GG28" s="6" t="s">
        <v>220</v>
      </c>
      <c r="GH28" s="6" t="s">
        <v>220</v>
      </c>
      <c r="GI28" s="6" t="s">
        <v>220</v>
      </c>
      <c r="GJ28" s="6" t="s">
        <v>220</v>
      </c>
      <c r="GK28" s="6" t="s">
        <v>220</v>
      </c>
      <c r="GL28" s="6" t="s">
        <v>220</v>
      </c>
      <c r="GM28" s="5">
        <v>38145</v>
      </c>
      <c r="GN28" s="5">
        <v>37600</v>
      </c>
      <c r="GO28" s="5">
        <v>37154</v>
      </c>
      <c r="GP28" s="5">
        <v>36748</v>
      </c>
      <c r="GQ28" s="5">
        <v>36330</v>
      </c>
      <c r="GR28" s="5">
        <v>36023</v>
      </c>
      <c r="GS28" s="5">
        <v>35621</v>
      </c>
      <c r="GT28" s="5">
        <v>35379</v>
      </c>
      <c r="GU28" s="5">
        <v>35062</v>
      </c>
      <c r="GV28" s="5">
        <v>35478</v>
      </c>
      <c r="GW28" s="5">
        <v>35318</v>
      </c>
      <c r="GX28" s="5">
        <v>35147</v>
      </c>
      <c r="GY28" s="5">
        <v>35058</v>
      </c>
      <c r="GZ28" s="5">
        <v>35124</v>
      </c>
      <c r="HA28" s="5">
        <v>35466</v>
      </c>
      <c r="HB28" s="5">
        <v>32390</v>
      </c>
      <c r="HC28" s="5">
        <v>31776</v>
      </c>
      <c r="HD28" s="5">
        <v>31330</v>
      </c>
      <c r="HE28" s="5">
        <v>30806</v>
      </c>
      <c r="HF28" s="5">
        <v>30806</v>
      </c>
      <c r="HG28" s="5" t="s">
        <v>220</v>
      </c>
      <c r="HH28" s="5" t="s">
        <v>220</v>
      </c>
      <c r="HI28" s="5" t="s">
        <v>220</v>
      </c>
      <c r="HJ28" s="5" t="s">
        <v>220</v>
      </c>
      <c r="HK28" s="5" t="s">
        <v>220</v>
      </c>
      <c r="HL28" s="5" t="s">
        <v>220</v>
      </c>
      <c r="HM28" s="5" t="s">
        <v>220</v>
      </c>
      <c r="HN28" s="5" t="s">
        <v>220</v>
      </c>
      <c r="HO28" s="5" t="s">
        <v>220</v>
      </c>
      <c r="HP28" s="5" t="s">
        <v>220</v>
      </c>
      <c r="HQ28" s="5" t="s">
        <v>220</v>
      </c>
      <c r="HR28" s="5" t="s">
        <v>220</v>
      </c>
      <c r="HS28" s="5">
        <v>43318</v>
      </c>
      <c r="HT28" s="5">
        <v>42694</v>
      </c>
      <c r="HU28" s="5">
        <v>42130</v>
      </c>
      <c r="HV28" s="5">
        <v>41530</v>
      </c>
      <c r="HW28" s="5">
        <v>41177</v>
      </c>
      <c r="HX28" s="5">
        <v>40742</v>
      </c>
      <c r="HY28" s="5">
        <v>40241</v>
      </c>
      <c r="HZ28" s="5">
        <v>39903</v>
      </c>
      <c r="IA28" s="5">
        <v>39535</v>
      </c>
      <c r="IB28" s="5">
        <v>40226</v>
      </c>
      <c r="IC28" s="5">
        <v>39961</v>
      </c>
      <c r="ID28" s="5">
        <v>39626</v>
      </c>
      <c r="IE28" s="5">
        <v>39350</v>
      </c>
      <c r="IF28" s="5">
        <v>38889</v>
      </c>
      <c r="IG28" s="5">
        <v>38287</v>
      </c>
      <c r="IH28" s="5">
        <v>38010</v>
      </c>
      <c r="II28" s="5">
        <v>37475</v>
      </c>
      <c r="IJ28" s="5">
        <v>36922</v>
      </c>
      <c r="IK28" s="5">
        <v>36125</v>
      </c>
      <c r="IL28" s="5">
        <v>36125</v>
      </c>
      <c r="IM28" s="5" t="s">
        <v>220</v>
      </c>
      <c r="IN28" s="5" t="s">
        <v>220</v>
      </c>
      <c r="IO28" s="5" t="s">
        <v>220</v>
      </c>
      <c r="IP28" s="5" t="s">
        <v>220</v>
      </c>
      <c r="IQ28" s="5" t="s">
        <v>220</v>
      </c>
      <c r="IR28" s="5" t="s">
        <v>220</v>
      </c>
      <c r="IS28" s="5" t="s">
        <v>220</v>
      </c>
      <c r="IT28" s="5" t="s">
        <v>220</v>
      </c>
      <c r="IU28" s="5" t="s">
        <v>220</v>
      </c>
      <c r="IV28" s="5" t="s">
        <v>220</v>
      </c>
      <c r="IW28" s="5" t="s">
        <v>220</v>
      </c>
      <c r="IX28" s="5" t="s">
        <v>220</v>
      </c>
      <c r="IY28">
        <v>1676751</v>
      </c>
      <c r="IZ28">
        <v>1621184</v>
      </c>
      <c r="JA28">
        <v>1528083</v>
      </c>
      <c r="JB28">
        <v>1449249</v>
      </c>
      <c r="JC28">
        <v>1297038</v>
      </c>
      <c r="JD28">
        <v>1175006</v>
      </c>
      <c r="JE28">
        <v>1100543</v>
      </c>
      <c r="JF28">
        <v>1076746</v>
      </c>
      <c r="JG28">
        <v>1049124</v>
      </c>
      <c r="JH28">
        <v>1019093</v>
      </c>
      <c r="JI28">
        <v>1016105</v>
      </c>
      <c r="JJ28">
        <v>988547</v>
      </c>
      <c r="JK28">
        <v>965916</v>
      </c>
      <c r="JL28">
        <v>926171</v>
      </c>
      <c r="JM28">
        <v>930515</v>
      </c>
      <c r="JN28">
        <v>864891</v>
      </c>
      <c r="JO28">
        <v>920767</v>
      </c>
      <c r="JP28">
        <v>920334</v>
      </c>
      <c r="JQ28">
        <v>894168</v>
      </c>
      <c r="JR28">
        <v>887047</v>
      </c>
      <c r="JS28" t="s">
        <v>220</v>
      </c>
      <c r="JT28" t="s">
        <v>220</v>
      </c>
      <c r="JU28" t="s">
        <v>220</v>
      </c>
      <c r="JV28" t="s">
        <v>220</v>
      </c>
      <c r="JW28" t="s">
        <v>220</v>
      </c>
      <c r="JX28" t="s">
        <v>220</v>
      </c>
      <c r="JY28" t="s">
        <v>220</v>
      </c>
      <c r="JZ28" t="s">
        <v>220</v>
      </c>
      <c r="KA28" t="s">
        <v>220</v>
      </c>
      <c r="KB28" t="s">
        <v>220</v>
      </c>
      <c r="KC28" t="s">
        <v>220</v>
      </c>
      <c r="KD28" t="s">
        <v>220</v>
      </c>
    </row>
    <row r="29" spans="1:290" hidden="1" x14ac:dyDescent="0.3">
      <c r="A29" s="1" t="s">
        <v>27</v>
      </c>
      <c r="B29" s="2">
        <v>4059225</v>
      </c>
      <c r="C29" s="5" t="s">
        <v>220</v>
      </c>
      <c r="D29" s="5" t="s">
        <v>220</v>
      </c>
      <c r="E29" s="5" t="s">
        <v>220</v>
      </c>
      <c r="F29" s="5" t="s">
        <v>220</v>
      </c>
      <c r="G29" s="5" t="s">
        <v>220</v>
      </c>
      <c r="H29" s="5" t="s">
        <v>220</v>
      </c>
      <c r="I29" s="5" t="s">
        <v>220</v>
      </c>
      <c r="J29" s="5" t="s">
        <v>220</v>
      </c>
      <c r="K29" s="5" t="s">
        <v>220</v>
      </c>
      <c r="L29" s="5" t="s">
        <v>220</v>
      </c>
      <c r="M29" s="5" t="s">
        <v>220</v>
      </c>
      <c r="N29" s="5" t="s">
        <v>220</v>
      </c>
      <c r="O29" s="5" t="s">
        <v>220</v>
      </c>
      <c r="P29" s="5" t="s">
        <v>220</v>
      </c>
      <c r="Q29" s="5" t="s">
        <v>220</v>
      </c>
      <c r="R29" s="5" t="s">
        <v>220</v>
      </c>
      <c r="S29" s="5" t="s">
        <v>220</v>
      </c>
      <c r="T29" s="5">
        <v>76711</v>
      </c>
      <c r="U29" s="5">
        <v>75223</v>
      </c>
      <c r="V29" s="5">
        <v>74319</v>
      </c>
      <c r="W29" s="5">
        <v>72543</v>
      </c>
      <c r="X29" s="5">
        <v>67500</v>
      </c>
      <c r="Y29" s="5">
        <v>70449</v>
      </c>
      <c r="Z29" s="5">
        <v>73702</v>
      </c>
      <c r="AA29" s="5">
        <v>68318</v>
      </c>
      <c r="AB29" s="5">
        <v>69166</v>
      </c>
      <c r="AC29" s="5" t="s">
        <v>220</v>
      </c>
      <c r="AD29" s="5" t="s">
        <v>220</v>
      </c>
      <c r="AE29" s="5" t="s">
        <v>220</v>
      </c>
      <c r="AF29" s="5" t="s">
        <v>220</v>
      </c>
      <c r="AG29" s="5" t="s">
        <v>220</v>
      </c>
      <c r="AH29" s="5" t="s">
        <v>220</v>
      </c>
      <c r="AI29" s="5" t="s">
        <v>220</v>
      </c>
      <c r="AJ29" s="5" t="s">
        <v>220</v>
      </c>
      <c r="AK29" s="5" t="s">
        <v>220</v>
      </c>
      <c r="AL29" s="5" t="s">
        <v>220</v>
      </c>
      <c r="AM29" s="5" t="s">
        <v>220</v>
      </c>
      <c r="AN29" s="5" t="s">
        <v>220</v>
      </c>
      <c r="AO29" s="5" t="s">
        <v>220</v>
      </c>
      <c r="AP29" s="5" t="s">
        <v>220</v>
      </c>
      <c r="AQ29" s="5" t="s">
        <v>220</v>
      </c>
      <c r="AR29" s="5" t="s">
        <v>220</v>
      </c>
      <c r="AS29" s="5" t="s">
        <v>220</v>
      </c>
      <c r="AT29" s="5" t="s">
        <v>220</v>
      </c>
      <c r="AU29" s="5" t="s">
        <v>220</v>
      </c>
      <c r="AV29" s="5" t="s">
        <v>220</v>
      </c>
      <c r="AW29" s="5" t="s">
        <v>220</v>
      </c>
      <c r="AX29" s="5" t="s">
        <v>220</v>
      </c>
      <c r="AY29" s="5" t="s">
        <v>220</v>
      </c>
      <c r="AZ29" s="5">
        <v>162475</v>
      </c>
      <c r="BA29" s="5">
        <v>159828</v>
      </c>
      <c r="BB29" s="5">
        <v>159699</v>
      </c>
      <c r="BC29" s="5">
        <v>154521</v>
      </c>
      <c r="BD29" s="5">
        <v>154671</v>
      </c>
      <c r="BE29" s="5">
        <v>163896</v>
      </c>
      <c r="BF29" s="5">
        <v>165249</v>
      </c>
      <c r="BG29" s="5">
        <v>156727</v>
      </c>
      <c r="BH29" s="5">
        <v>153527</v>
      </c>
      <c r="BI29" s="5" t="s">
        <v>220</v>
      </c>
      <c r="BJ29" s="5" t="s">
        <v>220</v>
      </c>
      <c r="BK29" s="5" t="s">
        <v>220</v>
      </c>
      <c r="BL29" s="5" t="s">
        <v>220</v>
      </c>
      <c r="BM29" s="5" t="s">
        <v>220</v>
      </c>
      <c r="BN29" s="5" t="s">
        <v>220</v>
      </c>
      <c r="BO29" s="6">
        <v>10.249164283006509</v>
      </c>
      <c r="BP29" s="6">
        <v>10.381097898536281</v>
      </c>
      <c r="BQ29" s="6">
        <v>10.630796634113381</v>
      </c>
      <c r="BR29" s="6">
        <v>10.980662149267429</v>
      </c>
      <c r="BS29" s="6">
        <v>10.868059563661539</v>
      </c>
      <c r="BT29" s="6">
        <v>11.422906989917291</v>
      </c>
      <c r="BU29" s="6">
        <v>10.16069654648512</v>
      </c>
      <c r="BV29" s="6">
        <v>10.22077370695037</v>
      </c>
      <c r="BW29" s="6">
        <v>10.080915868697209</v>
      </c>
      <c r="BX29" s="6">
        <v>10.053218543374969</v>
      </c>
      <c r="BY29" s="6">
        <v>11.09774737527875</v>
      </c>
      <c r="BZ29" s="6">
        <v>11.02255711732599</v>
      </c>
      <c r="CA29" s="6">
        <v>7.0133137645455399</v>
      </c>
      <c r="CB29" s="6">
        <v>7.0708829895752903</v>
      </c>
      <c r="CC29" s="6">
        <v>7.1248833390433202</v>
      </c>
      <c r="CD29" s="6">
        <v>7.0323052330264302</v>
      </c>
      <c r="CE29" s="6">
        <v>7.1054056715242204</v>
      </c>
      <c r="CF29" s="6">
        <v>6.9481560662747102</v>
      </c>
      <c r="CG29" s="6">
        <v>5.5675941558873099</v>
      </c>
      <c r="CH29" s="6">
        <v>5.4831200635100004</v>
      </c>
      <c r="CI29" s="6" t="s">
        <v>220</v>
      </c>
      <c r="CJ29" s="6" t="s">
        <v>220</v>
      </c>
      <c r="CK29" s="6" t="s">
        <v>220</v>
      </c>
      <c r="CL29" s="6" t="s">
        <v>220</v>
      </c>
      <c r="CM29" s="6" t="s">
        <v>220</v>
      </c>
      <c r="CN29" s="6" t="s">
        <v>220</v>
      </c>
      <c r="CO29" s="6" t="s">
        <v>220</v>
      </c>
      <c r="CP29" s="6" t="s">
        <v>220</v>
      </c>
      <c r="CQ29" s="6" t="s">
        <v>220</v>
      </c>
      <c r="CR29" s="6" t="s">
        <v>220</v>
      </c>
      <c r="CS29" s="6" t="s">
        <v>220</v>
      </c>
      <c r="CT29" s="6" t="s">
        <v>220</v>
      </c>
      <c r="CU29" s="6">
        <v>10.3632833244822</v>
      </c>
      <c r="CV29" s="6">
        <v>10.431435620374121</v>
      </c>
      <c r="CW29" s="6">
        <v>10.828612144172951</v>
      </c>
      <c r="CX29" s="6">
        <v>10.858133342265241</v>
      </c>
      <c r="CY29" s="6">
        <v>11.08803157280839</v>
      </c>
      <c r="CZ29" s="6">
        <v>10.74098051909834</v>
      </c>
      <c r="DA29" s="6">
        <v>10.14370546318289</v>
      </c>
      <c r="DB29" s="6">
        <v>10.167447672602311</v>
      </c>
      <c r="DC29" s="6">
        <v>10.15685250520716</v>
      </c>
      <c r="DD29" s="6">
        <v>10.352960466157541</v>
      </c>
      <c r="DE29" s="6">
        <v>11.25592195195026</v>
      </c>
      <c r="DF29" s="6">
        <v>11.309393019816969</v>
      </c>
      <c r="DG29" s="6">
        <v>7.1941672280181299</v>
      </c>
      <c r="DH29" s="6">
        <v>7.22651383005232</v>
      </c>
      <c r="DI29" s="6">
        <v>7.3185675511629702</v>
      </c>
      <c r="DJ29" s="6">
        <v>7.2366264727699203</v>
      </c>
      <c r="DK29" s="6">
        <v>7.3050119667746003</v>
      </c>
      <c r="DL29" s="6">
        <v>7.13340513925219</v>
      </c>
      <c r="DM29" s="6">
        <v>5.7417974322396503</v>
      </c>
      <c r="DN29" s="6">
        <v>5.5717318204872903</v>
      </c>
      <c r="DO29" s="6" t="s">
        <v>220</v>
      </c>
      <c r="DP29" s="6" t="s">
        <v>220</v>
      </c>
      <c r="DQ29" s="6" t="s">
        <v>220</v>
      </c>
      <c r="DR29" s="6" t="s">
        <v>220</v>
      </c>
      <c r="DS29" s="6" t="s">
        <v>220</v>
      </c>
      <c r="DT29" s="6" t="s">
        <v>220</v>
      </c>
      <c r="DU29" s="6" t="s">
        <v>220</v>
      </c>
      <c r="DV29" s="6" t="s">
        <v>220</v>
      </c>
      <c r="DW29" s="6" t="s">
        <v>220</v>
      </c>
      <c r="DX29" s="6" t="s">
        <v>220</v>
      </c>
      <c r="DY29" s="6" t="s">
        <v>220</v>
      </c>
      <c r="DZ29" s="6" t="s">
        <v>220</v>
      </c>
      <c r="EA29" s="6">
        <v>10.226778146833123</v>
      </c>
      <c r="EB29" s="6">
        <v>10.360171362953803</v>
      </c>
      <c r="EC29" s="6">
        <v>10.608974751620135</v>
      </c>
      <c r="ED29" s="6">
        <v>10.958920611974461</v>
      </c>
      <c r="EE29" s="6">
        <v>10.843969753818177</v>
      </c>
      <c r="EF29" s="6">
        <v>11.420647498302015</v>
      </c>
      <c r="EG29" s="6">
        <v>10.160696546485129</v>
      </c>
      <c r="EH29" s="6">
        <v>10.220773706950375</v>
      </c>
      <c r="EI29" s="6">
        <v>10.080915868697218</v>
      </c>
      <c r="EJ29" s="6">
        <v>10.053218543374973</v>
      </c>
      <c r="EK29" s="6">
        <v>11.097747375278759</v>
      </c>
      <c r="EL29" s="6">
        <v>11.022557117325992</v>
      </c>
      <c r="EM29" s="6">
        <v>7.0133137645455497</v>
      </c>
      <c r="EN29" s="6">
        <v>7.0708829895752991</v>
      </c>
      <c r="EO29" s="6">
        <v>7.1248833390433211</v>
      </c>
      <c r="EP29" s="6">
        <v>7.0323052330264311</v>
      </c>
      <c r="EQ29" s="6">
        <v>7.1054056715242222</v>
      </c>
      <c r="ER29" s="6">
        <v>6.948156066274719</v>
      </c>
      <c r="ES29" s="6">
        <v>5.5675941558873188</v>
      </c>
      <c r="ET29" s="6">
        <v>5.4831200635100039</v>
      </c>
      <c r="EU29" s="6" t="s">
        <v>220</v>
      </c>
      <c r="EV29" s="6" t="s">
        <v>220</v>
      </c>
      <c r="EW29" s="6" t="s">
        <v>220</v>
      </c>
      <c r="EX29" s="6" t="s">
        <v>220</v>
      </c>
      <c r="EY29" s="6" t="s">
        <v>220</v>
      </c>
      <c r="EZ29" s="6" t="s">
        <v>220</v>
      </c>
      <c r="FA29" s="6" t="s">
        <v>220</v>
      </c>
      <c r="FB29" s="6" t="s">
        <v>220</v>
      </c>
      <c r="FC29" s="6" t="s">
        <v>220</v>
      </c>
      <c r="FD29" s="6" t="s">
        <v>220</v>
      </c>
      <c r="FE29" s="6" t="s">
        <v>220</v>
      </c>
      <c r="FF29" s="6" t="s">
        <v>220</v>
      </c>
      <c r="FG29" s="6">
        <v>7.9337111291013862</v>
      </c>
      <c r="FH29" s="6">
        <v>7.9913036639214408</v>
      </c>
      <c r="FI29" s="6">
        <v>8.0346403656483041</v>
      </c>
      <c r="FJ29" s="6">
        <v>8.080761062461816</v>
      </c>
      <c r="FK29" s="6">
        <v>8.4071505413261924</v>
      </c>
      <c r="FL29" s="6">
        <v>10.418504247713662</v>
      </c>
      <c r="FM29" s="6">
        <v>10.143705463182897</v>
      </c>
      <c r="FN29" s="6">
        <v>10.167447672602313</v>
      </c>
      <c r="FO29" s="6">
        <v>10.156852505207164</v>
      </c>
      <c r="FP29" s="6">
        <v>10.352960466157542</v>
      </c>
      <c r="FQ29" s="6">
        <v>11.255921951950265</v>
      </c>
      <c r="FR29" s="6">
        <v>11.309393019816973</v>
      </c>
      <c r="FS29" s="6">
        <v>7.194167228018137</v>
      </c>
      <c r="FT29" s="6">
        <v>7.2265138300523297</v>
      </c>
      <c r="FU29" s="6">
        <v>7.3185675511629773</v>
      </c>
      <c r="FV29" s="6">
        <v>7.2366264727699283</v>
      </c>
      <c r="FW29" s="6">
        <v>7.3050119667746021</v>
      </c>
      <c r="FX29" s="6">
        <v>7.1334051392521927</v>
      </c>
      <c r="FY29" s="6">
        <v>5.7417974322396574</v>
      </c>
      <c r="FZ29" s="6">
        <v>5.5717318204872921</v>
      </c>
      <c r="GA29" s="6" t="s">
        <v>220</v>
      </c>
      <c r="GB29" s="6" t="s">
        <v>220</v>
      </c>
      <c r="GC29" s="6" t="s">
        <v>220</v>
      </c>
      <c r="GD29" s="6" t="s">
        <v>220</v>
      </c>
      <c r="GE29" s="6" t="s">
        <v>220</v>
      </c>
      <c r="GF29" s="6" t="s">
        <v>220</v>
      </c>
      <c r="GG29" s="6" t="s">
        <v>220</v>
      </c>
      <c r="GH29" s="6" t="s">
        <v>220</v>
      </c>
      <c r="GI29" s="6" t="s">
        <v>220</v>
      </c>
      <c r="GJ29" s="6" t="s">
        <v>220</v>
      </c>
      <c r="GK29" s="6" t="s">
        <v>220</v>
      </c>
      <c r="GL29" s="6" t="s">
        <v>220</v>
      </c>
      <c r="GM29" s="5">
        <v>5877</v>
      </c>
      <c r="GN29" s="5">
        <v>5870</v>
      </c>
      <c r="GO29" s="5">
        <v>5836</v>
      </c>
      <c r="GP29" s="5">
        <v>5775</v>
      </c>
      <c r="GQ29" s="5">
        <v>5752</v>
      </c>
      <c r="GR29" s="5">
        <v>5738</v>
      </c>
      <c r="GS29" s="5">
        <v>5730</v>
      </c>
      <c r="GT29" s="5">
        <v>5711</v>
      </c>
      <c r="GU29" s="5">
        <v>5701</v>
      </c>
      <c r="GV29" s="5">
        <v>5691</v>
      </c>
      <c r="GW29" s="5">
        <v>5665</v>
      </c>
      <c r="GX29" s="5">
        <v>5653</v>
      </c>
      <c r="GY29" s="5">
        <v>5603</v>
      </c>
      <c r="GZ29" s="5">
        <v>5561</v>
      </c>
      <c r="HA29" s="5">
        <v>5532</v>
      </c>
      <c r="HB29" s="5">
        <v>5438</v>
      </c>
      <c r="HC29" s="5">
        <v>5385</v>
      </c>
      <c r="HD29" s="5">
        <v>5311</v>
      </c>
      <c r="HE29" s="5">
        <v>5335</v>
      </c>
      <c r="HF29" s="5">
        <v>5363</v>
      </c>
      <c r="HG29" s="5" t="s">
        <v>220</v>
      </c>
      <c r="HH29" s="5" t="s">
        <v>220</v>
      </c>
      <c r="HI29" s="5" t="s">
        <v>220</v>
      </c>
      <c r="HJ29" s="5" t="s">
        <v>220</v>
      </c>
      <c r="HK29" s="5" t="s">
        <v>220</v>
      </c>
      <c r="HL29" s="5" t="s">
        <v>220</v>
      </c>
      <c r="HM29" s="5" t="s">
        <v>220</v>
      </c>
      <c r="HN29" s="5" t="s">
        <v>220</v>
      </c>
      <c r="HO29" s="5" t="s">
        <v>220</v>
      </c>
      <c r="HP29" s="5" t="s">
        <v>220</v>
      </c>
      <c r="HQ29" s="5" t="s">
        <v>220</v>
      </c>
      <c r="HR29" s="5" t="s">
        <v>220</v>
      </c>
      <c r="HS29" s="5">
        <v>7058</v>
      </c>
      <c r="HT29" s="5">
        <v>7042</v>
      </c>
      <c r="HU29" s="5">
        <v>7008</v>
      </c>
      <c r="HV29" s="5">
        <v>6947</v>
      </c>
      <c r="HW29" s="5">
        <v>6913</v>
      </c>
      <c r="HX29" s="5">
        <v>6918</v>
      </c>
      <c r="HY29" s="5">
        <v>6883</v>
      </c>
      <c r="HZ29" s="5">
        <v>6831</v>
      </c>
      <c r="IA29" s="5">
        <v>6823</v>
      </c>
      <c r="IB29" s="5">
        <v>6833</v>
      </c>
      <c r="IC29" s="5">
        <v>6799</v>
      </c>
      <c r="ID29" s="5">
        <v>6791</v>
      </c>
      <c r="IE29" s="5">
        <v>6734</v>
      </c>
      <c r="IF29" s="5">
        <v>6693</v>
      </c>
      <c r="IG29" s="5">
        <v>6657</v>
      </c>
      <c r="IH29" s="5">
        <v>6561</v>
      </c>
      <c r="II29" s="5">
        <v>6491</v>
      </c>
      <c r="IJ29" s="5">
        <v>6552</v>
      </c>
      <c r="IK29" s="5">
        <v>6531</v>
      </c>
      <c r="IL29" s="5">
        <v>6475</v>
      </c>
      <c r="IM29" s="5" t="s">
        <v>220</v>
      </c>
      <c r="IN29" s="5" t="s">
        <v>220</v>
      </c>
      <c r="IO29" s="5" t="s">
        <v>220</v>
      </c>
      <c r="IP29" s="5" t="s">
        <v>220</v>
      </c>
      <c r="IQ29" s="5" t="s">
        <v>220</v>
      </c>
      <c r="IR29" s="5" t="s">
        <v>220</v>
      </c>
      <c r="IS29" s="5" t="s">
        <v>220</v>
      </c>
      <c r="IT29" s="5" t="s">
        <v>220</v>
      </c>
      <c r="IU29" s="5" t="s">
        <v>220</v>
      </c>
      <c r="IV29" s="5" t="s">
        <v>220</v>
      </c>
      <c r="IW29" s="5" t="s">
        <v>220</v>
      </c>
      <c r="IX29" s="5" t="s">
        <v>220</v>
      </c>
      <c r="IY29">
        <v>167992</v>
      </c>
      <c r="IZ29">
        <v>178006</v>
      </c>
      <c r="JA29">
        <v>166280</v>
      </c>
      <c r="JB29">
        <v>171865</v>
      </c>
      <c r="JC29">
        <v>174756</v>
      </c>
      <c r="JD29">
        <v>172328</v>
      </c>
      <c r="JE29">
        <v>168400</v>
      </c>
      <c r="JF29">
        <v>160050</v>
      </c>
      <c r="JG29">
        <v>164677</v>
      </c>
      <c r="JH29">
        <v>158573</v>
      </c>
      <c r="JI29">
        <v>160209</v>
      </c>
      <c r="JJ29">
        <v>168391</v>
      </c>
      <c r="JK29">
        <v>176657</v>
      </c>
      <c r="JL29">
        <v>168546</v>
      </c>
      <c r="JM29">
        <v>174638</v>
      </c>
      <c r="JN29">
        <v>173907</v>
      </c>
      <c r="JO29">
        <v>170472</v>
      </c>
      <c r="JP29">
        <v>162475</v>
      </c>
      <c r="JQ29">
        <v>159828</v>
      </c>
      <c r="JR29">
        <v>159699</v>
      </c>
      <c r="JS29" t="s">
        <v>220</v>
      </c>
      <c r="JT29" t="s">
        <v>220</v>
      </c>
      <c r="JU29" t="s">
        <v>220</v>
      </c>
      <c r="JV29" t="s">
        <v>220</v>
      </c>
      <c r="JW29" t="s">
        <v>220</v>
      </c>
      <c r="JX29" t="s">
        <v>220</v>
      </c>
      <c r="JY29" t="s">
        <v>220</v>
      </c>
      <c r="JZ29" t="s">
        <v>220</v>
      </c>
      <c r="KA29" t="s">
        <v>220</v>
      </c>
      <c r="KB29" t="s">
        <v>220</v>
      </c>
      <c r="KC29" t="s">
        <v>220</v>
      </c>
      <c r="KD29" t="s">
        <v>220</v>
      </c>
    </row>
    <row r="30" spans="1:290" hidden="1" x14ac:dyDescent="0.3">
      <c r="A30" s="1" t="s">
        <v>28</v>
      </c>
      <c r="B30" s="2">
        <v>4056982</v>
      </c>
      <c r="C30" s="5">
        <v>3588993</v>
      </c>
      <c r="D30" s="5">
        <v>3804352</v>
      </c>
      <c r="E30" s="5">
        <v>3497628</v>
      </c>
      <c r="F30" s="5">
        <v>3646111</v>
      </c>
      <c r="G30" s="5">
        <v>3788614</v>
      </c>
      <c r="H30" s="5">
        <v>3783176</v>
      </c>
      <c r="I30" s="5">
        <v>3714199</v>
      </c>
      <c r="J30" s="5">
        <v>3624444</v>
      </c>
      <c r="K30" s="5">
        <v>3877069</v>
      </c>
      <c r="L30" s="5">
        <v>3978190</v>
      </c>
      <c r="M30" s="5">
        <v>3636884</v>
      </c>
      <c r="N30" s="5">
        <v>3545376</v>
      </c>
      <c r="O30" s="5">
        <v>3595481</v>
      </c>
      <c r="P30" s="5">
        <v>3551702</v>
      </c>
      <c r="Q30" s="5">
        <v>3515981</v>
      </c>
      <c r="R30" s="5">
        <v>3507007</v>
      </c>
      <c r="S30" s="5">
        <v>3428776</v>
      </c>
      <c r="T30" s="5">
        <v>3400027</v>
      </c>
      <c r="U30" s="5">
        <v>3201025</v>
      </c>
      <c r="V30" s="5">
        <v>3357609</v>
      </c>
      <c r="W30" s="5">
        <v>3208581</v>
      </c>
      <c r="X30" s="5">
        <v>3146802</v>
      </c>
      <c r="Y30" s="5">
        <v>2838236</v>
      </c>
      <c r="Z30" s="5">
        <v>2722521</v>
      </c>
      <c r="AA30" s="5">
        <v>2762499</v>
      </c>
      <c r="AB30" s="5">
        <v>2531559</v>
      </c>
      <c r="AC30" s="5">
        <v>2469801</v>
      </c>
      <c r="AD30" s="5">
        <v>2353449</v>
      </c>
      <c r="AE30" s="5">
        <v>2313432</v>
      </c>
      <c r="AF30" s="5">
        <v>2224896</v>
      </c>
      <c r="AG30" s="5">
        <v>2157740</v>
      </c>
      <c r="AH30" s="5">
        <v>2082288</v>
      </c>
      <c r="AI30" s="5">
        <v>11562970</v>
      </c>
      <c r="AJ30" s="5">
        <v>11917445</v>
      </c>
      <c r="AK30" s="5">
        <v>11279584</v>
      </c>
      <c r="AL30" s="5">
        <v>11596427</v>
      </c>
      <c r="AM30" s="5">
        <v>12105640</v>
      </c>
      <c r="AN30" s="5">
        <v>12201940</v>
      </c>
      <c r="AO30" s="5">
        <v>11115732</v>
      </c>
      <c r="AP30" s="5">
        <v>10828849</v>
      </c>
      <c r="AQ30" s="5">
        <v>11028814</v>
      </c>
      <c r="AR30" s="5">
        <v>11068724</v>
      </c>
      <c r="AS30" s="5">
        <v>9996510</v>
      </c>
      <c r="AT30" s="5">
        <v>10330256</v>
      </c>
      <c r="AU30" s="5">
        <v>10327879</v>
      </c>
      <c r="AV30" s="5">
        <v>10251972</v>
      </c>
      <c r="AW30" s="5">
        <v>9903454</v>
      </c>
      <c r="AX30" s="5">
        <v>10118620</v>
      </c>
      <c r="AY30" s="5">
        <v>9852494</v>
      </c>
      <c r="AZ30" s="5">
        <v>9331384</v>
      </c>
      <c r="BA30" s="5">
        <v>8649510</v>
      </c>
      <c r="BB30" s="5">
        <v>9141846</v>
      </c>
      <c r="BC30" s="5">
        <v>14538411</v>
      </c>
      <c r="BD30" s="5">
        <v>9227587</v>
      </c>
      <c r="BE30" s="5">
        <v>7699292</v>
      </c>
      <c r="BF30" s="5">
        <v>7577350</v>
      </c>
      <c r="BG30" s="5">
        <v>7184606</v>
      </c>
      <c r="BH30" s="5">
        <v>6613133</v>
      </c>
      <c r="BI30" s="5">
        <v>6487687</v>
      </c>
      <c r="BJ30" s="5">
        <v>6097810</v>
      </c>
      <c r="BK30" s="5">
        <v>6009620</v>
      </c>
      <c r="BL30" s="5">
        <v>5636686</v>
      </c>
      <c r="BM30" s="5">
        <v>5423576</v>
      </c>
      <c r="BN30" s="5">
        <v>5266759</v>
      </c>
      <c r="BO30" s="6">
        <v>12.090893617689471</v>
      </c>
      <c r="BP30" s="6">
        <v>11.944295180856439</v>
      </c>
      <c r="BQ30" s="6">
        <v>11.740963254045321</v>
      </c>
      <c r="BR30" s="6">
        <v>11.38626882176653</v>
      </c>
      <c r="BS30" s="6">
        <v>11.32020839283178</v>
      </c>
      <c r="BT30" s="6">
        <v>11.61540240670865</v>
      </c>
      <c r="BU30" s="6">
        <v>11.69673461222729</v>
      </c>
      <c r="BV30" s="6">
        <v>11.066690504805701</v>
      </c>
      <c r="BW30" s="6">
        <v>11.81544310523152</v>
      </c>
      <c r="BX30" s="6">
        <v>11.65535080023829</v>
      </c>
      <c r="BY30" s="6">
        <v>9.58894768462571</v>
      </c>
      <c r="BZ30" s="6">
        <v>11.75824510573772</v>
      </c>
      <c r="CA30" s="6">
        <v>11.37219192647659</v>
      </c>
      <c r="CB30" s="6">
        <v>11.005737530907711</v>
      </c>
      <c r="CC30" s="6">
        <v>10.0906119799851</v>
      </c>
      <c r="CD30" s="6">
        <v>8.4960195403088701</v>
      </c>
      <c r="CE30" s="6">
        <v>8.1530260361131699</v>
      </c>
      <c r="CF30" s="6">
        <v>7.2904442495439703</v>
      </c>
      <c r="CG30" s="6">
        <v>8.2144251272472495</v>
      </c>
      <c r="CH30" s="6">
        <v>7.7838426094283104</v>
      </c>
      <c r="CI30" s="6" t="s">
        <v>220</v>
      </c>
      <c r="CJ30" s="6" t="s">
        <v>220</v>
      </c>
      <c r="CK30" s="6" t="s">
        <v>220</v>
      </c>
      <c r="CL30" s="6" t="s">
        <v>220</v>
      </c>
      <c r="CM30" s="6" t="s">
        <v>220</v>
      </c>
      <c r="CN30" s="6" t="s">
        <v>220</v>
      </c>
      <c r="CO30" s="6" t="s">
        <v>220</v>
      </c>
      <c r="CP30" s="6" t="s">
        <v>220</v>
      </c>
      <c r="CQ30" s="6" t="s">
        <v>220</v>
      </c>
      <c r="CR30" s="6" t="s">
        <v>220</v>
      </c>
      <c r="CS30" s="6" t="s">
        <v>220</v>
      </c>
      <c r="CT30" s="6" t="s">
        <v>220</v>
      </c>
      <c r="CU30" s="6">
        <v>10.76689700121401</v>
      </c>
      <c r="CV30" s="6">
        <v>10.535371016112331</v>
      </c>
      <c r="CW30" s="6">
        <v>10.38624029748129</v>
      </c>
      <c r="CX30" s="6">
        <v>10.167415160581591</v>
      </c>
      <c r="CY30" s="6">
        <v>10.21001256525124</v>
      </c>
      <c r="CZ30" s="6">
        <v>10.384722424391491</v>
      </c>
      <c r="DA30" s="6">
        <v>10.43494370520385</v>
      </c>
      <c r="DB30" s="6">
        <v>9.6245977866183399</v>
      </c>
      <c r="DC30" s="6">
        <v>10.441594733123219</v>
      </c>
      <c r="DD30" s="6">
        <v>10.418052174114189</v>
      </c>
      <c r="DE30" s="6">
        <v>8.6590083174793797</v>
      </c>
      <c r="DF30" s="6">
        <v>10.398816751841119</v>
      </c>
      <c r="DG30" s="6">
        <v>9.9574129298823593</v>
      </c>
      <c r="DH30" s="6">
        <v>9.7607381422095898</v>
      </c>
      <c r="DI30" s="6">
        <v>9.0121921659687505</v>
      </c>
      <c r="DJ30" s="6">
        <v>7.4118496729805701</v>
      </c>
      <c r="DK30" s="6">
        <v>7.1219878294540599</v>
      </c>
      <c r="DL30" s="6">
        <v>6.2832304615776504</v>
      </c>
      <c r="DM30" s="6">
        <v>7.2140016086204399</v>
      </c>
      <c r="DN30" s="6">
        <v>6.6868815850143299</v>
      </c>
      <c r="DO30" s="6" t="s">
        <v>220</v>
      </c>
      <c r="DP30" s="6" t="s">
        <v>220</v>
      </c>
      <c r="DQ30" s="6" t="s">
        <v>220</v>
      </c>
      <c r="DR30" s="6" t="s">
        <v>220</v>
      </c>
      <c r="DS30" s="6" t="s">
        <v>220</v>
      </c>
      <c r="DT30" s="6" t="s">
        <v>220</v>
      </c>
      <c r="DU30" s="6" t="s">
        <v>220</v>
      </c>
      <c r="DV30" s="6" t="s">
        <v>220</v>
      </c>
      <c r="DW30" s="6" t="s">
        <v>220</v>
      </c>
      <c r="DX30" s="6" t="s">
        <v>220</v>
      </c>
      <c r="DY30" s="6" t="s">
        <v>220</v>
      </c>
      <c r="DZ30" s="6" t="s">
        <v>220</v>
      </c>
      <c r="EA30" s="6">
        <v>12.090893617689474</v>
      </c>
      <c r="EB30" s="6">
        <v>11.944295180856443</v>
      </c>
      <c r="EC30" s="6">
        <v>11.740963254045322</v>
      </c>
      <c r="ED30" s="6">
        <v>11.386268821766533</v>
      </c>
      <c r="EE30" s="6">
        <v>11.320208392831784</v>
      </c>
      <c r="EF30" s="6">
        <v>11.61540240670865</v>
      </c>
      <c r="EG30" s="6">
        <v>11.696734612227294</v>
      </c>
      <c r="EH30" s="6">
        <v>11.066690504805702</v>
      </c>
      <c r="EI30" s="6">
        <v>11.815443105231529</v>
      </c>
      <c r="EJ30" s="6">
        <v>11.655350800238299</v>
      </c>
      <c r="EK30" s="6">
        <v>9.5889476846257171</v>
      </c>
      <c r="EL30" s="6">
        <v>11.758245105737727</v>
      </c>
      <c r="EM30" s="6">
        <v>11.372191926476596</v>
      </c>
      <c r="EN30" s="6">
        <v>11.005737530907718</v>
      </c>
      <c r="EO30" s="6">
        <v>10.090611979985102</v>
      </c>
      <c r="EP30" s="6">
        <v>8.4960195403088736</v>
      </c>
      <c r="EQ30" s="6">
        <v>8.1530260361131788</v>
      </c>
      <c r="ER30" s="6">
        <v>7.2904442495439739</v>
      </c>
      <c r="ES30" s="6">
        <v>8.2144251272472513</v>
      </c>
      <c r="ET30" s="6">
        <v>7.7838426094283166</v>
      </c>
      <c r="EU30" s="6" t="s">
        <v>220</v>
      </c>
      <c r="EV30" s="6" t="s">
        <v>220</v>
      </c>
      <c r="EW30" s="6" t="s">
        <v>220</v>
      </c>
      <c r="EX30" s="6" t="s">
        <v>220</v>
      </c>
      <c r="EY30" s="6" t="s">
        <v>220</v>
      </c>
      <c r="EZ30" s="6" t="s">
        <v>220</v>
      </c>
      <c r="FA30" s="6" t="s">
        <v>220</v>
      </c>
      <c r="FB30" s="6" t="s">
        <v>220</v>
      </c>
      <c r="FC30" s="6" t="s">
        <v>220</v>
      </c>
      <c r="FD30" s="6" t="s">
        <v>220</v>
      </c>
      <c r="FE30" s="6" t="s">
        <v>220</v>
      </c>
      <c r="FF30" s="6" t="s">
        <v>220</v>
      </c>
      <c r="FG30" s="6">
        <v>10.766897001214017</v>
      </c>
      <c r="FH30" s="6">
        <v>10.535371016112336</v>
      </c>
      <c r="FI30" s="6">
        <v>10.386240297481296</v>
      </c>
      <c r="FJ30" s="6">
        <v>10.1674151605816</v>
      </c>
      <c r="FK30" s="6">
        <v>10.210012565251246</v>
      </c>
      <c r="FL30" s="6">
        <v>10.384722424391496</v>
      </c>
      <c r="FM30" s="6">
        <v>10.434943705203855</v>
      </c>
      <c r="FN30" s="6">
        <v>9.6245977866183416</v>
      </c>
      <c r="FO30" s="6">
        <v>10.441594733123221</v>
      </c>
      <c r="FP30" s="6">
        <v>10.418052174114191</v>
      </c>
      <c r="FQ30" s="6">
        <v>8.6590083174793815</v>
      </c>
      <c r="FR30" s="6">
        <v>10.398816751841126</v>
      </c>
      <c r="FS30" s="6">
        <v>9.957412929882361</v>
      </c>
      <c r="FT30" s="6">
        <v>9.7607381422095969</v>
      </c>
      <c r="FU30" s="6">
        <v>9.0121921659687505</v>
      </c>
      <c r="FV30" s="6">
        <v>7.4118496729805736</v>
      </c>
      <c r="FW30" s="6">
        <v>7.1219878294540617</v>
      </c>
      <c r="FX30" s="6">
        <v>6.2832304615776557</v>
      </c>
      <c r="FY30" s="6">
        <v>7.2140016086204426</v>
      </c>
      <c r="FZ30" s="6">
        <v>6.6868815850143317</v>
      </c>
      <c r="GA30" s="6" t="s">
        <v>220</v>
      </c>
      <c r="GB30" s="6" t="s">
        <v>220</v>
      </c>
      <c r="GC30" s="6" t="s">
        <v>220</v>
      </c>
      <c r="GD30" s="6" t="s">
        <v>220</v>
      </c>
      <c r="GE30" s="6" t="s">
        <v>220</v>
      </c>
      <c r="GF30" s="6" t="s">
        <v>220</v>
      </c>
      <c r="GG30" s="6" t="s">
        <v>220</v>
      </c>
      <c r="GH30" s="6" t="s">
        <v>220</v>
      </c>
      <c r="GI30" s="6" t="s">
        <v>220</v>
      </c>
      <c r="GJ30" s="6" t="s">
        <v>220</v>
      </c>
      <c r="GK30" s="6" t="s">
        <v>220</v>
      </c>
      <c r="GL30" s="6" t="s">
        <v>220</v>
      </c>
      <c r="GM30" s="5">
        <v>245763</v>
      </c>
      <c r="GN30" s="5">
        <v>244782</v>
      </c>
      <c r="GO30" s="5">
        <v>244297</v>
      </c>
      <c r="GP30" s="5">
        <v>242680</v>
      </c>
      <c r="GQ30" s="5">
        <v>241169</v>
      </c>
      <c r="GR30" s="5">
        <v>240205</v>
      </c>
      <c r="GS30" s="5">
        <v>238961</v>
      </c>
      <c r="GT30" s="5">
        <v>237888</v>
      </c>
      <c r="GU30" s="5">
        <v>236354</v>
      </c>
      <c r="GV30" s="5">
        <v>235162</v>
      </c>
      <c r="GW30" s="5">
        <v>233749</v>
      </c>
      <c r="GX30" s="5">
        <v>232443</v>
      </c>
      <c r="GY30" s="5">
        <v>230063</v>
      </c>
      <c r="GZ30" s="5">
        <v>226113</v>
      </c>
      <c r="HA30" s="5">
        <v>224276</v>
      </c>
      <c r="HB30" s="5">
        <v>222453</v>
      </c>
      <c r="HC30" s="5">
        <v>218704</v>
      </c>
      <c r="HD30" s="5">
        <v>216595</v>
      </c>
      <c r="HE30" s="5">
        <v>213869</v>
      </c>
      <c r="HF30" s="5">
        <v>217538</v>
      </c>
      <c r="HG30" s="5" t="s">
        <v>220</v>
      </c>
      <c r="HH30" s="5" t="s">
        <v>220</v>
      </c>
      <c r="HI30" s="5" t="s">
        <v>220</v>
      </c>
      <c r="HJ30" s="5" t="s">
        <v>220</v>
      </c>
      <c r="HK30" s="5" t="s">
        <v>220</v>
      </c>
      <c r="HL30" s="5" t="s">
        <v>220</v>
      </c>
      <c r="HM30" s="5" t="s">
        <v>220</v>
      </c>
      <c r="HN30" s="5" t="s">
        <v>220</v>
      </c>
      <c r="HO30" s="5" t="s">
        <v>220</v>
      </c>
      <c r="HP30" s="5" t="s">
        <v>220</v>
      </c>
      <c r="HQ30" s="5" t="s">
        <v>220</v>
      </c>
      <c r="HR30" s="5" t="s">
        <v>220</v>
      </c>
      <c r="HS30" s="5">
        <v>288161</v>
      </c>
      <c r="HT30" s="5">
        <v>286745</v>
      </c>
      <c r="HU30" s="5">
        <v>286400</v>
      </c>
      <c r="HV30" s="5">
        <v>284625</v>
      </c>
      <c r="HW30" s="5">
        <v>282874</v>
      </c>
      <c r="HX30" s="5">
        <v>281583</v>
      </c>
      <c r="HY30" s="5">
        <v>280041</v>
      </c>
      <c r="HZ30" s="5">
        <v>278795</v>
      </c>
      <c r="IA30" s="5">
        <v>276973</v>
      </c>
      <c r="IB30" s="5">
        <v>275301</v>
      </c>
      <c r="IC30" s="5">
        <v>273432</v>
      </c>
      <c r="ID30" s="5">
        <v>271663</v>
      </c>
      <c r="IE30" s="5">
        <v>269730</v>
      </c>
      <c r="IF30" s="5">
        <v>265556</v>
      </c>
      <c r="IG30" s="5">
        <v>263797</v>
      </c>
      <c r="IH30" s="5">
        <v>261601</v>
      </c>
      <c r="II30" s="5">
        <v>257299</v>
      </c>
      <c r="IJ30" s="5">
        <v>254260</v>
      </c>
      <c r="IK30" s="5">
        <v>250661</v>
      </c>
      <c r="IL30" s="5">
        <v>254562</v>
      </c>
      <c r="IM30" s="5" t="s">
        <v>220</v>
      </c>
      <c r="IN30" s="5" t="s">
        <v>220</v>
      </c>
      <c r="IO30" s="5" t="s">
        <v>220</v>
      </c>
      <c r="IP30" s="5" t="s">
        <v>220</v>
      </c>
      <c r="IQ30" s="5" t="s">
        <v>220</v>
      </c>
      <c r="IR30" s="5" t="s">
        <v>220</v>
      </c>
      <c r="IS30" s="5" t="s">
        <v>220</v>
      </c>
      <c r="IT30" s="5" t="s">
        <v>220</v>
      </c>
      <c r="IU30" s="5" t="s">
        <v>220</v>
      </c>
      <c r="IV30" s="5" t="s">
        <v>220</v>
      </c>
      <c r="IW30" s="5" t="s">
        <v>220</v>
      </c>
      <c r="IX30" s="5" t="s">
        <v>220</v>
      </c>
      <c r="IY30">
        <v>8279117</v>
      </c>
      <c r="IZ30">
        <v>8909074</v>
      </c>
      <c r="JA30">
        <v>8385065</v>
      </c>
      <c r="JB30">
        <v>8464108</v>
      </c>
      <c r="JC30">
        <v>8613437</v>
      </c>
      <c r="JD30">
        <v>8814121</v>
      </c>
      <c r="JE30">
        <v>8841581</v>
      </c>
      <c r="JF30">
        <v>8722671</v>
      </c>
      <c r="JG30">
        <v>9027893</v>
      </c>
      <c r="JH30">
        <v>8991892</v>
      </c>
      <c r="JI30">
        <v>8489471</v>
      </c>
      <c r="JJ30">
        <v>9027354</v>
      </c>
      <c r="JK30">
        <v>9216882</v>
      </c>
      <c r="JL30">
        <v>9035874</v>
      </c>
      <c r="JM30">
        <v>8824601</v>
      </c>
      <c r="JN30">
        <v>8860177</v>
      </c>
      <c r="JO30">
        <v>8591562</v>
      </c>
      <c r="JP30">
        <v>8470579</v>
      </c>
      <c r="JQ30">
        <v>7986968</v>
      </c>
      <c r="JR30">
        <v>8547153</v>
      </c>
      <c r="JS30" t="s">
        <v>220</v>
      </c>
      <c r="JT30" t="s">
        <v>220</v>
      </c>
      <c r="JU30" t="s">
        <v>220</v>
      </c>
      <c r="JV30" t="s">
        <v>220</v>
      </c>
      <c r="JW30" t="s">
        <v>220</v>
      </c>
      <c r="JX30" t="s">
        <v>220</v>
      </c>
      <c r="JY30" t="s">
        <v>220</v>
      </c>
      <c r="JZ30" t="s">
        <v>220</v>
      </c>
      <c r="KA30" t="s">
        <v>220</v>
      </c>
      <c r="KB30" t="s">
        <v>220</v>
      </c>
      <c r="KC30" t="s">
        <v>220</v>
      </c>
      <c r="KD30" t="s">
        <v>220</v>
      </c>
    </row>
    <row r="31" spans="1:290" hidden="1" x14ac:dyDescent="0.3">
      <c r="A31" s="1" t="s">
        <v>29</v>
      </c>
      <c r="B31" s="2">
        <v>4056983</v>
      </c>
      <c r="C31" s="5">
        <v>5399327</v>
      </c>
      <c r="D31" s="5">
        <v>5701260</v>
      </c>
      <c r="E31" s="5">
        <v>5306464</v>
      </c>
      <c r="F31" s="5">
        <v>5668631</v>
      </c>
      <c r="G31" s="5">
        <v>5489972</v>
      </c>
      <c r="H31" s="5">
        <v>5548823</v>
      </c>
      <c r="I31" s="5">
        <v>5507951</v>
      </c>
      <c r="J31" s="5">
        <v>5677712</v>
      </c>
      <c r="K31" s="5">
        <v>5709987</v>
      </c>
      <c r="L31" s="5">
        <v>5726301</v>
      </c>
      <c r="M31" s="5">
        <v>5428739</v>
      </c>
      <c r="N31" s="5">
        <v>5606045</v>
      </c>
      <c r="O31" s="5">
        <v>5669613</v>
      </c>
      <c r="P31" s="5">
        <v>5441521</v>
      </c>
      <c r="Q31" s="5">
        <v>5699505</v>
      </c>
      <c r="R31" s="5">
        <v>5263554</v>
      </c>
      <c r="S31" s="5">
        <v>5216506</v>
      </c>
      <c r="T31" s="5">
        <v>5370074</v>
      </c>
      <c r="U31" s="5">
        <v>5060952</v>
      </c>
      <c r="V31" s="5">
        <v>5060993</v>
      </c>
      <c r="W31" s="5">
        <v>5278117</v>
      </c>
      <c r="X31" s="5">
        <v>4949087</v>
      </c>
      <c r="Y31" s="5">
        <v>4851640</v>
      </c>
      <c r="Z31" s="5">
        <v>4958274</v>
      </c>
      <c r="AA31" s="5">
        <v>5063426</v>
      </c>
      <c r="AB31" s="5">
        <v>4924490</v>
      </c>
      <c r="AC31" s="5">
        <v>4934304</v>
      </c>
      <c r="AD31" s="5">
        <v>4724996</v>
      </c>
      <c r="AE31" s="5">
        <v>4940150</v>
      </c>
      <c r="AF31" s="5">
        <v>4715976</v>
      </c>
      <c r="AG31" s="5">
        <v>4789158</v>
      </c>
      <c r="AH31" s="5">
        <v>4851903</v>
      </c>
      <c r="AI31" s="5">
        <v>18053756</v>
      </c>
      <c r="AJ31" s="5">
        <v>18806107</v>
      </c>
      <c r="AK31" s="5">
        <v>18290574</v>
      </c>
      <c r="AL31" s="5">
        <v>18817928</v>
      </c>
      <c r="AM31" s="5">
        <v>18501986</v>
      </c>
      <c r="AN31" s="5">
        <v>18733302</v>
      </c>
      <c r="AO31" s="5">
        <v>18712244</v>
      </c>
      <c r="AP31" s="5">
        <v>18804605</v>
      </c>
      <c r="AQ31" s="5">
        <v>18916146</v>
      </c>
      <c r="AR31" s="5">
        <v>18870458</v>
      </c>
      <c r="AS31" s="5">
        <v>17639417</v>
      </c>
      <c r="AT31" s="5">
        <v>19302338</v>
      </c>
      <c r="AU31" s="5">
        <v>22522602</v>
      </c>
      <c r="AV31" s="5">
        <v>22868333</v>
      </c>
      <c r="AW31" s="5">
        <v>35271239</v>
      </c>
      <c r="AX31" s="5">
        <v>35029405</v>
      </c>
      <c r="AY31" s="5">
        <v>29930006</v>
      </c>
      <c r="AZ31" s="5">
        <v>31574190</v>
      </c>
      <c r="BA31" s="5">
        <v>34052265</v>
      </c>
      <c r="BB31" s="5">
        <v>24835962</v>
      </c>
      <c r="BC31" s="5">
        <v>22629101</v>
      </c>
      <c r="BD31" s="5">
        <v>20766217</v>
      </c>
      <c r="BE31" s="5">
        <v>22280385</v>
      </c>
      <c r="BF31" s="5">
        <v>21520456</v>
      </c>
      <c r="BG31" s="5">
        <v>21061363</v>
      </c>
      <c r="BH31" s="5">
        <v>20311908</v>
      </c>
      <c r="BI31" s="5">
        <v>21301069</v>
      </c>
      <c r="BJ31" s="5">
        <v>20701460</v>
      </c>
      <c r="BK31" s="5">
        <v>21455897</v>
      </c>
      <c r="BL31" s="5">
        <v>18964782</v>
      </c>
      <c r="BM31" s="5">
        <v>19364707</v>
      </c>
      <c r="BN31" s="5">
        <v>19816409</v>
      </c>
      <c r="BO31" s="6">
        <v>12.4512310180963</v>
      </c>
      <c r="BP31" s="6">
        <v>12.891261281091779</v>
      </c>
      <c r="BQ31" s="6">
        <v>12.70412319366177</v>
      </c>
      <c r="BR31" s="6">
        <v>11.97723742756169</v>
      </c>
      <c r="BS31" s="6">
        <v>12.781689644927351</v>
      </c>
      <c r="BT31" s="6">
        <v>11.85301017714918</v>
      </c>
      <c r="BU31" s="6">
        <v>11.58008790884981</v>
      </c>
      <c r="BV31" s="6">
        <v>11.60046889149049</v>
      </c>
      <c r="BW31" s="6">
        <v>11.636301401832799</v>
      </c>
      <c r="BX31" s="6">
        <v>12.1274207790371</v>
      </c>
      <c r="BY31" s="6">
        <v>11.45931801942019</v>
      </c>
      <c r="BZ31" s="6">
        <v>11.293632788019851</v>
      </c>
      <c r="CA31" s="6">
        <v>10.77112096742743</v>
      </c>
      <c r="CB31" s="6">
        <v>10.791980189162521</v>
      </c>
      <c r="CC31" s="6">
        <v>10.036206611165071</v>
      </c>
      <c r="CD31" s="6">
        <v>10.196471844787361</v>
      </c>
      <c r="CE31" s="6">
        <v>10.210590336355679</v>
      </c>
      <c r="CF31" s="6">
        <v>10.669370582168041</v>
      </c>
      <c r="CG31" s="6">
        <v>11.1059049139179</v>
      </c>
      <c r="CH31" s="6">
        <v>11.058916698758519</v>
      </c>
      <c r="CI31" s="6" t="s">
        <v>220</v>
      </c>
      <c r="CJ31" s="6" t="s">
        <v>220</v>
      </c>
      <c r="CK31" s="6" t="s">
        <v>220</v>
      </c>
      <c r="CL31" s="6" t="s">
        <v>220</v>
      </c>
      <c r="CM31" s="6" t="s">
        <v>220</v>
      </c>
      <c r="CN31" s="6" t="s">
        <v>220</v>
      </c>
      <c r="CO31" s="6" t="s">
        <v>220</v>
      </c>
      <c r="CP31" s="6" t="s">
        <v>220</v>
      </c>
      <c r="CQ31" s="6" t="s">
        <v>220</v>
      </c>
      <c r="CR31" s="6" t="s">
        <v>220</v>
      </c>
      <c r="CS31" s="6" t="s">
        <v>220</v>
      </c>
      <c r="CT31" s="6" t="s">
        <v>220</v>
      </c>
      <c r="CU31" s="6">
        <v>11.39974736699801</v>
      </c>
      <c r="CV31" s="6">
        <v>12.082162572096079</v>
      </c>
      <c r="CW31" s="6">
        <v>11.93333256809651</v>
      </c>
      <c r="CX31" s="6">
        <v>10.9881018259293</v>
      </c>
      <c r="CY31" s="6">
        <v>11.161551509407239</v>
      </c>
      <c r="CZ31" s="6">
        <v>10.43433469950673</v>
      </c>
      <c r="DA31" s="6">
        <v>10.2583971951629</v>
      </c>
      <c r="DB31" s="6">
        <v>10.134145894779801</v>
      </c>
      <c r="DC31" s="6">
        <v>10.36078387663345</v>
      </c>
      <c r="DD31" s="6">
        <v>9.2647726720980899</v>
      </c>
      <c r="DE31" s="6">
        <v>10.412825456590589</v>
      </c>
      <c r="DF31" s="6">
        <v>9.6317738960024304</v>
      </c>
      <c r="DG31" s="6">
        <v>9.0822192201877296</v>
      </c>
      <c r="DH31" s="6">
        <v>8.9755127354605904</v>
      </c>
      <c r="DI31" s="6">
        <v>7.6754928919568002</v>
      </c>
      <c r="DJ31" s="6">
        <v>7.3968718347331697</v>
      </c>
      <c r="DK31" s="6">
        <v>7.7030675907024202</v>
      </c>
      <c r="DL31" s="6">
        <v>8.5212283488440299</v>
      </c>
      <c r="DM31" s="6">
        <v>8.8620608645542092</v>
      </c>
      <c r="DN31" s="6">
        <v>8.5170320347965802</v>
      </c>
      <c r="DO31" s="6" t="s">
        <v>220</v>
      </c>
      <c r="DP31" s="6" t="s">
        <v>220</v>
      </c>
      <c r="DQ31" s="6" t="s">
        <v>220</v>
      </c>
      <c r="DR31" s="6" t="s">
        <v>220</v>
      </c>
      <c r="DS31" s="6" t="s">
        <v>220</v>
      </c>
      <c r="DT31" s="6" t="s">
        <v>220</v>
      </c>
      <c r="DU31" s="6" t="s">
        <v>220</v>
      </c>
      <c r="DV31" s="6" t="s">
        <v>220</v>
      </c>
      <c r="DW31" s="6" t="s">
        <v>220</v>
      </c>
      <c r="DX31" s="6" t="s">
        <v>220</v>
      </c>
      <c r="DY31" s="6" t="s">
        <v>220</v>
      </c>
      <c r="DZ31" s="6" t="s">
        <v>220</v>
      </c>
      <c r="EA31" s="6">
        <v>8.3146828642379198</v>
      </c>
      <c r="EB31" s="6">
        <v>8.4962973097175016</v>
      </c>
      <c r="EC31" s="6">
        <v>8.361161029265439</v>
      </c>
      <c r="ED31" s="6">
        <v>7.506239160742691</v>
      </c>
      <c r="EE31" s="6">
        <v>7.6918789385446775</v>
      </c>
      <c r="EF31" s="6">
        <v>6.6815430948148826</v>
      </c>
      <c r="EG31" s="6">
        <v>6.7433061768341798</v>
      </c>
      <c r="EH31" s="6">
        <v>6.784423021104276</v>
      </c>
      <c r="EI31" s="6">
        <v>6.4118709902491897</v>
      </c>
      <c r="EJ31" s="6">
        <v>8.1499222883886624</v>
      </c>
      <c r="EK31" s="6">
        <v>10.446477533732972</v>
      </c>
      <c r="EL31" s="6">
        <v>10.869054898605862</v>
      </c>
      <c r="EM31" s="6">
        <v>10.325396107282808</v>
      </c>
      <c r="EN31" s="6">
        <v>10.371916234449889</v>
      </c>
      <c r="EO31" s="6">
        <v>7.0049942933640725</v>
      </c>
      <c r="EP31" s="6">
        <v>6.9002426877353207</v>
      </c>
      <c r="EQ31" s="6">
        <v>7.3403730389651614</v>
      </c>
      <c r="ER31" s="6">
        <v>8.1488743819263441</v>
      </c>
      <c r="ES31" s="6">
        <v>10.357959684303401</v>
      </c>
      <c r="ET31" s="6">
        <v>11.058916698758525</v>
      </c>
      <c r="EU31" s="6" t="s">
        <v>220</v>
      </c>
      <c r="EV31" s="6" t="s">
        <v>220</v>
      </c>
      <c r="EW31" s="6" t="s">
        <v>220</v>
      </c>
      <c r="EX31" s="6" t="s">
        <v>220</v>
      </c>
      <c r="EY31" s="6" t="s">
        <v>220</v>
      </c>
      <c r="EZ31" s="6" t="s">
        <v>220</v>
      </c>
      <c r="FA31" s="6" t="s">
        <v>220</v>
      </c>
      <c r="FB31" s="6" t="s">
        <v>220</v>
      </c>
      <c r="FC31" s="6" t="s">
        <v>220</v>
      </c>
      <c r="FD31" s="6" t="s">
        <v>220</v>
      </c>
      <c r="FE31" s="6" t="s">
        <v>220</v>
      </c>
      <c r="FF31" s="6" t="s">
        <v>220</v>
      </c>
      <c r="FG31" s="6">
        <v>5.4587917628447089</v>
      </c>
      <c r="FH31" s="6">
        <v>5.5396685768085865</v>
      </c>
      <c r="FI31" s="6">
        <v>5.3492364618648089</v>
      </c>
      <c r="FJ31" s="6">
        <v>4.851942254216298</v>
      </c>
      <c r="FK31" s="6">
        <v>5.1355189653694477</v>
      </c>
      <c r="FL31" s="6">
        <v>4.5189630744222242</v>
      </c>
      <c r="FM31" s="6">
        <v>4.372180054941567</v>
      </c>
      <c r="FN31" s="6">
        <v>4.4466767581664168</v>
      </c>
      <c r="FO31" s="6">
        <v>4.583808985191804</v>
      </c>
      <c r="FP31" s="6">
        <v>6.4129922018850838</v>
      </c>
      <c r="FQ31" s="6">
        <v>9.3914328347699918</v>
      </c>
      <c r="FR31" s="6">
        <v>9.1313031613061586</v>
      </c>
      <c r="FS31" s="6">
        <v>8.582955411600345</v>
      </c>
      <c r="FT31" s="6">
        <v>8.486309847848382</v>
      </c>
      <c r="FU31" s="6">
        <v>6.7846679228904039</v>
      </c>
      <c r="FV31" s="6">
        <v>6.7089269941491372</v>
      </c>
      <c r="FW31" s="6">
        <v>7.0082556599628933</v>
      </c>
      <c r="FX31" s="6">
        <v>7.6946147817872061</v>
      </c>
      <c r="FY31" s="6">
        <v>8.4866909541504469</v>
      </c>
      <c r="FZ31" s="6">
        <v>8.5170320347965873</v>
      </c>
      <c r="GA31" s="6" t="s">
        <v>220</v>
      </c>
      <c r="GB31" s="6" t="s">
        <v>220</v>
      </c>
      <c r="GC31" s="6" t="s">
        <v>220</v>
      </c>
      <c r="GD31" s="6" t="s">
        <v>220</v>
      </c>
      <c r="GE31" s="6" t="s">
        <v>220</v>
      </c>
      <c r="GF31" s="6" t="s">
        <v>220</v>
      </c>
      <c r="GG31" s="6" t="s">
        <v>220</v>
      </c>
      <c r="GH31" s="6" t="s">
        <v>220</v>
      </c>
      <c r="GI31" s="6" t="s">
        <v>220</v>
      </c>
      <c r="GJ31" s="6" t="s">
        <v>220</v>
      </c>
      <c r="GK31" s="6" t="s">
        <v>220</v>
      </c>
      <c r="GL31" s="6" t="s">
        <v>220</v>
      </c>
      <c r="GM31" s="5">
        <v>668473</v>
      </c>
      <c r="GN31" s="5">
        <v>668003</v>
      </c>
      <c r="GO31" s="5">
        <v>666598</v>
      </c>
      <c r="GP31" s="5">
        <v>663556</v>
      </c>
      <c r="GQ31" s="5">
        <v>661143</v>
      </c>
      <c r="GR31" s="5">
        <v>659795</v>
      </c>
      <c r="GS31" s="5">
        <v>660648</v>
      </c>
      <c r="GT31" s="5">
        <v>660818</v>
      </c>
      <c r="GU31" s="5">
        <v>664170</v>
      </c>
      <c r="GV31" s="5">
        <v>666343</v>
      </c>
      <c r="GW31" s="5">
        <v>667171</v>
      </c>
      <c r="GX31" s="5">
        <v>668403</v>
      </c>
      <c r="GY31" s="5">
        <v>670797</v>
      </c>
      <c r="GZ31" s="5">
        <v>674392</v>
      </c>
      <c r="HA31" s="5">
        <v>674151</v>
      </c>
      <c r="HB31" s="5">
        <v>670035</v>
      </c>
      <c r="HC31" s="5">
        <v>671595</v>
      </c>
      <c r="HD31" s="5">
        <v>675180</v>
      </c>
      <c r="HE31" s="5">
        <v>671153</v>
      </c>
      <c r="HF31" s="5">
        <v>667838</v>
      </c>
      <c r="HG31" s="5" t="s">
        <v>220</v>
      </c>
      <c r="HH31" s="5" t="s">
        <v>220</v>
      </c>
      <c r="HI31" s="5" t="s">
        <v>220</v>
      </c>
      <c r="HJ31" s="5" t="s">
        <v>220</v>
      </c>
      <c r="HK31" s="5" t="s">
        <v>220</v>
      </c>
      <c r="HL31" s="5" t="s">
        <v>220</v>
      </c>
      <c r="HM31" s="5" t="s">
        <v>220</v>
      </c>
      <c r="HN31" s="5" t="s">
        <v>220</v>
      </c>
      <c r="HO31" s="5" t="s">
        <v>220</v>
      </c>
      <c r="HP31" s="5" t="s">
        <v>220</v>
      </c>
      <c r="HQ31" s="5" t="s">
        <v>220</v>
      </c>
      <c r="HR31" s="5" t="s">
        <v>220</v>
      </c>
      <c r="HS31" s="5">
        <v>752470</v>
      </c>
      <c r="HT31" s="5">
        <v>751979</v>
      </c>
      <c r="HU31" s="5">
        <v>750659</v>
      </c>
      <c r="HV31" s="5">
        <v>747747</v>
      </c>
      <c r="HW31" s="5">
        <v>745640</v>
      </c>
      <c r="HX31" s="5">
        <v>744409</v>
      </c>
      <c r="HY31" s="5">
        <v>744878</v>
      </c>
      <c r="HZ31" s="5">
        <v>745327</v>
      </c>
      <c r="IA31" s="5">
        <v>748935</v>
      </c>
      <c r="IB31" s="5">
        <v>752207</v>
      </c>
      <c r="IC31" s="5">
        <v>753865</v>
      </c>
      <c r="ID31" s="5">
        <v>755807</v>
      </c>
      <c r="IE31" s="5">
        <v>758320</v>
      </c>
      <c r="IF31" s="5">
        <v>761973</v>
      </c>
      <c r="IG31" s="5">
        <v>761560</v>
      </c>
      <c r="IH31" s="5">
        <v>753315</v>
      </c>
      <c r="II31" s="5">
        <v>752331</v>
      </c>
      <c r="IJ31" s="5">
        <v>751430</v>
      </c>
      <c r="IK31" s="5">
        <v>746261</v>
      </c>
      <c r="IL31" s="5">
        <v>743158</v>
      </c>
      <c r="IM31" s="5" t="s">
        <v>220</v>
      </c>
      <c r="IN31" s="5" t="s">
        <v>220</v>
      </c>
      <c r="IO31" s="5" t="s">
        <v>220</v>
      </c>
      <c r="IP31" s="5" t="s">
        <v>220</v>
      </c>
      <c r="IQ31" s="5" t="s">
        <v>220</v>
      </c>
      <c r="IR31" s="5" t="s">
        <v>220</v>
      </c>
      <c r="IS31" s="5" t="s">
        <v>220</v>
      </c>
      <c r="IT31" s="5" t="s">
        <v>220</v>
      </c>
      <c r="IU31" s="5" t="s">
        <v>220</v>
      </c>
      <c r="IV31" s="5" t="s">
        <v>220</v>
      </c>
      <c r="IW31" s="5" t="s">
        <v>220</v>
      </c>
      <c r="IX31" s="5" t="s">
        <v>220</v>
      </c>
      <c r="IY31">
        <v>18053757</v>
      </c>
      <c r="IZ31">
        <v>18806107</v>
      </c>
      <c r="JA31">
        <v>18290573</v>
      </c>
      <c r="JB31">
        <v>18817928</v>
      </c>
      <c r="JC31">
        <v>18501986</v>
      </c>
      <c r="JD31">
        <v>18733302</v>
      </c>
      <c r="JE31">
        <v>18712244</v>
      </c>
      <c r="JF31">
        <v>18804605</v>
      </c>
      <c r="JG31">
        <v>18916146</v>
      </c>
      <c r="JH31">
        <v>18870458</v>
      </c>
      <c r="JI31">
        <v>17639417</v>
      </c>
      <c r="JJ31">
        <v>19302338</v>
      </c>
      <c r="JK31">
        <v>19717707</v>
      </c>
      <c r="JL31">
        <v>19293321</v>
      </c>
      <c r="JM31">
        <v>19910466</v>
      </c>
      <c r="JN31">
        <v>19248786</v>
      </c>
      <c r="JO31">
        <v>18983340</v>
      </c>
      <c r="JP31">
        <v>18554847</v>
      </c>
      <c r="JQ31">
        <v>19006772</v>
      </c>
      <c r="JR31">
        <v>20204280</v>
      </c>
      <c r="JS31" t="s">
        <v>220</v>
      </c>
      <c r="JT31" t="s">
        <v>220</v>
      </c>
      <c r="JU31" t="s">
        <v>220</v>
      </c>
      <c r="JV31" t="s">
        <v>220</v>
      </c>
      <c r="JW31" t="s">
        <v>220</v>
      </c>
      <c r="JX31" t="s">
        <v>220</v>
      </c>
      <c r="JY31" t="s">
        <v>220</v>
      </c>
      <c r="JZ31" t="s">
        <v>220</v>
      </c>
      <c r="KA31" t="s">
        <v>220</v>
      </c>
      <c r="KB31" t="s">
        <v>220</v>
      </c>
      <c r="KC31" t="s">
        <v>220</v>
      </c>
      <c r="KD31" t="s">
        <v>220</v>
      </c>
    </row>
    <row r="32" spans="1:290" hidden="1" x14ac:dyDescent="0.3">
      <c r="A32" s="1" t="s">
        <v>30</v>
      </c>
      <c r="B32" s="2">
        <v>4056985</v>
      </c>
      <c r="C32" s="5" t="s">
        <v>220</v>
      </c>
      <c r="D32" s="5" t="s">
        <v>220</v>
      </c>
      <c r="E32" s="5" t="s">
        <v>220</v>
      </c>
      <c r="F32" s="5" t="s">
        <v>220</v>
      </c>
      <c r="G32" s="5" t="s">
        <v>220</v>
      </c>
      <c r="H32" s="5" t="s">
        <v>220</v>
      </c>
      <c r="I32" s="5" t="s">
        <v>220</v>
      </c>
      <c r="J32" s="5" t="s">
        <v>220</v>
      </c>
      <c r="K32" s="5" t="s">
        <v>220</v>
      </c>
      <c r="L32" s="5">
        <v>7804465</v>
      </c>
      <c r="M32" s="5">
        <v>7303192</v>
      </c>
      <c r="N32" s="5">
        <v>7550528</v>
      </c>
      <c r="O32" s="5">
        <v>7740902</v>
      </c>
      <c r="P32" s="5">
        <v>7270629</v>
      </c>
      <c r="Q32" s="5">
        <v>7350949</v>
      </c>
      <c r="R32" s="5">
        <v>6900077</v>
      </c>
      <c r="S32" s="5">
        <v>6735033</v>
      </c>
      <c r="T32" s="5">
        <v>7013075</v>
      </c>
      <c r="U32" s="5">
        <v>6342747</v>
      </c>
      <c r="V32" s="5">
        <v>6188521</v>
      </c>
      <c r="W32" s="5">
        <v>6112875</v>
      </c>
      <c r="X32" s="5">
        <v>5675395</v>
      </c>
      <c r="Y32" s="5">
        <v>5595414</v>
      </c>
      <c r="Z32" s="5">
        <v>5625943</v>
      </c>
      <c r="AA32" s="5">
        <v>5648385</v>
      </c>
      <c r="AB32" s="5">
        <v>5239339</v>
      </c>
      <c r="AC32" s="5">
        <v>5276858</v>
      </c>
      <c r="AD32" s="5">
        <v>4859226</v>
      </c>
      <c r="AE32" s="5">
        <v>5095154</v>
      </c>
      <c r="AF32" s="5">
        <v>4564186</v>
      </c>
      <c r="AG32" s="5">
        <v>4644079</v>
      </c>
      <c r="AH32" s="5">
        <v>4581930</v>
      </c>
      <c r="AI32" s="5" t="s">
        <v>220</v>
      </c>
      <c r="AJ32" s="5" t="s">
        <v>220</v>
      </c>
      <c r="AK32" s="5" t="s">
        <v>220</v>
      </c>
      <c r="AL32" s="5" t="s">
        <v>220</v>
      </c>
      <c r="AM32" s="5" t="s">
        <v>220</v>
      </c>
      <c r="AN32" s="5" t="s">
        <v>220</v>
      </c>
      <c r="AO32" s="5" t="s">
        <v>220</v>
      </c>
      <c r="AP32" s="5" t="s">
        <v>220</v>
      </c>
      <c r="AQ32" s="5" t="s">
        <v>220</v>
      </c>
      <c r="AR32" s="5">
        <v>27632989</v>
      </c>
      <c r="AS32" s="5">
        <v>26535589</v>
      </c>
      <c r="AT32" s="5">
        <v>31689225</v>
      </c>
      <c r="AU32" s="5">
        <v>32705871</v>
      </c>
      <c r="AV32" s="5">
        <v>28280485</v>
      </c>
      <c r="AW32" s="5">
        <v>26950289</v>
      </c>
      <c r="AX32" s="5">
        <v>26963844</v>
      </c>
      <c r="AY32" s="5">
        <v>27819009</v>
      </c>
      <c r="AZ32" s="5">
        <v>25750763</v>
      </c>
      <c r="BA32" s="5">
        <v>104346797</v>
      </c>
      <c r="BB32" s="5">
        <v>24681374</v>
      </c>
      <c r="BC32" s="5">
        <v>20539739</v>
      </c>
      <c r="BD32" s="5">
        <v>20221139</v>
      </c>
      <c r="BE32" s="5">
        <v>22600795</v>
      </c>
      <c r="BF32" s="5">
        <v>19847282</v>
      </c>
      <c r="BG32" s="5">
        <v>17736466</v>
      </c>
      <c r="BH32" s="5">
        <v>16935356</v>
      </c>
      <c r="BI32" s="5">
        <v>16932475</v>
      </c>
      <c r="BJ32" s="5">
        <v>15972230</v>
      </c>
      <c r="BK32" s="5">
        <v>16311052</v>
      </c>
      <c r="BL32" s="5">
        <v>16261131</v>
      </c>
      <c r="BM32" s="5">
        <v>16147646</v>
      </c>
      <c r="BN32" s="5">
        <v>14031663</v>
      </c>
      <c r="BO32" s="6" t="s">
        <v>220</v>
      </c>
      <c r="BP32" s="6" t="s">
        <v>220</v>
      </c>
      <c r="BQ32" s="6" t="s">
        <v>220</v>
      </c>
      <c r="BR32" s="6" t="s">
        <v>220</v>
      </c>
      <c r="BS32" s="6" t="s">
        <v>220</v>
      </c>
      <c r="BT32" s="6" t="s">
        <v>220</v>
      </c>
      <c r="BU32" s="6" t="s">
        <v>220</v>
      </c>
      <c r="BV32" s="6" t="s">
        <v>220</v>
      </c>
      <c r="BW32" s="6">
        <v>11.649315537063931</v>
      </c>
      <c r="BX32" s="6">
        <v>11.323889369884061</v>
      </c>
      <c r="BY32" s="6">
        <v>10.264343570647601</v>
      </c>
      <c r="BZ32" s="6">
        <v>9.54583573493138</v>
      </c>
      <c r="CA32" s="6">
        <v>8.8127068395905201</v>
      </c>
      <c r="CB32" s="6">
        <v>8.7045766979087702</v>
      </c>
      <c r="CC32" s="6">
        <v>7.5566602942554804</v>
      </c>
      <c r="CD32" s="6">
        <v>7.5777680967109502</v>
      </c>
      <c r="CE32" s="6">
        <v>7.5711567937204602</v>
      </c>
      <c r="CF32" s="6">
        <v>7.60326866880881</v>
      </c>
      <c r="CG32" s="6">
        <v>7.5277136209483597</v>
      </c>
      <c r="CH32" s="6">
        <v>7.6591159664805204</v>
      </c>
      <c r="CI32" s="6" t="s">
        <v>220</v>
      </c>
      <c r="CJ32" s="6" t="s">
        <v>220</v>
      </c>
      <c r="CK32" s="6" t="s">
        <v>220</v>
      </c>
      <c r="CL32" s="6" t="s">
        <v>220</v>
      </c>
      <c r="CM32" s="6" t="s">
        <v>220</v>
      </c>
      <c r="CN32" s="6" t="s">
        <v>220</v>
      </c>
      <c r="CO32" s="6" t="s">
        <v>220</v>
      </c>
      <c r="CP32" s="6" t="s">
        <v>220</v>
      </c>
      <c r="CQ32" s="6" t="s">
        <v>220</v>
      </c>
      <c r="CR32" s="6" t="s">
        <v>220</v>
      </c>
      <c r="CS32" s="6" t="s">
        <v>220</v>
      </c>
      <c r="CT32" s="6" t="s">
        <v>220</v>
      </c>
      <c r="CU32" s="6" t="s">
        <v>220</v>
      </c>
      <c r="CV32" s="6" t="s">
        <v>220</v>
      </c>
      <c r="CW32" s="6" t="s">
        <v>220</v>
      </c>
      <c r="CX32" s="6" t="s">
        <v>220</v>
      </c>
      <c r="CY32" s="6" t="s">
        <v>220</v>
      </c>
      <c r="CZ32" s="6" t="s">
        <v>220</v>
      </c>
      <c r="DA32" s="6" t="s">
        <v>220</v>
      </c>
      <c r="DB32" s="6" t="s">
        <v>220</v>
      </c>
      <c r="DC32" s="6">
        <v>9.3542004152316398</v>
      </c>
      <c r="DD32" s="6">
        <v>9.1411737905918002</v>
      </c>
      <c r="DE32" s="6">
        <v>8.4565459895964192</v>
      </c>
      <c r="DF32" s="6">
        <v>7.8798796887126503</v>
      </c>
      <c r="DG32" s="6">
        <v>7.2244022054946502</v>
      </c>
      <c r="DH32" s="6">
        <v>7.2239562440165699</v>
      </c>
      <c r="DI32" s="6">
        <v>6.5827207063482902</v>
      </c>
      <c r="DJ32" s="6">
        <v>6.57240600724543</v>
      </c>
      <c r="DK32" s="6">
        <v>6.5445565634863403</v>
      </c>
      <c r="DL32" s="6">
        <v>6.55421787605039</v>
      </c>
      <c r="DM32" s="6">
        <v>6.4626370482663802</v>
      </c>
      <c r="DN32" s="6">
        <v>6.4394178927121404</v>
      </c>
      <c r="DO32" s="6" t="s">
        <v>220</v>
      </c>
      <c r="DP32" s="6" t="s">
        <v>220</v>
      </c>
      <c r="DQ32" s="6" t="s">
        <v>220</v>
      </c>
      <c r="DR32" s="6" t="s">
        <v>220</v>
      </c>
      <c r="DS32" s="6" t="s">
        <v>220</v>
      </c>
      <c r="DT32" s="6" t="s">
        <v>220</v>
      </c>
      <c r="DU32" s="6" t="s">
        <v>220</v>
      </c>
      <c r="DV32" s="6" t="s">
        <v>220</v>
      </c>
      <c r="DW32" s="6" t="s">
        <v>220</v>
      </c>
      <c r="DX32" s="6" t="s">
        <v>220</v>
      </c>
      <c r="DY32" s="6" t="s">
        <v>220</v>
      </c>
      <c r="DZ32" s="6" t="s">
        <v>220</v>
      </c>
      <c r="EA32" s="6" t="s">
        <v>220</v>
      </c>
      <c r="EB32" s="6" t="s">
        <v>220</v>
      </c>
      <c r="EC32" s="6" t="s">
        <v>220</v>
      </c>
      <c r="ED32" s="6" t="s">
        <v>220</v>
      </c>
      <c r="EE32" s="6" t="s">
        <v>220</v>
      </c>
      <c r="EF32" s="6" t="s">
        <v>220</v>
      </c>
      <c r="EG32" s="6" t="s">
        <v>220</v>
      </c>
      <c r="EH32" s="6" t="s">
        <v>220</v>
      </c>
      <c r="EI32" s="6" t="s">
        <v>220</v>
      </c>
      <c r="EJ32" s="6">
        <v>11.323851154435314</v>
      </c>
      <c r="EK32" s="6">
        <v>10.264332326969861</v>
      </c>
      <c r="EL32" s="6">
        <v>9.5458357349313854</v>
      </c>
      <c r="EM32" s="6">
        <v>8.812706839590529</v>
      </c>
      <c r="EN32" s="6">
        <v>8.7045766979087791</v>
      </c>
      <c r="EO32" s="6">
        <v>7.5566728699380761</v>
      </c>
      <c r="EP32" s="6">
        <v>7.5777705089377987</v>
      </c>
      <c r="EQ32" s="6">
        <v>7.5711581517121003</v>
      </c>
      <c r="ER32" s="6">
        <v>7.6009596361082687</v>
      </c>
      <c r="ES32" s="6">
        <v>7.5257770804984023</v>
      </c>
      <c r="ET32" s="6">
        <v>7.6591159664805213</v>
      </c>
      <c r="EU32" s="6" t="s">
        <v>220</v>
      </c>
      <c r="EV32" s="6" t="s">
        <v>220</v>
      </c>
      <c r="EW32" s="6" t="s">
        <v>220</v>
      </c>
      <c r="EX32" s="6" t="s">
        <v>220</v>
      </c>
      <c r="EY32" s="6" t="s">
        <v>220</v>
      </c>
      <c r="EZ32" s="6" t="s">
        <v>220</v>
      </c>
      <c r="FA32" s="6" t="s">
        <v>220</v>
      </c>
      <c r="FB32" s="6" t="s">
        <v>220</v>
      </c>
      <c r="FC32" s="6" t="s">
        <v>220</v>
      </c>
      <c r="FD32" s="6" t="s">
        <v>220</v>
      </c>
      <c r="FE32" s="6" t="s">
        <v>220</v>
      </c>
      <c r="FF32" s="6" t="s">
        <v>220</v>
      </c>
      <c r="FG32" s="6" t="s">
        <v>220</v>
      </c>
      <c r="FH32" s="6" t="s">
        <v>220</v>
      </c>
      <c r="FI32" s="6" t="s">
        <v>220</v>
      </c>
      <c r="FJ32" s="6" t="s">
        <v>220</v>
      </c>
      <c r="FK32" s="6" t="s">
        <v>220</v>
      </c>
      <c r="FL32" s="6" t="s">
        <v>220</v>
      </c>
      <c r="FM32" s="6" t="s">
        <v>220</v>
      </c>
      <c r="FN32" s="6" t="s">
        <v>220</v>
      </c>
      <c r="FO32" s="6">
        <v>9.3542004152316487</v>
      </c>
      <c r="FP32" s="6">
        <v>8.9442870212891403</v>
      </c>
      <c r="FQ32" s="6">
        <v>8.4140789337290229</v>
      </c>
      <c r="FR32" s="6">
        <v>7.8416165326564844</v>
      </c>
      <c r="FS32" s="6">
        <v>7.1873517483410012</v>
      </c>
      <c r="FT32" s="6">
        <v>7.1621946855808041</v>
      </c>
      <c r="FU32" s="6">
        <v>6.4868754179345816</v>
      </c>
      <c r="FV32" s="6">
        <v>6.4411328715363103</v>
      </c>
      <c r="FW32" s="6">
        <v>6.3988933950201972</v>
      </c>
      <c r="FX32" s="6">
        <v>6.4605326280449695</v>
      </c>
      <c r="FY32" s="6">
        <v>6.4589011939774803</v>
      </c>
      <c r="FZ32" s="6">
        <v>6.4394178927121404</v>
      </c>
      <c r="GA32" s="6" t="s">
        <v>220</v>
      </c>
      <c r="GB32" s="6" t="s">
        <v>220</v>
      </c>
      <c r="GC32" s="6" t="s">
        <v>220</v>
      </c>
      <c r="GD32" s="6" t="s">
        <v>220</v>
      </c>
      <c r="GE32" s="6" t="s">
        <v>220</v>
      </c>
      <c r="GF32" s="6" t="s">
        <v>220</v>
      </c>
      <c r="GG32" s="6" t="s">
        <v>220</v>
      </c>
      <c r="GH32" s="6" t="s">
        <v>220</v>
      </c>
      <c r="GI32" s="6" t="s">
        <v>220</v>
      </c>
      <c r="GJ32" s="6" t="s">
        <v>220</v>
      </c>
      <c r="GK32" s="6" t="s">
        <v>220</v>
      </c>
      <c r="GL32" s="6" t="s">
        <v>220</v>
      </c>
      <c r="GM32" s="5" t="s">
        <v>220</v>
      </c>
      <c r="GN32" s="5" t="s">
        <v>220</v>
      </c>
      <c r="GO32" s="5" t="s">
        <v>220</v>
      </c>
      <c r="GP32" s="5" t="s">
        <v>220</v>
      </c>
      <c r="GQ32" s="5" t="s">
        <v>220</v>
      </c>
      <c r="GR32" s="5" t="s">
        <v>220</v>
      </c>
      <c r="GS32" s="5" t="s">
        <v>220</v>
      </c>
      <c r="GT32" s="5" t="s">
        <v>220</v>
      </c>
      <c r="GU32" s="5" t="s">
        <v>220</v>
      </c>
      <c r="GV32" s="5">
        <v>667001</v>
      </c>
      <c r="GW32" s="5">
        <v>667021</v>
      </c>
      <c r="GX32" s="5">
        <v>665306</v>
      </c>
      <c r="GY32" s="5">
        <v>664299</v>
      </c>
      <c r="GZ32" s="5">
        <v>660300</v>
      </c>
      <c r="HA32" s="5">
        <v>634722</v>
      </c>
      <c r="HB32" s="5">
        <v>629105</v>
      </c>
      <c r="HC32" s="5">
        <v>619523</v>
      </c>
      <c r="HD32" s="5">
        <v>611627</v>
      </c>
      <c r="HE32" s="5">
        <v>602829</v>
      </c>
      <c r="HF32" s="5">
        <v>592831</v>
      </c>
      <c r="HG32" s="5" t="s">
        <v>220</v>
      </c>
      <c r="HH32" s="5" t="s">
        <v>220</v>
      </c>
      <c r="HI32" s="5" t="s">
        <v>220</v>
      </c>
      <c r="HJ32" s="5" t="s">
        <v>220</v>
      </c>
      <c r="HK32" s="5" t="s">
        <v>220</v>
      </c>
      <c r="HL32" s="5" t="s">
        <v>220</v>
      </c>
      <c r="HM32" s="5" t="s">
        <v>220</v>
      </c>
      <c r="HN32" s="5" t="s">
        <v>220</v>
      </c>
      <c r="HO32" s="5" t="s">
        <v>220</v>
      </c>
      <c r="HP32" s="5" t="s">
        <v>220</v>
      </c>
      <c r="HQ32" s="5" t="s">
        <v>220</v>
      </c>
      <c r="HR32" s="5" t="s">
        <v>220</v>
      </c>
      <c r="HS32" s="5" t="s">
        <v>220</v>
      </c>
      <c r="HT32" s="5" t="s">
        <v>220</v>
      </c>
      <c r="HU32" s="5" t="s">
        <v>220</v>
      </c>
      <c r="HV32" s="5" t="s">
        <v>220</v>
      </c>
      <c r="HW32" s="5" t="s">
        <v>220</v>
      </c>
      <c r="HX32" s="5" t="s">
        <v>220</v>
      </c>
      <c r="HY32" s="5" t="s">
        <v>220</v>
      </c>
      <c r="HZ32" s="5" t="s">
        <v>220</v>
      </c>
      <c r="IA32" s="5">
        <v>731910</v>
      </c>
      <c r="IB32" s="5">
        <v>749275</v>
      </c>
      <c r="IC32" s="5">
        <v>749195</v>
      </c>
      <c r="ID32" s="5">
        <v>747099</v>
      </c>
      <c r="IE32" s="5">
        <v>745133</v>
      </c>
      <c r="IF32" s="5">
        <v>740081</v>
      </c>
      <c r="IG32" s="5">
        <v>709305</v>
      </c>
      <c r="IH32" s="5">
        <v>703295</v>
      </c>
      <c r="II32" s="5">
        <v>692873</v>
      </c>
      <c r="IJ32" s="5">
        <v>683800</v>
      </c>
      <c r="IK32" s="5">
        <v>673207</v>
      </c>
      <c r="IL32" s="5">
        <v>661790</v>
      </c>
      <c r="IM32" s="5" t="s">
        <v>220</v>
      </c>
      <c r="IN32" s="5" t="s">
        <v>220</v>
      </c>
      <c r="IO32" s="5" t="s">
        <v>220</v>
      </c>
      <c r="IP32" s="5" t="s">
        <v>220</v>
      </c>
      <c r="IQ32" s="5" t="s">
        <v>220</v>
      </c>
      <c r="IR32" s="5" t="s">
        <v>220</v>
      </c>
      <c r="IS32" s="5" t="s">
        <v>220</v>
      </c>
      <c r="IT32" s="5" t="s">
        <v>220</v>
      </c>
      <c r="IU32" s="5" t="s">
        <v>220</v>
      </c>
      <c r="IV32" s="5" t="s">
        <v>220</v>
      </c>
      <c r="IW32" s="5" t="s">
        <v>220</v>
      </c>
      <c r="IX32" s="5" t="s">
        <v>220</v>
      </c>
      <c r="IY32" t="s">
        <v>220</v>
      </c>
      <c r="IZ32" t="s">
        <v>220</v>
      </c>
      <c r="JA32" t="s">
        <v>220</v>
      </c>
      <c r="JB32" t="s">
        <v>220</v>
      </c>
      <c r="JC32" t="s">
        <v>220</v>
      </c>
      <c r="JD32" t="s">
        <v>220</v>
      </c>
      <c r="JE32" t="s">
        <v>220</v>
      </c>
      <c r="JF32" t="s">
        <v>220</v>
      </c>
      <c r="JG32">
        <v>17548277</v>
      </c>
      <c r="JH32">
        <v>21235052</v>
      </c>
      <c r="JI32">
        <v>20673469</v>
      </c>
      <c r="JJ32">
        <v>22205651</v>
      </c>
      <c r="JK32">
        <v>22008607</v>
      </c>
      <c r="JL32">
        <v>19615803</v>
      </c>
      <c r="JM32">
        <v>18277382</v>
      </c>
      <c r="JN32">
        <v>17678474</v>
      </c>
      <c r="JO32">
        <v>17474709</v>
      </c>
      <c r="JP32">
        <v>17832895</v>
      </c>
      <c r="JQ32">
        <v>16911793</v>
      </c>
      <c r="JR32">
        <v>16651707</v>
      </c>
      <c r="JS32" t="s">
        <v>220</v>
      </c>
      <c r="JT32" t="s">
        <v>220</v>
      </c>
      <c r="JU32" t="s">
        <v>220</v>
      </c>
      <c r="JV32" t="s">
        <v>220</v>
      </c>
      <c r="JW32" t="s">
        <v>220</v>
      </c>
      <c r="JX32" t="s">
        <v>220</v>
      </c>
      <c r="JY32" t="s">
        <v>220</v>
      </c>
      <c r="JZ32" t="s">
        <v>220</v>
      </c>
      <c r="KA32" t="s">
        <v>220</v>
      </c>
      <c r="KB32" t="s">
        <v>220</v>
      </c>
      <c r="KC32" t="s">
        <v>220</v>
      </c>
      <c r="KD32" t="s">
        <v>220</v>
      </c>
    </row>
    <row r="33" spans="1:290" hidden="1" x14ac:dyDescent="0.3">
      <c r="A33" s="1" t="s">
        <v>31</v>
      </c>
      <c r="B33" s="2">
        <v>4000672</v>
      </c>
      <c r="C33" s="5">
        <v>26813059</v>
      </c>
      <c r="D33" s="5">
        <v>28191337</v>
      </c>
      <c r="E33" s="5">
        <v>26292284</v>
      </c>
      <c r="F33" s="5">
        <v>27789636</v>
      </c>
      <c r="G33" s="5">
        <v>26496029</v>
      </c>
      <c r="H33" s="5">
        <v>27229641</v>
      </c>
      <c r="I33" s="5">
        <v>27800261</v>
      </c>
      <c r="J33" s="5">
        <v>28528212</v>
      </c>
      <c r="K33" s="5">
        <v>28371305</v>
      </c>
      <c r="L33" s="5">
        <v>29171254</v>
      </c>
      <c r="M33" s="5">
        <v>26620224</v>
      </c>
      <c r="N33" s="5">
        <v>28390220</v>
      </c>
      <c r="O33" s="5">
        <v>29374266</v>
      </c>
      <c r="P33" s="5">
        <v>28330121</v>
      </c>
      <c r="Q33" s="5">
        <v>30042517</v>
      </c>
      <c r="R33" s="5">
        <v>26463440</v>
      </c>
      <c r="S33" s="5">
        <v>26205407</v>
      </c>
      <c r="T33" s="5">
        <v>27474341</v>
      </c>
      <c r="U33" s="5">
        <v>25281880</v>
      </c>
      <c r="V33" s="5">
        <v>23997262</v>
      </c>
      <c r="W33" s="5">
        <v>23715724</v>
      </c>
      <c r="X33" s="5">
        <v>23941412</v>
      </c>
      <c r="Y33" s="5">
        <v>22150740</v>
      </c>
      <c r="Z33" s="5">
        <v>22310297</v>
      </c>
      <c r="AA33" s="5">
        <v>23303331</v>
      </c>
      <c r="AB33" s="5">
        <v>21375782</v>
      </c>
      <c r="AC33" s="5">
        <v>20818179</v>
      </c>
      <c r="AD33" s="5">
        <v>19269209</v>
      </c>
      <c r="AE33" s="5">
        <v>21602794</v>
      </c>
      <c r="AF33" s="5">
        <v>19599719</v>
      </c>
      <c r="AG33" s="5">
        <v>19152013</v>
      </c>
      <c r="AH33" s="5">
        <v>20394430</v>
      </c>
      <c r="AI33" s="5">
        <v>88116250</v>
      </c>
      <c r="AJ33" s="5">
        <v>90445380</v>
      </c>
      <c r="AK33" s="5">
        <v>87568519</v>
      </c>
      <c r="AL33" s="5">
        <v>89608490</v>
      </c>
      <c r="AM33" s="5">
        <v>87297520</v>
      </c>
      <c r="AN33" s="5">
        <v>90578581</v>
      </c>
      <c r="AO33" s="5">
        <v>93089440</v>
      </c>
      <c r="AP33" s="5">
        <v>91730639</v>
      </c>
      <c r="AQ33" s="5">
        <v>90667224</v>
      </c>
      <c r="AR33" s="5">
        <v>91477872</v>
      </c>
      <c r="AS33" s="5">
        <v>87186899</v>
      </c>
      <c r="AT33" s="5">
        <v>91898713</v>
      </c>
      <c r="AU33" s="5">
        <v>95129081</v>
      </c>
      <c r="AV33" s="5">
        <v>94539529</v>
      </c>
      <c r="AW33" s="5">
        <v>95032957</v>
      </c>
      <c r="AX33" s="5">
        <v>89749253</v>
      </c>
      <c r="AY33" s="5">
        <v>88152705</v>
      </c>
      <c r="AZ33" s="5">
        <v>89574540</v>
      </c>
      <c r="BA33" s="5">
        <v>88198853</v>
      </c>
      <c r="BB33" s="5">
        <v>120622790</v>
      </c>
      <c r="BC33" s="5">
        <v>102987884</v>
      </c>
      <c r="BD33" s="5">
        <v>97639128</v>
      </c>
      <c r="BE33" s="5">
        <v>95504456</v>
      </c>
      <c r="BF33" s="5">
        <v>91274958</v>
      </c>
      <c r="BG33" s="5">
        <v>91352869</v>
      </c>
      <c r="BH33" s="5">
        <v>85171430</v>
      </c>
      <c r="BI33" s="5">
        <v>87760911</v>
      </c>
      <c r="BJ33" s="5">
        <v>75679641</v>
      </c>
      <c r="BK33" s="5">
        <v>78601111</v>
      </c>
      <c r="BL33" s="5">
        <v>73448004</v>
      </c>
      <c r="BM33" s="5">
        <v>72210600</v>
      </c>
      <c r="BN33" s="5">
        <v>71542383</v>
      </c>
      <c r="BO33" s="6">
        <v>13.302938447887669</v>
      </c>
      <c r="BP33" s="6">
        <v>13.036624271095739</v>
      </c>
      <c r="BQ33" s="6">
        <v>12.90100760369765</v>
      </c>
      <c r="BR33" s="6">
        <v>12.23790127808539</v>
      </c>
      <c r="BS33" s="6">
        <v>13.172124659021931</v>
      </c>
      <c r="BT33" s="6">
        <v>12.23732550764727</v>
      </c>
      <c r="BU33" s="6">
        <v>11.273700566992369</v>
      </c>
      <c r="BV33" s="6">
        <v>12.360024116796881</v>
      </c>
      <c r="BW33" s="6">
        <v>12.62375375187387</v>
      </c>
      <c r="BX33" s="6">
        <v>12.16607153486129</v>
      </c>
      <c r="BY33" s="6">
        <v>11.70432355513265</v>
      </c>
      <c r="BZ33" s="6">
        <v>11.56896368251267</v>
      </c>
      <c r="CA33" s="6">
        <v>10.76139665303138</v>
      </c>
      <c r="CB33" s="6">
        <v>8.6588584870095797</v>
      </c>
      <c r="CC33" s="6">
        <v>8.5992855659007805</v>
      </c>
      <c r="CD33" s="6">
        <v>8.6719640379330798</v>
      </c>
      <c r="CE33" s="6">
        <v>8.6683599304525192</v>
      </c>
      <c r="CF33" s="6">
        <v>8.6670359081588106</v>
      </c>
      <c r="CG33" s="6">
        <v>9.1274066643777996</v>
      </c>
      <c r="CH33" s="6">
        <v>9.3148418348726594</v>
      </c>
      <c r="CI33" s="6" t="s">
        <v>220</v>
      </c>
      <c r="CJ33" s="6" t="s">
        <v>220</v>
      </c>
      <c r="CK33" s="6" t="s">
        <v>220</v>
      </c>
      <c r="CL33" s="6" t="s">
        <v>220</v>
      </c>
      <c r="CM33" s="6" t="s">
        <v>220</v>
      </c>
      <c r="CN33" s="6" t="s">
        <v>220</v>
      </c>
      <c r="CO33" s="6" t="s">
        <v>220</v>
      </c>
      <c r="CP33" s="6" t="s">
        <v>220</v>
      </c>
      <c r="CQ33" s="6" t="s">
        <v>220</v>
      </c>
      <c r="CR33" s="6" t="s">
        <v>220</v>
      </c>
      <c r="CS33" s="6" t="s">
        <v>220</v>
      </c>
      <c r="CT33" s="6" t="s">
        <v>220</v>
      </c>
      <c r="CU33" s="6">
        <v>12.049210346937929</v>
      </c>
      <c r="CV33" s="6">
        <v>11.91939276572654</v>
      </c>
      <c r="CW33" s="6">
        <v>11.515383847744291</v>
      </c>
      <c r="CX33" s="6">
        <v>10.882366385287931</v>
      </c>
      <c r="CY33" s="6">
        <v>11.610173727095569</v>
      </c>
      <c r="CZ33" s="6">
        <v>10.908760426996951</v>
      </c>
      <c r="DA33" s="6">
        <v>9.8288580589374099</v>
      </c>
      <c r="DB33" s="6">
        <v>11.390306381170159</v>
      </c>
      <c r="DC33" s="6">
        <v>11.770217353174511</v>
      </c>
      <c r="DD33" s="6">
        <v>11.36808919907952</v>
      </c>
      <c r="DE33" s="6">
        <v>10.904275954374929</v>
      </c>
      <c r="DF33" s="6">
        <v>11.056143189204381</v>
      </c>
      <c r="DG33" s="6">
        <v>10.298652384895099</v>
      </c>
      <c r="DH33" s="6">
        <v>7.6690951408717503</v>
      </c>
      <c r="DI33" s="6">
        <v>7.56318273530316</v>
      </c>
      <c r="DJ33" s="6">
        <v>7.5694271572035099</v>
      </c>
      <c r="DK33" s="6">
        <v>7.491128401418</v>
      </c>
      <c r="DL33" s="6">
        <v>7.3909433857901297</v>
      </c>
      <c r="DM33" s="6">
        <v>7.4149065288680402</v>
      </c>
      <c r="DN33" s="6">
        <v>7.4155130680933796</v>
      </c>
      <c r="DO33" s="6" t="s">
        <v>220</v>
      </c>
      <c r="DP33" s="6" t="s">
        <v>220</v>
      </c>
      <c r="DQ33" s="6" t="s">
        <v>220</v>
      </c>
      <c r="DR33" s="6" t="s">
        <v>220</v>
      </c>
      <c r="DS33" s="6" t="s">
        <v>220</v>
      </c>
      <c r="DT33" s="6" t="s">
        <v>220</v>
      </c>
      <c r="DU33" s="6" t="s">
        <v>220</v>
      </c>
      <c r="DV33" s="6" t="s">
        <v>220</v>
      </c>
      <c r="DW33" s="6" t="s">
        <v>220</v>
      </c>
      <c r="DX33" s="6" t="s">
        <v>220</v>
      </c>
      <c r="DY33" s="6" t="s">
        <v>220</v>
      </c>
      <c r="DZ33" s="6" t="s">
        <v>220</v>
      </c>
      <c r="EA33" s="6">
        <v>10.874149048044089</v>
      </c>
      <c r="EB33" s="6">
        <v>10.433002876025355</v>
      </c>
      <c r="EC33" s="6">
        <v>10.331236342951415</v>
      </c>
      <c r="ED33" s="6">
        <v>9.3653508320385761</v>
      </c>
      <c r="EE33" s="6">
        <v>9.2280243201726559</v>
      </c>
      <c r="EF33" s="6">
        <v>7.7954167666037169</v>
      </c>
      <c r="EG33" s="6">
        <v>6.9441935475284371</v>
      </c>
      <c r="EH33" s="6">
        <v>10.440072078822462</v>
      </c>
      <c r="EI33" s="6">
        <v>12.411777297504086</v>
      </c>
      <c r="EJ33" s="6">
        <v>12.16445134652079</v>
      </c>
      <c r="EK33" s="6">
        <v>11.703748247948628</v>
      </c>
      <c r="EL33" s="6">
        <v>11.568611006487833</v>
      </c>
      <c r="EM33" s="6">
        <v>10.761396653031383</v>
      </c>
      <c r="EN33" s="6">
        <v>8.658858487009585</v>
      </c>
      <c r="EO33" s="6">
        <v>8.5992855659007823</v>
      </c>
      <c r="EP33" s="6">
        <v>8.6719640379330887</v>
      </c>
      <c r="EQ33" s="6">
        <v>8.668359930452521</v>
      </c>
      <c r="ER33" s="6">
        <v>8.667035908158816</v>
      </c>
      <c r="ES33" s="6">
        <v>9.1274066643778067</v>
      </c>
      <c r="ET33" s="6">
        <v>9.3148418348726612</v>
      </c>
      <c r="EU33" s="6" t="s">
        <v>220</v>
      </c>
      <c r="EV33" s="6" t="s">
        <v>220</v>
      </c>
      <c r="EW33" s="6" t="s">
        <v>220</v>
      </c>
      <c r="EX33" s="6" t="s">
        <v>220</v>
      </c>
      <c r="EY33" s="6" t="s">
        <v>220</v>
      </c>
      <c r="EZ33" s="6" t="s">
        <v>220</v>
      </c>
      <c r="FA33" s="6" t="s">
        <v>220</v>
      </c>
      <c r="FB33" s="6" t="s">
        <v>220</v>
      </c>
      <c r="FC33" s="6" t="s">
        <v>220</v>
      </c>
      <c r="FD33" s="6" t="s">
        <v>220</v>
      </c>
      <c r="FE33" s="6" t="s">
        <v>220</v>
      </c>
      <c r="FF33" s="6" t="s">
        <v>220</v>
      </c>
      <c r="FG33" s="6">
        <v>5.7339241228755977</v>
      </c>
      <c r="FH33" s="6">
        <v>5.6052615425794716</v>
      </c>
      <c r="FI33" s="6">
        <v>5.2968714702609416</v>
      </c>
      <c r="FJ33" s="6">
        <v>4.9806446123800061</v>
      </c>
      <c r="FK33" s="6">
        <v>4.9889152230168579</v>
      </c>
      <c r="FL33" s="6">
        <v>4.4929161329298548</v>
      </c>
      <c r="FM33" s="6">
        <v>3.9794530365778638</v>
      </c>
      <c r="FN33" s="6">
        <v>5.2451519543915603</v>
      </c>
      <c r="FO33" s="6">
        <v>6.0984690903323635</v>
      </c>
      <c r="FP33" s="6">
        <v>6.2013054910681795</v>
      </c>
      <c r="FQ33" s="6">
        <v>6.0163012141159466</v>
      </c>
      <c r="FR33" s="6">
        <v>6.0509139012643187</v>
      </c>
      <c r="FS33" s="6">
        <v>5.9237616419248926</v>
      </c>
      <c r="FT33" s="6">
        <v>6.1739495227099841</v>
      </c>
      <c r="FU33" s="6">
        <v>6.2539499799329406</v>
      </c>
      <c r="FV33" s="6">
        <v>6.1350136322875866</v>
      </c>
      <c r="FW33" s="6">
        <v>6.382790562471663</v>
      </c>
      <c r="FX33" s="6">
        <v>6.6359916954308895</v>
      </c>
      <c r="FY33" s="6">
        <v>6.8112800281653412</v>
      </c>
      <c r="FZ33" s="6">
        <v>6.8666772734928294</v>
      </c>
      <c r="GA33" s="6" t="s">
        <v>220</v>
      </c>
      <c r="GB33" s="6" t="s">
        <v>220</v>
      </c>
      <c r="GC33" s="6" t="s">
        <v>220</v>
      </c>
      <c r="GD33" s="6" t="s">
        <v>220</v>
      </c>
      <c r="GE33" s="6" t="s">
        <v>220</v>
      </c>
      <c r="GF33" s="6" t="s">
        <v>220</v>
      </c>
      <c r="GG33" s="6" t="s">
        <v>220</v>
      </c>
      <c r="GH33" s="6" t="s">
        <v>220</v>
      </c>
      <c r="GI33" s="6" t="s">
        <v>220</v>
      </c>
      <c r="GJ33" s="6" t="s">
        <v>220</v>
      </c>
      <c r="GK33" s="6" t="s">
        <v>220</v>
      </c>
      <c r="GL33" s="6" t="s">
        <v>220</v>
      </c>
      <c r="GM33" s="5">
        <v>3657896</v>
      </c>
      <c r="GN33" s="5">
        <v>3635111</v>
      </c>
      <c r="GO33" s="5">
        <v>3608354</v>
      </c>
      <c r="GP33" s="5">
        <v>3574519</v>
      </c>
      <c r="GQ33" s="5">
        <v>3520329</v>
      </c>
      <c r="GR33" s="5">
        <v>3489575</v>
      </c>
      <c r="GS33" s="5">
        <v>3468960</v>
      </c>
      <c r="GT33" s="5">
        <v>3456523</v>
      </c>
      <c r="GU33" s="5">
        <v>3446993</v>
      </c>
      <c r="GV33" s="5">
        <v>3433316</v>
      </c>
      <c r="GW33" s="5">
        <v>3425778</v>
      </c>
      <c r="GX33" s="5">
        <v>3439557</v>
      </c>
      <c r="GY33" s="5">
        <v>3421075</v>
      </c>
      <c r="GZ33" s="5">
        <v>3382930</v>
      </c>
      <c r="HA33" s="5">
        <v>3344609</v>
      </c>
      <c r="HB33" s="5">
        <v>3312030</v>
      </c>
      <c r="HC33" s="5">
        <v>3294477</v>
      </c>
      <c r="HD33" s="5">
        <v>3257239</v>
      </c>
      <c r="HE33" s="5">
        <v>3231276</v>
      </c>
      <c r="HF33" s="5">
        <v>3195958</v>
      </c>
      <c r="HG33" s="5" t="s">
        <v>220</v>
      </c>
      <c r="HH33" s="5" t="s">
        <v>220</v>
      </c>
      <c r="HI33" s="5" t="s">
        <v>220</v>
      </c>
      <c r="HJ33" s="5" t="s">
        <v>220</v>
      </c>
      <c r="HK33" s="5" t="s">
        <v>220</v>
      </c>
      <c r="HL33" s="5" t="s">
        <v>220</v>
      </c>
      <c r="HM33" s="5" t="s">
        <v>220</v>
      </c>
      <c r="HN33" s="5" t="s">
        <v>220</v>
      </c>
      <c r="HO33" s="5" t="s">
        <v>220</v>
      </c>
      <c r="HP33" s="5" t="s">
        <v>220</v>
      </c>
      <c r="HQ33" s="5" t="s">
        <v>220</v>
      </c>
      <c r="HR33" s="5" t="s">
        <v>220</v>
      </c>
      <c r="HS33" s="5">
        <v>4048297</v>
      </c>
      <c r="HT33" s="5">
        <v>4021991</v>
      </c>
      <c r="HU33" s="5">
        <v>3991358</v>
      </c>
      <c r="HV33" s="5">
        <v>3953907</v>
      </c>
      <c r="HW33" s="5">
        <v>3896654</v>
      </c>
      <c r="HX33" s="5">
        <v>3864059</v>
      </c>
      <c r="HY33" s="5">
        <v>3842199</v>
      </c>
      <c r="HZ33" s="5">
        <v>3828850</v>
      </c>
      <c r="IA33" s="5">
        <v>3818691</v>
      </c>
      <c r="IB33" s="5">
        <v>3801999</v>
      </c>
      <c r="IC33" s="5">
        <v>3792295</v>
      </c>
      <c r="ID33" s="5">
        <v>3806859</v>
      </c>
      <c r="IE33" s="5">
        <v>3786653</v>
      </c>
      <c r="IF33" s="5">
        <v>3738629</v>
      </c>
      <c r="IG33" s="5">
        <v>3695521</v>
      </c>
      <c r="IH33" s="5">
        <v>3660930</v>
      </c>
      <c r="II33" s="5">
        <v>3641621</v>
      </c>
      <c r="IJ33" s="5">
        <v>3600346</v>
      </c>
      <c r="IK33" s="5">
        <v>3570713</v>
      </c>
      <c r="IL33" s="5">
        <v>3534893</v>
      </c>
      <c r="IM33" s="5" t="s">
        <v>220</v>
      </c>
      <c r="IN33" s="5" t="s">
        <v>220</v>
      </c>
      <c r="IO33" s="5" t="s">
        <v>220</v>
      </c>
      <c r="IP33" s="5" t="s">
        <v>220</v>
      </c>
      <c r="IQ33" s="5" t="s">
        <v>220</v>
      </c>
      <c r="IR33" s="5" t="s">
        <v>220</v>
      </c>
      <c r="IS33" s="5" t="s">
        <v>220</v>
      </c>
      <c r="IT33" s="5" t="s">
        <v>220</v>
      </c>
      <c r="IU33" s="5" t="s">
        <v>220</v>
      </c>
      <c r="IV33" s="5" t="s">
        <v>220</v>
      </c>
      <c r="IW33" s="5" t="s">
        <v>220</v>
      </c>
      <c r="IX33" s="5" t="s">
        <v>220</v>
      </c>
      <c r="IY33">
        <v>86606814</v>
      </c>
      <c r="IZ33">
        <v>89439930</v>
      </c>
      <c r="JA33">
        <v>86377667</v>
      </c>
      <c r="JB33">
        <v>88903412</v>
      </c>
      <c r="JC33">
        <v>86731560</v>
      </c>
      <c r="JD33">
        <v>88580643</v>
      </c>
      <c r="JE33">
        <v>89144462</v>
      </c>
      <c r="JF33">
        <v>89977031</v>
      </c>
      <c r="JG33">
        <v>89520762</v>
      </c>
      <c r="JH33">
        <v>91065196</v>
      </c>
      <c r="JI33">
        <v>86759918</v>
      </c>
      <c r="JJ33">
        <v>91898713</v>
      </c>
      <c r="JK33">
        <v>93577094</v>
      </c>
      <c r="JL33">
        <v>90562548</v>
      </c>
      <c r="JM33">
        <v>92362811</v>
      </c>
      <c r="JN33">
        <v>87357312</v>
      </c>
      <c r="JO33">
        <v>85700744</v>
      </c>
      <c r="JP33">
        <v>87060989</v>
      </c>
      <c r="JQ33">
        <v>85605921</v>
      </c>
      <c r="JR33">
        <v>86051503</v>
      </c>
      <c r="JS33" t="s">
        <v>220</v>
      </c>
      <c r="JT33" t="s">
        <v>220</v>
      </c>
      <c r="JU33" t="s">
        <v>220</v>
      </c>
      <c r="JV33" t="s">
        <v>220</v>
      </c>
      <c r="JW33" t="s">
        <v>220</v>
      </c>
      <c r="JX33" t="s">
        <v>220</v>
      </c>
      <c r="JY33" t="s">
        <v>220</v>
      </c>
      <c r="JZ33" t="s">
        <v>220</v>
      </c>
      <c r="KA33" t="s">
        <v>220</v>
      </c>
      <c r="KB33" t="s">
        <v>220</v>
      </c>
      <c r="KC33" t="s">
        <v>220</v>
      </c>
      <c r="KD33" t="s">
        <v>220</v>
      </c>
    </row>
    <row r="34" spans="1:290" hidden="1" x14ac:dyDescent="0.3">
      <c r="A34" s="1" t="s">
        <v>32</v>
      </c>
      <c r="B34" s="2">
        <v>4056990</v>
      </c>
      <c r="C34" s="5" t="s">
        <v>220</v>
      </c>
      <c r="D34" s="5" t="s">
        <v>220</v>
      </c>
      <c r="E34" s="5" t="s">
        <v>220</v>
      </c>
      <c r="F34" s="5" t="s">
        <v>220</v>
      </c>
      <c r="G34" s="5" t="s">
        <v>220</v>
      </c>
      <c r="H34" s="5" t="s">
        <v>220</v>
      </c>
      <c r="I34" s="5" t="s">
        <v>220</v>
      </c>
      <c r="J34" s="5" t="s">
        <v>220</v>
      </c>
      <c r="K34" s="5" t="s">
        <v>220</v>
      </c>
      <c r="L34" s="5" t="s">
        <v>220</v>
      </c>
      <c r="M34" s="5" t="s">
        <v>220</v>
      </c>
      <c r="N34" s="5" t="s">
        <v>220</v>
      </c>
      <c r="O34" s="5" t="s">
        <v>220</v>
      </c>
      <c r="P34" s="5">
        <v>2048832</v>
      </c>
      <c r="Q34" s="5">
        <v>2150693</v>
      </c>
      <c r="R34" s="5">
        <v>2093900</v>
      </c>
      <c r="S34" s="5">
        <v>2060734</v>
      </c>
      <c r="T34" s="5">
        <v>1935242</v>
      </c>
      <c r="U34" s="5">
        <v>1856524</v>
      </c>
      <c r="V34" s="5">
        <v>1831048</v>
      </c>
      <c r="W34" s="5">
        <v>1798145</v>
      </c>
      <c r="X34" s="5">
        <v>1652838</v>
      </c>
      <c r="Y34" s="5">
        <v>1668165</v>
      </c>
      <c r="Z34" s="5">
        <v>1645011</v>
      </c>
      <c r="AA34" s="5">
        <v>1595161</v>
      </c>
      <c r="AB34" s="5">
        <v>1615082</v>
      </c>
      <c r="AC34" s="5">
        <v>1587083</v>
      </c>
      <c r="AD34" s="5">
        <v>1584219</v>
      </c>
      <c r="AE34" s="5">
        <v>1545062</v>
      </c>
      <c r="AF34" s="5">
        <v>1591527</v>
      </c>
      <c r="AG34" s="5">
        <v>1704872</v>
      </c>
      <c r="AH34" s="5">
        <v>1639419</v>
      </c>
      <c r="AI34" s="5" t="s">
        <v>220</v>
      </c>
      <c r="AJ34" s="5" t="s">
        <v>220</v>
      </c>
      <c r="AK34" s="5" t="s">
        <v>220</v>
      </c>
      <c r="AL34" s="5" t="s">
        <v>220</v>
      </c>
      <c r="AM34" s="5" t="s">
        <v>220</v>
      </c>
      <c r="AN34" s="5" t="s">
        <v>220</v>
      </c>
      <c r="AO34" s="5" t="s">
        <v>220</v>
      </c>
      <c r="AP34" s="5" t="s">
        <v>220</v>
      </c>
      <c r="AQ34" s="5" t="s">
        <v>220</v>
      </c>
      <c r="AR34" s="5" t="s">
        <v>220</v>
      </c>
      <c r="AS34" s="5" t="s">
        <v>220</v>
      </c>
      <c r="AT34" s="5" t="s">
        <v>220</v>
      </c>
      <c r="AU34" s="5" t="s">
        <v>220</v>
      </c>
      <c r="AV34" s="5">
        <v>5330177</v>
      </c>
      <c r="AW34" s="5">
        <v>5632240</v>
      </c>
      <c r="AX34" s="5">
        <v>6305256</v>
      </c>
      <c r="AY34" s="5">
        <v>6388411</v>
      </c>
      <c r="AZ34" s="5">
        <v>7304187</v>
      </c>
      <c r="BA34" s="5">
        <v>3873767</v>
      </c>
      <c r="BB34" s="5">
        <v>3822845</v>
      </c>
      <c r="BC34" s="5">
        <v>4830195</v>
      </c>
      <c r="BD34" s="5">
        <v>4966102</v>
      </c>
      <c r="BE34" s="5">
        <v>4701054</v>
      </c>
      <c r="BF34" s="5">
        <v>4287788</v>
      </c>
      <c r="BG34" s="5">
        <v>4195182</v>
      </c>
      <c r="BH34" s="5">
        <v>4492860</v>
      </c>
      <c r="BI34" s="5">
        <v>4512962</v>
      </c>
      <c r="BJ34" s="5">
        <v>4197990</v>
      </c>
      <c r="BK34" s="5">
        <v>3208499</v>
      </c>
      <c r="BL34" s="5">
        <v>3244850</v>
      </c>
      <c r="BM34" s="5">
        <v>3423886</v>
      </c>
      <c r="BN34" s="5">
        <v>3279021</v>
      </c>
      <c r="BO34" s="6" t="s">
        <v>220</v>
      </c>
      <c r="BP34" s="6" t="s">
        <v>220</v>
      </c>
      <c r="BQ34" s="6" t="s">
        <v>220</v>
      </c>
      <c r="BR34" s="6" t="s">
        <v>220</v>
      </c>
      <c r="BS34" s="6" t="s">
        <v>220</v>
      </c>
      <c r="BT34" s="6" t="s">
        <v>220</v>
      </c>
      <c r="BU34" s="6" t="s">
        <v>220</v>
      </c>
      <c r="BV34" s="6" t="s">
        <v>220</v>
      </c>
      <c r="BW34" s="6" t="s">
        <v>220</v>
      </c>
      <c r="BX34" s="6" t="s">
        <v>220</v>
      </c>
      <c r="BY34" s="6" t="s">
        <v>220</v>
      </c>
      <c r="BZ34" s="6" t="s">
        <v>220</v>
      </c>
      <c r="CA34" s="6" t="s">
        <v>220</v>
      </c>
      <c r="CB34" s="6">
        <v>19.527175926828789</v>
      </c>
      <c r="CC34" s="6">
        <v>15.400396646563181</v>
      </c>
      <c r="CD34" s="6">
        <v>14.37163091055322</v>
      </c>
      <c r="CE34" s="6">
        <v>13.9215418609749</v>
      </c>
      <c r="CF34" s="6">
        <v>13.641386958787569</v>
      </c>
      <c r="CG34" s="6">
        <v>15.122691419414</v>
      </c>
      <c r="CH34" s="6">
        <v>12.422230329297751</v>
      </c>
      <c r="CI34" s="6" t="s">
        <v>220</v>
      </c>
      <c r="CJ34" s="6" t="s">
        <v>220</v>
      </c>
      <c r="CK34" s="6" t="s">
        <v>220</v>
      </c>
      <c r="CL34" s="6" t="s">
        <v>220</v>
      </c>
      <c r="CM34" s="6" t="s">
        <v>220</v>
      </c>
      <c r="CN34" s="6" t="s">
        <v>220</v>
      </c>
      <c r="CO34" s="6" t="s">
        <v>220</v>
      </c>
      <c r="CP34" s="6" t="s">
        <v>220</v>
      </c>
      <c r="CQ34" s="6" t="s">
        <v>220</v>
      </c>
      <c r="CR34" s="6" t="s">
        <v>220</v>
      </c>
      <c r="CS34" s="6" t="s">
        <v>220</v>
      </c>
      <c r="CT34" s="6" t="s">
        <v>220</v>
      </c>
      <c r="CU34" s="6" t="s">
        <v>220</v>
      </c>
      <c r="CV34" s="6" t="s">
        <v>220</v>
      </c>
      <c r="CW34" s="6" t="s">
        <v>220</v>
      </c>
      <c r="CX34" s="6" t="s">
        <v>220</v>
      </c>
      <c r="CY34" s="6" t="s">
        <v>220</v>
      </c>
      <c r="CZ34" s="6" t="s">
        <v>220</v>
      </c>
      <c r="DA34" s="6" t="s">
        <v>220</v>
      </c>
      <c r="DB34" s="6" t="s">
        <v>220</v>
      </c>
      <c r="DC34" s="6" t="s">
        <v>220</v>
      </c>
      <c r="DD34" s="6" t="s">
        <v>220</v>
      </c>
      <c r="DE34" s="6" t="s">
        <v>220</v>
      </c>
      <c r="DF34" s="6" t="s">
        <v>220</v>
      </c>
      <c r="DG34" s="6" t="s">
        <v>220</v>
      </c>
      <c r="DH34" s="6">
        <v>18.57680990111734</v>
      </c>
      <c r="DI34" s="6">
        <v>14.52498676811863</v>
      </c>
      <c r="DJ34" s="6">
        <v>13.34360989722517</v>
      </c>
      <c r="DK34" s="6">
        <v>12.915085694860601</v>
      </c>
      <c r="DL34" s="6">
        <v>12.602990577733079</v>
      </c>
      <c r="DM34" s="6">
        <v>13.912347883231639</v>
      </c>
      <c r="DN34" s="6">
        <v>11.10292109715316</v>
      </c>
      <c r="DO34" s="6" t="s">
        <v>220</v>
      </c>
      <c r="DP34" s="6" t="s">
        <v>220</v>
      </c>
      <c r="DQ34" s="6" t="s">
        <v>220</v>
      </c>
      <c r="DR34" s="6" t="s">
        <v>220</v>
      </c>
      <c r="DS34" s="6" t="s">
        <v>220</v>
      </c>
      <c r="DT34" s="6" t="s">
        <v>220</v>
      </c>
      <c r="DU34" s="6" t="s">
        <v>220</v>
      </c>
      <c r="DV34" s="6" t="s">
        <v>220</v>
      </c>
      <c r="DW34" s="6" t="s">
        <v>220</v>
      </c>
      <c r="DX34" s="6" t="s">
        <v>220</v>
      </c>
      <c r="DY34" s="6" t="s">
        <v>220</v>
      </c>
      <c r="DZ34" s="6" t="s">
        <v>220</v>
      </c>
      <c r="EA34" s="6" t="s">
        <v>220</v>
      </c>
      <c r="EB34" s="6" t="s">
        <v>220</v>
      </c>
      <c r="EC34" s="6" t="s">
        <v>220</v>
      </c>
      <c r="ED34" s="6" t="s">
        <v>220</v>
      </c>
      <c r="EE34" s="6" t="s">
        <v>220</v>
      </c>
      <c r="EF34" s="6" t="s">
        <v>220</v>
      </c>
      <c r="EG34" s="6" t="s">
        <v>220</v>
      </c>
      <c r="EH34" s="6" t="s">
        <v>220</v>
      </c>
      <c r="EI34" s="6" t="s">
        <v>220</v>
      </c>
      <c r="EJ34" s="6" t="s">
        <v>220</v>
      </c>
      <c r="EK34" s="6" t="s">
        <v>220</v>
      </c>
      <c r="EL34" s="6" t="s">
        <v>220</v>
      </c>
      <c r="EM34" s="6" t="s">
        <v>220</v>
      </c>
      <c r="EN34" s="6">
        <v>13.963314725992797</v>
      </c>
      <c r="EO34" s="6">
        <v>12.405102020413848</v>
      </c>
      <c r="EP34" s="6">
        <v>13.427814126749128</v>
      </c>
      <c r="EQ34" s="6">
        <v>13.148567452179661</v>
      </c>
      <c r="ER34" s="6">
        <v>13.307172953046699</v>
      </c>
      <c r="ES34" s="6">
        <v>15.122538942883052</v>
      </c>
      <c r="ET34" s="6">
        <v>12.422230329297758</v>
      </c>
      <c r="EU34" s="6" t="s">
        <v>220</v>
      </c>
      <c r="EV34" s="6" t="s">
        <v>220</v>
      </c>
      <c r="EW34" s="6" t="s">
        <v>220</v>
      </c>
      <c r="EX34" s="6" t="s">
        <v>220</v>
      </c>
      <c r="EY34" s="6" t="s">
        <v>220</v>
      </c>
      <c r="EZ34" s="6" t="s">
        <v>220</v>
      </c>
      <c r="FA34" s="6" t="s">
        <v>220</v>
      </c>
      <c r="FB34" s="6" t="s">
        <v>220</v>
      </c>
      <c r="FC34" s="6" t="s">
        <v>220</v>
      </c>
      <c r="FD34" s="6" t="s">
        <v>220</v>
      </c>
      <c r="FE34" s="6" t="s">
        <v>220</v>
      </c>
      <c r="FF34" s="6" t="s">
        <v>220</v>
      </c>
      <c r="FG34" s="6" t="s">
        <v>220</v>
      </c>
      <c r="FH34" s="6" t="s">
        <v>220</v>
      </c>
      <c r="FI34" s="6" t="s">
        <v>220</v>
      </c>
      <c r="FJ34" s="6" t="s">
        <v>220</v>
      </c>
      <c r="FK34" s="6" t="s">
        <v>220</v>
      </c>
      <c r="FL34" s="6" t="s">
        <v>220</v>
      </c>
      <c r="FM34" s="6" t="s">
        <v>220</v>
      </c>
      <c r="FN34" s="6" t="s">
        <v>220</v>
      </c>
      <c r="FO34" s="6" t="s">
        <v>220</v>
      </c>
      <c r="FP34" s="6" t="s">
        <v>220</v>
      </c>
      <c r="FQ34" s="6" t="s">
        <v>220</v>
      </c>
      <c r="FR34" s="6" t="s">
        <v>220</v>
      </c>
      <c r="FS34" s="6" t="s">
        <v>220</v>
      </c>
      <c r="FT34" s="6">
        <v>11.54965495984036</v>
      </c>
      <c r="FU34" s="6">
        <v>10.748444088819229</v>
      </c>
      <c r="FV34" s="6">
        <v>11.638114726195612</v>
      </c>
      <c r="FW34" s="6">
        <v>11.405100460160368</v>
      </c>
      <c r="FX34" s="6">
        <v>11.360983790495412</v>
      </c>
      <c r="FY34" s="6">
        <v>13.775664301870583</v>
      </c>
      <c r="FZ34" s="6">
        <v>11.04638037901092</v>
      </c>
      <c r="GA34" s="6" t="s">
        <v>220</v>
      </c>
      <c r="GB34" s="6" t="s">
        <v>220</v>
      </c>
      <c r="GC34" s="6" t="s">
        <v>220</v>
      </c>
      <c r="GD34" s="6" t="s">
        <v>220</v>
      </c>
      <c r="GE34" s="6" t="s">
        <v>220</v>
      </c>
      <c r="GF34" s="6" t="s">
        <v>220</v>
      </c>
      <c r="GG34" s="6" t="s">
        <v>220</v>
      </c>
      <c r="GH34" s="6" t="s">
        <v>220</v>
      </c>
      <c r="GI34" s="6" t="s">
        <v>220</v>
      </c>
      <c r="GJ34" s="6" t="s">
        <v>220</v>
      </c>
      <c r="GK34" s="6" t="s">
        <v>220</v>
      </c>
      <c r="GL34" s="6" t="s">
        <v>220</v>
      </c>
      <c r="GM34" s="5" t="s">
        <v>220</v>
      </c>
      <c r="GN34" s="5" t="s">
        <v>220</v>
      </c>
      <c r="GO34" s="5" t="s">
        <v>220</v>
      </c>
      <c r="GP34" s="5" t="s">
        <v>220</v>
      </c>
      <c r="GQ34" s="5" t="s">
        <v>220</v>
      </c>
      <c r="GR34" s="5" t="s">
        <v>220</v>
      </c>
      <c r="GS34" s="5" t="s">
        <v>220</v>
      </c>
      <c r="GT34" s="5" t="s">
        <v>220</v>
      </c>
      <c r="GU34" s="5" t="s">
        <v>220</v>
      </c>
      <c r="GV34" s="5" t="s">
        <v>220</v>
      </c>
      <c r="GW34" s="5" t="s">
        <v>220</v>
      </c>
      <c r="GX34" s="5" t="s">
        <v>220</v>
      </c>
      <c r="GY34" s="5" t="s">
        <v>220</v>
      </c>
      <c r="GZ34" s="5">
        <v>310417</v>
      </c>
      <c r="HA34" s="5">
        <v>316893</v>
      </c>
      <c r="HB34" s="5">
        <v>314662</v>
      </c>
      <c r="HC34" s="5">
        <v>301167</v>
      </c>
      <c r="HD34" s="5">
        <v>310084</v>
      </c>
      <c r="HE34" s="5">
        <v>297006</v>
      </c>
      <c r="HF34" s="5">
        <v>308134</v>
      </c>
      <c r="HG34" s="5" t="s">
        <v>220</v>
      </c>
      <c r="HH34" s="5" t="s">
        <v>220</v>
      </c>
      <c r="HI34" s="5" t="s">
        <v>220</v>
      </c>
      <c r="HJ34" s="5" t="s">
        <v>220</v>
      </c>
      <c r="HK34" s="5" t="s">
        <v>220</v>
      </c>
      <c r="HL34" s="5" t="s">
        <v>220</v>
      </c>
      <c r="HM34" s="5" t="s">
        <v>220</v>
      </c>
      <c r="HN34" s="5" t="s">
        <v>220</v>
      </c>
      <c r="HO34" s="5" t="s">
        <v>220</v>
      </c>
      <c r="HP34" s="5" t="s">
        <v>220</v>
      </c>
      <c r="HQ34" s="5" t="s">
        <v>220</v>
      </c>
      <c r="HR34" s="5" t="s">
        <v>220</v>
      </c>
      <c r="HS34" s="5" t="s">
        <v>220</v>
      </c>
      <c r="HT34" s="5" t="s">
        <v>220</v>
      </c>
      <c r="HU34" s="5" t="s">
        <v>220</v>
      </c>
      <c r="HV34" s="5" t="s">
        <v>220</v>
      </c>
      <c r="HW34" s="5" t="s">
        <v>220</v>
      </c>
      <c r="HX34" s="5" t="s">
        <v>220</v>
      </c>
      <c r="HY34" s="5" t="s">
        <v>220</v>
      </c>
      <c r="HZ34" s="5" t="s">
        <v>220</v>
      </c>
      <c r="IA34" s="5" t="s">
        <v>220</v>
      </c>
      <c r="IB34" s="5" t="s">
        <v>220</v>
      </c>
      <c r="IC34" s="5" t="s">
        <v>220</v>
      </c>
      <c r="ID34" s="5" t="s">
        <v>220</v>
      </c>
      <c r="IE34" s="5" t="s">
        <v>220</v>
      </c>
      <c r="IF34" s="5">
        <v>358151</v>
      </c>
      <c r="IG34" s="5">
        <v>364082</v>
      </c>
      <c r="IH34" s="5">
        <v>361661</v>
      </c>
      <c r="II34" s="5">
        <v>347042</v>
      </c>
      <c r="IJ34" s="5">
        <v>355451</v>
      </c>
      <c r="IK34" s="5">
        <v>341386</v>
      </c>
      <c r="IL34" s="5">
        <v>352012</v>
      </c>
      <c r="IM34" s="5" t="s">
        <v>220</v>
      </c>
      <c r="IN34" s="5" t="s">
        <v>220</v>
      </c>
      <c r="IO34" s="5" t="s">
        <v>220</v>
      </c>
      <c r="IP34" s="5" t="s">
        <v>220</v>
      </c>
      <c r="IQ34" s="5" t="s">
        <v>220</v>
      </c>
      <c r="IR34" s="5" t="s">
        <v>220</v>
      </c>
      <c r="IS34" s="5" t="s">
        <v>220</v>
      </c>
      <c r="IT34" s="5" t="s">
        <v>220</v>
      </c>
      <c r="IU34" s="5" t="s">
        <v>220</v>
      </c>
      <c r="IV34" s="5" t="s">
        <v>220</v>
      </c>
      <c r="IW34" s="5" t="s">
        <v>220</v>
      </c>
      <c r="IX34" s="5" t="s">
        <v>220</v>
      </c>
      <c r="IY34" t="s">
        <v>220</v>
      </c>
      <c r="IZ34" t="s">
        <v>220</v>
      </c>
      <c r="JA34" t="s">
        <v>220</v>
      </c>
      <c r="JB34" t="s">
        <v>220</v>
      </c>
      <c r="JC34" t="s">
        <v>220</v>
      </c>
      <c r="JD34" t="s">
        <v>220</v>
      </c>
      <c r="JE34" t="s">
        <v>220</v>
      </c>
      <c r="JF34" t="s">
        <v>220</v>
      </c>
      <c r="JG34" t="s">
        <v>220</v>
      </c>
      <c r="JH34" t="s">
        <v>220</v>
      </c>
      <c r="JI34" t="s">
        <v>220</v>
      </c>
      <c r="JJ34" t="s">
        <v>220</v>
      </c>
      <c r="JK34" t="s">
        <v>220</v>
      </c>
      <c r="JL34">
        <v>4243564</v>
      </c>
      <c r="JM34">
        <v>4369144</v>
      </c>
      <c r="JN34">
        <v>4244837</v>
      </c>
      <c r="JO34">
        <v>4173545</v>
      </c>
      <c r="JP34">
        <v>4012399</v>
      </c>
      <c r="JQ34">
        <v>3873766</v>
      </c>
      <c r="JR34">
        <v>3822845</v>
      </c>
      <c r="JS34" t="s">
        <v>220</v>
      </c>
      <c r="JT34" t="s">
        <v>220</v>
      </c>
      <c r="JU34" t="s">
        <v>220</v>
      </c>
      <c r="JV34" t="s">
        <v>220</v>
      </c>
      <c r="JW34" t="s">
        <v>220</v>
      </c>
      <c r="JX34" t="s">
        <v>220</v>
      </c>
      <c r="JY34" t="s">
        <v>220</v>
      </c>
      <c r="JZ34" t="s">
        <v>220</v>
      </c>
      <c r="KA34" t="s">
        <v>220</v>
      </c>
      <c r="KB34" t="s">
        <v>220</v>
      </c>
      <c r="KC34" t="s">
        <v>220</v>
      </c>
      <c r="KD34" t="s">
        <v>220</v>
      </c>
    </row>
    <row r="35" spans="1:290" hidden="1" x14ac:dyDescent="0.3">
      <c r="A35" s="1" t="s">
        <v>33</v>
      </c>
      <c r="B35" s="2">
        <v>4056992</v>
      </c>
      <c r="C35" s="5">
        <v>9706310</v>
      </c>
      <c r="D35" s="5">
        <v>10176368</v>
      </c>
      <c r="E35" s="5">
        <v>9642277</v>
      </c>
      <c r="F35" s="5">
        <v>9906672</v>
      </c>
      <c r="G35" s="5">
        <v>10094057</v>
      </c>
      <c r="H35" s="5">
        <v>10025847</v>
      </c>
      <c r="I35" s="5">
        <v>10313530</v>
      </c>
      <c r="J35" s="5">
        <v>9977975</v>
      </c>
      <c r="K35" s="5">
        <v>10092686</v>
      </c>
      <c r="L35" s="5">
        <v>10196086</v>
      </c>
      <c r="M35" s="5">
        <v>9848250</v>
      </c>
      <c r="N35" s="5">
        <v>9913156</v>
      </c>
      <c r="O35" s="5">
        <v>10335993</v>
      </c>
      <c r="P35" s="5">
        <v>10052936</v>
      </c>
      <c r="Q35" s="5">
        <v>10759656</v>
      </c>
      <c r="R35" s="5">
        <v>10305006</v>
      </c>
      <c r="S35" s="5">
        <v>10359348</v>
      </c>
      <c r="T35" s="5">
        <v>9698657</v>
      </c>
      <c r="U35" s="5">
        <v>9340252</v>
      </c>
      <c r="V35" s="5">
        <v>9083913</v>
      </c>
      <c r="W35" s="5">
        <v>9070738</v>
      </c>
      <c r="X35" s="5">
        <v>8539546</v>
      </c>
      <c r="Y35" s="5">
        <v>8487115</v>
      </c>
      <c r="Z35" s="5">
        <v>8573444</v>
      </c>
      <c r="AA35" s="5">
        <v>8404752</v>
      </c>
      <c r="AB35" s="5">
        <v>8536314</v>
      </c>
      <c r="AC35" s="5">
        <v>8296454</v>
      </c>
      <c r="AD35" s="5">
        <v>8253207</v>
      </c>
      <c r="AE35" s="5">
        <v>8148763</v>
      </c>
      <c r="AF35" s="5">
        <v>8107908</v>
      </c>
      <c r="AG35" s="5">
        <v>8164810</v>
      </c>
      <c r="AH35" s="5">
        <v>8008420</v>
      </c>
      <c r="AI35" s="5">
        <v>23085320</v>
      </c>
      <c r="AJ35" s="5">
        <v>22020420</v>
      </c>
      <c r="AK35" s="5">
        <v>21611697</v>
      </c>
      <c r="AL35" s="5">
        <v>22342433</v>
      </c>
      <c r="AM35" s="5">
        <v>22643456</v>
      </c>
      <c r="AN35" s="5">
        <v>22647162</v>
      </c>
      <c r="AO35" s="5">
        <v>23299945</v>
      </c>
      <c r="AP35" s="5">
        <v>23273024</v>
      </c>
      <c r="AQ35" s="5">
        <v>23916112</v>
      </c>
      <c r="AR35" s="5">
        <v>25770752</v>
      </c>
      <c r="AS35" s="5">
        <v>25747711</v>
      </c>
      <c r="AT35" s="5">
        <v>26797935</v>
      </c>
      <c r="AU35" s="5">
        <v>27631706</v>
      </c>
      <c r="AV35" s="5">
        <v>27395670</v>
      </c>
      <c r="AW35" s="5">
        <v>29044741</v>
      </c>
      <c r="AX35" s="5">
        <v>29530803</v>
      </c>
      <c r="AY35" s="5">
        <v>30002079</v>
      </c>
      <c r="AZ35" s="5">
        <v>29622655</v>
      </c>
      <c r="BA35" s="5">
        <v>32644691</v>
      </c>
      <c r="BB35" s="5">
        <v>42119696</v>
      </c>
      <c r="BC35" s="5">
        <v>29256787</v>
      </c>
      <c r="BD35" s="5">
        <v>27299016</v>
      </c>
      <c r="BE35" s="5">
        <v>25720732</v>
      </c>
      <c r="BF35" s="5">
        <v>26030736</v>
      </c>
      <c r="BG35" s="5">
        <v>26366193</v>
      </c>
      <c r="BH35" s="5">
        <v>26882104</v>
      </c>
      <c r="BI35" s="5">
        <v>26106798</v>
      </c>
      <c r="BJ35" s="5">
        <v>25809365</v>
      </c>
      <c r="BK35" s="5">
        <v>24992339</v>
      </c>
      <c r="BL35" s="5">
        <v>25039470</v>
      </c>
      <c r="BM35" s="5">
        <v>20982598</v>
      </c>
      <c r="BN35" s="5">
        <v>20610693</v>
      </c>
      <c r="BO35" s="6">
        <v>21.22157388341995</v>
      </c>
      <c r="BP35" s="6">
        <v>20.322096029819011</v>
      </c>
      <c r="BQ35" s="6">
        <v>19.467462992927089</v>
      </c>
      <c r="BR35" s="6">
        <v>19.240156519411389</v>
      </c>
      <c r="BS35" s="6">
        <v>20.02515808756711</v>
      </c>
      <c r="BT35" s="6">
        <v>18.267931660154261</v>
      </c>
      <c r="BU35" s="6">
        <v>16.012216537320519</v>
      </c>
      <c r="BV35" s="6">
        <v>16.524085096244161</v>
      </c>
      <c r="BW35" s="6">
        <v>17.278486400348669</v>
      </c>
      <c r="BX35" s="6">
        <v>19.043979315302579</v>
      </c>
      <c r="BY35" s="6">
        <v>20.014984582069491</v>
      </c>
      <c r="BZ35" s="6">
        <v>19.027857540262101</v>
      </c>
      <c r="CA35" s="6">
        <v>19.490070933075039</v>
      </c>
      <c r="CB35" s="6">
        <v>17.485699583335101</v>
      </c>
      <c r="CC35" s="6">
        <v>13.615663040930761</v>
      </c>
      <c r="CD35" s="6">
        <v>11.36828346954883</v>
      </c>
      <c r="CE35" s="6">
        <v>11.288595813633741</v>
      </c>
      <c r="CF35" s="6">
        <v>10.70193706232476</v>
      </c>
      <c r="CG35" s="6">
        <v>10.629251919502281</v>
      </c>
      <c r="CH35" s="6">
        <v>10.628987750102841</v>
      </c>
      <c r="CI35" s="6" t="s">
        <v>220</v>
      </c>
      <c r="CJ35" s="6" t="s">
        <v>220</v>
      </c>
      <c r="CK35" s="6" t="s">
        <v>220</v>
      </c>
      <c r="CL35" s="6" t="s">
        <v>220</v>
      </c>
      <c r="CM35" s="6" t="s">
        <v>220</v>
      </c>
      <c r="CN35" s="6" t="s">
        <v>220</v>
      </c>
      <c r="CO35" s="6" t="s">
        <v>220</v>
      </c>
      <c r="CP35" s="6" t="s">
        <v>220</v>
      </c>
      <c r="CQ35" s="6" t="s">
        <v>220</v>
      </c>
      <c r="CR35" s="6" t="s">
        <v>220</v>
      </c>
      <c r="CS35" s="6" t="s">
        <v>220</v>
      </c>
      <c r="CT35" s="6" t="s">
        <v>220</v>
      </c>
      <c r="CU35" s="6">
        <v>20.320017940586879</v>
      </c>
      <c r="CV35" s="6">
        <v>19.615867793084071</v>
      </c>
      <c r="CW35" s="6">
        <v>18.682527876946029</v>
      </c>
      <c r="CX35" s="6">
        <v>18.46780392911997</v>
      </c>
      <c r="CY35" s="6">
        <v>19.272845752483988</v>
      </c>
      <c r="CZ35" s="6">
        <v>17.445845847099118</v>
      </c>
      <c r="DA35" s="6">
        <v>15.41593527989799</v>
      </c>
      <c r="DB35" s="6">
        <v>15.90699643252988</v>
      </c>
      <c r="DC35" s="6">
        <v>16.712756180936481</v>
      </c>
      <c r="DD35" s="6">
        <v>18.44882852427299</v>
      </c>
      <c r="DE35" s="6">
        <v>19.432448717699518</v>
      </c>
      <c r="DF35" s="6">
        <v>18.582977342835939</v>
      </c>
      <c r="DG35" s="6">
        <v>18.409982810231039</v>
      </c>
      <c r="DH35" s="6">
        <v>15.65220518095062</v>
      </c>
      <c r="DI35" s="6">
        <v>12.16588344731028</v>
      </c>
      <c r="DJ35" s="6">
        <v>10.12536092372889</v>
      </c>
      <c r="DK35" s="6">
        <v>10.252685758343439</v>
      </c>
      <c r="DL35" s="6">
        <v>9.5601018852589608</v>
      </c>
      <c r="DM35" s="6">
        <v>9.4474141788257793</v>
      </c>
      <c r="DN35" s="6">
        <v>9.4144861806163895</v>
      </c>
      <c r="DO35" s="6" t="s">
        <v>220</v>
      </c>
      <c r="DP35" s="6" t="s">
        <v>220</v>
      </c>
      <c r="DQ35" s="6" t="s">
        <v>220</v>
      </c>
      <c r="DR35" s="6" t="s">
        <v>220</v>
      </c>
      <c r="DS35" s="6" t="s">
        <v>220</v>
      </c>
      <c r="DT35" s="6" t="s">
        <v>220</v>
      </c>
      <c r="DU35" s="6" t="s">
        <v>220</v>
      </c>
      <c r="DV35" s="6" t="s">
        <v>220</v>
      </c>
      <c r="DW35" s="6" t="s">
        <v>220</v>
      </c>
      <c r="DX35" s="6" t="s">
        <v>220</v>
      </c>
      <c r="DY35" s="6" t="s">
        <v>220</v>
      </c>
      <c r="DZ35" s="6" t="s">
        <v>220</v>
      </c>
      <c r="EA35" s="6">
        <v>18.926603526303658</v>
      </c>
      <c r="EB35" s="6">
        <v>17.965474718929709</v>
      </c>
      <c r="EC35" s="6">
        <v>17.104816932264345</v>
      </c>
      <c r="ED35" s="6">
        <v>16.572192888800551</v>
      </c>
      <c r="EE35" s="6">
        <v>16.258723696654013</v>
      </c>
      <c r="EF35" s="6">
        <v>14.703798033981176</v>
      </c>
      <c r="EG35" s="6">
        <v>12.5481794396641</v>
      </c>
      <c r="EH35" s="6">
        <v>12.666347630656521</v>
      </c>
      <c r="EI35" s="6">
        <v>13.329351573203137</v>
      </c>
      <c r="EJ35" s="6">
        <v>15.670278741465223</v>
      </c>
      <c r="EK35" s="6">
        <v>18.691141815275163</v>
      </c>
      <c r="EL35" s="6">
        <v>18.277186397550892</v>
      </c>
      <c r="EM35" s="6">
        <v>17.937526291612343</v>
      </c>
      <c r="EN35" s="6">
        <v>17.006971893584122</v>
      </c>
      <c r="EO35" s="6">
        <v>13.384647241510324</v>
      </c>
      <c r="EP35" s="6">
        <v>11.212919235563763</v>
      </c>
      <c r="EQ35" s="6">
        <v>11.117562611083246</v>
      </c>
      <c r="ER35" s="6">
        <v>10.603787720299831</v>
      </c>
      <c r="ES35" s="6">
        <v>10.620121450697631</v>
      </c>
      <c r="ET35" s="6">
        <v>10.626478790159814</v>
      </c>
      <c r="EU35" s="6" t="s">
        <v>220</v>
      </c>
      <c r="EV35" s="6" t="s">
        <v>220</v>
      </c>
      <c r="EW35" s="6" t="s">
        <v>220</v>
      </c>
      <c r="EX35" s="6" t="s">
        <v>220</v>
      </c>
      <c r="EY35" s="6" t="s">
        <v>220</v>
      </c>
      <c r="EZ35" s="6" t="s">
        <v>220</v>
      </c>
      <c r="FA35" s="6" t="s">
        <v>220</v>
      </c>
      <c r="FB35" s="6" t="s">
        <v>220</v>
      </c>
      <c r="FC35" s="6" t="s">
        <v>220</v>
      </c>
      <c r="FD35" s="6" t="s">
        <v>220</v>
      </c>
      <c r="FE35" s="6" t="s">
        <v>220</v>
      </c>
      <c r="FF35" s="6" t="s">
        <v>220</v>
      </c>
      <c r="FG35" s="6">
        <v>13.987845762928476</v>
      </c>
      <c r="FH35" s="6">
        <v>13.52780365308694</v>
      </c>
      <c r="FI35" s="6">
        <v>12.782507487414133</v>
      </c>
      <c r="FJ35" s="6">
        <v>12.297141741898042</v>
      </c>
      <c r="FK35" s="6">
        <v>11.849257809549661</v>
      </c>
      <c r="FL35" s="6">
        <v>11.352483957029078</v>
      </c>
      <c r="FM35" s="6">
        <v>9.839010563698702</v>
      </c>
      <c r="FN35" s="6">
        <v>9.6006845668467857</v>
      </c>
      <c r="FO35" s="6">
        <v>9.9941349572857465</v>
      </c>
      <c r="FP35" s="6">
        <v>11.454003531093575</v>
      </c>
      <c r="FQ35" s="6">
        <v>13.252638143639366</v>
      </c>
      <c r="FR35" s="6">
        <v>13.278721609002803</v>
      </c>
      <c r="FS35" s="6">
        <v>13.648812665478575</v>
      </c>
      <c r="FT35" s="6">
        <v>14.965644529840384</v>
      </c>
      <c r="FU35" s="6">
        <v>11.963391310215773</v>
      </c>
      <c r="FV35" s="6">
        <v>9.9496335566697862</v>
      </c>
      <c r="FW35" s="6">
        <v>10.110219084760399</v>
      </c>
      <c r="FX35" s="6">
        <v>9.4728966052906554</v>
      </c>
      <c r="FY35" s="6">
        <v>9.4443758951675658</v>
      </c>
      <c r="FZ35" s="6">
        <v>9.3959001136201472</v>
      </c>
      <c r="GA35" s="6" t="s">
        <v>220</v>
      </c>
      <c r="GB35" s="6" t="s">
        <v>220</v>
      </c>
      <c r="GC35" s="6" t="s">
        <v>220</v>
      </c>
      <c r="GD35" s="6" t="s">
        <v>220</v>
      </c>
      <c r="GE35" s="6" t="s">
        <v>220</v>
      </c>
      <c r="GF35" s="6" t="s">
        <v>220</v>
      </c>
      <c r="GG35" s="6" t="s">
        <v>220</v>
      </c>
      <c r="GH35" s="6" t="s">
        <v>220</v>
      </c>
      <c r="GI35" s="6" t="s">
        <v>220</v>
      </c>
      <c r="GJ35" s="6" t="s">
        <v>220</v>
      </c>
      <c r="GK35" s="6" t="s">
        <v>220</v>
      </c>
      <c r="GL35" s="6" t="s">
        <v>220</v>
      </c>
      <c r="GM35" s="5">
        <v>1141723</v>
      </c>
      <c r="GN35" s="5">
        <v>1136892</v>
      </c>
      <c r="GO35" s="5">
        <v>1131435</v>
      </c>
      <c r="GP35" s="5">
        <v>1125415</v>
      </c>
      <c r="GQ35" s="5">
        <v>1117897</v>
      </c>
      <c r="GR35" s="5">
        <v>1112977</v>
      </c>
      <c r="GS35" s="5">
        <v>1105417</v>
      </c>
      <c r="GT35" s="5">
        <v>1103397</v>
      </c>
      <c r="GU35" s="5">
        <v>1100740</v>
      </c>
      <c r="GV35" s="5">
        <v>1097801</v>
      </c>
      <c r="GW35" s="5">
        <v>1093229</v>
      </c>
      <c r="GX35" s="5">
        <v>1096912</v>
      </c>
      <c r="GY35" s="5">
        <v>1093528</v>
      </c>
      <c r="GZ35" s="5">
        <v>1086644</v>
      </c>
      <c r="HA35" s="5">
        <v>1078723</v>
      </c>
      <c r="HB35" s="5">
        <v>1071234</v>
      </c>
      <c r="HC35" s="5">
        <v>1058247</v>
      </c>
      <c r="HD35" s="5">
        <v>1048097</v>
      </c>
      <c r="HE35" s="5">
        <v>1053229</v>
      </c>
      <c r="HF35" s="5">
        <v>1022807</v>
      </c>
      <c r="HG35" s="5" t="s">
        <v>220</v>
      </c>
      <c r="HH35" s="5" t="s">
        <v>220</v>
      </c>
      <c r="HI35" s="5" t="s">
        <v>220</v>
      </c>
      <c r="HJ35" s="5" t="s">
        <v>220</v>
      </c>
      <c r="HK35" s="5" t="s">
        <v>220</v>
      </c>
      <c r="HL35" s="5" t="s">
        <v>220</v>
      </c>
      <c r="HM35" s="5" t="s">
        <v>220</v>
      </c>
      <c r="HN35" s="5" t="s">
        <v>220</v>
      </c>
      <c r="HO35" s="5" t="s">
        <v>220</v>
      </c>
      <c r="HP35" s="5" t="s">
        <v>220</v>
      </c>
      <c r="HQ35" s="5" t="s">
        <v>220</v>
      </c>
      <c r="HR35" s="5" t="s">
        <v>220</v>
      </c>
      <c r="HS35" s="5">
        <v>1254150</v>
      </c>
      <c r="HT35" s="5">
        <v>1251052</v>
      </c>
      <c r="HU35" s="5">
        <v>1245044</v>
      </c>
      <c r="HV35" s="5">
        <v>1238338</v>
      </c>
      <c r="HW35" s="5">
        <v>1232614</v>
      </c>
      <c r="HX35" s="5">
        <v>1230502</v>
      </c>
      <c r="HY35" s="5">
        <v>1217400</v>
      </c>
      <c r="HZ35" s="5">
        <v>1215257</v>
      </c>
      <c r="IA35" s="5">
        <v>1212303</v>
      </c>
      <c r="IB35" s="5">
        <v>1213125</v>
      </c>
      <c r="IC35" s="5">
        <v>1203701</v>
      </c>
      <c r="ID35" s="5">
        <v>1214057</v>
      </c>
      <c r="IE35" s="5">
        <v>1210584</v>
      </c>
      <c r="IF35" s="5">
        <v>1203220</v>
      </c>
      <c r="IG35" s="5">
        <v>1193857</v>
      </c>
      <c r="IH35" s="5">
        <v>1186857</v>
      </c>
      <c r="II35" s="5">
        <v>1169597</v>
      </c>
      <c r="IJ35" s="5">
        <v>1158278</v>
      </c>
      <c r="IK35" s="5">
        <v>1156011</v>
      </c>
      <c r="IL35" s="5">
        <v>1121927</v>
      </c>
      <c r="IM35" s="5" t="s">
        <v>220</v>
      </c>
      <c r="IN35" s="5" t="s">
        <v>220</v>
      </c>
      <c r="IO35" s="5" t="s">
        <v>220</v>
      </c>
      <c r="IP35" s="5" t="s">
        <v>220</v>
      </c>
      <c r="IQ35" s="5" t="s">
        <v>220</v>
      </c>
      <c r="IR35" s="5" t="s">
        <v>220</v>
      </c>
      <c r="IS35" s="5" t="s">
        <v>220</v>
      </c>
      <c r="IT35" s="5" t="s">
        <v>220</v>
      </c>
      <c r="IU35" s="5" t="s">
        <v>220</v>
      </c>
      <c r="IV35" s="5" t="s">
        <v>220</v>
      </c>
      <c r="IW35" s="5" t="s">
        <v>220</v>
      </c>
      <c r="IX35" s="5" t="s">
        <v>220</v>
      </c>
      <c r="IY35">
        <v>20719688</v>
      </c>
      <c r="IZ35">
        <v>21467269</v>
      </c>
      <c r="JA35">
        <v>20949489</v>
      </c>
      <c r="JB35">
        <v>21560929</v>
      </c>
      <c r="JC35">
        <v>22071087</v>
      </c>
      <c r="JD35">
        <v>22045792</v>
      </c>
      <c r="JE35">
        <v>22403706</v>
      </c>
      <c r="JF35">
        <v>22109163</v>
      </c>
      <c r="JG35">
        <v>22315268</v>
      </c>
      <c r="JH35">
        <v>22666066</v>
      </c>
      <c r="JI35">
        <v>22265846</v>
      </c>
      <c r="JJ35">
        <v>23144969</v>
      </c>
      <c r="JK35">
        <v>24031812</v>
      </c>
      <c r="JL35">
        <v>23637866</v>
      </c>
      <c r="JM35">
        <v>24866118</v>
      </c>
      <c r="JN35">
        <v>24148618</v>
      </c>
      <c r="JO35">
        <v>24116876</v>
      </c>
      <c r="JP35">
        <v>23341910</v>
      </c>
      <c r="JQ35">
        <v>22935650</v>
      </c>
      <c r="JR35">
        <v>22466086</v>
      </c>
      <c r="JS35" t="s">
        <v>220</v>
      </c>
      <c r="JT35" t="s">
        <v>220</v>
      </c>
      <c r="JU35" t="s">
        <v>220</v>
      </c>
      <c r="JV35" t="s">
        <v>220</v>
      </c>
      <c r="JW35" t="s">
        <v>220</v>
      </c>
      <c r="JX35" t="s">
        <v>220</v>
      </c>
      <c r="JY35" t="s">
        <v>220</v>
      </c>
      <c r="JZ35" t="s">
        <v>220</v>
      </c>
      <c r="KA35" t="s">
        <v>220</v>
      </c>
      <c r="KB35" t="s">
        <v>220</v>
      </c>
      <c r="KC35" t="s">
        <v>220</v>
      </c>
      <c r="KD35" t="s">
        <v>220</v>
      </c>
    </row>
    <row r="36" spans="1:290" hidden="1" x14ac:dyDescent="0.3">
      <c r="A36" s="1" t="s">
        <v>34</v>
      </c>
      <c r="B36" s="2">
        <v>4059403</v>
      </c>
      <c r="C36" s="5" t="s">
        <v>220</v>
      </c>
      <c r="D36" s="5" t="s">
        <v>220</v>
      </c>
      <c r="E36" s="5" t="s">
        <v>220</v>
      </c>
      <c r="F36" s="5" t="s">
        <v>220</v>
      </c>
      <c r="G36" s="5" t="s">
        <v>220</v>
      </c>
      <c r="H36" s="5" t="s">
        <v>220</v>
      </c>
      <c r="I36" s="5" t="s">
        <v>220</v>
      </c>
      <c r="J36" s="5" t="s">
        <v>220</v>
      </c>
      <c r="K36" s="5" t="s">
        <v>220</v>
      </c>
      <c r="L36" s="5" t="s">
        <v>220</v>
      </c>
      <c r="M36" s="5" t="s">
        <v>220</v>
      </c>
      <c r="N36" s="5" t="s">
        <v>220</v>
      </c>
      <c r="O36" s="5" t="s">
        <v>220</v>
      </c>
      <c r="P36" s="5" t="s">
        <v>220</v>
      </c>
      <c r="Q36" s="5" t="s">
        <v>220</v>
      </c>
      <c r="R36" s="5" t="s">
        <v>220</v>
      </c>
      <c r="S36" s="5">
        <v>59615</v>
      </c>
      <c r="T36" s="5">
        <v>56911</v>
      </c>
      <c r="U36" s="5">
        <v>55289</v>
      </c>
      <c r="V36" s="5">
        <v>54833</v>
      </c>
      <c r="W36" s="5">
        <v>53882</v>
      </c>
      <c r="X36" s="5">
        <v>52625</v>
      </c>
      <c r="Y36" s="5">
        <v>53627</v>
      </c>
      <c r="Z36" s="5">
        <v>54997</v>
      </c>
      <c r="AA36" s="5">
        <v>54909</v>
      </c>
      <c r="AB36" s="5">
        <v>55872</v>
      </c>
      <c r="AC36" s="5" t="s">
        <v>220</v>
      </c>
      <c r="AD36" s="5" t="s">
        <v>220</v>
      </c>
      <c r="AE36" s="5" t="s">
        <v>220</v>
      </c>
      <c r="AF36" s="5" t="s">
        <v>220</v>
      </c>
      <c r="AG36" s="5" t="s">
        <v>220</v>
      </c>
      <c r="AH36" s="5" t="s">
        <v>220</v>
      </c>
      <c r="AI36" s="5" t="s">
        <v>220</v>
      </c>
      <c r="AJ36" s="5" t="s">
        <v>220</v>
      </c>
      <c r="AK36" s="5" t="s">
        <v>220</v>
      </c>
      <c r="AL36" s="5" t="s">
        <v>220</v>
      </c>
      <c r="AM36" s="5" t="s">
        <v>220</v>
      </c>
      <c r="AN36" s="5" t="s">
        <v>220</v>
      </c>
      <c r="AO36" s="5" t="s">
        <v>220</v>
      </c>
      <c r="AP36" s="5" t="s">
        <v>220</v>
      </c>
      <c r="AQ36" s="5" t="s">
        <v>220</v>
      </c>
      <c r="AR36" s="5" t="s">
        <v>220</v>
      </c>
      <c r="AS36" s="5" t="s">
        <v>220</v>
      </c>
      <c r="AT36" s="5" t="s">
        <v>220</v>
      </c>
      <c r="AU36" s="5" t="s">
        <v>220</v>
      </c>
      <c r="AV36" s="5" t="s">
        <v>220</v>
      </c>
      <c r="AW36" s="5" t="s">
        <v>220</v>
      </c>
      <c r="AX36" s="5" t="s">
        <v>220</v>
      </c>
      <c r="AY36" s="5">
        <v>155263</v>
      </c>
      <c r="AZ36" s="5">
        <v>157994</v>
      </c>
      <c r="BA36" s="5">
        <v>163040</v>
      </c>
      <c r="BB36" s="5">
        <v>169602</v>
      </c>
      <c r="BC36" s="5">
        <v>167643</v>
      </c>
      <c r="BD36" s="5">
        <v>168185</v>
      </c>
      <c r="BE36" s="5">
        <v>169698</v>
      </c>
      <c r="BF36" s="5">
        <v>162771</v>
      </c>
      <c r="BG36" s="5">
        <v>159628</v>
      </c>
      <c r="BH36" s="5">
        <v>165856</v>
      </c>
      <c r="BI36" s="5" t="s">
        <v>220</v>
      </c>
      <c r="BJ36" s="5" t="s">
        <v>220</v>
      </c>
      <c r="BK36" s="5" t="s">
        <v>220</v>
      </c>
      <c r="BL36" s="5" t="s">
        <v>220</v>
      </c>
      <c r="BM36" s="5" t="s">
        <v>220</v>
      </c>
      <c r="BN36" s="5" t="s">
        <v>220</v>
      </c>
      <c r="BO36" s="6" t="s">
        <v>220</v>
      </c>
      <c r="BP36" s="6" t="s">
        <v>220</v>
      </c>
      <c r="BQ36" s="6" t="s">
        <v>220</v>
      </c>
      <c r="BR36" s="6" t="s">
        <v>220</v>
      </c>
      <c r="BS36" s="6" t="s">
        <v>220</v>
      </c>
      <c r="BT36" s="6" t="s">
        <v>220</v>
      </c>
      <c r="BU36" s="6" t="s">
        <v>220</v>
      </c>
      <c r="BV36" s="6" t="s">
        <v>220</v>
      </c>
      <c r="BW36" s="6" t="s">
        <v>220</v>
      </c>
      <c r="BX36" s="6" t="s">
        <v>220</v>
      </c>
      <c r="BY36" s="6" t="s">
        <v>220</v>
      </c>
      <c r="BZ36" s="6" t="s">
        <v>220</v>
      </c>
      <c r="CA36" s="6" t="s">
        <v>220</v>
      </c>
      <c r="CB36" s="6" t="s">
        <v>220</v>
      </c>
      <c r="CC36" s="6" t="s">
        <v>220</v>
      </c>
      <c r="CD36" s="6" t="s">
        <v>220</v>
      </c>
      <c r="CE36" s="6">
        <v>14.01996141910592</v>
      </c>
      <c r="CF36" s="6">
        <v>14.534975663755681</v>
      </c>
      <c r="CG36" s="6">
        <v>14.69550905243357</v>
      </c>
      <c r="CH36" s="6">
        <v>14.42561960862983</v>
      </c>
      <c r="CI36" s="6" t="s">
        <v>220</v>
      </c>
      <c r="CJ36" s="6" t="s">
        <v>220</v>
      </c>
      <c r="CK36" s="6" t="s">
        <v>220</v>
      </c>
      <c r="CL36" s="6" t="s">
        <v>220</v>
      </c>
      <c r="CM36" s="6" t="s">
        <v>220</v>
      </c>
      <c r="CN36" s="6" t="s">
        <v>220</v>
      </c>
      <c r="CO36" s="6" t="s">
        <v>220</v>
      </c>
      <c r="CP36" s="6" t="s">
        <v>220</v>
      </c>
      <c r="CQ36" s="6" t="s">
        <v>220</v>
      </c>
      <c r="CR36" s="6" t="s">
        <v>220</v>
      </c>
      <c r="CS36" s="6" t="s">
        <v>220</v>
      </c>
      <c r="CT36" s="6" t="s">
        <v>220</v>
      </c>
      <c r="CU36" s="6" t="s">
        <v>220</v>
      </c>
      <c r="CV36" s="6" t="s">
        <v>220</v>
      </c>
      <c r="CW36" s="6" t="s">
        <v>220</v>
      </c>
      <c r="CX36" s="6" t="s">
        <v>220</v>
      </c>
      <c r="CY36" s="6" t="s">
        <v>220</v>
      </c>
      <c r="CZ36" s="6" t="s">
        <v>220</v>
      </c>
      <c r="DA36" s="6" t="s">
        <v>220</v>
      </c>
      <c r="DB36" s="6" t="s">
        <v>220</v>
      </c>
      <c r="DC36" s="6" t="s">
        <v>220</v>
      </c>
      <c r="DD36" s="6" t="s">
        <v>220</v>
      </c>
      <c r="DE36" s="6" t="s">
        <v>220</v>
      </c>
      <c r="DF36" s="6" t="s">
        <v>220</v>
      </c>
      <c r="DG36" s="6" t="s">
        <v>220</v>
      </c>
      <c r="DH36" s="6" t="s">
        <v>220</v>
      </c>
      <c r="DI36" s="6" t="s">
        <v>220</v>
      </c>
      <c r="DJ36" s="6" t="s">
        <v>220</v>
      </c>
      <c r="DK36" s="6">
        <v>12.32618202662578</v>
      </c>
      <c r="DL36" s="6">
        <v>12.534020279251109</v>
      </c>
      <c r="DM36" s="6">
        <v>12.516560353287529</v>
      </c>
      <c r="DN36" s="6">
        <v>12.039362743363871</v>
      </c>
      <c r="DO36" s="6" t="s">
        <v>220</v>
      </c>
      <c r="DP36" s="6" t="s">
        <v>220</v>
      </c>
      <c r="DQ36" s="6" t="s">
        <v>220</v>
      </c>
      <c r="DR36" s="6" t="s">
        <v>220</v>
      </c>
      <c r="DS36" s="6" t="s">
        <v>220</v>
      </c>
      <c r="DT36" s="6" t="s">
        <v>220</v>
      </c>
      <c r="DU36" s="6" t="s">
        <v>220</v>
      </c>
      <c r="DV36" s="6" t="s">
        <v>220</v>
      </c>
      <c r="DW36" s="6" t="s">
        <v>220</v>
      </c>
      <c r="DX36" s="6" t="s">
        <v>220</v>
      </c>
      <c r="DY36" s="6" t="s">
        <v>220</v>
      </c>
      <c r="DZ36" s="6" t="s">
        <v>220</v>
      </c>
      <c r="EA36" s="6" t="s">
        <v>220</v>
      </c>
      <c r="EB36" s="6" t="s">
        <v>220</v>
      </c>
      <c r="EC36" s="6" t="s">
        <v>220</v>
      </c>
      <c r="ED36" s="6" t="s">
        <v>220</v>
      </c>
      <c r="EE36" s="6" t="s">
        <v>220</v>
      </c>
      <c r="EF36" s="6" t="s">
        <v>220</v>
      </c>
      <c r="EG36" s="6" t="s">
        <v>220</v>
      </c>
      <c r="EH36" s="6" t="s">
        <v>220</v>
      </c>
      <c r="EI36" s="6" t="s">
        <v>220</v>
      </c>
      <c r="EJ36" s="6" t="s">
        <v>220</v>
      </c>
      <c r="EK36" s="6" t="s">
        <v>220</v>
      </c>
      <c r="EL36" s="6" t="s">
        <v>220</v>
      </c>
      <c r="EM36" s="6" t="s">
        <v>220</v>
      </c>
      <c r="EN36" s="6" t="s">
        <v>220</v>
      </c>
      <c r="EO36" s="6" t="s">
        <v>220</v>
      </c>
      <c r="EP36" s="6" t="s">
        <v>220</v>
      </c>
      <c r="EQ36" s="6">
        <v>14.019961419105929</v>
      </c>
      <c r="ER36" s="6">
        <v>14.534975663755688</v>
      </c>
      <c r="ES36" s="6">
        <v>14.695509052433577</v>
      </c>
      <c r="ET36" s="6">
        <v>14.425619608629839</v>
      </c>
      <c r="EU36" s="6" t="s">
        <v>220</v>
      </c>
      <c r="EV36" s="6" t="s">
        <v>220</v>
      </c>
      <c r="EW36" s="6" t="s">
        <v>220</v>
      </c>
      <c r="EX36" s="6" t="s">
        <v>220</v>
      </c>
      <c r="EY36" s="6" t="s">
        <v>220</v>
      </c>
      <c r="EZ36" s="6" t="s">
        <v>220</v>
      </c>
      <c r="FA36" s="6" t="s">
        <v>220</v>
      </c>
      <c r="FB36" s="6" t="s">
        <v>220</v>
      </c>
      <c r="FC36" s="6" t="s">
        <v>220</v>
      </c>
      <c r="FD36" s="6" t="s">
        <v>220</v>
      </c>
      <c r="FE36" s="6" t="s">
        <v>220</v>
      </c>
      <c r="FF36" s="6" t="s">
        <v>220</v>
      </c>
      <c r="FG36" s="6" t="s">
        <v>220</v>
      </c>
      <c r="FH36" s="6" t="s">
        <v>220</v>
      </c>
      <c r="FI36" s="6" t="s">
        <v>220</v>
      </c>
      <c r="FJ36" s="6" t="s">
        <v>220</v>
      </c>
      <c r="FK36" s="6" t="s">
        <v>220</v>
      </c>
      <c r="FL36" s="6" t="s">
        <v>220</v>
      </c>
      <c r="FM36" s="6" t="s">
        <v>220</v>
      </c>
      <c r="FN36" s="6" t="s">
        <v>220</v>
      </c>
      <c r="FO36" s="6" t="s">
        <v>220</v>
      </c>
      <c r="FP36" s="6" t="s">
        <v>220</v>
      </c>
      <c r="FQ36" s="6" t="s">
        <v>220</v>
      </c>
      <c r="FR36" s="6" t="s">
        <v>220</v>
      </c>
      <c r="FS36" s="6" t="s">
        <v>220</v>
      </c>
      <c r="FT36" s="6" t="s">
        <v>220</v>
      </c>
      <c r="FU36" s="6" t="s">
        <v>220</v>
      </c>
      <c r="FV36" s="6" t="s">
        <v>220</v>
      </c>
      <c r="FW36" s="6">
        <v>12.326182026625791</v>
      </c>
      <c r="FX36" s="6">
        <v>12.534020279251111</v>
      </c>
      <c r="FY36" s="6">
        <v>12.516560353287536</v>
      </c>
      <c r="FZ36" s="6">
        <v>12.039362743363876</v>
      </c>
      <c r="GA36" s="6" t="s">
        <v>220</v>
      </c>
      <c r="GB36" s="6" t="s">
        <v>220</v>
      </c>
      <c r="GC36" s="6" t="s">
        <v>220</v>
      </c>
      <c r="GD36" s="6" t="s">
        <v>220</v>
      </c>
      <c r="GE36" s="6" t="s">
        <v>220</v>
      </c>
      <c r="GF36" s="6" t="s">
        <v>220</v>
      </c>
      <c r="GG36" s="6" t="s">
        <v>220</v>
      </c>
      <c r="GH36" s="6" t="s">
        <v>220</v>
      </c>
      <c r="GI36" s="6" t="s">
        <v>220</v>
      </c>
      <c r="GJ36" s="6" t="s">
        <v>220</v>
      </c>
      <c r="GK36" s="6" t="s">
        <v>220</v>
      </c>
      <c r="GL36" s="6" t="s">
        <v>220</v>
      </c>
      <c r="GM36" s="5" t="s">
        <v>220</v>
      </c>
      <c r="GN36" s="5" t="s">
        <v>220</v>
      </c>
      <c r="GO36" s="5" t="s">
        <v>220</v>
      </c>
      <c r="GP36" s="5" t="s">
        <v>220</v>
      </c>
      <c r="GQ36" s="5" t="s">
        <v>220</v>
      </c>
      <c r="GR36" s="5" t="s">
        <v>220</v>
      </c>
      <c r="GS36" s="5" t="s">
        <v>220</v>
      </c>
      <c r="GT36" s="5" t="s">
        <v>220</v>
      </c>
      <c r="GU36" s="5" t="s">
        <v>220</v>
      </c>
      <c r="GV36" s="5" t="s">
        <v>220</v>
      </c>
      <c r="GW36" s="5" t="s">
        <v>220</v>
      </c>
      <c r="GX36" s="5" t="s">
        <v>220</v>
      </c>
      <c r="GY36" s="5" t="s">
        <v>220</v>
      </c>
      <c r="GZ36" s="5" t="s">
        <v>220</v>
      </c>
      <c r="HA36" s="5" t="s">
        <v>220</v>
      </c>
      <c r="HB36" s="5" t="s">
        <v>220</v>
      </c>
      <c r="HC36" s="5">
        <v>9155</v>
      </c>
      <c r="HD36" s="5">
        <v>9047</v>
      </c>
      <c r="HE36" s="5">
        <v>9005</v>
      </c>
      <c r="HF36" s="5">
        <v>9032</v>
      </c>
      <c r="HG36" s="5" t="s">
        <v>220</v>
      </c>
      <c r="HH36" s="5" t="s">
        <v>220</v>
      </c>
      <c r="HI36" s="5" t="s">
        <v>220</v>
      </c>
      <c r="HJ36" s="5" t="s">
        <v>220</v>
      </c>
      <c r="HK36" s="5" t="s">
        <v>220</v>
      </c>
      <c r="HL36" s="5" t="s">
        <v>220</v>
      </c>
      <c r="HM36" s="5" t="s">
        <v>220</v>
      </c>
      <c r="HN36" s="5" t="s">
        <v>220</v>
      </c>
      <c r="HO36" s="5" t="s">
        <v>220</v>
      </c>
      <c r="HP36" s="5" t="s">
        <v>220</v>
      </c>
      <c r="HQ36" s="5" t="s">
        <v>220</v>
      </c>
      <c r="HR36" s="5" t="s">
        <v>220</v>
      </c>
      <c r="HS36" s="5" t="s">
        <v>220</v>
      </c>
      <c r="HT36" s="5" t="s">
        <v>220</v>
      </c>
      <c r="HU36" s="5" t="s">
        <v>220</v>
      </c>
      <c r="HV36" s="5" t="s">
        <v>220</v>
      </c>
      <c r="HW36" s="5" t="s">
        <v>220</v>
      </c>
      <c r="HX36" s="5" t="s">
        <v>220</v>
      </c>
      <c r="HY36" s="5" t="s">
        <v>220</v>
      </c>
      <c r="HZ36" s="5" t="s">
        <v>220</v>
      </c>
      <c r="IA36" s="5" t="s">
        <v>220</v>
      </c>
      <c r="IB36" s="5" t="s">
        <v>220</v>
      </c>
      <c r="IC36" s="5" t="s">
        <v>220</v>
      </c>
      <c r="ID36" s="5" t="s">
        <v>220</v>
      </c>
      <c r="IE36" s="5" t="s">
        <v>220</v>
      </c>
      <c r="IF36" s="5" t="s">
        <v>220</v>
      </c>
      <c r="IG36" s="5" t="s">
        <v>220</v>
      </c>
      <c r="IH36" s="5" t="s">
        <v>220</v>
      </c>
      <c r="II36" s="5">
        <v>10699</v>
      </c>
      <c r="IJ36" s="5">
        <v>10633</v>
      </c>
      <c r="IK36" s="5">
        <v>10509</v>
      </c>
      <c r="IL36" s="5">
        <v>10518</v>
      </c>
      <c r="IM36" s="5" t="s">
        <v>220</v>
      </c>
      <c r="IN36" s="5" t="s">
        <v>220</v>
      </c>
      <c r="IO36" s="5" t="s">
        <v>220</v>
      </c>
      <c r="IP36" s="5" t="s">
        <v>220</v>
      </c>
      <c r="IQ36" s="5" t="s">
        <v>220</v>
      </c>
      <c r="IR36" s="5" t="s">
        <v>220</v>
      </c>
      <c r="IS36" s="5" t="s">
        <v>220</v>
      </c>
      <c r="IT36" s="5" t="s">
        <v>220</v>
      </c>
      <c r="IU36" s="5" t="s">
        <v>220</v>
      </c>
      <c r="IV36" s="5" t="s">
        <v>220</v>
      </c>
      <c r="IW36" s="5" t="s">
        <v>220</v>
      </c>
      <c r="IX36" s="5" t="s">
        <v>220</v>
      </c>
      <c r="IY36" t="s">
        <v>220</v>
      </c>
      <c r="IZ36" t="s">
        <v>220</v>
      </c>
      <c r="JA36" t="s">
        <v>220</v>
      </c>
      <c r="JB36" t="s">
        <v>220</v>
      </c>
      <c r="JC36" t="s">
        <v>220</v>
      </c>
      <c r="JD36" t="s">
        <v>220</v>
      </c>
      <c r="JE36" t="s">
        <v>220</v>
      </c>
      <c r="JF36" t="s">
        <v>220</v>
      </c>
      <c r="JG36" t="s">
        <v>220</v>
      </c>
      <c r="JH36" t="s">
        <v>220</v>
      </c>
      <c r="JI36" t="s">
        <v>220</v>
      </c>
      <c r="JJ36" t="s">
        <v>220</v>
      </c>
      <c r="JK36" t="s">
        <v>220</v>
      </c>
      <c r="JL36" t="s">
        <v>220</v>
      </c>
      <c r="JM36" t="s">
        <v>220</v>
      </c>
      <c r="JN36" t="s">
        <v>220</v>
      </c>
      <c r="JO36">
        <v>155263</v>
      </c>
      <c r="JP36">
        <v>157994</v>
      </c>
      <c r="JQ36">
        <v>163040</v>
      </c>
      <c r="JR36">
        <v>169602</v>
      </c>
      <c r="JS36" t="s">
        <v>220</v>
      </c>
      <c r="JT36" t="s">
        <v>220</v>
      </c>
      <c r="JU36" t="s">
        <v>220</v>
      </c>
      <c r="JV36" t="s">
        <v>220</v>
      </c>
      <c r="JW36" t="s">
        <v>220</v>
      </c>
      <c r="JX36" t="s">
        <v>220</v>
      </c>
      <c r="JY36" t="s">
        <v>220</v>
      </c>
      <c r="JZ36" t="s">
        <v>220</v>
      </c>
      <c r="KA36" t="s">
        <v>220</v>
      </c>
      <c r="KB36" t="s">
        <v>220</v>
      </c>
      <c r="KC36" t="s">
        <v>220</v>
      </c>
      <c r="KD36" t="s">
        <v>220</v>
      </c>
    </row>
    <row r="37" spans="1:290" hidden="1" x14ac:dyDescent="0.3">
      <c r="A37" s="1" t="s">
        <v>35</v>
      </c>
      <c r="B37" s="2">
        <v>4057080</v>
      </c>
      <c r="C37" s="5">
        <v>13748460</v>
      </c>
      <c r="D37" s="5">
        <v>14216048</v>
      </c>
      <c r="E37" s="5">
        <v>13638167</v>
      </c>
      <c r="F37" s="5">
        <v>14306831</v>
      </c>
      <c r="G37" s="5">
        <v>14081387</v>
      </c>
      <c r="H37" s="5">
        <v>13529053</v>
      </c>
      <c r="I37" s="5">
        <v>14157757</v>
      </c>
      <c r="J37" s="5">
        <v>14420479</v>
      </c>
      <c r="K37" s="5">
        <v>14316504</v>
      </c>
      <c r="L37" s="5">
        <v>15012654</v>
      </c>
      <c r="M37" s="5">
        <v>14224016</v>
      </c>
      <c r="N37" s="5">
        <v>14060097</v>
      </c>
      <c r="O37" s="5">
        <v>14108355</v>
      </c>
      <c r="P37" s="5">
        <v>13634658</v>
      </c>
      <c r="Q37" s="5">
        <v>14269612</v>
      </c>
      <c r="R37" s="5">
        <v>13168606</v>
      </c>
      <c r="S37" s="5">
        <v>12440663</v>
      </c>
      <c r="T37" s="5">
        <v>12481689</v>
      </c>
      <c r="U37" s="5">
        <v>12049882</v>
      </c>
      <c r="V37" s="5">
        <v>11637167</v>
      </c>
      <c r="W37" s="5">
        <v>11854924</v>
      </c>
      <c r="X37" s="5">
        <v>11282669</v>
      </c>
      <c r="Y37" s="5">
        <v>11002745</v>
      </c>
      <c r="Z37" s="5">
        <v>10867085</v>
      </c>
      <c r="AA37" s="5">
        <v>10848648</v>
      </c>
      <c r="AB37" s="5">
        <v>10660148</v>
      </c>
      <c r="AC37" s="5">
        <v>10512496</v>
      </c>
      <c r="AD37" s="5">
        <v>9845397</v>
      </c>
      <c r="AE37" s="5">
        <v>10380814</v>
      </c>
      <c r="AF37" s="5">
        <v>9861492</v>
      </c>
      <c r="AG37" s="5">
        <v>9699143</v>
      </c>
      <c r="AH37" s="5">
        <v>9291713</v>
      </c>
      <c r="AI37" s="5">
        <v>45579922</v>
      </c>
      <c r="AJ37" s="5">
        <v>47626426</v>
      </c>
      <c r="AK37" s="5">
        <v>46342045</v>
      </c>
      <c r="AL37" s="5">
        <v>47450242</v>
      </c>
      <c r="AM37" s="5">
        <v>47202850</v>
      </c>
      <c r="AN37" s="5">
        <v>46406542</v>
      </c>
      <c r="AO37" s="5">
        <v>47335320</v>
      </c>
      <c r="AP37" s="5">
        <v>47641600</v>
      </c>
      <c r="AQ37" s="5">
        <v>47197962</v>
      </c>
      <c r="AR37" s="5">
        <v>48363601</v>
      </c>
      <c r="AS37" s="5">
        <v>47940004</v>
      </c>
      <c r="AT37" s="5">
        <v>47423233</v>
      </c>
      <c r="AU37" s="5">
        <v>46846531</v>
      </c>
      <c r="AV37" s="5">
        <v>45356982</v>
      </c>
      <c r="AW37" s="5">
        <v>46191696</v>
      </c>
      <c r="AX37" s="5">
        <v>44013466</v>
      </c>
      <c r="AY37" s="5">
        <v>30725567</v>
      </c>
      <c r="AZ37" s="5">
        <v>31790853</v>
      </c>
      <c r="BA37" s="5">
        <v>32496671</v>
      </c>
      <c r="BB37" s="5">
        <v>36080525</v>
      </c>
      <c r="BC37" s="5">
        <v>41736292</v>
      </c>
      <c r="BD37" s="5">
        <v>40329113</v>
      </c>
      <c r="BE37" s="5">
        <v>40027566</v>
      </c>
      <c r="BF37" s="5">
        <v>41121308</v>
      </c>
      <c r="BG37" s="5">
        <v>41993840</v>
      </c>
      <c r="BH37" s="5">
        <v>38558937</v>
      </c>
      <c r="BI37" s="5">
        <v>36845844</v>
      </c>
      <c r="BJ37" s="5">
        <v>35562921</v>
      </c>
      <c r="BK37" s="5">
        <v>36283734</v>
      </c>
      <c r="BL37" s="5">
        <v>36368520</v>
      </c>
      <c r="BM37" s="5">
        <v>37352293</v>
      </c>
      <c r="BN37" s="5">
        <v>36244429</v>
      </c>
      <c r="BO37" s="6">
        <v>25.297641944596862</v>
      </c>
      <c r="BP37" s="6">
        <v>26.35736822635711</v>
      </c>
      <c r="BQ37" s="6">
        <v>25.342450224669271</v>
      </c>
      <c r="BR37" s="6">
        <v>24.908228969106698</v>
      </c>
      <c r="BS37" s="6">
        <v>26.304175590836859</v>
      </c>
      <c r="BT37" s="6">
        <v>28.849002002044902</v>
      </c>
      <c r="BU37" s="6">
        <v>26.99235210120106</v>
      </c>
      <c r="BV37" s="6">
        <v>25.64890681383994</v>
      </c>
      <c r="BW37" s="6">
        <v>25.588354966738741</v>
      </c>
      <c r="BX37" s="6">
        <v>25.845467438144389</v>
      </c>
      <c r="BY37" s="6">
        <v>23.575911442699301</v>
      </c>
      <c r="BZ37" s="6">
        <v>24.176434118739831</v>
      </c>
      <c r="CA37" s="6">
        <v>21.577463237515762</v>
      </c>
      <c r="CB37" s="6">
        <v>20.899591491918279</v>
      </c>
      <c r="CC37" s="6">
        <v>21.06737009666708</v>
      </c>
      <c r="CD37" s="6">
        <v>18.928321231079419</v>
      </c>
      <c r="CE37" s="6">
        <v>19.372834068409372</v>
      </c>
      <c r="CF37" s="6">
        <v>16.99376075225884</v>
      </c>
      <c r="CG37" s="6">
        <v>18.08243433421173</v>
      </c>
      <c r="CH37" s="6">
        <v>18.47309572853942</v>
      </c>
      <c r="CI37" s="6" t="s">
        <v>220</v>
      </c>
      <c r="CJ37" s="6" t="s">
        <v>220</v>
      </c>
      <c r="CK37" s="6" t="s">
        <v>220</v>
      </c>
      <c r="CL37" s="6" t="s">
        <v>220</v>
      </c>
      <c r="CM37" s="6" t="s">
        <v>220</v>
      </c>
      <c r="CN37" s="6" t="s">
        <v>220</v>
      </c>
      <c r="CO37" s="6" t="s">
        <v>220</v>
      </c>
      <c r="CP37" s="6" t="s">
        <v>220</v>
      </c>
      <c r="CQ37" s="6" t="s">
        <v>220</v>
      </c>
      <c r="CR37" s="6" t="s">
        <v>220</v>
      </c>
      <c r="CS37" s="6" t="s">
        <v>220</v>
      </c>
      <c r="CT37" s="6" t="s">
        <v>220</v>
      </c>
      <c r="CU37" s="6">
        <v>22.084375782489818</v>
      </c>
      <c r="CV37" s="6">
        <v>23.016686254594418</v>
      </c>
      <c r="CW37" s="6">
        <v>22.61662410896021</v>
      </c>
      <c r="CX37" s="6">
        <v>22.144158001673961</v>
      </c>
      <c r="CY37" s="6">
        <v>23.54488147951071</v>
      </c>
      <c r="CZ37" s="6">
        <v>25.488561704528749</v>
      </c>
      <c r="DA37" s="6">
        <v>23.856322109893039</v>
      </c>
      <c r="DB37" s="6">
        <v>22.940150579597312</v>
      </c>
      <c r="DC37" s="6">
        <v>23.15269686021281</v>
      </c>
      <c r="DD37" s="6">
        <v>22.97416597095641</v>
      </c>
      <c r="DE37" s="6">
        <v>21.46038920812995</v>
      </c>
      <c r="DF37" s="6">
        <v>22.600343922785509</v>
      </c>
      <c r="DG37" s="6">
        <v>20.376313350278458</v>
      </c>
      <c r="DH37" s="6">
        <v>19.572050787576149</v>
      </c>
      <c r="DI37" s="6">
        <v>19.740415333285711</v>
      </c>
      <c r="DJ37" s="6">
        <v>17.255680712760942</v>
      </c>
      <c r="DK37" s="6">
        <v>17.565115569430692</v>
      </c>
      <c r="DL37" s="6">
        <v>15.34824178646986</v>
      </c>
      <c r="DM37" s="6">
        <v>16.563453347410942</v>
      </c>
      <c r="DN37" s="6">
        <v>16.56008798802883</v>
      </c>
      <c r="DO37" s="6" t="s">
        <v>220</v>
      </c>
      <c r="DP37" s="6" t="s">
        <v>220</v>
      </c>
      <c r="DQ37" s="6" t="s">
        <v>220</v>
      </c>
      <c r="DR37" s="6" t="s">
        <v>220</v>
      </c>
      <c r="DS37" s="6" t="s">
        <v>220</v>
      </c>
      <c r="DT37" s="6" t="s">
        <v>220</v>
      </c>
      <c r="DU37" s="6" t="s">
        <v>220</v>
      </c>
      <c r="DV37" s="6" t="s">
        <v>220</v>
      </c>
      <c r="DW37" s="6" t="s">
        <v>220</v>
      </c>
      <c r="DX37" s="6" t="s">
        <v>220</v>
      </c>
      <c r="DY37" s="6" t="s">
        <v>220</v>
      </c>
      <c r="DZ37" s="6" t="s">
        <v>220</v>
      </c>
      <c r="EA37" s="6">
        <v>23.315686103358296</v>
      </c>
      <c r="EB37" s="6">
        <v>24.036104591930449</v>
      </c>
      <c r="EC37" s="6">
        <v>22.871038178075924</v>
      </c>
      <c r="ED37" s="6">
        <v>22.483100405407448</v>
      </c>
      <c r="EE37" s="6">
        <v>23.656228432889733</v>
      </c>
      <c r="EF37" s="6">
        <v>25.41011294132041</v>
      </c>
      <c r="EG37" s="6">
        <v>23.9682918876644</v>
      </c>
      <c r="EH37" s="6">
        <v>23.206011914908814</v>
      </c>
      <c r="EI37" s="6">
        <v>23.309626890329174</v>
      </c>
      <c r="EJ37" s="6">
        <v>23.477314821135849</v>
      </c>
      <c r="EK37" s="6">
        <v>21.543717947612162</v>
      </c>
      <c r="EL37" s="6">
        <v>21.901312069024041</v>
      </c>
      <c r="EM37" s="6">
        <v>20.029137342437348</v>
      </c>
      <c r="EN37" s="6">
        <v>19.952742485564542</v>
      </c>
      <c r="EO37" s="6">
        <v>20.489499100087055</v>
      </c>
      <c r="EP37" s="6">
        <v>18.519190149602029</v>
      </c>
      <c r="EQ37" s="6">
        <v>18.863055629369246</v>
      </c>
      <c r="ER37" s="6">
        <v>16.516365502570672</v>
      </c>
      <c r="ES37" s="6">
        <v>17.740640102801443</v>
      </c>
      <c r="ET37" s="6">
        <v>18.259432064487626</v>
      </c>
      <c r="EU37" s="6" t="s">
        <v>220</v>
      </c>
      <c r="EV37" s="6" t="s">
        <v>220</v>
      </c>
      <c r="EW37" s="6" t="s">
        <v>220</v>
      </c>
      <c r="EX37" s="6" t="s">
        <v>220</v>
      </c>
      <c r="EY37" s="6" t="s">
        <v>220</v>
      </c>
      <c r="EZ37" s="6" t="s">
        <v>220</v>
      </c>
      <c r="FA37" s="6" t="s">
        <v>220</v>
      </c>
      <c r="FB37" s="6" t="s">
        <v>220</v>
      </c>
      <c r="FC37" s="6" t="s">
        <v>220</v>
      </c>
      <c r="FD37" s="6" t="s">
        <v>220</v>
      </c>
      <c r="FE37" s="6" t="s">
        <v>220</v>
      </c>
      <c r="FF37" s="6" t="s">
        <v>220</v>
      </c>
      <c r="FG37" s="6">
        <v>13.835379922328839</v>
      </c>
      <c r="FH37" s="6">
        <v>14.045681217888971</v>
      </c>
      <c r="FI37" s="6">
        <v>13.88857871172829</v>
      </c>
      <c r="FJ37" s="6">
        <v>13.713611372228359</v>
      </c>
      <c r="FK37" s="6">
        <v>14.150302894586709</v>
      </c>
      <c r="FL37" s="6">
        <v>14.730331096774997</v>
      </c>
      <c r="FM37" s="6">
        <v>14.20310030077183</v>
      </c>
      <c r="FN37" s="6">
        <v>14.199840344045308</v>
      </c>
      <c r="FO37" s="6">
        <v>14.225442817603357</v>
      </c>
      <c r="FP37" s="6">
        <v>14.09444530972403</v>
      </c>
      <c r="FQ37" s="6">
        <v>13.068023516979787</v>
      </c>
      <c r="FR37" s="6">
        <v>12.939323088973239</v>
      </c>
      <c r="FS37" s="6">
        <v>11.822213891479064</v>
      </c>
      <c r="FT37" s="6">
        <v>11.566131022642542</v>
      </c>
      <c r="FU37" s="6">
        <v>11.925733726897084</v>
      </c>
      <c r="FV37" s="6">
        <v>11.302775226282332</v>
      </c>
      <c r="FW37" s="6">
        <v>11.821535793090742</v>
      </c>
      <c r="FX37" s="6">
        <v>12.616284342364015</v>
      </c>
      <c r="FY37" s="6">
        <v>13.712220755656245</v>
      </c>
      <c r="FZ37" s="6">
        <v>14.202677559292471</v>
      </c>
      <c r="GA37" s="6" t="s">
        <v>220</v>
      </c>
      <c r="GB37" s="6" t="s">
        <v>220</v>
      </c>
      <c r="GC37" s="6" t="s">
        <v>220</v>
      </c>
      <c r="GD37" s="6" t="s">
        <v>220</v>
      </c>
      <c r="GE37" s="6" t="s">
        <v>220</v>
      </c>
      <c r="GF37" s="6" t="s">
        <v>220</v>
      </c>
      <c r="GG37" s="6" t="s">
        <v>220</v>
      </c>
      <c r="GH37" s="6" t="s">
        <v>220</v>
      </c>
      <c r="GI37" s="6" t="s">
        <v>220</v>
      </c>
      <c r="GJ37" s="6" t="s">
        <v>220</v>
      </c>
      <c r="GK37" s="6" t="s">
        <v>220</v>
      </c>
      <c r="GL37" s="6" t="s">
        <v>220</v>
      </c>
      <c r="GM37" s="5">
        <v>2959949</v>
      </c>
      <c r="GN37" s="5">
        <v>2934275</v>
      </c>
      <c r="GO37" s="5">
        <v>2910280</v>
      </c>
      <c r="GP37" s="5">
        <v>2896029</v>
      </c>
      <c r="GQ37" s="5">
        <v>2886033</v>
      </c>
      <c r="GR37" s="5">
        <v>2869881</v>
      </c>
      <c r="GS37" s="5">
        <v>2859548</v>
      </c>
      <c r="GT37" s="5">
        <v>2849583</v>
      </c>
      <c r="GU37" s="5">
        <v>2832765</v>
      </c>
      <c r="GV37" s="5">
        <v>2807486</v>
      </c>
      <c r="GW37" s="5">
        <v>2780686</v>
      </c>
      <c r="GX37" s="5">
        <v>2769279</v>
      </c>
      <c r="GY37" s="5">
        <v>2748258</v>
      </c>
      <c r="GZ37" s="5">
        <v>2728949</v>
      </c>
      <c r="HA37" s="5">
        <v>2709844</v>
      </c>
      <c r="HB37" s="5">
        <v>2696197</v>
      </c>
      <c r="HC37" s="5">
        <v>2791967</v>
      </c>
      <c r="HD37" s="5">
        <v>2823115</v>
      </c>
      <c r="HE37" s="5">
        <v>2762033</v>
      </c>
      <c r="HF37" s="5">
        <v>2719655</v>
      </c>
      <c r="HG37" s="5" t="s">
        <v>220</v>
      </c>
      <c r="HH37" s="5" t="s">
        <v>220</v>
      </c>
      <c r="HI37" s="5" t="s">
        <v>220</v>
      </c>
      <c r="HJ37" s="5" t="s">
        <v>220</v>
      </c>
      <c r="HK37" s="5" t="s">
        <v>220</v>
      </c>
      <c r="HL37" s="5" t="s">
        <v>220</v>
      </c>
      <c r="HM37" s="5" t="s">
        <v>220</v>
      </c>
      <c r="HN37" s="5" t="s">
        <v>220</v>
      </c>
      <c r="HO37" s="5" t="s">
        <v>220</v>
      </c>
      <c r="HP37" s="5" t="s">
        <v>220</v>
      </c>
      <c r="HQ37" s="5" t="s">
        <v>220</v>
      </c>
      <c r="HR37" s="5" t="s">
        <v>220</v>
      </c>
      <c r="HS37" s="5">
        <v>3518923</v>
      </c>
      <c r="HT37" s="5">
        <v>3482663</v>
      </c>
      <c r="HU37" s="5">
        <v>3446103</v>
      </c>
      <c r="HV37" s="5">
        <v>3419697</v>
      </c>
      <c r="HW37" s="5">
        <v>3397754</v>
      </c>
      <c r="HX37" s="5">
        <v>3369478</v>
      </c>
      <c r="HY37" s="5">
        <v>3354612</v>
      </c>
      <c r="HZ37" s="5">
        <v>3344672</v>
      </c>
      <c r="IA37" s="5">
        <v>3329293</v>
      </c>
      <c r="IB37" s="5">
        <v>3308064</v>
      </c>
      <c r="IC37" s="5">
        <v>3277857</v>
      </c>
      <c r="ID37" s="5">
        <v>3261501</v>
      </c>
      <c r="IE37" s="5">
        <v>3235950</v>
      </c>
      <c r="IF37" s="5">
        <v>3203541</v>
      </c>
      <c r="IG37" s="5">
        <v>3176582</v>
      </c>
      <c r="IH37" s="5">
        <v>3152539</v>
      </c>
      <c r="II37" s="5">
        <v>3260256</v>
      </c>
      <c r="IJ37" s="5">
        <v>3275606</v>
      </c>
      <c r="IK37" s="5">
        <v>3200921</v>
      </c>
      <c r="IL37" s="5">
        <v>3150572</v>
      </c>
      <c r="IM37" s="5" t="s">
        <v>220</v>
      </c>
      <c r="IN37" s="5" t="s">
        <v>220</v>
      </c>
      <c r="IO37" s="5" t="s">
        <v>220</v>
      </c>
      <c r="IP37" s="5" t="s">
        <v>220</v>
      </c>
      <c r="IQ37" s="5" t="s">
        <v>220</v>
      </c>
      <c r="IR37" s="5" t="s">
        <v>220</v>
      </c>
      <c r="IS37" s="5" t="s">
        <v>220</v>
      </c>
      <c r="IT37" s="5" t="s">
        <v>220</v>
      </c>
      <c r="IU37" s="5" t="s">
        <v>220</v>
      </c>
      <c r="IV37" s="5" t="s">
        <v>220</v>
      </c>
      <c r="IW37" s="5" t="s">
        <v>220</v>
      </c>
      <c r="IX37" s="5" t="s">
        <v>220</v>
      </c>
      <c r="IY37">
        <v>55226933</v>
      </c>
      <c r="IZ37">
        <v>56832110</v>
      </c>
      <c r="JA37">
        <v>55317849</v>
      </c>
      <c r="JB37">
        <v>56744411</v>
      </c>
      <c r="JC37">
        <v>57035189</v>
      </c>
      <c r="JD37">
        <v>56303025</v>
      </c>
      <c r="JE37">
        <v>56917897</v>
      </c>
      <c r="JF37">
        <v>56878555</v>
      </c>
      <c r="JG37">
        <v>57263532</v>
      </c>
      <c r="JH37">
        <v>58073715</v>
      </c>
      <c r="JI37">
        <v>55992224</v>
      </c>
      <c r="JJ37">
        <v>57605355</v>
      </c>
      <c r="JK37">
        <v>57532549</v>
      </c>
      <c r="JL37">
        <v>55551757</v>
      </c>
      <c r="JM37">
        <v>56615309</v>
      </c>
      <c r="JN37">
        <v>54045647</v>
      </c>
      <c r="JO37">
        <v>53087620</v>
      </c>
      <c r="JP37">
        <v>43577664</v>
      </c>
      <c r="JQ37">
        <v>42462006</v>
      </c>
      <c r="JR37">
        <v>41242336</v>
      </c>
      <c r="JS37" t="s">
        <v>220</v>
      </c>
      <c r="JT37" t="s">
        <v>220</v>
      </c>
      <c r="JU37" t="s">
        <v>220</v>
      </c>
      <c r="JV37" t="s">
        <v>220</v>
      </c>
      <c r="JW37" t="s">
        <v>220</v>
      </c>
      <c r="JX37" t="s">
        <v>220</v>
      </c>
      <c r="JY37" t="s">
        <v>220</v>
      </c>
      <c r="JZ37" t="s">
        <v>220</v>
      </c>
      <c r="KA37" t="s">
        <v>220</v>
      </c>
      <c r="KB37" t="s">
        <v>220</v>
      </c>
      <c r="KC37" t="s">
        <v>220</v>
      </c>
      <c r="KD37" t="s">
        <v>220</v>
      </c>
    </row>
    <row r="38" spans="1:290" hidden="1" x14ac:dyDescent="0.3">
      <c r="A38" s="1" t="s">
        <v>36</v>
      </c>
      <c r="B38" s="2">
        <v>4059417</v>
      </c>
      <c r="C38" s="5">
        <v>680</v>
      </c>
      <c r="D38" s="5">
        <v>700</v>
      </c>
      <c r="E38" s="5">
        <v>673</v>
      </c>
      <c r="F38" s="5">
        <v>678</v>
      </c>
      <c r="G38" s="5">
        <v>691</v>
      </c>
      <c r="H38" s="5">
        <v>698</v>
      </c>
      <c r="I38" s="5">
        <v>742</v>
      </c>
      <c r="J38" s="5">
        <v>734</v>
      </c>
      <c r="K38" s="5">
        <v>747</v>
      </c>
      <c r="L38" s="5">
        <v>736</v>
      </c>
      <c r="M38" s="5">
        <v>695</v>
      </c>
      <c r="N38" s="5">
        <v>733</v>
      </c>
      <c r="O38" s="5">
        <v>7970</v>
      </c>
      <c r="P38" s="5">
        <v>8103</v>
      </c>
      <c r="Q38" s="5">
        <v>8393</v>
      </c>
      <c r="R38" s="5">
        <v>8077</v>
      </c>
      <c r="S38" s="5">
        <v>8200</v>
      </c>
      <c r="T38" s="5">
        <v>8462</v>
      </c>
      <c r="U38" s="5">
        <v>8227</v>
      </c>
      <c r="V38" s="5">
        <v>8037</v>
      </c>
      <c r="W38" s="5">
        <v>8100</v>
      </c>
      <c r="X38" s="5">
        <v>7839</v>
      </c>
      <c r="Y38" s="5">
        <v>7759</v>
      </c>
      <c r="Z38" s="5">
        <v>7895</v>
      </c>
      <c r="AA38" s="5">
        <v>7818</v>
      </c>
      <c r="AB38" s="5">
        <v>7663</v>
      </c>
      <c r="AC38" s="5" t="s">
        <v>220</v>
      </c>
      <c r="AD38" s="5" t="s">
        <v>220</v>
      </c>
      <c r="AE38" s="5" t="s">
        <v>220</v>
      </c>
      <c r="AF38" s="5" t="s">
        <v>220</v>
      </c>
      <c r="AG38" s="5" t="s">
        <v>220</v>
      </c>
      <c r="AH38" s="5" t="s">
        <v>220</v>
      </c>
      <c r="AI38" s="5">
        <v>974977</v>
      </c>
      <c r="AJ38" s="5">
        <v>1085862</v>
      </c>
      <c r="AK38" s="5">
        <v>1086841</v>
      </c>
      <c r="AL38" s="5">
        <v>1048854</v>
      </c>
      <c r="AM38" s="5">
        <v>1017026</v>
      </c>
      <c r="AN38" s="5">
        <v>1029843</v>
      </c>
      <c r="AO38" s="5">
        <v>1052487</v>
      </c>
      <c r="AP38" s="5">
        <v>1012810</v>
      </c>
      <c r="AQ38" s="5">
        <v>1114972</v>
      </c>
      <c r="AR38" s="5">
        <v>1518808</v>
      </c>
      <c r="AS38" s="5">
        <v>1314962</v>
      </c>
      <c r="AT38" s="5">
        <v>1438435</v>
      </c>
      <c r="AU38" s="5">
        <v>1496108</v>
      </c>
      <c r="AV38" s="5">
        <v>1421765</v>
      </c>
      <c r="AW38" s="5">
        <v>1552713</v>
      </c>
      <c r="AX38" s="5">
        <v>1517222</v>
      </c>
      <c r="AY38" s="5">
        <v>1422766</v>
      </c>
      <c r="AZ38" s="5">
        <v>1457901</v>
      </c>
      <c r="BA38" s="5">
        <v>1390389</v>
      </c>
      <c r="BB38" s="5">
        <v>1461077</v>
      </c>
      <c r="BC38" s="5">
        <v>1376920</v>
      </c>
      <c r="BD38" s="5">
        <v>1425888</v>
      </c>
      <c r="BE38" s="5">
        <v>1431359</v>
      </c>
      <c r="BF38" s="5">
        <v>1281197</v>
      </c>
      <c r="BG38" s="5">
        <v>1329219</v>
      </c>
      <c r="BH38" s="5">
        <v>1183320</v>
      </c>
      <c r="BI38" s="5" t="s">
        <v>220</v>
      </c>
      <c r="BJ38" s="5" t="s">
        <v>220</v>
      </c>
      <c r="BK38" s="5" t="s">
        <v>220</v>
      </c>
      <c r="BL38" s="5" t="s">
        <v>220</v>
      </c>
      <c r="BM38" s="5" t="s">
        <v>220</v>
      </c>
      <c r="BN38" s="5" t="s">
        <v>220</v>
      </c>
      <c r="BO38" s="6">
        <v>8.8235294117646994</v>
      </c>
      <c r="BP38" s="6">
        <v>8.8698140200286097</v>
      </c>
      <c r="BQ38" s="6">
        <v>9.0638930163447196</v>
      </c>
      <c r="BR38" s="6">
        <v>8.2595870206489597</v>
      </c>
      <c r="BS38" s="6">
        <v>8.3936324167872591</v>
      </c>
      <c r="BT38" s="6">
        <v>8.8952654232424599</v>
      </c>
      <c r="BU38" s="6">
        <v>8.3557951482479709</v>
      </c>
      <c r="BV38" s="6">
        <v>8.5351787773933108</v>
      </c>
      <c r="BW38" s="6">
        <v>8.5057471264367805</v>
      </c>
      <c r="BX38" s="6">
        <v>8.4295612009237804</v>
      </c>
      <c r="BY38" s="6">
        <v>8.5956416464890992</v>
      </c>
      <c r="BZ38" s="6">
        <v>7.8478002378121197</v>
      </c>
      <c r="CA38" s="6">
        <v>7.1822541966426803</v>
      </c>
      <c r="CB38" s="6">
        <v>6.7616916008952703</v>
      </c>
      <c r="CC38" s="6">
        <v>6.4841009392327704</v>
      </c>
      <c r="CD38" s="6">
        <v>6.0463474885307598</v>
      </c>
      <c r="CE38" s="6">
        <v>6.3292682926829196</v>
      </c>
      <c r="CF38" s="6">
        <v>5.5187898841881298</v>
      </c>
      <c r="CG38" s="6">
        <v>6.1018597301568001</v>
      </c>
      <c r="CH38" s="6">
        <v>5.3129277093442804</v>
      </c>
      <c r="CI38" s="6" t="s">
        <v>220</v>
      </c>
      <c r="CJ38" s="6" t="s">
        <v>220</v>
      </c>
      <c r="CK38" s="6" t="s">
        <v>220</v>
      </c>
      <c r="CL38" s="6" t="s">
        <v>220</v>
      </c>
      <c r="CM38" s="6" t="s">
        <v>220</v>
      </c>
      <c r="CN38" s="6" t="s">
        <v>220</v>
      </c>
      <c r="CO38" s="6" t="s">
        <v>220</v>
      </c>
      <c r="CP38" s="6" t="s">
        <v>220</v>
      </c>
      <c r="CQ38" s="6" t="s">
        <v>220</v>
      </c>
      <c r="CR38" s="6" t="s">
        <v>220</v>
      </c>
      <c r="CS38" s="6" t="s">
        <v>220</v>
      </c>
      <c r="CT38" s="6" t="s">
        <v>220</v>
      </c>
      <c r="CU38" s="6">
        <v>5.0561241454214096</v>
      </c>
      <c r="CV38" s="6">
        <v>4.74756897982338</v>
      </c>
      <c r="CW38" s="6">
        <v>5.0585941633092002</v>
      </c>
      <c r="CX38" s="6">
        <v>4.8888596506282003</v>
      </c>
      <c r="CY38" s="6">
        <v>5.3044920019589403</v>
      </c>
      <c r="CZ38" s="6">
        <v>5.8445171420331503</v>
      </c>
      <c r="DA38" s="6">
        <v>5.29967273183395</v>
      </c>
      <c r="DB38" s="6">
        <v>5.64054462337457</v>
      </c>
      <c r="DC38" s="6">
        <v>5.6738061611712096</v>
      </c>
      <c r="DD38" s="6">
        <v>5.3358480528411798</v>
      </c>
      <c r="DE38" s="6">
        <v>5.9600203521539301</v>
      </c>
      <c r="DF38" s="6">
        <v>5.6658919970485497</v>
      </c>
      <c r="DG38" s="6">
        <v>5.2827684805670803</v>
      </c>
      <c r="DH38" s="6">
        <v>4.9567552970199404</v>
      </c>
      <c r="DI38" s="6">
        <v>4.6637588572433604</v>
      </c>
      <c r="DJ38" s="6">
        <v>4.0582954354751601</v>
      </c>
      <c r="DK38" s="6">
        <v>4.4818712584651497</v>
      </c>
      <c r="DL38" s="6">
        <v>3.6517599071212699</v>
      </c>
      <c r="DM38" s="6">
        <v>4.2334357135573901</v>
      </c>
      <c r="DN38" s="6">
        <v>3.56333381936073</v>
      </c>
      <c r="DO38" s="6" t="s">
        <v>220</v>
      </c>
      <c r="DP38" s="6" t="s">
        <v>220</v>
      </c>
      <c r="DQ38" s="6" t="s">
        <v>220</v>
      </c>
      <c r="DR38" s="6" t="s">
        <v>220</v>
      </c>
      <c r="DS38" s="6" t="s">
        <v>220</v>
      </c>
      <c r="DT38" s="6" t="s">
        <v>220</v>
      </c>
      <c r="DU38" s="6" t="s">
        <v>220</v>
      </c>
      <c r="DV38" s="6" t="s">
        <v>220</v>
      </c>
      <c r="DW38" s="6" t="s">
        <v>220</v>
      </c>
      <c r="DX38" s="6" t="s">
        <v>220</v>
      </c>
      <c r="DY38" s="6" t="s">
        <v>220</v>
      </c>
      <c r="DZ38" s="6" t="s">
        <v>220</v>
      </c>
      <c r="EA38" s="6">
        <v>8.8235294117647065</v>
      </c>
      <c r="EB38" s="6">
        <v>8.8698140200286115</v>
      </c>
      <c r="EC38" s="6">
        <v>9.0638930163447249</v>
      </c>
      <c r="ED38" s="6">
        <v>8.2595870206489668</v>
      </c>
      <c r="EE38" s="6">
        <v>8.3936324167872645</v>
      </c>
      <c r="EF38" s="6">
        <v>8.8952654232424671</v>
      </c>
      <c r="EG38" s="6">
        <v>8.355795148247978</v>
      </c>
      <c r="EH38" s="6">
        <v>8.5351787773933108</v>
      </c>
      <c r="EI38" s="6">
        <v>8.5057471264367823</v>
      </c>
      <c r="EJ38" s="6">
        <v>8.4295612009237875</v>
      </c>
      <c r="EK38" s="6">
        <v>8.5956416464891046</v>
      </c>
      <c r="EL38" s="6">
        <v>7.8478002378121285</v>
      </c>
      <c r="EM38" s="6">
        <v>7.1822541966426856</v>
      </c>
      <c r="EN38" s="6">
        <v>6.7616916008952765</v>
      </c>
      <c r="EO38" s="6">
        <v>6.4841009392327713</v>
      </c>
      <c r="EP38" s="6">
        <v>6.0463474885307606</v>
      </c>
      <c r="EQ38" s="6">
        <v>6.3292682926829267</v>
      </c>
      <c r="ER38" s="6">
        <v>5.5187898841881351</v>
      </c>
      <c r="ES38" s="6">
        <v>6.1018597301568009</v>
      </c>
      <c r="ET38" s="6">
        <v>5.3129277093442822</v>
      </c>
      <c r="EU38" s="6" t="s">
        <v>220</v>
      </c>
      <c r="EV38" s="6" t="s">
        <v>220</v>
      </c>
      <c r="EW38" s="6" t="s">
        <v>220</v>
      </c>
      <c r="EX38" s="6" t="s">
        <v>220</v>
      </c>
      <c r="EY38" s="6" t="s">
        <v>220</v>
      </c>
      <c r="EZ38" s="6" t="s">
        <v>220</v>
      </c>
      <c r="FA38" s="6" t="s">
        <v>220</v>
      </c>
      <c r="FB38" s="6" t="s">
        <v>220</v>
      </c>
      <c r="FC38" s="6" t="s">
        <v>220</v>
      </c>
      <c r="FD38" s="6" t="s">
        <v>220</v>
      </c>
      <c r="FE38" s="6" t="s">
        <v>220</v>
      </c>
      <c r="FF38" s="6" t="s">
        <v>220</v>
      </c>
      <c r="FG38" s="6">
        <v>5.0561241454214185</v>
      </c>
      <c r="FH38" s="6">
        <v>4.7475689798233844</v>
      </c>
      <c r="FI38" s="6">
        <v>5.0585941633092064</v>
      </c>
      <c r="FJ38" s="6">
        <v>4.8888596506282092</v>
      </c>
      <c r="FK38" s="6">
        <v>5.3044920019589448</v>
      </c>
      <c r="FL38" s="6">
        <v>5.8445171420331565</v>
      </c>
      <c r="FM38" s="6">
        <v>5.2996727318339563</v>
      </c>
      <c r="FN38" s="6">
        <v>5.6405446233745717</v>
      </c>
      <c r="FO38" s="6">
        <v>5.6738061611712105</v>
      </c>
      <c r="FP38" s="6">
        <v>5.3358480528411896</v>
      </c>
      <c r="FQ38" s="6">
        <v>5.9600203521539363</v>
      </c>
      <c r="FR38" s="6">
        <v>5.6658919970485586</v>
      </c>
      <c r="FS38" s="6">
        <v>5.2827684805670838</v>
      </c>
      <c r="FT38" s="6">
        <v>4.9567552970199475</v>
      </c>
      <c r="FU38" s="6">
        <v>4.6637588572433604</v>
      </c>
      <c r="FV38" s="6">
        <v>4.058295435475169</v>
      </c>
      <c r="FW38" s="6">
        <v>4.4818712584651559</v>
      </c>
      <c r="FX38" s="6">
        <v>3.6517599071212765</v>
      </c>
      <c r="FY38" s="6">
        <v>4.2334357135573963</v>
      </c>
      <c r="FZ38" s="6">
        <v>3.56333381936073</v>
      </c>
      <c r="GA38" s="6" t="s">
        <v>220</v>
      </c>
      <c r="GB38" s="6" t="s">
        <v>220</v>
      </c>
      <c r="GC38" s="6" t="s">
        <v>220</v>
      </c>
      <c r="GD38" s="6" t="s">
        <v>220</v>
      </c>
      <c r="GE38" s="6" t="s">
        <v>220</v>
      </c>
      <c r="GF38" s="6" t="s">
        <v>220</v>
      </c>
      <c r="GG38" s="6" t="s">
        <v>220</v>
      </c>
      <c r="GH38" s="6" t="s">
        <v>220</v>
      </c>
      <c r="GI38" s="6" t="s">
        <v>220</v>
      </c>
      <c r="GJ38" s="6" t="s">
        <v>220</v>
      </c>
      <c r="GK38" s="6" t="s">
        <v>220</v>
      </c>
      <c r="GL38" s="6" t="s">
        <v>220</v>
      </c>
      <c r="GM38" s="5">
        <v>83</v>
      </c>
      <c r="GN38" s="5">
        <v>85</v>
      </c>
      <c r="GO38" s="5">
        <v>86</v>
      </c>
      <c r="GP38" s="5">
        <v>86</v>
      </c>
      <c r="GQ38" s="5">
        <v>90</v>
      </c>
      <c r="GR38" s="5">
        <v>87</v>
      </c>
      <c r="GS38" s="5">
        <v>88</v>
      </c>
      <c r="GT38" s="5">
        <v>92</v>
      </c>
      <c r="GU38" s="5">
        <v>92</v>
      </c>
      <c r="GV38" s="5">
        <v>97</v>
      </c>
      <c r="GW38" s="5">
        <v>99</v>
      </c>
      <c r="GX38" s="5">
        <v>99</v>
      </c>
      <c r="GY38" s="5">
        <v>984</v>
      </c>
      <c r="GZ38" s="5">
        <v>983</v>
      </c>
      <c r="HA38" s="5">
        <v>987</v>
      </c>
      <c r="HB38" s="5">
        <v>991</v>
      </c>
      <c r="HC38" s="5">
        <v>991</v>
      </c>
      <c r="HD38" s="5">
        <v>976</v>
      </c>
      <c r="HE38" s="5">
        <v>889</v>
      </c>
      <c r="HF38" s="5">
        <v>871</v>
      </c>
      <c r="HG38" s="5" t="s">
        <v>220</v>
      </c>
      <c r="HH38" s="5" t="s">
        <v>220</v>
      </c>
      <c r="HI38" s="5" t="s">
        <v>220</v>
      </c>
      <c r="HJ38" s="5" t="s">
        <v>220</v>
      </c>
      <c r="HK38" s="5" t="s">
        <v>220</v>
      </c>
      <c r="HL38" s="5" t="s">
        <v>220</v>
      </c>
      <c r="HM38" s="5" t="s">
        <v>220</v>
      </c>
      <c r="HN38" s="5" t="s">
        <v>220</v>
      </c>
      <c r="HO38" s="5" t="s">
        <v>220</v>
      </c>
      <c r="HP38" s="5" t="s">
        <v>220</v>
      </c>
      <c r="HQ38" s="5" t="s">
        <v>220</v>
      </c>
      <c r="HR38" s="5" t="s">
        <v>220</v>
      </c>
      <c r="HS38" s="5">
        <v>104</v>
      </c>
      <c r="HT38" s="5">
        <v>106</v>
      </c>
      <c r="HU38" s="5">
        <v>109</v>
      </c>
      <c r="HV38" s="5">
        <v>109</v>
      </c>
      <c r="HW38" s="5">
        <v>113</v>
      </c>
      <c r="HX38" s="5">
        <v>110</v>
      </c>
      <c r="HY38" s="5">
        <v>105</v>
      </c>
      <c r="HZ38" s="5">
        <v>110</v>
      </c>
      <c r="IA38" s="5">
        <v>111</v>
      </c>
      <c r="IB38" s="5">
        <v>116</v>
      </c>
      <c r="IC38" s="5">
        <v>116</v>
      </c>
      <c r="ID38" s="5">
        <v>116</v>
      </c>
      <c r="IE38" s="5">
        <v>1174</v>
      </c>
      <c r="IF38" s="5">
        <v>1169</v>
      </c>
      <c r="IG38" s="5">
        <v>1170</v>
      </c>
      <c r="IH38" s="5">
        <v>1170</v>
      </c>
      <c r="II38" s="5">
        <v>1188</v>
      </c>
      <c r="IJ38" s="5">
        <v>1172</v>
      </c>
      <c r="IK38" s="5">
        <v>1076</v>
      </c>
      <c r="IL38" s="5">
        <v>1045</v>
      </c>
      <c r="IM38" s="5" t="s">
        <v>220</v>
      </c>
      <c r="IN38" s="5" t="s">
        <v>220</v>
      </c>
      <c r="IO38" s="5" t="s">
        <v>220</v>
      </c>
      <c r="IP38" s="5" t="s">
        <v>220</v>
      </c>
      <c r="IQ38" s="5" t="s">
        <v>220</v>
      </c>
      <c r="IR38" s="5" t="s">
        <v>220</v>
      </c>
      <c r="IS38" s="5" t="s">
        <v>220</v>
      </c>
      <c r="IT38" s="5" t="s">
        <v>220</v>
      </c>
      <c r="IU38" s="5" t="s">
        <v>220</v>
      </c>
      <c r="IV38" s="5" t="s">
        <v>220</v>
      </c>
      <c r="IW38" s="5" t="s">
        <v>220</v>
      </c>
      <c r="IX38" s="5" t="s">
        <v>220</v>
      </c>
      <c r="IY38">
        <v>959391</v>
      </c>
      <c r="IZ38">
        <v>1085861</v>
      </c>
      <c r="JA38">
        <v>1086883</v>
      </c>
      <c r="JB38">
        <v>1048854</v>
      </c>
      <c r="JC38">
        <v>1016874</v>
      </c>
      <c r="JD38">
        <v>1029837</v>
      </c>
      <c r="JE38">
        <v>1052348</v>
      </c>
      <c r="JF38">
        <v>1012810</v>
      </c>
      <c r="JG38">
        <v>1094662</v>
      </c>
      <c r="JH38">
        <v>1496257</v>
      </c>
      <c r="JI38">
        <v>1297160</v>
      </c>
      <c r="JJ38">
        <v>1394573</v>
      </c>
      <c r="JK38">
        <v>1403109</v>
      </c>
      <c r="JL38">
        <v>1370110</v>
      </c>
      <c r="JM38">
        <v>1444157</v>
      </c>
      <c r="JN38">
        <v>1442034</v>
      </c>
      <c r="JO38">
        <v>1405172</v>
      </c>
      <c r="JP38">
        <v>1451355</v>
      </c>
      <c r="JQ38">
        <v>1363219</v>
      </c>
      <c r="JR38">
        <v>1460823</v>
      </c>
      <c r="JS38" t="s">
        <v>220</v>
      </c>
      <c r="JT38" t="s">
        <v>220</v>
      </c>
      <c r="JU38" t="s">
        <v>220</v>
      </c>
      <c r="JV38" t="s">
        <v>220</v>
      </c>
      <c r="JW38" t="s">
        <v>220</v>
      </c>
      <c r="JX38" t="s">
        <v>220</v>
      </c>
      <c r="JY38" t="s">
        <v>220</v>
      </c>
      <c r="JZ38" t="s">
        <v>220</v>
      </c>
      <c r="KA38" t="s">
        <v>220</v>
      </c>
      <c r="KB38" t="s">
        <v>220</v>
      </c>
      <c r="KC38" t="s">
        <v>220</v>
      </c>
      <c r="KD38" t="s">
        <v>220</v>
      </c>
    </row>
    <row r="39" spans="1:290" hidden="1" x14ac:dyDescent="0.3">
      <c r="A39" s="1" t="s">
        <v>37</v>
      </c>
      <c r="B39" s="2">
        <v>4057081</v>
      </c>
      <c r="C39" s="5">
        <v>12484700</v>
      </c>
      <c r="D39" s="5">
        <v>13051498</v>
      </c>
      <c r="E39" s="5">
        <v>12341231</v>
      </c>
      <c r="F39" s="5">
        <v>12789439</v>
      </c>
      <c r="G39" s="5">
        <v>12494679</v>
      </c>
      <c r="H39" s="5">
        <v>12593983</v>
      </c>
      <c r="I39" s="5">
        <v>12792609</v>
      </c>
      <c r="J39" s="5">
        <v>12901196</v>
      </c>
      <c r="K39" s="5">
        <v>12931530</v>
      </c>
      <c r="L39" s="5">
        <v>12968152</v>
      </c>
      <c r="M39" s="5">
        <v>12385603</v>
      </c>
      <c r="N39" s="5">
        <v>12853576</v>
      </c>
      <c r="O39" s="5">
        <v>13205447</v>
      </c>
      <c r="P39" s="5">
        <v>12975048</v>
      </c>
      <c r="Q39" s="5">
        <v>13286010</v>
      </c>
      <c r="R39" s="5">
        <v>12346200</v>
      </c>
      <c r="S39" s="5">
        <v>12462333</v>
      </c>
      <c r="T39" s="5">
        <v>12698034</v>
      </c>
      <c r="U39" s="5">
        <v>11813350</v>
      </c>
      <c r="V39" s="5">
        <v>11539312</v>
      </c>
      <c r="W39" s="5">
        <v>11447338</v>
      </c>
      <c r="X39" s="5">
        <v>11031902</v>
      </c>
      <c r="Y39" s="5">
        <v>10812365</v>
      </c>
      <c r="Z39" s="5">
        <v>10920777</v>
      </c>
      <c r="AA39" s="5">
        <v>10711599</v>
      </c>
      <c r="AB39" s="5">
        <v>10222146</v>
      </c>
      <c r="AC39" s="5">
        <v>10066140</v>
      </c>
      <c r="AD39" s="5">
        <v>9732528</v>
      </c>
      <c r="AE39" s="5">
        <v>9997392</v>
      </c>
      <c r="AF39" s="5">
        <v>9419020</v>
      </c>
      <c r="AG39" s="5">
        <v>9431120</v>
      </c>
      <c r="AH39" s="5">
        <v>9305752</v>
      </c>
      <c r="AI39" s="5">
        <v>37155929</v>
      </c>
      <c r="AJ39" s="5">
        <v>37717794</v>
      </c>
      <c r="AK39" s="5">
        <v>36119073</v>
      </c>
      <c r="AL39" s="5">
        <v>36746531</v>
      </c>
      <c r="AM39" s="5">
        <v>36357438</v>
      </c>
      <c r="AN39" s="5">
        <v>35893242</v>
      </c>
      <c r="AO39" s="5">
        <v>35276791</v>
      </c>
      <c r="AP39" s="5">
        <v>35814492</v>
      </c>
      <c r="AQ39" s="5">
        <v>35283585</v>
      </c>
      <c r="AR39" s="5">
        <v>35008853</v>
      </c>
      <c r="AS39" s="5">
        <v>34719252</v>
      </c>
      <c r="AT39" s="5">
        <v>37119800</v>
      </c>
      <c r="AU39" s="5">
        <v>38798898</v>
      </c>
      <c r="AV39" s="5">
        <v>37855350</v>
      </c>
      <c r="AW39" s="5">
        <v>38513231</v>
      </c>
      <c r="AX39" s="5">
        <v>35980746</v>
      </c>
      <c r="AY39" s="5">
        <v>36010387</v>
      </c>
      <c r="AZ39" s="5">
        <v>37371745</v>
      </c>
      <c r="BA39" s="5">
        <v>38934190</v>
      </c>
      <c r="BB39" s="5">
        <v>40307415</v>
      </c>
      <c r="BC39" s="5">
        <v>40379595</v>
      </c>
      <c r="BD39" s="5">
        <v>39766507</v>
      </c>
      <c r="BE39" s="5">
        <v>37880714</v>
      </c>
      <c r="BF39" s="5">
        <v>37051271</v>
      </c>
      <c r="BG39" s="5">
        <v>35506300</v>
      </c>
      <c r="BH39" s="5">
        <v>34461749</v>
      </c>
      <c r="BI39" s="5">
        <v>32764347</v>
      </c>
      <c r="BJ39" s="5">
        <v>31601094</v>
      </c>
      <c r="BK39" s="5">
        <v>30692171</v>
      </c>
      <c r="BL39" s="5">
        <v>29672734</v>
      </c>
      <c r="BM39" s="5">
        <v>29667035</v>
      </c>
      <c r="BN39" s="5">
        <v>29293914</v>
      </c>
      <c r="BO39" s="6">
        <v>15.850344822062199</v>
      </c>
      <c r="BP39" s="6">
        <v>15.86129040513203</v>
      </c>
      <c r="BQ39" s="6">
        <v>15.858661101149471</v>
      </c>
      <c r="BR39" s="6">
        <v>15.39929937505468</v>
      </c>
      <c r="BS39" s="6">
        <v>14.64299322935787</v>
      </c>
      <c r="BT39" s="6">
        <v>14.884592110375239</v>
      </c>
      <c r="BU39" s="6">
        <v>14.38973082035103</v>
      </c>
      <c r="BV39" s="6">
        <v>13.71387582980678</v>
      </c>
      <c r="BW39" s="6">
        <v>13.3706143047265</v>
      </c>
      <c r="BX39" s="6">
        <v>12.946169970864</v>
      </c>
      <c r="BY39" s="6">
        <v>11.70725397867184</v>
      </c>
      <c r="BZ39" s="6">
        <v>11.097238620598651</v>
      </c>
      <c r="CA39" s="6">
        <v>10.29045215818171</v>
      </c>
      <c r="CB39" s="6">
        <v>9.5345935933796593</v>
      </c>
      <c r="CC39" s="6">
        <v>8.0489627811509994</v>
      </c>
      <c r="CD39" s="6">
        <v>8.0733343052923097</v>
      </c>
      <c r="CE39" s="6">
        <v>8.0662826133758401</v>
      </c>
      <c r="CF39" s="6">
        <v>8.1028370218570807</v>
      </c>
      <c r="CG39" s="6">
        <v>8.0219158833015101</v>
      </c>
      <c r="CH39" s="6">
        <v>8.2625896587248793</v>
      </c>
      <c r="CI39" s="6" t="s">
        <v>220</v>
      </c>
      <c r="CJ39" s="6" t="s">
        <v>220</v>
      </c>
      <c r="CK39" s="6" t="s">
        <v>220</v>
      </c>
      <c r="CL39" s="6" t="s">
        <v>220</v>
      </c>
      <c r="CM39" s="6" t="s">
        <v>220</v>
      </c>
      <c r="CN39" s="6" t="s">
        <v>220</v>
      </c>
      <c r="CO39" s="6" t="s">
        <v>220</v>
      </c>
      <c r="CP39" s="6" t="s">
        <v>220</v>
      </c>
      <c r="CQ39" s="6" t="s">
        <v>220</v>
      </c>
      <c r="CR39" s="6" t="s">
        <v>220</v>
      </c>
      <c r="CS39" s="6" t="s">
        <v>220</v>
      </c>
      <c r="CT39" s="6" t="s">
        <v>220</v>
      </c>
      <c r="CU39" s="6">
        <v>12.89966319194537</v>
      </c>
      <c r="CV39" s="6">
        <v>12.75084520548009</v>
      </c>
      <c r="CW39" s="6">
        <v>12.66355817471535</v>
      </c>
      <c r="CX39" s="6">
        <v>12.25821957844278</v>
      </c>
      <c r="CY39" s="6">
        <v>12.08530479599267</v>
      </c>
      <c r="CZ39" s="6">
        <v>12.34143148588608</v>
      </c>
      <c r="DA39" s="6">
        <v>12.1862457674872</v>
      </c>
      <c r="DB39" s="6">
        <v>11.470377764553559</v>
      </c>
      <c r="DC39" s="6">
        <v>11.178399443430409</v>
      </c>
      <c r="DD39" s="6">
        <v>11.00529826867551</v>
      </c>
      <c r="DE39" s="6">
        <v>9.9202978909847097</v>
      </c>
      <c r="DF39" s="6">
        <v>9.6013402715111198</v>
      </c>
      <c r="DG39" s="6">
        <v>9.0812321920793604</v>
      </c>
      <c r="DH39" s="6">
        <v>8.2647239476843009</v>
      </c>
      <c r="DI39" s="6">
        <v>7.2443158874167004</v>
      </c>
      <c r="DJ39" s="6">
        <v>7.1484163202158104</v>
      </c>
      <c r="DK39" s="6">
        <v>7.0499755103614303</v>
      </c>
      <c r="DL39" s="6">
        <v>7.0245410374813799</v>
      </c>
      <c r="DM39" s="6">
        <v>6.9208496799421502</v>
      </c>
      <c r="DN39" s="6">
        <v>6.9172071338941103</v>
      </c>
      <c r="DO39" s="6" t="s">
        <v>220</v>
      </c>
      <c r="DP39" s="6" t="s">
        <v>220</v>
      </c>
      <c r="DQ39" s="6" t="s">
        <v>220</v>
      </c>
      <c r="DR39" s="6" t="s">
        <v>220</v>
      </c>
      <c r="DS39" s="6" t="s">
        <v>220</v>
      </c>
      <c r="DT39" s="6" t="s">
        <v>220</v>
      </c>
      <c r="DU39" s="6" t="s">
        <v>220</v>
      </c>
      <c r="DV39" s="6" t="s">
        <v>220</v>
      </c>
      <c r="DW39" s="6" t="s">
        <v>220</v>
      </c>
      <c r="DX39" s="6" t="s">
        <v>220</v>
      </c>
      <c r="DY39" s="6" t="s">
        <v>220</v>
      </c>
      <c r="DZ39" s="6" t="s">
        <v>220</v>
      </c>
      <c r="EA39" s="6">
        <v>15.850344822062205</v>
      </c>
      <c r="EB39" s="6">
        <v>15.861290405132038</v>
      </c>
      <c r="EC39" s="6">
        <v>15.858661101149472</v>
      </c>
      <c r="ED39" s="6">
        <v>15.399299375054683</v>
      </c>
      <c r="EE39" s="6">
        <v>14.642993229357874</v>
      </c>
      <c r="EF39" s="6">
        <v>14.884592110375248</v>
      </c>
      <c r="EG39" s="6">
        <v>14.389730820351032</v>
      </c>
      <c r="EH39" s="6">
        <v>13.713875829806787</v>
      </c>
      <c r="EI39" s="6">
        <v>13.370614304726509</v>
      </c>
      <c r="EJ39" s="6">
        <v>12.946169970864005</v>
      </c>
      <c r="EK39" s="6">
        <v>11.707253978671849</v>
      </c>
      <c r="EL39" s="6">
        <v>11.097238620598656</v>
      </c>
      <c r="EM39" s="6">
        <v>10.29045215818172</v>
      </c>
      <c r="EN39" s="6">
        <v>9.5345935933796611</v>
      </c>
      <c r="EO39" s="6">
        <v>8.0489627811509994</v>
      </c>
      <c r="EP39" s="6">
        <v>8.0733343052923168</v>
      </c>
      <c r="EQ39" s="6">
        <v>8.0662826133758418</v>
      </c>
      <c r="ER39" s="6">
        <v>8.1028370218570842</v>
      </c>
      <c r="ES39" s="6">
        <v>8.0219158833015189</v>
      </c>
      <c r="ET39" s="6">
        <v>8.2625896587248882</v>
      </c>
      <c r="EU39" s="6" t="s">
        <v>220</v>
      </c>
      <c r="EV39" s="6" t="s">
        <v>220</v>
      </c>
      <c r="EW39" s="6" t="s">
        <v>220</v>
      </c>
      <c r="EX39" s="6" t="s">
        <v>220</v>
      </c>
      <c r="EY39" s="6" t="s">
        <v>220</v>
      </c>
      <c r="EZ39" s="6" t="s">
        <v>220</v>
      </c>
      <c r="FA39" s="6" t="s">
        <v>220</v>
      </c>
      <c r="FB39" s="6" t="s">
        <v>220</v>
      </c>
      <c r="FC39" s="6" t="s">
        <v>220</v>
      </c>
      <c r="FD39" s="6" t="s">
        <v>220</v>
      </c>
      <c r="FE39" s="6" t="s">
        <v>220</v>
      </c>
      <c r="FF39" s="6" t="s">
        <v>220</v>
      </c>
      <c r="FG39" s="6">
        <v>11.65111020439184</v>
      </c>
      <c r="FH39" s="6">
        <v>11.575405469283142</v>
      </c>
      <c r="FI39" s="6">
        <v>11.465744097816467</v>
      </c>
      <c r="FJ39" s="6">
        <v>11.070019792143087</v>
      </c>
      <c r="FK39" s="6">
        <v>10.917313896464643</v>
      </c>
      <c r="FL39" s="6">
        <v>11.129954772437522</v>
      </c>
      <c r="FM39" s="6">
        <v>10.962220072743524</v>
      </c>
      <c r="FN39" s="6">
        <v>10.378026516756917</v>
      </c>
      <c r="FO39" s="6">
        <v>10.117834175738341</v>
      </c>
      <c r="FP39" s="6">
        <v>9.9503985611049508</v>
      </c>
      <c r="FQ39" s="6">
        <v>9.3609141871789081</v>
      </c>
      <c r="FR39" s="6">
        <v>9.2441667920957897</v>
      </c>
      <c r="FS39" s="6">
        <v>8.7959909194031294</v>
      </c>
      <c r="FT39" s="6">
        <v>7.9923555953460399</v>
      </c>
      <c r="FU39" s="6">
        <v>6.5514950304261088</v>
      </c>
      <c r="FV39" s="6">
        <v>6.4267623279705122</v>
      </c>
      <c r="FW39" s="6">
        <v>6.5546025892324415</v>
      </c>
      <c r="FX39" s="6">
        <v>6.6906407673001285</v>
      </c>
      <c r="FY39" s="6">
        <v>6.8114107407008202</v>
      </c>
      <c r="FZ39" s="6">
        <v>6.8045990008105308</v>
      </c>
      <c r="GA39" s="6" t="s">
        <v>220</v>
      </c>
      <c r="GB39" s="6" t="s">
        <v>220</v>
      </c>
      <c r="GC39" s="6" t="s">
        <v>220</v>
      </c>
      <c r="GD39" s="6" t="s">
        <v>220</v>
      </c>
      <c r="GE39" s="6" t="s">
        <v>220</v>
      </c>
      <c r="GF39" s="6" t="s">
        <v>220</v>
      </c>
      <c r="GG39" s="6" t="s">
        <v>220</v>
      </c>
      <c r="GH39" s="6" t="s">
        <v>220</v>
      </c>
      <c r="GI39" s="6" t="s">
        <v>220</v>
      </c>
      <c r="GJ39" s="6" t="s">
        <v>220</v>
      </c>
      <c r="GK39" s="6" t="s">
        <v>220</v>
      </c>
      <c r="GL39" s="6" t="s">
        <v>220</v>
      </c>
      <c r="GM39" s="5">
        <v>1611320</v>
      </c>
      <c r="GN39" s="5">
        <v>1603125</v>
      </c>
      <c r="GO39" s="5">
        <v>1594272</v>
      </c>
      <c r="GP39" s="5">
        <v>1584318</v>
      </c>
      <c r="GQ39" s="5">
        <v>1577087</v>
      </c>
      <c r="GR39" s="5">
        <v>1574243</v>
      </c>
      <c r="GS39" s="5">
        <v>1573802</v>
      </c>
      <c r="GT39" s="5">
        <v>1571873</v>
      </c>
      <c r="GU39" s="5">
        <v>1571319</v>
      </c>
      <c r="GV39" s="5">
        <v>1569183</v>
      </c>
      <c r="GW39" s="5">
        <v>1566980</v>
      </c>
      <c r="GX39" s="5">
        <v>1584752</v>
      </c>
      <c r="GY39" s="5">
        <v>1575387</v>
      </c>
      <c r="GZ39" s="5">
        <v>1570114</v>
      </c>
      <c r="HA39" s="5">
        <v>1558388</v>
      </c>
      <c r="HB39" s="5">
        <v>1542528</v>
      </c>
      <c r="HC39" s="5">
        <v>1530540</v>
      </c>
      <c r="HD39" s="5">
        <v>1516169</v>
      </c>
      <c r="HE39" s="5">
        <v>1497558</v>
      </c>
      <c r="HF39" s="5">
        <v>1478731</v>
      </c>
      <c r="HG39" s="5" t="s">
        <v>220</v>
      </c>
      <c r="HH39" s="5" t="s">
        <v>220</v>
      </c>
      <c r="HI39" s="5" t="s">
        <v>220</v>
      </c>
      <c r="HJ39" s="5" t="s">
        <v>220</v>
      </c>
      <c r="HK39" s="5" t="s">
        <v>220</v>
      </c>
      <c r="HL39" s="5" t="s">
        <v>220</v>
      </c>
      <c r="HM39" s="5" t="s">
        <v>220</v>
      </c>
      <c r="HN39" s="5" t="s">
        <v>220</v>
      </c>
      <c r="HO39" s="5" t="s">
        <v>220</v>
      </c>
      <c r="HP39" s="5" t="s">
        <v>220</v>
      </c>
      <c r="HQ39" s="5" t="s">
        <v>220</v>
      </c>
      <c r="HR39" s="5" t="s">
        <v>220</v>
      </c>
      <c r="HS39" s="5">
        <v>1837688</v>
      </c>
      <c r="HT39" s="5">
        <v>1827159</v>
      </c>
      <c r="HU39" s="5">
        <v>1817957</v>
      </c>
      <c r="HV39" s="5">
        <v>1806511</v>
      </c>
      <c r="HW39" s="5">
        <v>1797237</v>
      </c>
      <c r="HX39" s="5">
        <v>1792421</v>
      </c>
      <c r="HY39" s="5">
        <v>1791217</v>
      </c>
      <c r="HZ39" s="5">
        <v>1789583</v>
      </c>
      <c r="IA39" s="5">
        <v>1789884</v>
      </c>
      <c r="IB39" s="5">
        <v>1789763</v>
      </c>
      <c r="IC39" s="5">
        <v>1788314</v>
      </c>
      <c r="ID39" s="5">
        <v>1804850</v>
      </c>
      <c r="IE39" s="5">
        <v>1798030</v>
      </c>
      <c r="IF39" s="5">
        <v>1793310</v>
      </c>
      <c r="IG39" s="5">
        <v>1780629</v>
      </c>
      <c r="IH39" s="5">
        <v>1761988</v>
      </c>
      <c r="II39" s="5">
        <v>1742024</v>
      </c>
      <c r="IJ39" s="5">
        <v>1721944</v>
      </c>
      <c r="IK39" s="5">
        <v>1700333</v>
      </c>
      <c r="IL39" s="5">
        <v>1677260</v>
      </c>
      <c r="IM39" s="5" t="s">
        <v>220</v>
      </c>
      <c r="IN39" s="5" t="s">
        <v>220</v>
      </c>
      <c r="IO39" s="5" t="s">
        <v>220</v>
      </c>
      <c r="IP39" s="5" t="s">
        <v>220</v>
      </c>
      <c r="IQ39" s="5" t="s">
        <v>220</v>
      </c>
      <c r="IR39" s="5" t="s">
        <v>220</v>
      </c>
      <c r="IS39" s="5" t="s">
        <v>220</v>
      </c>
      <c r="IT39" s="5" t="s">
        <v>220</v>
      </c>
      <c r="IU39" s="5" t="s">
        <v>220</v>
      </c>
      <c r="IV39" s="5" t="s">
        <v>220</v>
      </c>
      <c r="IW39" s="5" t="s">
        <v>220</v>
      </c>
      <c r="IX39" s="5" t="s">
        <v>220</v>
      </c>
      <c r="IY39">
        <v>36473374</v>
      </c>
      <c r="IZ39">
        <v>37863719</v>
      </c>
      <c r="JA39">
        <v>37028203</v>
      </c>
      <c r="JB39">
        <v>37554296</v>
      </c>
      <c r="JC39">
        <v>36929954</v>
      </c>
      <c r="JD39">
        <v>37233269</v>
      </c>
      <c r="JE39">
        <v>36552532</v>
      </c>
      <c r="JF39">
        <v>37737194</v>
      </c>
      <c r="JG39">
        <v>37519166</v>
      </c>
      <c r="JH39">
        <v>37368674</v>
      </c>
      <c r="JI39">
        <v>35352060</v>
      </c>
      <c r="JJ39">
        <v>37152456</v>
      </c>
      <c r="JK39">
        <v>38337568</v>
      </c>
      <c r="JL39">
        <v>37999035</v>
      </c>
      <c r="JM39">
        <v>38477645</v>
      </c>
      <c r="JN39">
        <v>37190935</v>
      </c>
      <c r="JO39">
        <v>37069982</v>
      </c>
      <c r="JP39">
        <v>37649518</v>
      </c>
      <c r="JQ39">
        <v>36136655</v>
      </c>
      <c r="JR39">
        <v>36508191</v>
      </c>
      <c r="JS39" t="s">
        <v>220</v>
      </c>
      <c r="JT39" t="s">
        <v>220</v>
      </c>
      <c r="JU39" t="s">
        <v>220</v>
      </c>
      <c r="JV39" t="s">
        <v>220</v>
      </c>
      <c r="JW39" t="s">
        <v>220</v>
      </c>
      <c r="JX39" t="s">
        <v>220</v>
      </c>
      <c r="JY39" t="s">
        <v>220</v>
      </c>
      <c r="JZ39" t="s">
        <v>220</v>
      </c>
      <c r="KA39" t="s">
        <v>220</v>
      </c>
      <c r="KB39" t="s">
        <v>220</v>
      </c>
      <c r="KC39" t="s">
        <v>220</v>
      </c>
      <c r="KD39" t="s">
        <v>220</v>
      </c>
    </row>
    <row r="40" spans="1:290" hidden="1" x14ac:dyDescent="0.3">
      <c r="A40" s="1" t="s">
        <v>38</v>
      </c>
      <c r="B40" s="2">
        <v>4017451</v>
      </c>
      <c r="C40" s="5">
        <v>2772735</v>
      </c>
      <c r="D40" s="5">
        <v>2835024</v>
      </c>
      <c r="E40" s="5">
        <v>2610624</v>
      </c>
      <c r="F40" s="5">
        <v>2747945</v>
      </c>
      <c r="G40" s="5">
        <v>2726730</v>
      </c>
      <c r="H40" s="5">
        <v>2811931</v>
      </c>
      <c r="I40" s="5">
        <v>3251291</v>
      </c>
      <c r="J40" s="5">
        <v>4122293</v>
      </c>
      <c r="K40" s="5">
        <v>5256981</v>
      </c>
      <c r="L40" s="5">
        <v>5521597</v>
      </c>
      <c r="M40" s="5">
        <v>5120047</v>
      </c>
      <c r="N40" s="5">
        <v>5532673</v>
      </c>
      <c r="O40" s="5">
        <v>5535219</v>
      </c>
      <c r="P40" s="5">
        <v>5217605</v>
      </c>
      <c r="Q40" s="5">
        <v>5519913</v>
      </c>
      <c r="R40" s="5">
        <v>5140258</v>
      </c>
      <c r="S40" s="5">
        <v>5070736</v>
      </c>
      <c r="T40" s="5">
        <v>5301821</v>
      </c>
      <c r="U40" s="5">
        <v>4909198</v>
      </c>
      <c r="V40" s="5">
        <v>4816187</v>
      </c>
      <c r="W40" s="5">
        <v>4724615</v>
      </c>
      <c r="X40" s="5">
        <v>4789662</v>
      </c>
      <c r="Y40" s="5">
        <v>4788034</v>
      </c>
      <c r="Z40" s="5">
        <v>4923578</v>
      </c>
      <c r="AA40" s="5">
        <v>4870925</v>
      </c>
      <c r="AB40" s="5">
        <v>4465489</v>
      </c>
      <c r="AC40" s="5">
        <v>4557846</v>
      </c>
      <c r="AD40" s="5">
        <v>4259572</v>
      </c>
      <c r="AE40" s="5">
        <v>4571014</v>
      </c>
      <c r="AF40" s="5">
        <v>4124506</v>
      </c>
      <c r="AG40" s="5">
        <v>4321247</v>
      </c>
      <c r="AH40" s="5">
        <v>4307621</v>
      </c>
      <c r="AI40" s="5">
        <v>4491194</v>
      </c>
      <c r="AJ40" s="5">
        <v>4236084</v>
      </c>
      <c r="AK40" s="5">
        <v>12236126</v>
      </c>
      <c r="AL40" s="5">
        <v>16158129</v>
      </c>
      <c r="AM40" s="5">
        <v>16433036</v>
      </c>
      <c r="AN40" s="5">
        <v>18643195</v>
      </c>
      <c r="AO40" s="5">
        <v>19416290</v>
      </c>
      <c r="AP40" s="5">
        <v>15638358</v>
      </c>
      <c r="AQ40" s="5">
        <v>15599325</v>
      </c>
      <c r="AR40" s="5">
        <v>17083136</v>
      </c>
      <c r="AS40" s="5">
        <v>16589859</v>
      </c>
      <c r="AT40" s="5">
        <v>17105223</v>
      </c>
      <c r="AU40" s="5">
        <v>18597719</v>
      </c>
      <c r="AV40" s="5">
        <v>18417684</v>
      </c>
      <c r="AW40" s="5">
        <v>17906310</v>
      </c>
      <c r="AX40" s="5">
        <v>18464710</v>
      </c>
      <c r="AY40" s="5">
        <v>19344606</v>
      </c>
      <c r="AZ40" s="5">
        <v>19246550</v>
      </c>
      <c r="BA40" s="5">
        <v>18054823</v>
      </c>
      <c r="BB40" s="5">
        <v>17522911</v>
      </c>
      <c r="BC40" s="5">
        <v>16867293</v>
      </c>
      <c r="BD40" s="5">
        <v>17481400</v>
      </c>
      <c r="BE40" s="5">
        <v>16609954</v>
      </c>
      <c r="BF40" s="5">
        <v>16316514</v>
      </c>
      <c r="BG40" s="5">
        <v>16816835</v>
      </c>
      <c r="BH40" s="5">
        <v>14222775</v>
      </c>
      <c r="BI40" s="5">
        <v>14678804</v>
      </c>
      <c r="BJ40" s="5">
        <v>14057340</v>
      </c>
      <c r="BK40" s="5">
        <v>13318418</v>
      </c>
      <c r="BL40" s="5">
        <v>12632197</v>
      </c>
      <c r="BM40" s="5">
        <v>12587718</v>
      </c>
      <c r="BN40" s="5">
        <v>13563242</v>
      </c>
      <c r="BO40" s="6">
        <v>10.743089514181699</v>
      </c>
      <c r="BP40" s="6">
        <v>10.743471660204641</v>
      </c>
      <c r="BQ40" s="6">
        <v>11.278316569560269</v>
      </c>
      <c r="BR40" s="6">
        <v>12.24096552150789</v>
      </c>
      <c r="BS40" s="6">
        <v>12.978732767820791</v>
      </c>
      <c r="BT40" s="6">
        <v>13.63861379096477</v>
      </c>
      <c r="BU40" s="6">
        <v>13.39375239135703</v>
      </c>
      <c r="BV40" s="6">
        <v>13.64983032501571</v>
      </c>
      <c r="BW40" s="6">
        <v>13.21746753240442</v>
      </c>
      <c r="BX40" s="6">
        <v>12.481912966665419</v>
      </c>
      <c r="BY40" s="6">
        <v>10.941739769865301</v>
      </c>
      <c r="BZ40" s="6">
        <v>9.8426565242514705</v>
      </c>
      <c r="CA40" s="6">
        <v>9.6284717912696802</v>
      </c>
      <c r="CB40" s="6">
        <v>9.4011350803932192</v>
      </c>
      <c r="CC40" s="6">
        <v>8.6636510394276094</v>
      </c>
      <c r="CD40" s="6">
        <v>8.7429852742800005</v>
      </c>
      <c r="CE40" s="6">
        <v>7.2208255369634697</v>
      </c>
      <c r="CF40" s="6">
        <v>7.23681542624694</v>
      </c>
      <c r="CG40" s="6">
        <v>7.9928737850866796</v>
      </c>
      <c r="CH40" s="6">
        <v>8.7773377570264604</v>
      </c>
      <c r="CI40" s="6" t="s">
        <v>220</v>
      </c>
      <c r="CJ40" s="6" t="s">
        <v>220</v>
      </c>
      <c r="CK40" s="6" t="s">
        <v>220</v>
      </c>
      <c r="CL40" s="6" t="s">
        <v>220</v>
      </c>
      <c r="CM40" s="6" t="s">
        <v>220</v>
      </c>
      <c r="CN40" s="6" t="s">
        <v>220</v>
      </c>
      <c r="CO40" s="6" t="s">
        <v>220</v>
      </c>
      <c r="CP40" s="6" t="s">
        <v>220</v>
      </c>
      <c r="CQ40" s="6" t="s">
        <v>220</v>
      </c>
      <c r="CR40" s="6" t="s">
        <v>220</v>
      </c>
      <c r="CS40" s="6" t="s">
        <v>220</v>
      </c>
      <c r="CT40" s="6" t="s">
        <v>220</v>
      </c>
      <c r="CU40" s="6">
        <v>10.11670384195193</v>
      </c>
      <c r="CV40" s="6">
        <v>9.7583039338340196</v>
      </c>
      <c r="CW40" s="6">
        <v>10.547648310874481</v>
      </c>
      <c r="CX40" s="6">
        <v>11.41672207774424</v>
      </c>
      <c r="CY40" s="6">
        <v>12.080984449350909</v>
      </c>
      <c r="CZ40" s="6">
        <v>12.606402490729121</v>
      </c>
      <c r="DA40" s="6">
        <v>12.4471754180551</v>
      </c>
      <c r="DB40" s="6">
        <v>12.643511338677859</v>
      </c>
      <c r="DC40" s="6">
        <v>12.46709949587904</v>
      </c>
      <c r="DD40" s="6">
        <v>11.21654162051558</v>
      </c>
      <c r="DE40" s="6">
        <v>9.5031080550270701</v>
      </c>
      <c r="DF40" s="6">
        <v>8.8495346735071401</v>
      </c>
      <c r="DG40" s="6">
        <v>8.5868622013615603</v>
      </c>
      <c r="DH40" s="6">
        <v>8.2316869120026404</v>
      </c>
      <c r="DI40" s="6">
        <v>7.6159813999613402</v>
      </c>
      <c r="DJ40" s="6">
        <v>7.6345825429001097</v>
      </c>
      <c r="DK40" s="6">
        <v>6.0285242772130703</v>
      </c>
      <c r="DL40" s="6">
        <v>5.8303739937714898</v>
      </c>
      <c r="DM40" s="6">
        <v>6.0717703527912503</v>
      </c>
      <c r="DN40" s="6">
        <v>6.7437533168653898</v>
      </c>
      <c r="DO40" s="6" t="s">
        <v>220</v>
      </c>
      <c r="DP40" s="6" t="s">
        <v>220</v>
      </c>
      <c r="DQ40" s="6" t="s">
        <v>220</v>
      </c>
      <c r="DR40" s="6" t="s">
        <v>220</v>
      </c>
      <c r="DS40" s="6" t="s">
        <v>220</v>
      </c>
      <c r="DT40" s="6" t="s">
        <v>220</v>
      </c>
      <c r="DU40" s="6" t="s">
        <v>220</v>
      </c>
      <c r="DV40" s="6" t="s">
        <v>220</v>
      </c>
      <c r="DW40" s="6" t="s">
        <v>220</v>
      </c>
      <c r="DX40" s="6" t="s">
        <v>220</v>
      </c>
      <c r="DY40" s="6" t="s">
        <v>220</v>
      </c>
      <c r="DZ40" s="6" t="s">
        <v>220</v>
      </c>
      <c r="EA40" s="6">
        <v>7.76539651899897</v>
      </c>
      <c r="EB40" s="6">
        <v>8.1464352869394823</v>
      </c>
      <c r="EC40" s="6">
        <v>8.1172603647084323</v>
      </c>
      <c r="ED40" s="6">
        <v>8.78053660436181</v>
      </c>
      <c r="EE40" s="6">
        <v>9.5643498762689738</v>
      </c>
      <c r="EF40" s="6">
        <v>9.8476582550150233</v>
      </c>
      <c r="EG40" s="6">
        <v>10.090983797116948</v>
      </c>
      <c r="EH40" s="6">
        <v>11.79203742256783</v>
      </c>
      <c r="EI40" s="6">
        <v>12.872647631620284</v>
      </c>
      <c r="EJ40" s="6">
        <v>12.480774628478823</v>
      </c>
      <c r="EK40" s="6">
        <v>10.941739769865304</v>
      </c>
      <c r="EL40" s="6">
        <v>9.8426565242514776</v>
      </c>
      <c r="EM40" s="6">
        <v>9.6284717912696856</v>
      </c>
      <c r="EN40" s="6">
        <v>9.4011350803932228</v>
      </c>
      <c r="EO40" s="6">
        <v>8.6636510394276147</v>
      </c>
      <c r="EP40" s="6">
        <v>8.7429852742800076</v>
      </c>
      <c r="EQ40" s="6">
        <v>7.2208255369634706</v>
      </c>
      <c r="ER40" s="6">
        <v>7.2368154262469444</v>
      </c>
      <c r="ES40" s="6">
        <v>7.9928737850866884</v>
      </c>
      <c r="ET40" s="6">
        <v>8.7773377570264604</v>
      </c>
      <c r="EU40" s="6" t="s">
        <v>220</v>
      </c>
      <c r="EV40" s="6" t="s">
        <v>220</v>
      </c>
      <c r="EW40" s="6" t="s">
        <v>220</v>
      </c>
      <c r="EX40" s="6" t="s">
        <v>220</v>
      </c>
      <c r="EY40" s="6" t="s">
        <v>220</v>
      </c>
      <c r="EZ40" s="6" t="s">
        <v>220</v>
      </c>
      <c r="FA40" s="6" t="s">
        <v>220</v>
      </c>
      <c r="FB40" s="6" t="s">
        <v>220</v>
      </c>
      <c r="FC40" s="6" t="s">
        <v>220</v>
      </c>
      <c r="FD40" s="6" t="s">
        <v>220</v>
      </c>
      <c r="FE40" s="6" t="s">
        <v>220</v>
      </c>
      <c r="FF40" s="6" t="s">
        <v>220</v>
      </c>
      <c r="FG40" s="6">
        <v>4.7780137061372958</v>
      </c>
      <c r="FH40" s="6">
        <v>4.7983934388966496</v>
      </c>
      <c r="FI40" s="6">
        <v>4.8988764824110147</v>
      </c>
      <c r="FJ40" s="6">
        <v>5.4265687878839062</v>
      </c>
      <c r="FK40" s="6">
        <v>5.9537164184626326</v>
      </c>
      <c r="FL40" s="6">
        <v>6.1984841195825995</v>
      </c>
      <c r="FM40" s="6">
        <v>5.8232986711500665</v>
      </c>
      <c r="FN40" s="6">
        <v>6.6717875828901585</v>
      </c>
      <c r="FO40" s="6">
        <v>7.4407587873175816</v>
      </c>
      <c r="FP40" s="6">
        <v>8.2280403631865902</v>
      </c>
      <c r="FQ40" s="6">
        <v>8.556697946466663</v>
      </c>
      <c r="FR40" s="6">
        <v>7.1405323347513958</v>
      </c>
      <c r="FS40" s="6">
        <v>6.8527430297180585</v>
      </c>
      <c r="FT40" s="6">
        <v>6.6831553935425125</v>
      </c>
      <c r="FU40" s="6">
        <v>6.1522736477429953</v>
      </c>
      <c r="FV40" s="6">
        <v>6.1020132101286713</v>
      </c>
      <c r="FW40" s="6">
        <v>5.0717892706440031</v>
      </c>
      <c r="FX40" s="6">
        <v>5.4625788311100054</v>
      </c>
      <c r="FY40" s="6">
        <v>6.0717703527912557</v>
      </c>
      <c r="FZ40" s="6">
        <v>6.7437533168653996</v>
      </c>
      <c r="GA40" s="6" t="s">
        <v>220</v>
      </c>
      <c r="GB40" s="6" t="s">
        <v>220</v>
      </c>
      <c r="GC40" s="6" t="s">
        <v>220</v>
      </c>
      <c r="GD40" s="6" t="s">
        <v>220</v>
      </c>
      <c r="GE40" s="6" t="s">
        <v>220</v>
      </c>
      <c r="GF40" s="6" t="s">
        <v>220</v>
      </c>
      <c r="GG40" s="6" t="s">
        <v>220</v>
      </c>
      <c r="GH40" s="6" t="s">
        <v>220</v>
      </c>
      <c r="GI40" s="6" t="s">
        <v>220</v>
      </c>
      <c r="GJ40" s="6" t="s">
        <v>220</v>
      </c>
      <c r="GK40" s="6" t="s">
        <v>220</v>
      </c>
      <c r="GL40" s="6" t="s">
        <v>220</v>
      </c>
      <c r="GM40" s="5">
        <v>465050</v>
      </c>
      <c r="GN40" s="5">
        <v>463617</v>
      </c>
      <c r="GO40" s="5">
        <v>460570</v>
      </c>
      <c r="GP40" s="5">
        <v>458402</v>
      </c>
      <c r="GQ40" s="5">
        <v>456690</v>
      </c>
      <c r="GR40" s="5">
        <v>455987</v>
      </c>
      <c r="GS40" s="5">
        <v>455009</v>
      </c>
      <c r="GT40" s="5">
        <v>454377</v>
      </c>
      <c r="GU40" s="5">
        <v>454910</v>
      </c>
      <c r="GV40" s="5">
        <v>455690</v>
      </c>
      <c r="GW40" s="5">
        <v>456152</v>
      </c>
      <c r="GX40" s="5">
        <v>456609</v>
      </c>
      <c r="GY40" s="5">
        <v>456688</v>
      </c>
      <c r="GZ40" s="5">
        <v>456674</v>
      </c>
      <c r="HA40" s="5">
        <v>454928</v>
      </c>
      <c r="HB40" s="5">
        <v>452032</v>
      </c>
      <c r="HC40" s="5">
        <v>449689</v>
      </c>
      <c r="HD40" s="5">
        <v>449153</v>
      </c>
      <c r="HE40" s="5">
        <v>445668</v>
      </c>
      <c r="HF40" s="5">
        <v>442857</v>
      </c>
      <c r="HG40" s="5" t="s">
        <v>220</v>
      </c>
      <c r="HH40" s="5" t="s">
        <v>220</v>
      </c>
      <c r="HI40" s="5" t="s">
        <v>220</v>
      </c>
      <c r="HJ40" s="5" t="s">
        <v>220</v>
      </c>
      <c r="HK40" s="5" t="s">
        <v>220</v>
      </c>
      <c r="HL40" s="5" t="s">
        <v>220</v>
      </c>
      <c r="HM40" s="5" t="s">
        <v>220</v>
      </c>
      <c r="HN40" s="5" t="s">
        <v>220</v>
      </c>
      <c r="HO40" s="5" t="s">
        <v>220</v>
      </c>
      <c r="HP40" s="5" t="s">
        <v>220</v>
      </c>
      <c r="HQ40" s="5" t="s">
        <v>220</v>
      </c>
      <c r="HR40" s="5" t="s">
        <v>220</v>
      </c>
      <c r="HS40" s="5">
        <v>525077</v>
      </c>
      <c r="HT40" s="5">
        <v>523492</v>
      </c>
      <c r="HU40" s="5">
        <v>520023</v>
      </c>
      <c r="HV40" s="5">
        <v>517570</v>
      </c>
      <c r="HW40" s="5">
        <v>515822</v>
      </c>
      <c r="HX40" s="5">
        <v>514952</v>
      </c>
      <c r="HY40" s="5">
        <v>513769</v>
      </c>
      <c r="HZ40" s="5">
        <v>513074</v>
      </c>
      <c r="IA40" s="5">
        <v>513526</v>
      </c>
      <c r="IB40" s="5">
        <v>514253</v>
      </c>
      <c r="IC40" s="5">
        <v>514570</v>
      </c>
      <c r="ID40" s="5">
        <v>514882</v>
      </c>
      <c r="IE40" s="5">
        <v>514406</v>
      </c>
      <c r="IF40" s="5">
        <v>513925</v>
      </c>
      <c r="IG40" s="5">
        <v>511596</v>
      </c>
      <c r="IH40" s="5">
        <v>507757</v>
      </c>
      <c r="II40" s="5">
        <v>505326</v>
      </c>
      <c r="IJ40" s="5">
        <v>504720</v>
      </c>
      <c r="IK40" s="5">
        <v>500502</v>
      </c>
      <c r="IL40" s="5">
        <v>496654</v>
      </c>
      <c r="IM40" s="5" t="s">
        <v>220</v>
      </c>
      <c r="IN40" s="5" t="s">
        <v>220</v>
      </c>
      <c r="IO40" s="5" t="s">
        <v>220</v>
      </c>
      <c r="IP40" s="5" t="s">
        <v>220</v>
      </c>
      <c r="IQ40" s="5" t="s">
        <v>220</v>
      </c>
      <c r="IR40" s="5" t="s">
        <v>220</v>
      </c>
      <c r="IS40" s="5" t="s">
        <v>220</v>
      </c>
      <c r="IT40" s="5" t="s">
        <v>220</v>
      </c>
      <c r="IU40" s="5" t="s">
        <v>220</v>
      </c>
      <c r="IV40" s="5" t="s">
        <v>220</v>
      </c>
      <c r="IW40" s="5" t="s">
        <v>220</v>
      </c>
      <c r="IX40" s="5" t="s">
        <v>220</v>
      </c>
      <c r="IY40">
        <v>13995774</v>
      </c>
      <c r="IZ40">
        <v>14438791</v>
      </c>
      <c r="JA40">
        <v>13843664</v>
      </c>
      <c r="JB40">
        <v>14327654</v>
      </c>
      <c r="JC40">
        <v>13866213</v>
      </c>
      <c r="JD40">
        <v>14006118</v>
      </c>
      <c r="JE40">
        <v>13877564</v>
      </c>
      <c r="JF40">
        <v>13998797</v>
      </c>
      <c r="JG40">
        <v>14021742</v>
      </c>
      <c r="JH40">
        <v>14277069</v>
      </c>
      <c r="JI40">
        <v>13536425</v>
      </c>
      <c r="JJ40">
        <v>14932108</v>
      </c>
      <c r="JK40">
        <v>15234104</v>
      </c>
      <c r="JL40">
        <v>14767261</v>
      </c>
      <c r="JM40">
        <v>15189864</v>
      </c>
      <c r="JN40">
        <v>14717192</v>
      </c>
      <c r="JO40">
        <v>14508923</v>
      </c>
      <c r="JP40">
        <v>14888792</v>
      </c>
      <c r="JQ40">
        <v>14464134</v>
      </c>
      <c r="JR40">
        <v>14577016</v>
      </c>
      <c r="JS40" t="s">
        <v>220</v>
      </c>
      <c r="JT40" t="s">
        <v>220</v>
      </c>
      <c r="JU40" t="s">
        <v>220</v>
      </c>
      <c r="JV40" t="s">
        <v>220</v>
      </c>
      <c r="JW40" t="s">
        <v>220</v>
      </c>
      <c r="JX40" t="s">
        <v>220</v>
      </c>
      <c r="JY40" t="s">
        <v>220</v>
      </c>
      <c r="JZ40" t="s">
        <v>220</v>
      </c>
      <c r="KA40" t="s">
        <v>220</v>
      </c>
      <c r="KB40" t="s">
        <v>220</v>
      </c>
      <c r="KC40" t="s">
        <v>220</v>
      </c>
      <c r="KD40" t="s">
        <v>220</v>
      </c>
    </row>
    <row r="41" spans="1:290" hidden="1" x14ac:dyDescent="0.3">
      <c r="A41" s="1" t="s">
        <v>39</v>
      </c>
      <c r="B41" s="2">
        <v>4057082</v>
      </c>
      <c r="C41" s="5">
        <v>5286839</v>
      </c>
      <c r="D41" s="5">
        <v>5423442</v>
      </c>
      <c r="E41" s="5">
        <v>5009763</v>
      </c>
      <c r="F41" s="5">
        <v>5181322</v>
      </c>
      <c r="G41" s="5">
        <v>5337441</v>
      </c>
      <c r="H41" s="5">
        <v>5187745</v>
      </c>
      <c r="I41" s="5">
        <v>5121720</v>
      </c>
      <c r="J41" s="5">
        <v>5051067</v>
      </c>
      <c r="K41" s="5">
        <v>5197204</v>
      </c>
      <c r="L41" s="5">
        <v>5357690</v>
      </c>
      <c r="M41" s="5">
        <v>4921914</v>
      </c>
      <c r="N41" s="5">
        <v>5036528</v>
      </c>
      <c r="O41" s="5">
        <v>5333062</v>
      </c>
      <c r="P41" s="5">
        <v>5169900</v>
      </c>
      <c r="Q41" s="5">
        <v>5577645</v>
      </c>
      <c r="R41" s="5">
        <v>5362614</v>
      </c>
      <c r="S41" s="5">
        <v>5219599</v>
      </c>
      <c r="T41" s="5">
        <v>5013493</v>
      </c>
      <c r="U41" s="5">
        <v>4690527</v>
      </c>
      <c r="V41" s="5">
        <v>4494712</v>
      </c>
      <c r="W41" s="5">
        <v>4440595</v>
      </c>
      <c r="X41" s="5">
        <v>4179745</v>
      </c>
      <c r="Y41" s="5">
        <v>4102313</v>
      </c>
      <c r="Z41" s="5">
        <v>4225611</v>
      </c>
      <c r="AA41" s="5">
        <v>3871531</v>
      </c>
      <c r="AB41" s="5">
        <v>3569887</v>
      </c>
      <c r="AC41" s="5">
        <v>3501655</v>
      </c>
      <c r="AD41" s="5">
        <v>3232067</v>
      </c>
      <c r="AE41" s="5">
        <v>3236616</v>
      </c>
      <c r="AF41" s="5">
        <v>3081943</v>
      </c>
      <c r="AG41" s="5">
        <v>3049882</v>
      </c>
      <c r="AH41" s="5">
        <v>2944477</v>
      </c>
      <c r="AI41" s="5">
        <v>12408307</v>
      </c>
      <c r="AJ41" s="5">
        <v>12837353</v>
      </c>
      <c r="AK41" s="5">
        <v>12222536</v>
      </c>
      <c r="AL41" s="5">
        <v>12486406</v>
      </c>
      <c r="AM41" s="5">
        <v>12805844</v>
      </c>
      <c r="AN41" s="5">
        <v>12782957</v>
      </c>
      <c r="AO41" s="5">
        <v>12817180</v>
      </c>
      <c r="AP41" s="5">
        <v>12960744</v>
      </c>
      <c r="AQ41" s="5">
        <v>12923635</v>
      </c>
      <c r="AR41" s="5">
        <v>12984728</v>
      </c>
      <c r="AS41" s="5">
        <v>12496774</v>
      </c>
      <c r="AT41" s="5">
        <v>13016751</v>
      </c>
      <c r="AU41" s="5">
        <v>13695905</v>
      </c>
      <c r="AV41" s="5">
        <v>13479607</v>
      </c>
      <c r="AW41" s="5">
        <v>14102470</v>
      </c>
      <c r="AX41" s="5">
        <v>13903579</v>
      </c>
      <c r="AY41" s="5">
        <v>15671846</v>
      </c>
      <c r="AZ41" s="5">
        <v>14636339</v>
      </c>
      <c r="BA41" s="5">
        <v>16720980</v>
      </c>
      <c r="BB41" s="5">
        <v>20562699</v>
      </c>
      <c r="BC41" s="5">
        <v>21521577</v>
      </c>
      <c r="BD41" s="5">
        <v>22279549</v>
      </c>
      <c r="BE41" s="5">
        <v>18511856</v>
      </c>
      <c r="BF41" s="5">
        <v>15780825</v>
      </c>
      <c r="BG41" s="5">
        <v>14173390</v>
      </c>
      <c r="BH41" s="5">
        <v>14725980</v>
      </c>
      <c r="BI41" s="5">
        <v>14505614</v>
      </c>
      <c r="BJ41" s="5">
        <v>12519490</v>
      </c>
      <c r="BK41" s="5">
        <v>11441466</v>
      </c>
      <c r="BL41" s="5">
        <v>11081211</v>
      </c>
      <c r="BM41" s="5">
        <v>10828839</v>
      </c>
      <c r="BN41" s="5">
        <v>10225043</v>
      </c>
      <c r="BO41" s="6">
        <v>13.15423428163227</v>
      </c>
      <c r="BP41" s="6">
        <v>13.3868298128722</v>
      </c>
      <c r="BQ41" s="6">
        <v>14.07469095087915</v>
      </c>
      <c r="BR41" s="6">
        <v>14.160529240454681</v>
      </c>
      <c r="BS41" s="6">
        <v>14.141915990570009</v>
      </c>
      <c r="BT41" s="6">
        <v>13.97765266537249</v>
      </c>
      <c r="BU41" s="6">
        <v>13.626447003975549</v>
      </c>
      <c r="BV41" s="6">
        <v>13.83656226171494</v>
      </c>
      <c r="BW41" s="6">
        <v>14.014681606104929</v>
      </c>
      <c r="BX41" s="6">
        <v>14.57877719497675</v>
      </c>
      <c r="BY41" s="6">
        <v>14.61285997227009</v>
      </c>
      <c r="BZ41" s="6">
        <v>14.350015422171269</v>
      </c>
      <c r="CA41" s="6">
        <v>13.689287739506639</v>
      </c>
      <c r="CB41" s="6">
        <v>11.86916585621741</v>
      </c>
      <c r="CC41" s="6">
        <v>9.1439626626903596</v>
      </c>
      <c r="CD41" s="6">
        <v>8.5789657028731607</v>
      </c>
      <c r="CE41" s="6">
        <v>8.3135864308891598</v>
      </c>
      <c r="CF41" s="6">
        <v>8.4080643001899205</v>
      </c>
      <c r="CG41" s="6">
        <v>8.4262052061400592</v>
      </c>
      <c r="CH41" s="6">
        <v>8.7351560127395391</v>
      </c>
      <c r="CI41" s="6" t="s">
        <v>220</v>
      </c>
      <c r="CJ41" s="6" t="s">
        <v>220</v>
      </c>
      <c r="CK41" s="6" t="s">
        <v>220</v>
      </c>
      <c r="CL41" s="6" t="s">
        <v>220</v>
      </c>
      <c r="CM41" s="6" t="s">
        <v>220</v>
      </c>
      <c r="CN41" s="6" t="s">
        <v>220</v>
      </c>
      <c r="CO41" s="6" t="s">
        <v>220</v>
      </c>
      <c r="CP41" s="6" t="s">
        <v>220</v>
      </c>
      <c r="CQ41" s="6" t="s">
        <v>220</v>
      </c>
      <c r="CR41" s="6" t="s">
        <v>220</v>
      </c>
      <c r="CS41" s="6" t="s">
        <v>220</v>
      </c>
      <c r="CT41" s="6" t="s">
        <v>220</v>
      </c>
      <c r="CU41" s="6">
        <v>12.94031938251808</v>
      </c>
      <c r="CV41" s="6">
        <v>12.985365281743119</v>
      </c>
      <c r="CW41" s="6">
        <v>13.58070300607821</v>
      </c>
      <c r="CX41" s="6">
        <v>13.727268183056941</v>
      </c>
      <c r="CY41" s="6">
        <v>13.74562794943194</v>
      </c>
      <c r="CZ41" s="6">
        <v>13.41837512417507</v>
      </c>
      <c r="DA41" s="6">
        <v>13.29681292793607</v>
      </c>
      <c r="DB41" s="6">
        <v>13.030355818715419</v>
      </c>
      <c r="DC41" s="6">
        <v>13.13506000077526</v>
      </c>
      <c r="DD41" s="6">
        <v>13.852008608331349</v>
      </c>
      <c r="DE41" s="6">
        <v>14.05792916529721</v>
      </c>
      <c r="DF41" s="6">
        <v>13.889060996756781</v>
      </c>
      <c r="DG41" s="6">
        <v>13.11149139801336</v>
      </c>
      <c r="DH41" s="6">
        <v>10.67340069732604</v>
      </c>
      <c r="DI41" s="6">
        <v>8.1018140908451599</v>
      </c>
      <c r="DJ41" s="6">
        <v>7.6830150217640902</v>
      </c>
      <c r="DK41" s="6">
        <v>7.4006075261069402</v>
      </c>
      <c r="DL41" s="6">
        <v>7.2265783657077396</v>
      </c>
      <c r="DM41" s="6">
        <v>7.1543947604272597</v>
      </c>
      <c r="DN41" s="6">
        <v>6.5626673310021202</v>
      </c>
      <c r="DO41" s="6" t="s">
        <v>220</v>
      </c>
      <c r="DP41" s="6" t="s">
        <v>220</v>
      </c>
      <c r="DQ41" s="6" t="s">
        <v>220</v>
      </c>
      <c r="DR41" s="6" t="s">
        <v>220</v>
      </c>
      <c r="DS41" s="6" t="s">
        <v>220</v>
      </c>
      <c r="DT41" s="6" t="s">
        <v>220</v>
      </c>
      <c r="DU41" s="6" t="s">
        <v>220</v>
      </c>
      <c r="DV41" s="6" t="s">
        <v>220</v>
      </c>
      <c r="DW41" s="6" t="s">
        <v>220</v>
      </c>
      <c r="DX41" s="6" t="s">
        <v>220</v>
      </c>
      <c r="DY41" s="6" t="s">
        <v>220</v>
      </c>
      <c r="DZ41" s="6" t="s">
        <v>220</v>
      </c>
      <c r="EA41" s="6">
        <v>12.376733999276317</v>
      </c>
      <c r="EB41" s="6">
        <v>12.494634401781894</v>
      </c>
      <c r="EC41" s="6">
        <v>13.006101684630254</v>
      </c>
      <c r="ED41" s="6">
        <v>12.970647259521797</v>
      </c>
      <c r="EE41" s="6">
        <v>12.889472689253147</v>
      </c>
      <c r="EF41" s="6">
        <v>12.661416472860559</v>
      </c>
      <c r="EG41" s="6">
        <v>12.500937185164359</v>
      </c>
      <c r="EH41" s="6">
        <v>12.955223124143869</v>
      </c>
      <c r="EI41" s="6">
        <v>13.333878498154297</v>
      </c>
      <c r="EJ41" s="6">
        <v>14.262210019616663</v>
      </c>
      <c r="EK41" s="6">
        <v>14.394519206447084</v>
      </c>
      <c r="EL41" s="6">
        <v>14.108111778590331</v>
      </c>
      <c r="EM41" s="6">
        <v>13.526375654361416</v>
      </c>
      <c r="EN41" s="6">
        <v>11.845548269792452</v>
      </c>
      <c r="EO41" s="6">
        <v>9.1413251111414286</v>
      </c>
      <c r="EP41" s="6">
        <v>8.5759977692788425</v>
      </c>
      <c r="EQ41" s="6">
        <v>8.3133589381099959</v>
      </c>
      <c r="ER41" s="6">
        <v>8.4080643001899293</v>
      </c>
      <c r="ES41" s="6">
        <v>8.4216776121043679</v>
      </c>
      <c r="ET41" s="6">
        <v>8.7350888633329262</v>
      </c>
      <c r="EU41" s="6" t="s">
        <v>220</v>
      </c>
      <c r="EV41" s="6" t="s">
        <v>220</v>
      </c>
      <c r="EW41" s="6" t="s">
        <v>220</v>
      </c>
      <c r="EX41" s="6" t="s">
        <v>220</v>
      </c>
      <c r="EY41" s="6" t="s">
        <v>220</v>
      </c>
      <c r="EZ41" s="6" t="s">
        <v>220</v>
      </c>
      <c r="FA41" s="6" t="s">
        <v>220</v>
      </c>
      <c r="FB41" s="6" t="s">
        <v>220</v>
      </c>
      <c r="FC41" s="6" t="s">
        <v>220</v>
      </c>
      <c r="FD41" s="6" t="s">
        <v>220</v>
      </c>
      <c r="FE41" s="6" t="s">
        <v>220</v>
      </c>
      <c r="FF41" s="6" t="s">
        <v>220</v>
      </c>
      <c r="FG41" s="6">
        <v>7.869067990651561</v>
      </c>
      <c r="FH41" s="6">
        <v>7.8282387008999335</v>
      </c>
      <c r="FI41" s="6">
        <v>8.0092321628263736</v>
      </c>
      <c r="FJ41" s="6">
        <v>7.9706409269195042</v>
      </c>
      <c r="FK41" s="6">
        <v>7.9211736950964751</v>
      </c>
      <c r="FL41" s="6">
        <v>7.5156767331489363</v>
      </c>
      <c r="FM41" s="6">
        <v>7.3041174303039247</v>
      </c>
      <c r="FN41" s="6">
        <v>7.26314898759043</v>
      </c>
      <c r="FO41" s="6">
        <v>7.593618477709879</v>
      </c>
      <c r="FP41" s="6">
        <v>8.2984972465075764</v>
      </c>
      <c r="FQ41" s="6">
        <v>8.2299097566657373</v>
      </c>
      <c r="FR41" s="6">
        <v>8.5061685315906193</v>
      </c>
      <c r="FS41" s="6">
        <v>8.1462512319515046</v>
      </c>
      <c r="FT41" s="6">
        <v>8.0378458256242489</v>
      </c>
      <c r="FU41" s="6">
        <v>7.0224788221936505</v>
      </c>
      <c r="FV41" s="6">
        <v>6.7088210627165923</v>
      </c>
      <c r="FW41" s="6">
        <v>6.2748890092779046</v>
      </c>
      <c r="FX41" s="6">
        <v>6.5776190466012787</v>
      </c>
      <c r="FY41" s="6">
        <v>6.6824381167944207</v>
      </c>
      <c r="FZ41" s="6">
        <v>6.3757835986598614</v>
      </c>
      <c r="GA41" s="6" t="s">
        <v>220</v>
      </c>
      <c r="GB41" s="6" t="s">
        <v>220</v>
      </c>
      <c r="GC41" s="6" t="s">
        <v>220</v>
      </c>
      <c r="GD41" s="6" t="s">
        <v>220</v>
      </c>
      <c r="GE41" s="6" t="s">
        <v>220</v>
      </c>
      <c r="GF41" s="6" t="s">
        <v>220</v>
      </c>
      <c r="GG41" s="6" t="s">
        <v>220</v>
      </c>
      <c r="GH41" s="6" t="s">
        <v>220</v>
      </c>
      <c r="GI41" s="6" t="s">
        <v>220</v>
      </c>
      <c r="GJ41" s="6" t="s">
        <v>220</v>
      </c>
      <c r="GK41" s="6" t="s">
        <v>220</v>
      </c>
      <c r="GL41" s="6" t="s">
        <v>220</v>
      </c>
      <c r="GM41" s="5">
        <v>465980</v>
      </c>
      <c r="GN41" s="5">
        <v>462040</v>
      </c>
      <c r="GO41" s="5">
        <v>458170</v>
      </c>
      <c r="GP41" s="5">
        <v>454703</v>
      </c>
      <c r="GQ41" s="5">
        <v>450247</v>
      </c>
      <c r="GR41" s="5">
        <v>446918</v>
      </c>
      <c r="GS41" s="5">
        <v>443846</v>
      </c>
      <c r="GT41" s="5">
        <v>441642</v>
      </c>
      <c r="GU41" s="5">
        <v>440980</v>
      </c>
      <c r="GV41" s="5">
        <v>439914</v>
      </c>
      <c r="GW41" s="5">
        <v>438462</v>
      </c>
      <c r="GX41" s="5">
        <v>437478</v>
      </c>
      <c r="GY41" s="5">
        <v>454108</v>
      </c>
      <c r="GZ41" s="5">
        <v>451249</v>
      </c>
      <c r="HA41" s="5">
        <v>445442</v>
      </c>
      <c r="HB41" s="5">
        <v>438195</v>
      </c>
      <c r="HC41" s="5">
        <v>430901</v>
      </c>
      <c r="HD41" s="5">
        <v>425470</v>
      </c>
      <c r="HE41" s="5">
        <v>420007</v>
      </c>
      <c r="HF41" s="5">
        <v>412395</v>
      </c>
      <c r="HG41" s="5" t="s">
        <v>220</v>
      </c>
      <c r="HH41" s="5" t="s">
        <v>220</v>
      </c>
      <c r="HI41" s="5" t="s">
        <v>220</v>
      </c>
      <c r="HJ41" s="5" t="s">
        <v>220</v>
      </c>
      <c r="HK41" s="5" t="s">
        <v>220</v>
      </c>
      <c r="HL41" s="5" t="s">
        <v>220</v>
      </c>
      <c r="HM41" s="5" t="s">
        <v>220</v>
      </c>
      <c r="HN41" s="5" t="s">
        <v>220</v>
      </c>
      <c r="HO41" s="5" t="s">
        <v>220</v>
      </c>
      <c r="HP41" s="5" t="s">
        <v>220</v>
      </c>
      <c r="HQ41" s="5" t="s">
        <v>220</v>
      </c>
      <c r="HR41" s="5" t="s">
        <v>220</v>
      </c>
      <c r="HS41" s="5">
        <v>529583</v>
      </c>
      <c r="HT41" s="5">
        <v>525194</v>
      </c>
      <c r="HU41" s="5">
        <v>520657</v>
      </c>
      <c r="HV41" s="5">
        <v>516709</v>
      </c>
      <c r="HW41" s="5">
        <v>511765</v>
      </c>
      <c r="HX41" s="5">
        <v>507920</v>
      </c>
      <c r="HY41" s="5">
        <v>504496</v>
      </c>
      <c r="HZ41" s="5">
        <v>501965</v>
      </c>
      <c r="IA41" s="5">
        <v>500999</v>
      </c>
      <c r="IB41" s="5">
        <v>499689</v>
      </c>
      <c r="IC41" s="5">
        <v>498046</v>
      </c>
      <c r="ID41" s="5">
        <v>496683</v>
      </c>
      <c r="IE41" s="5">
        <v>516058</v>
      </c>
      <c r="IF41" s="5">
        <v>512673</v>
      </c>
      <c r="IG41" s="5">
        <v>505820</v>
      </c>
      <c r="IH41" s="5">
        <v>497415</v>
      </c>
      <c r="II41" s="5">
        <v>488902</v>
      </c>
      <c r="IJ41" s="5">
        <v>482699</v>
      </c>
      <c r="IK41" s="5">
        <v>476373</v>
      </c>
      <c r="IL41" s="5">
        <v>470918</v>
      </c>
      <c r="IM41" s="5" t="s">
        <v>220</v>
      </c>
      <c r="IN41" s="5" t="s">
        <v>220</v>
      </c>
      <c r="IO41" s="5" t="s">
        <v>220</v>
      </c>
      <c r="IP41" s="5" t="s">
        <v>220</v>
      </c>
      <c r="IQ41" s="5" t="s">
        <v>220</v>
      </c>
      <c r="IR41" s="5" t="s">
        <v>220</v>
      </c>
      <c r="IS41" s="5" t="s">
        <v>220</v>
      </c>
      <c r="IT41" s="5" t="s">
        <v>220</v>
      </c>
      <c r="IU41" s="5" t="s">
        <v>220</v>
      </c>
      <c r="IV41" s="5" t="s">
        <v>220</v>
      </c>
      <c r="IW41" s="5" t="s">
        <v>220</v>
      </c>
      <c r="IX41" s="5" t="s">
        <v>220</v>
      </c>
      <c r="IY41">
        <v>12104267</v>
      </c>
      <c r="IZ41">
        <v>12498252</v>
      </c>
      <c r="JA41">
        <v>11876307</v>
      </c>
      <c r="JB41">
        <v>12141119</v>
      </c>
      <c r="JC41">
        <v>12474313</v>
      </c>
      <c r="JD41">
        <v>12419201</v>
      </c>
      <c r="JE41">
        <v>12470035</v>
      </c>
      <c r="JF41">
        <v>12645080</v>
      </c>
      <c r="JG41">
        <v>12690577</v>
      </c>
      <c r="JH41">
        <v>12856400</v>
      </c>
      <c r="JI41">
        <v>12496103</v>
      </c>
      <c r="JJ41">
        <v>13019387</v>
      </c>
      <c r="JK41">
        <v>13684589</v>
      </c>
      <c r="JL41">
        <v>13478686</v>
      </c>
      <c r="JM41">
        <v>14101673</v>
      </c>
      <c r="JN41">
        <v>13902860</v>
      </c>
      <c r="JO41">
        <v>14674650</v>
      </c>
      <c r="JP41">
        <v>14036310</v>
      </c>
      <c r="JQ41">
        <v>13342675</v>
      </c>
      <c r="JR41">
        <v>13137146</v>
      </c>
      <c r="JS41" t="s">
        <v>220</v>
      </c>
      <c r="JT41" t="s">
        <v>220</v>
      </c>
      <c r="JU41" t="s">
        <v>220</v>
      </c>
      <c r="JV41" t="s">
        <v>220</v>
      </c>
      <c r="JW41" t="s">
        <v>220</v>
      </c>
      <c r="JX41" t="s">
        <v>220</v>
      </c>
      <c r="JY41" t="s">
        <v>220</v>
      </c>
      <c r="JZ41" t="s">
        <v>220</v>
      </c>
      <c r="KA41" t="s">
        <v>220</v>
      </c>
      <c r="KB41" t="s">
        <v>220</v>
      </c>
      <c r="KC41" t="s">
        <v>220</v>
      </c>
      <c r="KD41" t="s">
        <v>220</v>
      </c>
    </row>
    <row r="42" spans="1:290" hidden="1" x14ac:dyDescent="0.3">
      <c r="A42" s="1" t="s">
        <v>40</v>
      </c>
      <c r="B42" s="2">
        <v>4057099</v>
      </c>
      <c r="C42" s="5">
        <v>8253672</v>
      </c>
      <c r="D42" s="5">
        <v>8366547</v>
      </c>
      <c r="E42" s="5">
        <v>7781917</v>
      </c>
      <c r="F42" s="5">
        <v>8139813</v>
      </c>
      <c r="G42" s="5">
        <v>7977834</v>
      </c>
      <c r="H42" s="5">
        <v>8155692</v>
      </c>
      <c r="I42" s="5">
        <v>7571438</v>
      </c>
      <c r="J42" s="5">
        <v>7571107</v>
      </c>
      <c r="K42" s="5">
        <v>8232253</v>
      </c>
      <c r="L42" s="5">
        <v>8790593</v>
      </c>
      <c r="M42" s="5">
        <v>7893334</v>
      </c>
      <c r="N42" s="5">
        <v>7828251</v>
      </c>
      <c r="O42" s="5">
        <v>7814159</v>
      </c>
      <c r="P42" s="5">
        <v>7598169</v>
      </c>
      <c r="Q42" s="5">
        <v>7633956</v>
      </c>
      <c r="R42" s="5">
        <v>7459974</v>
      </c>
      <c r="S42" s="5">
        <v>6998139</v>
      </c>
      <c r="T42" s="5">
        <v>7229801</v>
      </c>
      <c r="U42" s="5">
        <v>6494226</v>
      </c>
      <c r="V42" s="5">
        <v>6664735</v>
      </c>
      <c r="W42" s="5">
        <v>6268556</v>
      </c>
      <c r="X42" s="5">
        <v>6323764</v>
      </c>
      <c r="Y42" s="5">
        <v>5647185</v>
      </c>
      <c r="Z42" s="5">
        <v>5939703</v>
      </c>
      <c r="AA42" s="5">
        <v>5726815</v>
      </c>
      <c r="AB42" s="5">
        <v>5311139</v>
      </c>
      <c r="AC42" s="5">
        <v>5650759</v>
      </c>
      <c r="AD42" s="5">
        <v>5155886</v>
      </c>
      <c r="AE42" s="5">
        <v>5153506</v>
      </c>
      <c r="AF42" s="5">
        <v>5082965</v>
      </c>
      <c r="AG42" s="5">
        <v>4818109</v>
      </c>
      <c r="AH42" s="5">
        <v>4689257</v>
      </c>
      <c r="AI42" s="5">
        <v>23029798</v>
      </c>
      <c r="AJ42" s="5">
        <v>23671043</v>
      </c>
      <c r="AK42" s="5">
        <v>22879069</v>
      </c>
      <c r="AL42" s="5">
        <v>23471194</v>
      </c>
      <c r="AM42" s="5">
        <v>23114845</v>
      </c>
      <c r="AN42" s="5">
        <v>23332942</v>
      </c>
      <c r="AO42" s="5">
        <v>22326578</v>
      </c>
      <c r="AP42" s="5">
        <v>23899168</v>
      </c>
      <c r="AQ42" s="5">
        <v>24199564</v>
      </c>
      <c r="AR42" s="5">
        <v>24886777</v>
      </c>
      <c r="AS42" s="5">
        <v>23107061</v>
      </c>
      <c r="AT42" s="5">
        <v>24286576</v>
      </c>
      <c r="AU42" s="5">
        <v>24888263</v>
      </c>
      <c r="AV42" s="5">
        <v>24542303</v>
      </c>
      <c r="AW42" s="5">
        <v>25158031</v>
      </c>
      <c r="AX42" s="5">
        <v>25050003</v>
      </c>
      <c r="AY42" s="5">
        <v>22530743</v>
      </c>
      <c r="AZ42" s="5">
        <v>23085647</v>
      </c>
      <c r="BA42" s="5">
        <v>22928680</v>
      </c>
      <c r="BB42" s="5">
        <v>23353221</v>
      </c>
      <c r="BC42" s="5">
        <v>21746014</v>
      </c>
      <c r="BD42" s="5">
        <v>21203600</v>
      </c>
      <c r="BE42" s="5">
        <v>18853265</v>
      </c>
      <c r="BF42" s="5">
        <v>18906755</v>
      </c>
      <c r="BG42" s="5">
        <v>17780829</v>
      </c>
      <c r="BH42" s="5">
        <v>17010928</v>
      </c>
      <c r="BI42" s="5">
        <v>17087396</v>
      </c>
      <c r="BJ42" s="5">
        <v>15878287</v>
      </c>
      <c r="BK42" s="5">
        <v>15762523</v>
      </c>
      <c r="BL42" s="5">
        <v>15393849</v>
      </c>
      <c r="BM42" s="5">
        <v>14896344</v>
      </c>
      <c r="BN42" s="5">
        <v>14471550</v>
      </c>
      <c r="BO42" s="6">
        <v>14.305039017785051</v>
      </c>
      <c r="BP42" s="6">
        <v>13.018931226944639</v>
      </c>
      <c r="BQ42" s="6">
        <v>15.12545045134765</v>
      </c>
      <c r="BR42" s="6">
        <v>14.56422893253198</v>
      </c>
      <c r="BS42" s="6">
        <v>14.415215959620109</v>
      </c>
      <c r="BT42" s="6">
        <v>14.46507543443278</v>
      </c>
      <c r="BU42" s="6">
        <v>14.187344596891631</v>
      </c>
      <c r="BV42" s="6">
        <v>13.6356546011039</v>
      </c>
      <c r="BW42" s="6">
        <v>12.51385404625611</v>
      </c>
      <c r="BX42" s="6">
        <v>11.46977228953723</v>
      </c>
      <c r="BY42" s="6">
        <v>11.4981972761063</v>
      </c>
      <c r="BZ42" s="6">
        <v>11.532269468620759</v>
      </c>
      <c r="CA42" s="6">
        <v>10.02633808705453</v>
      </c>
      <c r="CB42" s="6">
        <v>9.8640211872096994</v>
      </c>
      <c r="CC42" s="6">
        <v>9.7648191841818299</v>
      </c>
      <c r="CD42" s="6">
        <v>8.8550576717827703</v>
      </c>
      <c r="CE42" s="6">
        <v>8.6323521153266594</v>
      </c>
      <c r="CF42" s="6">
        <v>8.0468051610272493</v>
      </c>
      <c r="CG42" s="6">
        <v>8.1687794665599807</v>
      </c>
      <c r="CH42" s="6">
        <v>7.9733552796922904</v>
      </c>
      <c r="CI42" s="6" t="s">
        <v>220</v>
      </c>
      <c r="CJ42" s="6" t="s">
        <v>220</v>
      </c>
      <c r="CK42" s="6" t="s">
        <v>220</v>
      </c>
      <c r="CL42" s="6" t="s">
        <v>220</v>
      </c>
      <c r="CM42" s="6" t="s">
        <v>220</v>
      </c>
      <c r="CN42" s="6" t="s">
        <v>220</v>
      </c>
      <c r="CO42" s="6" t="s">
        <v>220</v>
      </c>
      <c r="CP42" s="6" t="s">
        <v>220</v>
      </c>
      <c r="CQ42" s="6" t="s">
        <v>220</v>
      </c>
      <c r="CR42" s="6" t="s">
        <v>220</v>
      </c>
      <c r="CS42" s="6" t="s">
        <v>220</v>
      </c>
      <c r="CT42" s="6" t="s">
        <v>220</v>
      </c>
      <c r="CU42" s="6">
        <v>11.15843656778539</v>
      </c>
      <c r="CV42" s="6">
        <v>10.185726546067951</v>
      </c>
      <c r="CW42" s="6">
        <v>11.738349341037051</v>
      </c>
      <c r="CX42" s="6">
        <v>11.239087465564269</v>
      </c>
      <c r="CY42" s="6">
        <v>11.17554053129488</v>
      </c>
      <c r="CZ42" s="6">
        <v>11.512178029333819</v>
      </c>
      <c r="DA42" s="6">
        <v>11.120401439514779</v>
      </c>
      <c r="DB42" s="6">
        <v>10.698166815908079</v>
      </c>
      <c r="DC42" s="6">
        <v>10.21703452748566</v>
      </c>
      <c r="DD42" s="6">
        <v>9.5841816094579606</v>
      </c>
      <c r="DE42" s="6">
        <v>9.3915536957526093</v>
      </c>
      <c r="DF42" s="6">
        <v>9.2500788797879299</v>
      </c>
      <c r="DG42" s="6">
        <v>7.9311033031760996</v>
      </c>
      <c r="DH42" s="6">
        <v>7.7651863829436198</v>
      </c>
      <c r="DI42" s="6">
        <v>7.6083239601117798</v>
      </c>
      <c r="DJ42" s="6">
        <v>6.87201051258055</v>
      </c>
      <c r="DK42" s="6">
        <v>6.6856947441689396</v>
      </c>
      <c r="DL42" s="6">
        <v>6.1740231138782304</v>
      </c>
      <c r="DM42" s="6">
        <v>6.1688569758075698</v>
      </c>
      <c r="DN42" s="6">
        <v>6.0125993046353603</v>
      </c>
      <c r="DO42" s="6" t="s">
        <v>220</v>
      </c>
      <c r="DP42" s="6" t="s">
        <v>220</v>
      </c>
      <c r="DQ42" s="6" t="s">
        <v>220</v>
      </c>
      <c r="DR42" s="6" t="s">
        <v>220</v>
      </c>
      <c r="DS42" s="6" t="s">
        <v>220</v>
      </c>
      <c r="DT42" s="6" t="s">
        <v>220</v>
      </c>
      <c r="DU42" s="6" t="s">
        <v>220</v>
      </c>
      <c r="DV42" s="6" t="s">
        <v>220</v>
      </c>
      <c r="DW42" s="6" t="s">
        <v>220</v>
      </c>
      <c r="DX42" s="6" t="s">
        <v>220</v>
      </c>
      <c r="DY42" s="6" t="s">
        <v>220</v>
      </c>
      <c r="DZ42" s="6" t="s">
        <v>220</v>
      </c>
      <c r="EA42" s="6">
        <v>14.305039017785054</v>
      </c>
      <c r="EB42" s="6">
        <v>13.018931226944641</v>
      </c>
      <c r="EC42" s="6">
        <v>15.125450451347657</v>
      </c>
      <c r="ED42" s="6">
        <v>14.564228932531988</v>
      </c>
      <c r="EE42" s="6">
        <v>14.415215959620117</v>
      </c>
      <c r="EF42" s="6">
        <v>14.465075434432785</v>
      </c>
      <c r="EG42" s="6">
        <v>14.187344596891634</v>
      </c>
      <c r="EH42" s="6">
        <v>13.635654601103907</v>
      </c>
      <c r="EI42" s="6">
        <v>12.513854046256116</v>
      </c>
      <c r="EJ42" s="6">
        <v>11.469772289537236</v>
      </c>
      <c r="EK42" s="6">
        <v>11.498197276106303</v>
      </c>
      <c r="EL42" s="6">
        <v>11.532269468620768</v>
      </c>
      <c r="EM42" s="6">
        <v>10.026338087054537</v>
      </c>
      <c r="EN42" s="6">
        <v>9.8640211872097083</v>
      </c>
      <c r="EO42" s="6">
        <v>9.7648191841818317</v>
      </c>
      <c r="EP42" s="6">
        <v>8.8550576717827703</v>
      </c>
      <c r="EQ42" s="6">
        <v>8.6323521153266611</v>
      </c>
      <c r="ER42" s="6">
        <v>8.0468051610272529</v>
      </c>
      <c r="ES42" s="6">
        <v>8.1687794665599878</v>
      </c>
      <c r="ET42" s="6">
        <v>7.9733552796922904</v>
      </c>
      <c r="EU42" s="6" t="s">
        <v>220</v>
      </c>
      <c r="EV42" s="6" t="s">
        <v>220</v>
      </c>
      <c r="EW42" s="6" t="s">
        <v>220</v>
      </c>
      <c r="EX42" s="6" t="s">
        <v>220</v>
      </c>
      <c r="EY42" s="6" t="s">
        <v>220</v>
      </c>
      <c r="EZ42" s="6" t="s">
        <v>220</v>
      </c>
      <c r="FA42" s="6" t="s">
        <v>220</v>
      </c>
      <c r="FB42" s="6" t="s">
        <v>220</v>
      </c>
      <c r="FC42" s="6" t="s">
        <v>220</v>
      </c>
      <c r="FD42" s="6" t="s">
        <v>220</v>
      </c>
      <c r="FE42" s="6" t="s">
        <v>220</v>
      </c>
      <c r="FF42" s="6" t="s">
        <v>220</v>
      </c>
      <c r="FG42" s="6">
        <v>11.158436567785392</v>
      </c>
      <c r="FH42" s="6">
        <v>10.185726546067956</v>
      </c>
      <c r="FI42" s="6">
        <v>11.738349341037052</v>
      </c>
      <c r="FJ42" s="6">
        <v>11.23908746556428</v>
      </c>
      <c r="FK42" s="6">
        <v>11.175540531294889</v>
      </c>
      <c r="FL42" s="6">
        <v>11.512178029333819</v>
      </c>
      <c r="FM42" s="6">
        <v>11.120401439514783</v>
      </c>
      <c r="FN42" s="6">
        <v>10.698166815908088</v>
      </c>
      <c r="FO42" s="6">
        <v>10.217034527485662</v>
      </c>
      <c r="FP42" s="6">
        <v>9.5841816094579624</v>
      </c>
      <c r="FQ42" s="6">
        <v>9.39155369575262</v>
      </c>
      <c r="FR42" s="6">
        <v>9.2500788797879299</v>
      </c>
      <c r="FS42" s="6">
        <v>7.931103303176104</v>
      </c>
      <c r="FT42" s="6">
        <v>7.7651863829436243</v>
      </c>
      <c r="FU42" s="6">
        <v>7.6083239601117869</v>
      </c>
      <c r="FV42" s="6">
        <v>6.8720105125805535</v>
      </c>
      <c r="FW42" s="6">
        <v>6.6856947441689476</v>
      </c>
      <c r="FX42" s="6">
        <v>6.1740231138782367</v>
      </c>
      <c r="FY42" s="6">
        <v>6.1688569758075777</v>
      </c>
      <c r="FZ42" s="6">
        <v>6.012599304635363</v>
      </c>
      <c r="GA42" s="6" t="s">
        <v>220</v>
      </c>
      <c r="GB42" s="6" t="s">
        <v>220</v>
      </c>
      <c r="GC42" s="6" t="s">
        <v>220</v>
      </c>
      <c r="GD42" s="6" t="s">
        <v>220</v>
      </c>
      <c r="GE42" s="6" t="s">
        <v>220</v>
      </c>
      <c r="GF42" s="6" t="s">
        <v>220</v>
      </c>
      <c r="GG42" s="6" t="s">
        <v>220</v>
      </c>
      <c r="GH42" s="6" t="s">
        <v>220</v>
      </c>
      <c r="GI42" s="6" t="s">
        <v>220</v>
      </c>
      <c r="GJ42" s="6" t="s">
        <v>220</v>
      </c>
      <c r="GK42" s="6" t="s">
        <v>220</v>
      </c>
      <c r="GL42" s="6" t="s">
        <v>220</v>
      </c>
      <c r="GM42" s="5">
        <v>640443</v>
      </c>
      <c r="GN42" s="5">
        <v>625021</v>
      </c>
      <c r="GO42" s="5">
        <v>615096</v>
      </c>
      <c r="GP42" s="5">
        <v>605717</v>
      </c>
      <c r="GQ42" s="5">
        <v>596685</v>
      </c>
      <c r="GR42" s="5">
        <v>587870</v>
      </c>
      <c r="GS42" s="5">
        <v>580407</v>
      </c>
      <c r="GT42" s="5">
        <v>574222</v>
      </c>
      <c r="GU42" s="5">
        <v>569948</v>
      </c>
      <c r="GV42" s="5">
        <v>565731</v>
      </c>
      <c r="GW42" s="5">
        <v>560401</v>
      </c>
      <c r="GX42" s="5">
        <v>554099</v>
      </c>
      <c r="GY42" s="5">
        <v>541629</v>
      </c>
      <c r="GZ42" s="5">
        <v>526429</v>
      </c>
      <c r="HA42" s="5">
        <v>512289</v>
      </c>
      <c r="HB42" s="5">
        <v>492275</v>
      </c>
      <c r="HC42" s="5">
        <v>481380</v>
      </c>
      <c r="HD42" s="5">
        <v>472228</v>
      </c>
      <c r="HE42" s="5">
        <v>462162</v>
      </c>
      <c r="HF42" s="5">
        <v>452873</v>
      </c>
      <c r="HG42" s="5" t="s">
        <v>220</v>
      </c>
      <c r="HH42" s="5" t="s">
        <v>220</v>
      </c>
      <c r="HI42" s="5" t="s">
        <v>220</v>
      </c>
      <c r="HJ42" s="5" t="s">
        <v>220</v>
      </c>
      <c r="HK42" s="5" t="s">
        <v>220</v>
      </c>
      <c r="HL42" s="5" t="s">
        <v>220</v>
      </c>
      <c r="HM42" s="5" t="s">
        <v>220</v>
      </c>
      <c r="HN42" s="5" t="s">
        <v>220</v>
      </c>
      <c r="HO42" s="5" t="s">
        <v>220</v>
      </c>
      <c r="HP42" s="5" t="s">
        <v>220</v>
      </c>
      <c r="HQ42" s="5" t="s">
        <v>220</v>
      </c>
      <c r="HR42" s="5" t="s">
        <v>220</v>
      </c>
      <c r="HS42" s="5">
        <v>743780</v>
      </c>
      <c r="HT42" s="5">
        <v>726679</v>
      </c>
      <c r="HU42" s="5">
        <v>715592</v>
      </c>
      <c r="HV42" s="5">
        <v>705025</v>
      </c>
      <c r="HW42" s="5">
        <v>694834</v>
      </c>
      <c r="HX42" s="5">
        <v>684671</v>
      </c>
      <c r="HY42" s="5">
        <v>675948</v>
      </c>
      <c r="HZ42" s="5">
        <v>668719</v>
      </c>
      <c r="IA42" s="5">
        <v>663433</v>
      </c>
      <c r="IB42" s="5">
        <v>658700</v>
      </c>
      <c r="IC42" s="5">
        <v>653181</v>
      </c>
      <c r="ID42" s="5">
        <v>647151</v>
      </c>
      <c r="IE42" s="5">
        <v>633567</v>
      </c>
      <c r="IF42" s="5">
        <v>616630</v>
      </c>
      <c r="IG42" s="5">
        <v>600175</v>
      </c>
      <c r="IH42" s="5">
        <v>578096</v>
      </c>
      <c r="II42" s="5">
        <v>565041</v>
      </c>
      <c r="IJ42" s="5">
        <v>553918</v>
      </c>
      <c r="IK42" s="5">
        <v>541999</v>
      </c>
      <c r="IL42" s="5">
        <v>530696</v>
      </c>
      <c r="IM42" s="5" t="s">
        <v>220</v>
      </c>
      <c r="IN42" s="5" t="s">
        <v>220</v>
      </c>
      <c r="IO42" s="5" t="s">
        <v>220</v>
      </c>
      <c r="IP42" s="5" t="s">
        <v>220</v>
      </c>
      <c r="IQ42" s="5" t="s">
        <v>220</v>
      </c>
      <c r="IR42" s="5" t="s">
        <v>220</v>
      </c>
      <c r="IS42" s="5" t="s">
        <v>220</v>
      </c>
      <c r="IT42" s="5" t="s">
        <v>220</v>
      </c>
      <c r="IU42" s="5" t="s">
        <v>220</v>
      </c>
      <c r="IV42" s="5" t="s">
        <v>220</v>
      </c>
      <c r="IW42" s="5" t="s">
        <v>220</v>
      </c>
      <c r="IX42" s="5" t="s">
        <v>220</v>
      </c>
      <c r="IY42">
        <v>21983940</v>
      </c>
      <c r="IZ42">
        <v>22657235</v>
      </c>
      <c r="JA42">
        <v>21963071</v>
      </c>
      <c r="JB42">
        <v>22524213</v>
      </c>
      <c r="JC42">
        <v>22172583</v>
      </c>
      <c r="JD42">
        <v>22374515</v>
      </c>
      <c r="JE42">
        <v>21371090</v>
      </c>
      <c r="JF42">
        <v>21304407</v>
      </c>
      <c r="JG42">
        <v>22151222</v>
      </c>
      <c r="JH42">
        <v>22921978</v>
      </c>
      <c r="JI42">
        <v>21131988</v>
      </c>
      <c r="JJ42">
        <v>22001834</v>
      </c>
      <c r="JK42">
        <v>22116532</v>
      </c>
      <c r="JL42">
        <v>21580435</v>
      </c>
      <c r="JM42">
        <v>21877039</v>
      </c>
      <c r="JN42">
        <v>21679929</v>
      </c>
      <c r="JO42">
        <v>20668054</v>
      </c>
      <c r="JP42">
        <v>20928898</v>
      </c>
      <c r="JQ42">
        <v>19663967</v>
      </c>
      <c r="JR42">
        <v>20188257</v>
      </c>
      <c r="JS42" t="s">
        <v>220</v>
      </c>
      <c r="JT42" t="s">
        <v>220</v>
      </c>
      <c r="JU42" t="s">
        <v>220</v>
      </c>
      <c r="JV42" t="s">
        <v>220</v>
      </c>
      <c r="JW42" t="s">
        <v>220</v>
      </c>
      <c r="JX42" t="s">
        <v>220</v>
      </c>
      <c r="JY42" t="s">
        <v>220</v>
      </c>
      <c r="JZ42" t="s">
        <v>220</v>
      </c>
      <c r="KA42" t="s">
        <v>220</v>
      </c>
      <c r="KB42" t="s">
        <v>220</v>
      </c>
      <c r="KC42" t="s">
        <v>220</v>
      </c>
      <c r="KD42" t="s">
        <v>220</v>
      </c>
    </row>
    <row r="43" spans="1:290" hidden="1" x14ac:dyDescent="0.3">
      <c r="A43" s="1" t="s">
        <v>41</v>
      </c>
      <c r="B43" s="2">
        <v>4057083</v>
      </c>
      <c r="C43" s="5">
        <v>15065768</v>
      </c>
      <c r="D43" s="5">
        <v>15938964</v>
      </c>
      <c r="E43" s="5">
        <v>14884781</v>
      </c>
      <c r="F43" s="5">
        <v>15874913</v>
      </c>
      <c r="G43" s="5">
        <v>15000789</v>
      </c>
      <c r="H43" s="5">
        <v>14939840</v>
      </c>
      <c r="I43" s="5">
        <v>15273084</v>
      </c>
      <c r="J43" s="5">
        <v>15666032</v>
      </c>
      <c r="K43" s="5">
        <v>15907355</v>
      </c>
      <c r="L43" s="5">
        <v>15726131</v>
      </c>
      <c r="M43" s="5">
        <v>14625206</v>
      </c>
      <c r="N43" s="5">
        <v>15492548</v>
      </c>
      <c r="O43" s="5">
        <v>16146745</v>
      </c>
      <c r="P43" s="5">
        <v>15768800</v>
      </c>
      <c r="Q43" s="5">
        <v>16811958</v>
      </c>
      <c r="R43" s="5">
        <v>15081590</v>
      </c>
      <c r="S43" s="5">
        <v>15074412</v>
      </c>
      <c r="T43" s="5">
        <v>15957874</v>
      </c>
      <c r="U43" s="5">
        <v>14503497</v>
      </c>
      <c r="V43" s="5">
        <v>13903046</v>
      </c>
      <c r="W43" s="5">
        <v>14064096</v>
      </c>
      <c r="X43" s="5">
        <v>13751782</v>
      </c>
      <c r="Y43" s="5">
        <v>12898365</v>
      </c>
      <c r="Z43" s="5">
        <v>12948602</v>
      </c>
      <c r="AA43" s="5">
        <v>13006210</v>
      </c>
      <c r="AB43" s="5">
        <v>12169417</v>
      </c>
      <c r="AC43" s="5">
        <v>12032342</v>
      </c>
      <c r="AD43" s="5">
        <v>11309007</v>
      </c>
      <c r="AE43" s="5">
        <v>12221577</v>
      </c>
      <c r="AF43" s="5">
        <v>11513261</v>
      </c>
      <c r="AG43" s="5">
        <v>11523820</v>
      </c>
      <c r="AH43" s="5">
        <v>11723406</v>
      </c>
      <c r="AI43" s="5">
        <v>45118244</v>
      </c>
      <c r="AJ43" s="5">
        <v>46593146</v>
      </c>
      <c r="AK43" s="5">
        <v>44946216</v>
      </c>
      <c r="AL43" s="5">
        <v>45998164</v>
      </c>
      <c r="AM43" s="5">
        <v>46281765</v>
      </c>
      <c r="AN43" s="5">
        <v>46076577</v>
      </c>
      <c r="AO43" s="5">
        <v>47062371</v>
      </c>
      <c r="AP43" s="5">
        <v>45570243</v>
      </c>
      <c r="AQ43" s="5">
        <v>49072652</v>
      </c>
      <c r="AR43" s="5">
        <v>50577320</v>
      </c>
      <c r="AS43" s="5">
        <v>51132499</v>
      </c>
      <c r="AT43" s="5">
        <v>54299237</v>
      </c>
      <c r="AU43" s="5">
        <v>55704127</v>
      </c>
      <c r="AV43" s="5">
        <v>53421425</v>
      </c>
      <c r="AW43" s="5">
        <v>52108904</v>
      </c>
      <c r="AX43" s="5">
        <v>48947981</v>
      </c>
      <c r="AY43" s="5">
        <v>49271444</v>
      </c>
      <c r="AZ43" s="5">
        <v>54474313</v>
      </c>
      <c r="BA43" s="5">
        <v>52054390</v>
      </c>
      <c r="BB43" s="5">
        <v>54999865</v>
      </c>
      <c r="BC43" s="5">
        <v>55524472</v>
      </c>
      <c r="BD43" s="5">
        <v>54912598</v>
      </c>
      <c r="BE43" s="5">
        <v>50642290</v>
      </c>
      <c r="BF43" s="5">
        <v>48452760</v>
      </c>
      <c r="BG43" s="5">
        <v>48941703</v>
      </c>
      <c r="BH43" s="5">
        <v>46131511</v>
      </c>
      <c r="BI43" s="5">
        <v>46575915</v>
      </c>
      <c r="BJ43" s="5">
        <v>43831638</v>
      </c>
      <c r="BK43" s="5">
        <v>46609992</v>
      </c>
      <c r="BL43" s="5">
        <v>40595715</v>
      </c>
      <c r="BM43" s="5">
        <v>40585276</v>
      </c>
      <c r="BN43" s="5">
        <v>40958448</v>
      </c>
      <c r="BO43" s="6">
        <v>16.1086378072462</v>
      </c>
      <c r="BP43" s="6">
        <v>15.62625750587279</v>
      </c>
      <c r="BQ43" s="6">
        <v>15.51666580560345</v>
      </c>
      <c r="BR43" s="6">
        <v>15.60463354980276</v>
      </c>
      <c r="BS43" s="6">
        <v>14.546627808800819</v>
      </c>
      <c r="BT43" s="6">
        <v>14.58257772801422</v>
      </c>
      <c r="BU43" s="6">
        <v>15.39177025412811</v>
      </c>
      <c r="BV43" s="6">
        <v>15.02672789127457</v>
      </c>
      <c r="BW43" s="6">
        <v>13.71876016433677</v>
      </c>
      <c r="BX43" s="6">
        <v>12.571184864223749</v>
      </c>
      <c r="BY43" s="6">
        <v>11.991188363432279</v>
      </c>
      <c r="BZ43" s="6">
        <v>10.77583235501352</v>
      </c>
      <c r="CA43" s="6">
        <v>10.406704261447119</v>
      </c>
      <c r="CB43" s="6">
        <v>10.20659783877022</v>
      </c>
      <c r="CC43" s="6">
        <v>8.6373817969328694</v>
      </c>
      <c r="CD43" s="6">
        <v>8.5521287874819496</v>
      </c>
      <c r="CE43" s="6">
        <v>8.6208005990548706</v>
      </c>
      <c r="CF43" s="6">
        <v>8.5884623478039703</v>
      </c>
      <c r="CG43" s="6">
        <v>8.6642690380119998</v>
      </c>
      <c r="CH43" s="6">
        <v>9.0968914294033105</v>
      </c>
      <c r="CI43" s="6" t="s">
        <v>220</v>
      </c>
      <c r="CJ43" s="6" t="s">
        <v>220</v>
      </c>
      <c r="CK43" s="6" t="s">
        <v>220</v>
      </c>
      <c r="CL43" s="6" t="s">
        <v>220</v>
      </c>
      <c r="CM43" s="6" t="s">
        <v>220</v>
      </c>
      <c r="CN43" s="6" t="s">
        <v>220</v>
      </c>
      <c r="CO43" s="6" t="s">
        <v>220</v>
      </c>
      <c r="CP43" s="6" t="s">
        <v>220</v>
      </c>
      <c r="CQ43" s="6" t="s">
        <v>220</v>
      </c>
      <c r="CR43" s="6" t="s">
        <v>220</v>
      </c>
      <c r="CS43" s="6" t="s">
        <v>220</v>
      </c>
      <c r="CT43" s="6" t="s">
        <v>220</v>
      </c>
      <c r="CU43" s="6">
        <v>11.732019275805801</v>
      </c>
      <c r="CV43" s="6">
        <v>11.47179124695918</v>
      </c>
      <c r="CW43" s="6">
        <v>11.31009179784731</v>
      </c>
      <c r="CX43" s="6">
        <v>11.256618723616601</v>
      </c>
      <c r="CY43" s="6">
        <v>10.81228853667864</v>
      </c>
      <c r="CZ43" s="6">
        <v>11.22343896105482</v>
      </c>
      <c r="DA43" s="6">
        <v>11.92841546021897</v>
      </c>
      <c r="DB43" s="6">
        <v>11.913811906538569</v>
      </c>
      <c r="DC43" s="6">
        <v>10.85792975685294</v>
      </c>
      <c r="DD43" s="6">
        <v>9.8009985000095003</v>
      </c>
      <c r="DE43" s="6">
        <v>9.4932747897714602</v>
      </c>
      <c r="DF43" s="6">
        <v>8.8424166351380098</v>
      </c>
      <c r="DG43" s="6">
        <v>8.4758793200892804</v>
      </c>
      <c r="DH43" s="6">
        <v>8.3635811575101702</v>
      </c>
      <c r="DI43" s="6">
        <v>7.5374935772035299</v>
      </c>
      <c r="DJ43" s="6">
        <v>7.1696572172608501</v>
      </c>
      <c r="DK43" s="6">
        <v>7.3111778091425403</v>
      </c>
      <c r="DL43" s="6">
        <v>7.2260580900606897</v>
      </c>
      <c r="DM43" s="6">
        <v>7.3009669611638204</v>
      </c>
      <c r="DN43" s="6">
        <v>7.6472885744771499</v>
      </c>
      <c r="DO43" s="6" t="s">
        <v>220</v>
      </c>
      <c r="DP43" s="6" t="s">
        <v>220</v>
      </c>
      <c r="DQ43" s="6" t="s">
        <v>220</v>
      </c>
      <c r="DR43" s="6" t="s">
        <v>220</v>
      </c>
      <c r="DS43" s="6" t="s">
        <v>220</v>
      </c>
      <c r="DT43" s="6" t="s">
        <v>220</v>
      </c>
      <c r="DU43" s="6" t="s">
        <v>220</v>
      </c>
      <c r="DV43" s="6" t="s">
        <v>220</v>
      </c>
      <c r="DW43" s="6" t="s">
        <v>220</v>
      </c>
      <c r="DX43" s="6" t="s">
        <v>220</v>
      </c>
      <c r="DY43" s="6" t="s">
        <v>220</v>
      </c>
      <c r="DZ43" s="6" t="s">
        <v>220</v>
      </c>
      <c r="EA43" s="6">
        <v>16.108259474147598</v>
      </c>
      <c r="EB43" s="6">
        <v>15.626061081847174</v>
      </c>
      <c r="EC43" s="6">
        <v>15.516451650351438</v>
      </c>
      <c r="ED43" s="6">
        <v>15.60440535066639</v>
      </c>
      <c r="EE43" s="6">
        <v>14.546350008676388</v>
      </c>
      <c r="EF43" s="6">
        <v>14.58228032548757</v>
      </c>
      <c r="EG43" s="6">
        <v>15.3914592494811</v>
      </c>
      <c r="EH43" s="6">
        <v>15.026323511135942</v>
      </c>
      <c r="EI43" s="6">
        <v>13.718334803330031</v>
      </c>
      <c r="EJ43" s="6">
        <v>12.570756540529102</v>
      </c>
      <c r="EK43" s="6">
        <v>11.991072278361782</v>
      </c>
      <c r="EL43" s="6">
        <v>10.775705490173703</v>
      </c>
      <c r="EM43" s="6">
        <v>10.406538635157265</v>
      </c>
      <c r="EN43" s="6">
        <v>10.206321669942273</v>
      </c>
      <c r="EO43" s="6">
        <v>8.6369212818333398</v>
      </c>
      <c r="EP43" s="6">
        <v>8.5516797303000924</v>
      </c>
      <c r="EQ43" s="6">
        <v>8.6208005990548759</v>
      </c>
      <c r="ER43" s="6">
        <v>8.5884623478039739</v>
      </c>
      <c r="ES43" s="6">
        <v>8.6642690380120051</v>
      </c>
      <c r="ET43" s="6">
        <v>9.0968914294033123</v>
      </c>
      <c r="EU43" s="6" t="s">
        <v>220</v>
      </c>
      <c r="EV43" s="6" t="s">
        <v>220</v>
      </c>
      <c r="EW43" s="6" t="s">
        <v>220</v>
      </c>
      <c r="EX43" s="6" t="s">
        <v>220</v>
      </c>
      <c r="EY43" s="6" t="s">
        <v>220</v>
      </c>
      <c r="EZ43" s="6" t="s">
        <v>220</v>
      </c>
      <c r="FA43" s="6" t="s">
        <v>220</v>
      </c>
      <c r="FB43" s="6" t="s">
        <v>220</v>
      </c>
      <c r="FC43" s="6" t="s">
        <v>220</v>
      </c>
      <c r="FD43" s="6" t="s">
        <v>220</v>
      </c>
      <c r="FE43" s="6" t="s">
        <v>220</v>
      </c>
      <c r="FF43" s="6" t="s">
        <v>220</v>
      </c>
      <c r="FG43" s="6">
        <v>10.73401268475363</v>
      </c>
      <c r="FH43" s="6">
        <v>10.496490565901084</v>
      </c>
      <c r="FI43" s="6">
        <v>10.300846755456863</v>
      </c>
      <c r="FJ43" s="6">
        <v>10.245666352494368</v>
      </c>
      <c r="FK43" s="6">
        <v>9.790295990526813</v>
      </c>
      <c r="FL43" s="6">
        <v>10.215576623330712</v>
      </c>
      <c r="FM43" s="6">
        <v>10.827698479319048</v>
      </c>
      <c r="FN43" s="6">
        <v>10.810253496018627</v>
      </c>
      <c r="FO43" s="6">
        <v>9.8419469561353861</v>
      </c>
      <c r="FP43" s="6">
        <v>8.9924565578233651</v>
      </c>
      <c r="FQ43" s="6">
        <v>9.2060980307991489</v>
      </c>
      <c r="FR43" s="6">
        <v>8.6493740233445049</v>
      </c>
      <c r="FS43" s="6">
        <v>8.1938607262694703</v>
      </c>
      <c r="FT43" s="6">
        <v>7.9332740204019974</v>
      </c>
      <c r="FU43" s="6">
        <v>6.7561258987658102</v>
      </c>
      <c r="FV43" s="6">
        <v>6.1022924701628156</v>
      </c>
      <c r="FW43" s="6">
        <v>6.3359929654093312</v>
      </c>
      <c r="FX43" s="6">
        <v>7.2260580900606985</v>
      </c>
      <c r="FY43" s="6">
        <v>7.3009669611638257</v>
      </c>
      <c r="FZ43" s="6">
        <v>7.6472885744771553</v>
      </c>
      <c r="GA43" s="6" t="s">
        <v>220</v>
      </c>
      <c r="GB43" s="6" t="s">
        <v>220</v>
      </c>
      <c r="GC43" s="6" t="s">
        <v>220</v>
      </c>
      <c r="GD43" s="6" t="s">
        <v>220</v>
      </c>
      <c r="GE43" s="6" t="s">
        <v>220</v>
      </c>
      <c r="GF43" s="6" t="s">
        <v>220</v>
      </c>
      <c r="GG43" s="6" t="s">
        <v>220</v>
      </c>
      <c r="GH43" s="6" t="s">
        <v>220</v>
      </c>
      <c r="GI43" s="6" t="s">
        <v>220</v>
      </c>
      <c r="GJ43" s="6" t="s">
        <v>220</v>
      </c>
      <c r="GK43" s="6" t="s">
        <v>220</v>
      </c>
      <c r="GL43" s="6" t="s">
        <v>220</v>
      </c>
      <c r="GM43" s="5">
        <v>2003653</v>
      </c>
      <c r="GN43" s="5">
        <v>1992311</v>
      </c>
      <c r="GO43" s="5">
        <v>1980943</v>
      </c>
      <c r="GP43" s="5">
        <v>1966675</v>
      </c>
      <c r="GQ43" s="5">
        <v>1953779</v>
      </c>
      <c r="GR43" s="5">
        <v>1943927</v>
      </c>
      <c r="GS43" s="5">
        <v>1936289</v>
      </c>
      <c r="GT43" s="5">
        <v>1925966</v>
      </c>
      <c r="GU43" s="5">
        <v>1924674</v>
      </c>
      <c r="GV43" s="5">
        <v>1922824</v>
      </c>
      <c r="GW43" s="5">
        <v>1932365</v>
      </c>
      <c r="GX43" s="5">
        <v>1950836</v>
      </c>
      <c r="GY43" s="5">
        <v>1967258</v>
      </c>
      <c r="GZ43" s="5">
        <v>1977032</v>
      </c>
      <c r="HA43" s="5">
        <v>1977080</v>
      </c>
      <c r="HB43" s="5">
        <v>1967037</v>
      </c>
      <c r="HC43" s="5">
        <v>1952000</v>
      </c>
      <c r="HD43" s="5">
        <v>1945275</v>
      </c>
      <c r="HE43" s="5">
        <v>1930478</v>
      </c>
      <c r="HF43" s="5">
        <v>1913436</v>
      </c>
      <c r="HG43" s="5" t="s">
        <v>220</v>
      </c>
      <c r="HH43" s="5" t="s">
        <v>220</v>
      </c>
      <c r="HI43" s="5" t="s">
        <v>220</v>
      </c>
      <c r="HJ43" s="5" t="s">
        <v>220</v>
      </c>
      <c r="HK43" s="5" t="s">
        <v>220</v>
      </c>
      <c r="HL43" s="5" t="s">
        <v>220</v>
      </c>
      <c r="HM43" s="5" t="s">
        <v>220</v>
      </c>
      <c r="HN43" s="5" t="s">
        <v>220</v>
      </c>
      <c r="HO43" s="5" t="s">
        <v>220</v>
      </c>
      <c r="HP43" s="5" t="s">
        <v>220</v>
      </c>
      <c r="HQ43" s="5" t="s">
        <v>220</v>
      </c>
      <c r="HR43" s="5" t="s">
        <v>220</v>
      </c>
      <c r="HS43" s="5">
        <v>2213496</v>
      </c>
      <c r="HT43" s="5">
        <v>2201184</v>
      </c>
      <c r="HU43" s="5">
        <v>2189478</v>
      </c>
      <c r="HV43" s="5">
        <v>2173258</v>
      </c>
      <c r="HW43" s="5">
        <v>2159088</v>
      </c>
      <c r="HX43" s="5">
        <v>2148142</v>
      </c>
      <c r="HY43" s="5">
        <v>2140049</v>
      </c>
      <c r="HZ43" s="5">
        <v>2129920</v>
      </c>
      <c r="IA43" s="5">
        <v>2128608</v>
      </c>
      <c r="IB43" s="5">
        <v>2124158</v>
      </c>
      <c r="IC43" s="5">
        <v>2133533</v>
      </c>
      <c r="ID43" s="5">
        <v>2151503</v>
      </c>
      <c r="IE43" s="5">
        <v>2166144</v>
      </c>
      <c r="IF43" s="5">
        <v>2174799</v>
      </c>
      <c r="IG43" s="5">
        <v>2172418</v>
      </c>
      <c r="IH43" s="5">
        <v>2160140</v>
      </c>
      <c r="II43" s="5">
        <v>2134372</v>
      </c>
      <c r="IJ43" s="5">
        <v>2132404</v>
      </c>
      <c r="IK43" s="5">
        <v>2117948</v>
      </c>
      <c r="IL43" s="5">
        <v>2101124</v>
      </c>
      <c r="IM43" s="5" t="s">
        <v>220</v>
      </c>
      <c r="IN43" s="5" t="s">
        <v>220</v>
      </c>
      <c r="IO43" s="5" t="s">
        <v>220</v>
      </c>
      <c r="IP43" s="5" t="s">
        <v>220</v>
      </c>
      <c r="IQ43" s="5" t="s">
        <v>220</v>
      </c>
      <c r="IR43" s="5" t="s">
        <v>220</v>
      </c>
      <c r="IS43" s="5" t="s">
        <v>220</v>
      </c>
      <c r="IT43" s="5" t="s">
        <v>220</v>
      </c>
      <c r="IU43" s="5" t="s">
        <v>220</v>
      </c>
      <c r="IV43" s="5" t="s">
        <v>220</v>
      </c>
      <c r="IW43" s="5" t="s">
        <v>220</v>
      </c>
      <c r="IX43" s="5" t="s">
        <v>220</v>
      </c>
      <c r="IY43">
        <v>46622900</v>
      </c>
      <c r="IZ43">
        <v>48601568</v>
      </c>
      <c r="JA43">
        <v>47063529</v>
      </c>
      <c r="JB43">
        <v>48336534</v>
      </c>
      <c r="JC43">
        <v>46809167</v>
      </c>
      <c r="JD43">
        <v>46956390</v>
      </c>
      <c r="JE43">
        <v>47455385</v>
      </c>
      <c r="JF43">
        <v>47990734</v>
      </c>
      <c r="JG43">
        <v>48205462</v>
      </c>
      <c r="JH43">
        <v>47496354</v>
      </c>
      <c r="JI43">
        <v>44557466</v>
      </c>
      <c r="JJ43">
        <v>48956618</v>
      </c>
      <c r="JK43">
        <v>51055127</v>
      </c>
      <c r="JL43">
        <v>50554462</v>
      </c>
      <c r="JM43">
        <v>52024815</v>
      </c>
      <c r="JN43">
        <v>49817704</v>
      </c>
      <c r="JO43">
        <v>50952787</v>
      </c>
      <c r="JP43">
        <v>48345861</v>
      </c>
      <c r="JQ43">
        <v>48089315</v>
      </c>
      <c r="JR43">
        <v>50131010</v>
      </c>
      <c r="JS43" t="s">
        <v>220</v>
      </c>
      <c r="JT43" t="s">
        <v>220</v>
      </c>
      <c r="JU43" t="s">
        <v>220</v>
      </c>
      <c r="JV43" t="s">
        <v>220</v>
      </c>
      <c r="JW43" t="s">
        <v>220</v>
      </c>
      <c r="JX43" t="s">
        <v>220</v>
      </c>
      <c r="JY43" t="s">
        <v>220</v>
      </c>
      <c r="JZ43" t="s">
        <v>220</v>
      </c>
      <c r="KA43" t="s">
        <v>220</v>
      </c>
      <c r="KB43" t="s">
        <v>220</v>
      </c>
      <c r="KC43" t="s">
        <v>220</v>
      </c>
      <c r="KD43" t="s">
        <v>220</v>
      </c>
    </row>
    <row r="44" spans="1:290" hidden="1" x14ac:dyDescent="0.3">
      <c r="A44" s="1" t="s">
        <v>42</v>
      </c>
      <c r="B44" s="2">
        <v>4004320</v>
      </c>
      <c r="C44" s="5">
        <v>28724810</v>
      </c>
      <c r="D44" s="5">
        <v>29557841</v>
      </c>
      <c r="E44" s="5">
        <v>26717072</v>
      </c>
      <c r="F44" s="5">
        <v>28380458</v>
      </c>
      <c r="G44" s="5">
        <v>27618726</v>
      </c>
      <c r="H44" s="5">
        <v>27865981</v>
      </c>
      <c r="I44" s="5">
        <v>26915110</v>
      </c>
      <c r="J44" s="5">
        <v>26367603</v>
      </c>
      <c r="K44" s="5">
        <v>27835829</v>
      </c>
      <c r="L44" s="5">
        <v>30374862</v>
      </c>
      <c r="M44" s="5">
        <v>27583498</v>
      </c>
      <c r="N44" s="5">
        <v>27370072</v>
      </c>
      <c r="O44" s="5">
        <v>27426860</v>
      </c>
      <c r="P44" s="5">
        <v>25729097</v>
      </c>
      <c r="Q44" s="5">
        <v>26148820</v>
      </c>
      <c r="R44" s="5">
        <v>25094202</v>
      </c>
      <c r="S44" s="5">
        <v>24078658</v>
      </c>
      <c r="T44" s="5">
        <v>24685433</v>
      </c>
      <c r="U44" s="5">
        <v>22713966</v>
      </c>
      <c r="V44" s="5">
        <v>23302240</v>
      </c>
      <c r="W44" s="5">
        <v>22032753</v>
      </c>
      <c r="X44" s="5">
        <v>21620683</v>
      </c>
      <c r="Y44" s="5">
        <v>20114160</v>
      </c>
      <c r="Z44" s="5">
        <v>20944969</v>
      </c>
      <c r="AA44" s="5">
        <v>20027293</v>
      </c>
      <c r="AB44" s="5">
        <v>18788622</v>
      </c>
      <c r="AC44" s="5">
        <v>19476309</v>
      </c>
      <c r="AD44" s="5">
        <v>17827792</v>
      </c>
      <c r="AE44" s="5">
        <v>17918354</v>
      </c>
      <c r="AF44" s="5">
        <v>17220681</v>
      </c>
      <c r="AG44" s="5">
        <v>16895409</v>
      </c>
      <c r="AH44" s="5">
        <v>16743966</v>
      </c>
      <c r="AI44" s="5">
        <v>89920778</v>
      </c>
      <c r="AJ44" s="5">
        <v>92280213</v>
      </c>
      <c r="AK44" s="5">
        <v>87306564</v>
      </c>
      <c r="AL44" s="5">
        <v>88544715</v>
      </c>
      <c r="AM44" s="5">
        <v>87375571</v>
      </c>
      <c r="AN44" s="5">
        <v>87645520</v>
      </c>
      <c r="AO44" s="5">
        <v>85789697</v>
      </c>
      <c r="AP44" s="5">
        <v>81361881</v>
      </c>
      <c r="AQ44" s="5">
        <v>82127428</v>
      </c>
      <c r="AR44" s="5">
        <v>85443031</v>
      </c>
      <c r="AS44" s="5">
        <v>79829687</v>
      </c>
      <c r="AT44" s="5">
        <v>85476081</v>
      </c>
      <c r="AU44" s="5">
        <v>86603699</v>
      </c>
      <c r="AV44" s="5">
        <v>82652168</v>
      </c>
      <c r="AW44" s="5">
        <v>85276919</v>
      </c>
      <c r="AX44" s="5">
        <v>82708269</v>
      </c>
      <c r="AY44" s="5">
        <v>82828429</v>
      </c>
      <c r="AZ44" s="5">
        <v>83782666</v>
      </c>
      <c r="BA44" s="5">
        <v>79684691</v>
      </c>
      <c r="BB44" s="5">
        <v>84766559</v>
      </c>
      <c r="BC44" s="5">
        <v>81547672</v>
      </c>
      <c r="BD44" s="5">
        <v>82011091</v>
      </c>
      <c r="BE44" s="5">
        <v>77541337</v>
      </c>
      <c r="BF44" s="5">
        <v>76851957</v>
      </c>
      <c r="BG44" s="5">
        <v>76737181</v>
      </c>
      <c r="BH44" s="5">
        <v>75562887</v>
      </c>
      <c r="BI44" s="5">
        <v>76057599</v>
      </c>
      <c r="BJ44" s="5">
        <v>71041794</v>
      </c>
      <c r="BK44" s="5">
        <v>69906922</v>
      </c>
      <c r="BL44" s="5">
        <v>67521352</v>
      </c>
      <c r="BM44" s="5">
        <v>66628153</v>
      </c>
      <c r="BN44" s="5">
        <v>66197778</v>
      </c>
      <c r="BO44" s="6">
        <v>10.623565482243389</v>
      </c>
      <c r="BP44" s="6">
        <v>10.30314764870681</v>
      </c>
      <c r="BQ44" s="6">
        <v>10.26975148063562</v>
      </c>
      <c r="BR44" s="6">
        <v>10.55894944041772</v>
      </c>
      <c r="BS44" s="6">
        <v>10.73212428408174</v>
      </c>
      <c r="BT44" s="6">
        <v>10.55522672402043</v>
      </c>
      <c r="BU44" s="6">
        <v>10.05081415410028</v>
      </c>
      <c r="BV44" s="6">
        <v>10.13072746885638</v>
      </c>
      <c r="BW44" s="6">
        <v>9.1342459796777007</v>
      </c>
      <c r="BX44" s="6">
        <v>8.8634312149302907</v>
      </c>
      <c r="BY44" s="6">
        <v>8.3412474849094504</v>
      </c>
      <c r="BZ44" s="6">
        <v>8.1427334206501101</v>
      </c>
      <c r="CA44" s="6">
        <v>8.0731297713263501</v>
      </c>
      <c r="CB44" s="6">
        <v>7.8134767030494601</v>
      </c>
      <c r="CC44" s="6">
        <v>7.6200264486122098</v>
      </c>
      <c r="CD44" s="6">
        <v>7.5084435839003696</v>
      </c>
      <c r="CE44" s="6">
        <v>7.4169831225643801</v>
      </c>
      <c r="CF44" s="6">
        <v>7.32333518314221</v>
      </c>
      <c r="CG44" s="6">
        <v>7.3395901006455597</v>
      </c>
      <c r="CH44" s="6">
        <v>7.2410077314455599</v>
      </c>
      <c r="CI44" s="6" t="s">
        <v>220</v>
      </c>
      <c r="CJ44" s="6" t="s">
        <v>220</v>
      </c>
      <c r="CK44" s="6" t="s">
        <v>220</v>
      </c>
      <c r="CL44" s="6" t="s">
        <v>220</v>
      </c>
      <c r="CM44" s="6" t="s">
        <v>220</v>
      </c>
      <c r="CN44" s="6" t="s">
        <v>220</v>
      </c>
      <c r="CO44" s="6" t="s">
        <v>220</v>
      </c>
      <c r="CP44" s="6" t="s">
        <v>220</v>
      </c>
      <c r="CQ44" s="6" t="s">
        <v>220</v>
      </c>
      <c r="CR44" s="6" t="s">
        <v>220</v>
      </c>
      <c r="CS44" s="6" t="s">
        <v>220</v>
      </c>
      <c r="CT44" s="6" t="s">
        <v>220</v>
      </c>
      <c r="CU44" s="6">
        <v>8.3726295345878192</v>
      </c>
      <c r="CV44" s="6">
        <v>8.1692557172059406</v>
      </c>
      <c r="CW44" s="6">
        <v>8.0455313297956508</v>
      </c>
      <c r="CX44" s="6">
        <v>8.2978286133471393</v>
      </c>
      <c r="CY44" s="6">
        <v>8.3814599017917004</v>
      </c>
      <c r="CZ44" s="6">
        <v>8.3469734259844</v>
      </c>
      <c r="DA44" s="6">
        <v>8.0712677438912106</v>
      </c>
      <c r="DB44" s="6">
        <v>8.0993969083302293</v>
      </c>
      <c r="DC44" s="6">
        <v>7.3442520137542404</v>
      </c>
      <c r="DD44" s="6">
        <v>7.2649875945056301</v>
      </c>
      <c r="DE44" s="6">
        <v>6.93159730219572</v>
      </c>
      <c r="DF44" s="6">
        <v>6.5930092379543304</v>
      </c>
      <c r="DG44" s="6">
        <v>6.5262107484084702</v>
      </c>
      <c r="DH44" s="6">
        <v>6.2382816728300199</v>
      </c>
      <c r="DI44" s="6">
        <v>6.0646260741143498</v>
      </c>
      <c r="DJ44" s="6">
        <v>5.9419272273383399</v>
      </c>
      <c r="DK44" s="6">
        <v>5.8764178905777902</v>
      </c>
      <c r="DL44" s="6">
        <v>5.7657247363964199</v>
      </c>
      <c r="DM44" s="6">
        <v>5.6987874378932402</v>
      </c>
      <c r="DN44" s="6">
        <v>5.5802399948293999</v>
      </c>
      <c r="DO44" s="6" t="s">
        <v>220</v>
      </c>
      <c r="DP44" s="6" t="s">
        <v>220</v>
      </c>
      <c r="DQ44" s="6" t="s">
        <v>220</v>
      </c>
      <c r="DR44" s="6" t="s">
        <v>220</v>
      </c>
      <c r="DS44" s="6" t="s">
        <v>220</v>
      </c>
      <c r="DT44" s="6" t="s">
        <v>220</v>
      </c>
      <c r="DU44" s="6" t="s">
        <v>220</v>
      </c>
      <c r="DV44" s="6" t="s">
        <v>220</v>
      </c>
      <c r="DW44" s="6" t="s">
        <v>220</v>
      </c>
      <c r="DX44" s="6" t="s">
        <v>220</v>
      </c>
      <c r="DY44" s="6" t="s">
        <v>220</v>
      </c>
      <c r="DZ44" s="6" t="s">
        <v>220</v>
      </c>
      <c r="EA44" s="6">
        <v>10.623565482243398</v>
      </c>
      <c r="EB44" s="6">
        <v>10.303147648706819</v>
      </c>
      <c r="EC44" s="6">
        <v>10.269751480635621</v>
      </c>
      <c r="ED44" s="6">
        <v>10.558949440417729</v>
      </c>
      <c r="EE44" s="6">
        <v>10.732124284081749</v>
      </c>
      <c r="EF44" s="6">
        <v>10.555226724020436</v>
      </c>
      <c r="EG44" s="6">
        <v>10.050814154100289</v>
      </c>
      <c r="EH44" s="6">
        <v>10.130727468856383</v>
      </c>
      <c r="EI44" s="6">
        <v>9.1342459796777025</v>
      </c>
      <c r="EJ44" s="6">
        <v>8.8634312149302925</v>
      </c>
      <c r="EK44" s="6">
        <v>8.3412474849094576</v>
      </c>
      <c r="EL44" s="6">
        <v>8.1427334206501172</v>
      </c>
      <c r="EM44" s="6">
        <v>8.0731297713263572</v>
      </c>
      <c r="EN44" s="6">
        <v>7.8134767030494698</v>
      </c>
      <c r="EO44" s="6">
        <v>7.6200264486122125</v>
      </c>
      <c r="EP44" s="6">
        <v>7.5084435839003767</v>
      </c>
      <c r="EQ44" s="6">
        <v>7.416983122564389</v>
      </c>
      <c r="ER44" s="6">
        <v>7.3233351831422198</v>
      </c>
      <c r="ES44" s="6">
        <v>7.3395901006455677</v>
      </c>
      <c r="ET44" s="6">
        <v>7.2410077314455608</v>
      </c>
      <c r="EU44" s="6" t="s">
        <v>220</v>
      </c>
      <c r="EV44" s="6" t="s">
        <v>220</v>
      </c>
      <c r="EW44" s="6" t="s">
        <v>220</v>
      </c>
      <c r="EX44" s="6" t="s">
        <v>220</v>
      </c>
      <c r="EY44" s="6" t="s">
        <v>220</v>
      </c>
      <c r="EZ44" s="6" t="s">
        <v>220</v>
      </c>
      <c r="FA44" s="6" t="s">
        <v>220</v>
      </c>
      <c r="FB44" s="6" t="s">
        <v>220</v>
      </c>
      <c r="FC44" s="6" t="s">
        <v>220</v>
      </c>
      <c r="FD44" s="6" t="s">
        <v>220</v>
      </c>
      <c r="FE44" s="6" t="s">
        <v>220</v>
      </c>
      <c r="FF44" s="6" t="s">
        <v>220</v>
      </c>
      <c r="FG44" s="6">
        <v>8.3726295345878263</v>
      </c>
      <c r="FH44" s="6">
        <v>8.1692557172059441</v>
      </c>
      <c r="FI44" s="6">
        <v>8.0455313297956526</v>
      </c>
      <c r="FJ44" s="6">
        <v>8.2978286133471411</v>
      </c>
      <c r="FK44" s="6">
        <v>8.3814599017917022</v>
      </c>
      <c r="FL44" s="6">
        <v>8.3469734259844071</v>
      </c>
      <c r="FM44" s="6">
        <v>8.0712677438912177</v>
      </c>
      <c r="FN44" s="6">
        <v>8.0993969083302382</v>
      </c>
      <c r="FO44" s="6">
        <v>7.344252013754244</v>
      </c>
      <c r="FP44" s="6">
        <v>7.2649875945056319</v>
      </c>
      <c r="FQ44" s="6">
        <v>6.9315973021957262</v>
      </c>
      <c r="FR44" s="6">
        <v>6.5930092379543366</v>
      </c>
      <c r="FS44" s="6">
        <v>6.5262107484084755</v>
      </c>
      <c r="FT44" s="6">
        <v>6.2382816728300234</v>
      </c>
      <c r="FU44" s="6">
        <v>6.0646260741143507</v>
      </c>
      <c r="FV44" s="6">
        <v>5.9419272273383488</v>
      </c>
      <c r="FW44" s="6">
        <v>5.8764178905778</v>
      </c>
      <c r="FX44" s="6">
        <v>5.765724736396427</v>
      </c>
      <c r="FY44" s="6">
        <v>5.6987874378932428</v>
      </c>
      <c r="FZ44" s="6">
        <v>5.5802399948294008</v>
      </c>
      <c r="GA44" s="6" t="s">
        <v>220</v>
      </c>
      <c r="GB44" s="6" t="s">
        <v>220</v>
      </c>
      <c r="GC44" s="6" t="s">
        <v>220</v>
      </c>
      <c r="GD44" s="6" t="s">
        <v>220</v>
      </c>
      <c r="GE44" s="6" t="s">
        <v>220</v>
      </c>
      <c r="GF44" s="6" t="s">
        <v>220</v>
      </c>
      <c r="GG44" s="6" t="s">
        <v>220</v>
      </c>
      <c r="GH44" s="6" t="s">
        <v>220</v>
      </c>
      <c r="GI44" s="6" t="s">
        <v>220</v>
      </c>
      <c r="GJ44" s="6" t="s">
        <v>220</v>
      </c>
      <c r="GK44" s="6" t="s">
        <v>220</v>
      </c>
      <c r="GL44" s="6" t="s">
        <v>220</v>
      </c>
      <c r="GM44" s="5">
        <v>2260939</v>
      </c>
      <c r="GN44" s="5">
        <v>2215198</v>
      </c>
      <c r="GO44" s="5">
        <v>2181646</v>
      </c>
      <c r="GP44" s="5">
        <v>2148432</v>
      </c>
      <c r="GQ44" s="5">
        <v>2117482</v>
      </c>
      <c r="GR44" s="5">
        <v>2089299</v>
      </c>
      <c r="GS44" s="5">
        <v>2068329</v>
      </c>
      <c r="GT44" s="5">
        <v>2052799</v>
      </c>
      <c r="GU44" s="5">
        <v>2040848</v>
      </c>
      <c r="GV44" s="5">
        <v>2034357</v>
      </c>
      <c r="GW44" s="5">
        <v>2024098</v>
      </c>
      <c r="GX44" s="5">
        <v>2012004</v>
      </c>
      <c r="GY44" s="5">
        <v>1980603</v>
      </c>
      <c r="GZ44" s="5">
        <v>1939776</v>
      </c>
      <c r="HA44" s="5">
        <v>1901089</v>
      </c>
      <c r="HB44" s="5">
        <v>1865189</v>
      </c>
      <c r="HC44" s="5">
        <v>1835015</v>
      </c>
      <c r="HD44" s="5">
        <v>1839688</v>
      </c>
      <c r="HE44" s="5">
        <v>1813867</v>
      </c>
      <c r="HF44" s="5">
        <v>1764183</v>
      </c>
      <c r="HG44" s="5" t="s">
        <v>220</v>
      </c>
      <c r="HH44" s="5" t="s">
        <v>220</v>
      </c>
      <c r="HI44" s="5" t="s">
        <v>220</v>
      </c>
      <c r="HJ44" s="5" t="s">
        <v>220</v>
      </c>
      <c r="HK44" s="5" t="s">
        <v>220</v>
      </c>
      <c r="HL44" s="5" t="s">
        <v>220</v>
      </c>
      <c r="HM44" s="5" t="s">
        <v>220</v>
      </c>
      <c r="HN44" s="5" t="s">
        <v>220</v>
      </c>
      <c r="HO44" s="5" t="s">
        <v>220</v>
      </c>
      <c r="HP44" s="5" t="s">
        <v>220</v>
      </c>
      <c r="HQ44" s="5" t="s">
        <v>220</v>
      </c>
      <c r="HR44" s="5" t="s">
        <v>220</v>
      </c>
      <c r="HS44" s="5">
        <v>2650818</v>
      </c>
      <c r="HT44" s="5">
        <v>2596446</v>
      </c>
      <c r="HU44" s="5">
        <v>2557117</v>
      </c>
      <c r="HV44" s="5">
        <v>2519317</v>
      </c>
      <c r="HW44" s="5">
        <v>2484059</v>
      </c>
      <c r="HX44" s="5">
        <v>2452127</v>
      </c>
      <c r="HY44" s="5">
        <v>2428442</v>
      </c>
      <c r="HZ44" s="5">
        <v>2410643</v>
      </c>
      <c r="IA44" s="5">
        <v>2396550</v>
      </c>
      <c r="IB44" s="5">
        <v>2388580</v>
      </c>
      <c r="IC44" s="5">
        <v>2376846</v>
      </c>
      <c r="ID44" s="5">
        <v>2364416</v>
      </c>
      <c r="IE44" s="5">
        <v>2330252</v>
      </c>
      <c r="IF44" s="5">
        <v>2284274</v>
      </c>
      <c r="IG44" s="5">
        <v>2239514</v>
      </c>
      <c r="IH44" s="5">
        <v>2196638</v>
      </c>
      <c r="II44" s="5">
        <v>2159749</v>
      </c>
      <c r="IJ44" s="5">
        <v>2159296</v>
      </c>
      <c r="IK44" s="5">
        <v>2098195</v>
      </c>
      <c r="IL44" s="5">
        <v>2072404</v>
      </c>
      <c r="IM44" s="5" t="s">
        <v>220</v>
      </c>
      <c r="IN44" s="5" t="s">
        <v>220</v>
      </c>
      <c r="IO44" s="5" t="s">
        <v>220</v>
      </c>
      <c r="IP44" s="5" t="s">
        <v>220</v>
      </c>
      <c r="IQ44" s="5" t="s">
        <v>220</v>
      </c>
      <c r="IR44" s="5" t="s">
        <v>220</v>
      </c>
      <c r="IS44" s="5" t="s">
        <v>220</v>
      </c>
      <c r="IT44" s="5" t="s">
        <v>220</v>
      </c>
      <c r="IU44" s="5" t="s">
        <v>220</v>
      </c>
      <c r="IV44" s="5" t="s">
        <v>220</v>
      </c>
      <c r="IW44" s="5" t="s">
        <v>220</v>
      </c>
      <c r="IX44" s="5" t="s">
        <v>220</v>
      </c>
      <c r="IY44">
        <v>79894279</v>
      </c>
      <c r="IZ44">
        <v>81033245</v>
      </c>
      <c r="JA44">
        <v>77435296</v>
      </c>
      <c r="JB44">
        <v>79462909</v>
      </c>
      <c r="JC44">
        <v>78943228</v>
      </c>
      <c r="JD44">
        <v>77953405</v>
      </c>
      <c r="JE44">
        <v>75867871</v>
      </c>
      <c r="JF44">
        <v>75231515</v>
      </c>
      <c r="JG44">
        <v>76216475</v>
      </c>
      <c r="JH44">
        <v>79553460</v>
      </c>
      <c r="JI44">
        <v>74443058</v>
      </c>
      <c r="JJ44">
        <v>77246972</v>
      </c>
      <c r="JK44">
        <v>79000682</v>
      </c>
      <c r="JL44">
        <v>76604364</v>
      </c>
      <c r="JM44">
        <v>77413429</v>
      </c>
      <c r="JN44">
        <v>75774994</v>
      </c>
      <c r="JO44">
        <v>73763185</v>
      </c>
      <c r="JP44">
        <v>75362408</v>
      </c>
      <c r="JQ44">
        <v>72976963</v>
      </c>
      <c r="JR44">
        <v>76385729</v>
      </c>
      <c r="JS44" t="s">
        <v>220</v>
      </c>
      <c r="JT44" t="s">
        <v>220</v>
      </c>
      <c r="JU44" t="s">
        <v>220</v>
      </c>
      <c r="JV44" t="s">
        <v>220</v>
      </c>
      <c r="JW44" t="s">
        <v>220</v>
      </c>
      <c r="JX44" t="s">
        <v>220</v>
      </c>
      <c r="JY44" t="s">
        <v>220</v>
      </c>
      <c r="JZ44" t="s">
        <v>220</v>
      </c>
      <c r="KA44" t="s">
        <v>220</v>
      </c>
      <c r="KB44" t="s">
        <v>220</v>
      </c>
      <c r="KC44" t="s">
        <v>220</v>
      </c>
      <c r="KD44" t="s">
        <v>220</v>
      </c>
    </row>
    <row r="45" spans="1:290" hidden="1" x14ac:dyDescent="0.3">
      <c r="A45" s="1" t="s">
        <v>43</v>
      </c>
      <c r="B45" s="2">
        <v>4056998</v>
      </c>
      <c r="C45" s="5">
        <v>20775082</v>
      </c>
      <c r="D45" s="5">
        <v>20635602</v>
      </c>
      <c r="E45" s="5">
        <v>19790794</v>
      </c>
      <c r="F45" s="5">
        <v>20265419</v>
      </c>
      <c r="G45" s="5">
        <v>19931985</v>
      </c>
      <c r="H45" s="5">
        <v>19002681</v>
      </c>
      <c r="I45" s="5">
        <v>18507962</v>
      </c>
      <c r="J45" s="5">
        <v>18251334</v>
      </c>
      <c r="K45" s="5">
        <v>19237836</v>
      </c>
      <c r="L45" s="5">
        <v>20524060</v>
      </c>
      <c r="M45" s="5">
        <v>19399195</v>
      </c>
      <c r="N45" s="5">
        <v>19328406</v>
      </c>
      <c r="O45" s="5">
        <v>19911884</v>
      </c>
      <c r="P45" s="5">
        <v>20020717</v>
      </c>
      <c r="Q45" s="5">
        <v>19893534</v>
      </c>
      <c r="R45" s="5">
        <v>19347267</v>
      </c>
      <c r="S45" s="5">
        <v>19428943</v>
      </c>
      <c r="T45" s="5">
        <v>18753816</v>
      </c>
      <c r="U45" s="5">
        <v>17603735</v>
      </c>
      <c r="V45" s="5">
        <v>17115692</v>
      </c>
      <c r="W45" s="5">
        <v>16244772</v>
      </c>
      <c r="X45" s="5">
        <v>16526269</v>
      </c>
      <c r="Y45" s="5">
        <v>15079778</v>
      </c>
      <c r="Z45" s="5">
        <v>15481371</v>
      </c>
      <c r="AA45" s="5">
        <v>14937961</v>
      </c>
      <c r="AB45" s="5">
        <v>13863412</v>
      </c>
      <c r="AC45" s="5">
        <v>13372584</v>
      </c>
      <c r="AD45" s="5">
        <v>12825815</v>
      </c>
      <c r="AE45" s="5">
        <v>12623947</v>
      </c>
      <c r="AF45" s="5">
        <v>12415513</v>
      </c>
      <c r="AG45" s="5">
        <v>11786858</v>
      </c>
      <c r="AH45" s="5">
        <v>11065591</v>
      </c>
      <c r="AI45" s="5">
        <v>42257337</v>
      </c>
      <c r="AJ45" s="5">
        <v>41528282</v>
      </c>
      <c r="AK45" s="5">
        <v>40290293</v>
      </c>
      <c r="AL45" s="5">
        <v>40660935</v>
      </c>
      <c r="AM45" s="5">
        <v>39989379</v>
      </c>
      <c r="AN45" s="5">
        <v>38728049</v>
      </c>
      <c r="AO45" s="5">
        <v>38164155</v>
      </c>
      <c r="AP45" s="5">
        <v>38199194</v>
      </c>
      <c r="AQ45" s="5">
        <v>40359823</v>
      </c>
      <c r="AR45" s="5">
        <v>42615979</v>
      </c>
      <c r="AS45" s="5">
        <v>41865641</v>
      </c>
      <c r="AT45" s="5">
        <v>45333062</v>
      </c>
      <c r="AU45" s="5">
        <v>45211677</v>
      </c>
      <c r="AV45" s="5">
        <v>43964779</v>
      </c>
      <c r="AW45" s="5">
        <v>44632672</v>
      </c>
      <c r="AX45" s="5">
        <v>43293950</v>
      </c>
      <c r="AY45" s="5">
        <v>42279318</v>
      </c>
      <c r="AZ45" s="5">
        <v>41038954</v>
      </c>
      <c r="BA45" s="5">
        <v>39982303</v>
      </c>
      <c r="BB45" s="5">
        <v>40041064</v>
      </c>
      <c r="BC45" s="5">
        <v>38297267</v>
      </c>
      <c r="BD45" s="5">
        <v>37251077</v>
      </c>
      <c r="BE45" s="5">
        <v>33289873</v>
      </c>
      <c r="BF45" s="5">
        <v>33492528</v>
      </c>
      <c r="BG45" s="5">
        <v>32402597</v>
      </c>
      <c r="BH45" s="5">
        <v>30014616</v>
      </c>
      <c r="BI45" s="5">
        <v>28647760</v>
      </c>
      <c r="BJ45" s="5">
        <v>27375514</v>
      </c>
      <c r="BK45" s="5">
        <v>27350241</v>
      </c>
      <c r="BL45" s="5">
        <v>27143674</v>
      </c>
      <c r="BM45" s="5">
        <v>26510476</v>
      </c>
      <c r="BN45" s="5">
        <v>26130921</v>
      </c>
      <c r="BO45" s="6">
        <v>13.62462142143375</v>
      </c>
      <c r="BP45" s="6">
        <v>13.13543036619093</v>
      </c>
      <c r="BQ45" s="6">
        <v>12.38843171223953</v>
      </c>
      <c r="BR45" s="6">
        <v>11.862740168362659</v>
      </c>
      <c r="BS45" s="6">
        <v>13.17209500207831</v>
      </c>
      <c r="BT45" s="6">
        <v>13.45313327103686</v>
      </c>
      <c r="BU45" s="6">
        <v>12.48926813227734</v>
      </c>
      <c r="BV45" s="6">
        <v>13.17468082059097</v>
      </c>
      <c r="BW45" s="6">
        <v>12.804163628383151</v>
      </c>
      <c r="BX45" s="6">
        <v>13.56998566560417</v>
      </c>
      <c r="BY45" s="6">
        <v>13.72564100079199</v>
      </c>
      <c r="BZ45" s="6">
        <v>11.76325662861179</v>
      </c>
      <c r="CA45" s="6">
        <v>11.867998025701629</v>
      </c>
      <c r="CB45" s="6">
        <v>11.791365913618369</v>
      </c>
      <c r="CC45" s="6">
        <v>10.05656913447354</v>
      </c>
      <c r="CD45" s="6">
        <v>9.3359491033022906</v>
      </c>
      <c r="CE45" s="6">
        <v>8.7046835229276205</v>
      </c>
      <c r="CF45" s="6">
        <v>8.67582896195632</v>
      </c>
      <c r="CG45" s="6">
        <v>9.3346724430923302</v>
      </c>
      <c r="CH45" s="6">
        <v>8.6211121349928401</v>
      </c>
      <c r="CI45" s="6" t="s">
        <v>220</v>
      </c>
      <c r="CJ45" s="6" t="s">
        <v>220</v>
      </c>
      <c r="CK45" s="6" t="s">
        <v>220</v>
      </c>
      <c r="CL45" s="6" t="s">
        <v>220</v>
      </c>
      <c r="CM45" s="6" t="s">
        <v>220</v>
      </c>
      <c r="CN45" s="6" t="s">
        <v>220</v>
      </c>
      <c r="CO45" s="6" t="s">
        <v>220</v>
      </c>
      <c r="CP45" s="6" t="s">
        <v>220</v>
      </c>
      <c r="CQ45" s="6" t="s">
        <v>220</v>
      </c>
      <c r="CR45" s="6" t="s">
        <v>220</v>
      </c>
      <c r="CS45" s="6" t="s">
        <v>220</v>
      </c>
      <c r="CT45" s="6" t="s">
        <v>220</v>
      </c>
      <c r="CU45" s="6">
        <v>11.868640851715821</v>
      </c>
      <c r="CV45" s="6">
        <v>11.46050835911144</v>
      </c>
      <c r="CW45" s="6">
        <v>10.778510168784919</v>
      </c>
      <c r="CX45" s="6">
        <v>10.25380409290657</v>
      </c>
      <c r="CY45" s="6">
        <v>11.52399271416837</v>
      </c>
      <c r="CZ45" s="6">
        <v>11.716840494972899</v>
      </c>
      <c r="DA45" s="6">
        <v>10.83595718701037</v>
      </c>
      <c r="DB45" s="6">
        <v>11.61967464986844</v>
      </c>
      <c r="DC45" s="6">
        <v>11.27758655652152</v>
      </c>
      <c r="DD45" s="6">
        <v>11.99648576061502</v>
      </c>
      <c r="DE45" s="6">
        <v>12.287973335203031</v>
      </c>
      <c r="DF45" s="6">
        <v>10.38163505176367</v>
      </c>
      <c r="DG45" s="6">
        <v>10.53514621768063</v>
      </c>
      <c r="DH45" s="6">
        <v>10.54739093185032</v>
      </c>
      <c r="DI45" s="6">
        <v>8.8710486411449896</v>
      </c>
      <c r="DJ45" s="6">
        <v>8.1797543394156698</v>
      </c>
      <c r="DK45" s="6">
        <v>7.4579951651226102</v>
      </c>
      <c r="DL45" s="6">
        <v>7.3909176958560803</v>
      </c>
      <c r="DM45" s="6">
        <v>7.9279115566935898</v>
      </c>
      <c r="DN45" s="6">
        <v>7.1835254538044397</v>
      </c>
      <c r="DO45" s="6" t="s">
        <v>220</v>
      </c>
      <c r="DP45" s="6" t="s">
        <v>220</v>
      </c>
      <c r="DQ45" s="6" t="s">
        <v>220</v>
      </c>
      <c r="DR45" s="6" t="s">
        <v>220</v>
      </c>
      <c r="DS45" s="6" t="s">
        <v>220</v>
      </c>
      <c r="DT45" s="6" t="s">
        <v>220</v>
      </c>
      <c r="DU45" s="6" t="s">
        <v>220</v>
      </c>
      <c r="DV45" s="6" t="s">
        <v>220</v>
      </c>
      <c r="DW45" s="6" t="s">
        <v>220</v>
      </c>
      <c r="DX45" s="6" t="s">
        <v>220</v>
      </c>
      <c r="DY45" s="6" t="s">
        <v>220</v>
      </c>
      <c r="DZ45" s="6" t="s">
        <v>220</v>
      </c>
      <c r="EA45" s="6">
        <v>13.624621421433757</v>
      </c>
      <c r="EB45" s="6">
        <v>13.135430366190933</v>
      </c>
      <c r="EC45" s="6">
        <v>12.388431712239539</v>
      </c>
      <c r="ED45" s="6">
        <v>11.862740168362667</v>
      </c>
      <c r="EE45" s="6">
        <v>13.172095002078319</v>
      </c>
      <c r="EF45" s="6">
        <v>13.45313327103686</v>
      </c>
      <c r="EG45" s="6">
        <v>12.48926813227734</v>
      </c>
      <c r="EH45" s="6">
        <v>13.174680820590977</v>
      </c>
      <c r="EI45" s="6">
        <v>12.804163628383151</v>
      </c>
      <c r="EJ45" s="6">
        <v>13.569985665604174</v>
      </c>
      <c r="EK45" s="6">
        <v>13.725641000791992</v>
      </c>
      <c r="EL45" s="6">
        <v>11.763256628611796</v>
      </c>
      <c r="EM45" s="6">
        <v>11.867998025701636</v>
      </c>
      <c r="EN45" s="6">
        <v>11.791365913618378</v>
      </c>
      <c r="EO45" s="6">
        <v>10.056569134473543</v>
      </c>
      <c r="EP45" s="6">
        <v>9.3359491033022906</v>
      </c>
      <c r="EQ45" s="6">
        <v>8.704683522927624</v>
      </c>
      <c r="ER45" s="6">
        <v>8.6758289619563289</v>
      </c>
      <c r="ES45" s="6">
        <v>9.334672443092332</v>
      </c>
      <c r="ET45" s="6">
        <v>8.6211121349928472</v>
      </c>
      <c r="EU45" s="6" t="s">
        <v>220</v>
      </c>
      <c r="EV45" s="6" t="s">
        <v>220</v>
      </c>
      <c r="EW45" s="6" t="s">
        <v>220</v>
      </c>
      <c r="EX45" s="6" t="s">
        <v>220</v>
      </c>
      <c r="EY45" s="6" t="s">
        <v>220</v>
      </c>
      <c r="EZ45" s="6" t="s">
        <v>220</v>
      </c>
      <c r="FA45" s="6" t="s">
        <v>220</v>
      </c>
      <c r="FB45" s="6" t="s">
        <v>220</v>
      </c>
      <c r="FC45" s="6" t="s">
        <v>220</v>
      </c>
      <c r="FD45" s="6" t="s">
        <v>220</v>
      </c>
      <c r="FE45" s="6" t="s">
        <v>220</v>
      </c>
      <c r="FF45" s="6" t="s">
        <v>220</v>
      </c>
      <c r="FG45" s="6">
        <v>11.868640851715821</v>
      </c>
      <c r="FH45" s="6">
        <v>11.46050835911144</v>
      </c>
      <c r="FI45" s="6">
        <v>10.778510168784925</v>
      </c>
      <c r="FJ45" s="6">
        <v>10.253804092906577</v>
      </c>
      <c r="FK45" s="6">
        <v>11.523992714168374</v>
      </c>
      <c r="FL45" s="6">
        <v>11.716840494972905</v>
      </c>
      <c r="FM45" s="6">
        <v>10.835957187010374</v>
      </c>
      <c r="FN45" s="6">
        <v>11.619674649868449</v>
      </c>
      <c r="FO45" s="6">
        <v>11.277586556521522</v>
      </c>
      <c r="FP45" s="6">
        <v>11.996485760615023</v>
      </c>
      <c r="FQ45" s="6">
        <v>12.287973335203032</v>
      </c>
      <c r="FR45" s="6">
        <v>10.38163505176367</v>
      </c>
      <c r="FS45" s="6">
        <v>10.535146217680637</v>
      </c>
      <c r="FT45" s="6">
        <v>10.547390931850321</v>
      </c>
      <c r="FU45" s="6">
        <v>8.8710486411449949</v>
      </c>
      <c r="FV45" s="6">
        <v>8.1797543394156786</v>
      </c>
      <c r="FW45" s="6">
        <v>7.4579951651226182</v>
      </c>
      <c r="FX45" s="6">
        <v>7.3909176958560874</v>
      </c>
      <c r="FY45" s="6">
        <v>7.9279115566935978</v>
      </c>
      <c r="FZ45" s="6">
        <v>7.1835254538044424</v>
      </c>
      <c r="GA45" s="6" t="s">
        <v>220</v>
      </c>
      <c r="GB45" s="6" t="s">
        <v>220</v>
      </c>
      <c r="GC45" s="6" t="s">
        <v>220</v>
      </c>
      <c r="GD45" s="6" t="s">
        <v>220</v>
      </c>
      <c r="GE45" s="6" t="s">
        <v>220</v>
      </c>
      <c r="GF45" s="6" t="s">
        <v>220</v>
      </c>
      <c r="GG45" s="6" t="s">
        <v>220</v>
      </c>
      <c r="GH45" s="6" t="s">
        <v>220</v>
      </c>
      <c r="GI45" s="6" t="s">
        <v>220</v>
      </c>
      <c r="GJ45" s="6" t="s">
        <v>220</v>
      </c>
      <c r="GK45" s="6" t="s">
        <v>220</v>
      </c>
      <c r="GL45" s="6" t="s">
        <v>220</v>
      </c>
      <c r="GM45" s="5">
        <v>1626117</v>
      </c>
      <c r="GN45" s="5">
        <v>1597131</v>
      </c>
      <c r="GO45" s="5">
        <v>1573260</v>
      </c>
      <c r="GP45" s="5">
        <v>1543967</v>
      </c>
      <c r="GQ45" s="5">
        <v>1524605</v>
      </c>
      <c r="GR45" s="5">
        <v>1503757</v>
      </c>
      <c r="GS45" s="5">
        <v>1488159</v>
      </c>
      <c r="GT45" s="5">
        <v>1458689</v>
      </c>
      <c r="GU45" s="5">
        <v>1452455</v>
      </c>
      <c r="GV45" s="5">
        <v>1451467</v>
      </c>
      <c r="GW45" s="5">
        <v>1441325</v>
      </c>
      <c r="GX45" s="5">
        <v>1449041</v>
      </c>
      <c r="GY45" s="5">
        <v>1442854</v>
      </c>
      <c r="GZ45" s="5">
        <v>1431742</v>
      </c>
      <c r="HA45" s="5">
        <v>1397013</v>
      </c>
      <c r="HB45" s="5">
        <v>1364676</v>
      </c>
      <c r="HC45" s="5">
        <v>1331914</v>
      </c>
      <c r="HD45" s="5">
        <v>1301515</v>
      </c>
      <c r="HE45" s="5">
        <v>1274672</v>
      </c>
      <c r="HF45" s="5">
        <v>1234285</v>
      </c>
      <c r="HG45" s="5" t="s">
        <v>220</v>
      </c>
      <c r="HH45" s="5" t="s">
        <v>220</v>
      </c>
      <c r="HI45" s="5" t="s">
        <v>220</v>
      </c>
      <c r="HJ45" s="5" t="s">
        <v>220</v>
      </c>
      <c r="HK45" s="5" t="s">
        <v>220</v>
      </c>
      <c r="HL45" s="5" t="s">
        <v>220</v>
      </c>
      <c r="HM45" s="5" t="s">
        <v>220</v>
      </c>
      <c r="HN45" s="5" t="s">
        <v>220</v>
      </c>
      <c r="HO45" s="5" t="s">
        <v>220</v>
      </c>
      <c r="HP45" s="5" t="s">
        <v>220</v>
      </c>
      <c r="HQ45" s="5" t="s">
        <v>220</v>
      </c>
      <c r="HR45" s="5" t="s">
        <v>220</v>
      </c>
      <c r="HS45" s="5">
        <v>1832871</v>
      </c>
      <c r="HT45" s="5">
        <v>1801551</v>
      </c>
      <c r="HU45" s="5">
        <v>1775327</v>
      </c>
      <c r="HV45" s="5">
        <v>1743136</v>
      </c>
      <c r="HW45" s="5">
        <v>1721849</v>
      </c>
      <c r="HX45" s="5">
        <v>1699077</v>
      </c>
      <c r="HY45" s="5">
        <v>1682182</v>
      </c>
      <c r="HZ45" s="5">
        <v>1649823</v>
      </c>
      <c r="IA45" s="5">
        <v>1642146</v>
      </c>
      <c r="IB45" s="5">
        <v>1640814</v>
      </c>
      <c r="IC45" s="5">
        <v>1630172</v>
      </c>
      <c r="ID45" s="5">
        <v>1638911</v>
      </c>
      <c r="IE45" s="5">
        <v>1632430</v>
      </c>
      <c r="IF45" s="5">
        <v>1620373</v>
      </c>
      <c r="IG45" s="5">
        <v>1583391</v>
      </c>
      <c r="IH45" s="5">
        <v>1548602</v>
      </c>
      <c r="II45" s="5">
        <v>1510494</v>
      </c>
      <c r="IJ45" s="5">
        <v>1475761</v>
      </c>
      <c r="IK45" s="5">
        <v>1444938</v>
      </c>
      <c r="IL45" s="5">
        <v>1400281</v>
      </c>
      <c r="IM45" s="5" t="s">
        <v>220</v>
      </c>
      <c r="IN45" s="5" t="s">
        <v>220</v>
      </c>
      <c r="IO45" s="5" t="s">
        <v>220</v>
      </c>
      <c r="IP45" s="5" t="s">
        <v>220</v>
      </c>
      <c r="IQ45" s="5" t="s">
        <v>220</v>
      </c>
      <c r="IR45" s="5" t="s">
        <v>220</v>
      </c>
      <c r="IS45" s="5" t="s">
        <v>220</v>
      </c>
      <c r="IT45" s="5" t="s">
        <v>220</v>
      </c>
      <c r="IU45" s="5" t="s">
        <v>220</v>
      </c>
      <c r="IV45" s="5" t="s">
        <v>220</v>
      </c>
      <c r="IW45" s="5" t="s">
        <v>220</v>
      </c>
      <c r="IX45" s="5" t="s">
        <v>220</v>
      </c>
      <c r="IY45">
        <v>39187343</v>
      </c>
      <c r="IZ45">
        <v>39144651</v>
      </c>
      <c r="JA45">
        <v>38024012</v>
      </c>
      <c r="JB45">
        <v>38773961</v>
      </c>
      <c r="JC45">
        <v>38553183</v>
      </c>
      <c r="JD45">
        <v>37240099</v>
      </c>
      <c r="JE45">
        <v>36615990</v>
      </c>
      <c r="JF45">
        <v>36380683</v>
      </c>
      <c r="JG45">
        <v>37596936</v>
      </c>
      <c r="JH45">
        <v>38925066</v>
      </c>
      <c r="JI45">
        <v>37824252</v>
      </c>
      <c r="JJ45">
        <v>38555709</v>
      </c>
      <c r="JK45">
        <v>39281638</v>
      </c>
      <c r="JL45">
        <v>39431837</v>
      </c>
      <c r="JM45">
        <v>39176586</v>
      </c>
      <c r="JN45">
        <v>38193103</v>
      </c>
      <c r="JO45">
        <v>37956702</v>
      </c>
      <c r="JP45">
        <v>36859347</v>
      </c>
      <c r="JQ45">
        <v>35262906</v>
      </c>
      <c r="JR45">
        <v>34831964</v>
      </c>
      <c r="JS45" t="s">
        <v>220</v>
      </c>
      <c r="JT45" t="s">
        <v>220</v>
      </c>
      <c r="JU45" t="s">
        <v>220</v>
      </c>
      <c r="JV45" t="s">
        <v>220</v>
      </c>
      <c r="JW45" t="s">
        <v>220</v>
      </c>
      <c r="JX45" t="s">
        <v>220</v>
      </c>
      <c r="JY45" t="s">
        <v>220</v>
      </c>
      <c r="JZ45" t="s">
        <v>220</v>
      </c>
      <c r="KA45" t="s">
        <v>220</v>
      </c>
      <c r="KB45" t="s">
        <v>220</v>
      </c>
      <c r="KC45" t="s">
        <v>220</v>
      </c>
      <c r="KD45" t="s">
        <v>220</v>
      </c>
    </row>
    <row r="46" spans="1:290" hidden="1" x14ac:dyDescent="0.3">
      <c r="A46" s="1" t="s">
        <v>44</v>
      </c>
      <c r="B46" s="2">
        <v>4062444</v>
      </c>
      <c r="C46" s="5">
        <v>9246749</v>
      </c>
      <c r="D46" s="5">
        <v>9550112</v>
      </c>
      <c r="E46" s="5">
        <v>8644836</v>
      </c>
      <c r="F46" s="5">
        <v>9036012</v>
      </c>
      <c r="G46" s="5">
        <v>8924185</v>
      </c>
      <c r="H46" s="5">
        <v>9245016</v>
      </c>
      <c r="I46" s="5">
        <v>9183527</v>
      </c>
      <c r="J46" s="5">
        <v>8934854</v>
      </c>
      <c r="K46" s="5">
        <v>9228204</v>
      </c>
      <c r="L46" s="5">
        <v>9627037</v>
      </c>
      <c r="M46" s="5">
        <v>8881263</v>
      </c>
      <c r="N46" s="5">
        <v>9283226</v>
      </c>
      <c r="O46" s="5">
        <v>9418614</v>
      </c>
      <c r="P46" s="5">
        <v>8707170</v>
      </c>
      <c r="Q46" s="5">
        <v>9069635</v>
      </c>
      <c r="R46" s="5">
        <v>8451630</v>
      </c>
      <c r="S46" s="5">
        <v>8286086</v>
      </c>
      <c r="T46" s="5">
        <v>8483853</v>
      </c>
      <c r="U46" s="5">
        <v>7865063</v>
      </c>
      <c r="V46" s="5">
        <v>7701426</v>
      </c>
      <c r="W46" s="5">
        <v>7871763</v>
      </c>
      <c r="X46" s="5">
        <v>7206474</v>
      </c>
      <c r="Y46" s="5">
        <v>7055370</v>
      </c>
      <c r="Z46" s="5">
        <v>7092679</v>
      </c>
      <c r="AA46" s="5">
        <v>7094008</v>
      </c>
      <c r="AB46" s="5">
        <v>6574558</v>
      </c>
      <c r="AC46" s="5">
        <v>6668740</v>
      </c>
      <c r="AD46" s="5">
        <v>5942542</v>
      </c>
      <c r="AE46" s="5">
        <v>6293738</v>
      </c>
      <c r="AF46" s="5">
        <v>5653361</v>
      </c>
      <c r="AG46" s="5">
        <v>5758726</v>
      </c>
      <c r="AH46" s="5">
        <v>5700289</v>
      </c>
      <c r="AI46" s="5">
        <v>31887363</v>
      </c>
      <c r="AJ46" s="5">
        <v>34254697</v>
      </c>
      <c r="AK46" s="5">
        <v>33145670</v>
      </c>
      <c r="AL46" s="5">
        <v>34368826</v>
      </c>
      <c r="AM46" s="5">
        <v>33517569</v>
      </c>
      <c r="AN46" s="5">
        <v>33433620</v>
      </c>
      <c r="AO46" s="5">
        <v>33714982</v>
      </c>
      <c r="AP46" s="5">
        <v>33577930</v>
      </c>
      <c r="AQ46" s="5">
        <v>33180757</v>
      </c>
      <c r="AR46" s="5">
        <v>34899271</v>
      </c>
      <c r="AS46" s="5">
        <v>32620768</v>
      </c>
      <c r="AT46" s="5">
        <v>36933358</v>
      </c>
      <c r="AU46" s="5">
        <v>38002695</v>
      </c>
      <c r="AV46" s="5">
        <v>35069799</v>
      </c>
      <c r="AW46" s="5">
        <v>43514908</v>
      </c>
      <c r="AX46" s="5">
        <v>44003959</v>
      </c>
      <c r="AY46" s="5">
        <v>41776473</v>
      </c>
      <c r="AZ46" s="5">
        <v>60288588</v>
      </c>
      <c r="BA46" s="5">
        <v>92802728</v>
      </c>
      <c r="BB46" s="5">
        <v>68072342</v>
      </c>
      <c r="BC46" s="5">
        <v>55071731</v>
      </c>
      <c r="BD46" s="5">
        <v>68291789</v>
      </c>
      <c r="BE46" s="5">
        <v>56617148</v>
      </c>
      <c r="BF46" s="5">
        <v>33490537</v>
      </c>
      <c r="BG46" s="5">
        <v>30165823</v>
      </c>
      <c r="BH46" s="5">
        <v>28369566</v>
      </c>
      <c r="BI46" s="5">
        <v>26686806</v>
      </c>
      <c r="BJ46" s="5">
        <v>25751063</v>
      </c>
      <c r="BK46" s="5">
        <v>27185188</v>
      </c>
      <c r="BL46" s="5">
        <v>21146616</v>
      </c>
      <c r="BM46" s="5">
        <v>20690191</v>
      </c>
      <c r="BN46" s="5">
        <v>19972202</v>
      </c>
      <c r="BO46" s="6">
        <v>11.73408081045565</v>
      </c>
      <c r="BP46" s="6">
        <v>11.525016669961561</v>
      </c>
      <c r="BQ46" s="6">
        <v>11.63182274365875</v>
      </c>
      <c r="BR46" s="6">
        <v>11.04955371905216</v>
      </c>
      <c r="BS46" s="6">
        <v>11.01316254649584</v>
      </c>
      <c r="BT46" s="6">
        <v>11.692851586195189</v>
      </c>
      <c r="BU46" s="6">
        <v>10.885556279194249</v>
      </c>
      <c r="BV46" s="6">
        <v>10.29291581037586</v>
      </c>
      <c r="BW46" s="6">
        <v>9.8321731942640103</v>
      </c>
      <c r="BX46" s="6">
        <v>9.0817039552252599</v>
      </c>
      <c r="BY46" s="6">
        <v>9.2665311228819505</v>
      </c>
      <c r="BZ46" s="6">
        <v>8.7927300272556099</v>
      </c>
      <c r="CA46" s="6">
        <v>7.8259391456110201</v>
      </c>
      <c r="CB46" s="6">
        <v>8.1916857027024808</v>
      </c>
      <c r="CC46" s="6">
        <v>7.2206985176360403</v>
      </c>
      <c r="CD46" s="6">
        <v>7.0122568072667599</v>
      </c>
      <c r="CE46" s="6">
        <v>6.6919653018324903</v>
      </c>
      <c r="CF46" s="6">
        <v>6.5178404199129796</v>
      </c>
      <c r="CG46" s="6">
        <v>6.3857466875980498</v>
      </c>
      <c r="CH46" s="6">
        <v>6.3444094639096704</v>
      </c>
      <c r="CI46" s="6" t="s">
        <v>220</v>
      </c>
      <c r="CJ46" s="6" t="s">
        <v>220</v>
      </c>
      <c r="CK46" s="6" t="s">
        <v>220</v>
      </c>
      <c r="CL46" s="6" t="s">
        <v>220</v>
      </c>
      <c r="CM46" s="6" t="s">
        <v>220</v>
      </c>
      <c r="CN46" s="6" t="s">
        <v>220</v>
      </c>
      <c r="CO46" s="6" t="s">
        <v>220</v>
      </c>
      <c r="CP46" s="6" t="s">
        <v>220</v>
      </c>
      <c r="CQ46" s="6" t="s">
        <v>220</v>
      </c>
      <c r="CR46" s="6" t="s">
        <v>220</v>
      </c>
      <c r="CS46" s="6" t="s">
        <v>220</v>
      </c>
      <c r="CT46" s="6" t="s">
        <v>220</v>
      </c>
      <c r="CU46" s="6">
        <v>9.6034114041740803</v>
      </c>
      <c r="CV46" s="6">
        <v>9.3648349829046893</v>
      </c>
      <c r="CW46" s="6">
        <v>9.2813782394590199</v>
      </c>
      <c r="CX46" s="6">
        <v>8.85121925949902</v>
      </c>
      <c r="CY46" s="6">
        <v>8.8098737085049699</v>
      </c>
      <c r="CZ46" s="6">
        <v>9.6731671049910801</v>
      </c>
      <c r="DA46" s="6">
        <v>9.0269066927304706</v>
      </c>
      <c r="DB46" s="6">
        <v>8.3807957180638706</v>
      </c>
      <c r="DC46" s="6">
        <v>8.0143175328289296</v>
      </c>
      <c r="DD46" s="6">
        <v>7.5023747437040802</v>
      </c>
      <c r="DE46" s="6">
        <v>7.63856518786391</v>
      </c>
      <c r="DF46" s="6">
        <v>7.1251901084644098</v>
      </c>
      <c r="DG46" s="6">
        <v>6.1810293505062797</v>
      </c>
      <c r="DH46" s="6">
        <v>6.4324738920174003</v>
      </c>
      <c r="DI46" s="6">
        <v>5.57925088421496</v>
      </c>
      <c r="DJ46" s="6">
        <v>5.2972134208191797</v>
      </c>
      <c r="DK46" s="6">
        <v>5.0560710324756899</v>
      </c>
      <c r="DL46" s="6">
        <v>4.9853068561453497</v>
      </c>
      <c r="DM46" s="6">
        <v>4.7848070447774296</v>
      </c>
      <c r="DN46" s="6">
        <v>4.6582773813877303</v>
      </c>
      <c r="DO46" s="6" t="s">
        <v>220</v>
      </c>
      <c r="DP46" s="6" t="s">
        <v>220</v>
      </c>
      <c r="DQ46" s="6" t="s">
        <v>220</v>
      </c>
      <c r="DR46" s="6" t="s">
        <v>220</v>
      </c>
      <c r="DS46" s="6" t="s">
        <v>220</v>
      </c>
      <c r="DT46" s="6" t="s">
        <v>220</v>
      </c>
      <c r="DU46" s="6" t="s">
        <v>220</v>
      </c>
      <c r="DV46" s="6" t="s">
        <v>220</v>
      </c>
      <c r="DW46" s="6" t="s">
        <v>220</v>
      </c>
      <c r="DX46" s="6" t="s">
        <v>220</v>
      </c>
      <c r="DY46" s="6" t="s">
        <v>220</v>
      </c>
      <c r="DZ46" s="6" t="s">
        <v>220</v>
      </c>
      <c r="EA46" s="6">
        <v>11.734080810455653</v>
      </c>
      <c r="EB46" s="6">
        <v>11.525016669961566</v>
      </c>
      <c r="EC46" s="6">
        <v>11.631822743658757</v>
      </c>
      <c r="ED46" s="6">
        <v>11.049553719052167</v>
      </c>
      <c r="EE46" s="6">
        <v>11.013162546495842</v>
      </c>
      <c r="EF46" s="6">
        <v>11.6928515861952</v>
      </c>
      <c r="EG46" s="6">
        <v>10.885556279194256</v>
      </c>
      <c r="EH46" s="6">
        <v>10.292915810375861</v>
      </c>
      <c r="EI46" s="6">
        <v>9.8321731942640191</v>
      </c>
      <c r="EJ46" s="6">
        <v>9.0817039552252687</v>
      </c>
      <c r="EK46" s="6">
        <v>9.2665311228819593</v>
      </c>
      <c r="EL46" s="6">
        <v>8.7927300272556117</v>
      </c>
      <c r="EM46" s="6">
        <v>7.825939145611021</v>
      </c>
      <c r="EN46" s="6">
        <v>8.1916857027024861</v>
      </c>
      <c r="EO46" s="6">
        <v>7.2206985176360456</v>
      </c>
      <c r="EP46" s="6">
        <v>7.0122568072667635</v>
      </c>
      <c r="EQ46" s="6">
        <v>6.6919653018324938</v>
      </c>
      <c r="ER46" s="6">
        <v>6.5178404199129805</v>
      </c>
      <c r="ES46" s="6">
        <v>6.3857466875980524</v>
      </c>
      <c r="ET46" s="6">
        <v>6.3444094639096704</v>
      </c>
      <c r="EU46" s="6" t="s">
        <v>220</v>
      </c>
      <c r="EV46" s="6" t="s">
        <v>220</v>
      </c>
      <c r="EW46" s="6" t="s">
        <v>220</v>
      </c>
      <c r="EX46" s="6" t="s">
        <v>220</v>
      </c>
      <c r="EY46" s="6" t="s">
        <v>220</v>
      </c>
      <c r="EZ46" s="6" t="s">
        <v>220</v>
      </c>
      <c r="FA46" s="6" t="s">
        <v>220</v>
      </c>
      <c r="FB46" s="6" t="s">
        <v>220</v>
      </c>
      <c r="FC46" s="6" t="s">
        <v>220</v>
      </c>
      <c r="FD46" s="6" t="s">
        <v>220</v>
      </c>
      <c r="FE46" s="6" t="s">
        <v>220</v>
      </c>
      <c r="FF46" s="6" t="s">
        <v>220</v>
      </c>
      <c r="FG46" s="6">
        <v>9.6034114041740803</v>
      </c>
      <c r="FH46" s="6">
        <v>9.3648349829046964</v>
      </c>
      <c r="FI46" s="6">
        <v>9.2813782394590252</v>
      </c>
      <c r="FJ46" s="6">
        <v>8.8512192594990236</v>
      </c>
      <c r="FK46" s="6">
        <v>8.8098737085049734</v>
      </c>
      <c r="FL46" s="6">
        <v>9.6731671049910872</v>
      </c>
      <c r="FM46" s="6">
        <v>9.026906692730476</v>
      </c>
      <c r="FN46" s="6">
        <v>8.3807957180638777</v>
      </c>
      <c r="FO46" s="6">
        <v>8.0143175328289313</v>
      </c>
      <c r="FP46" s="6">
        <v>7.5023747437040846</v>
      </c>
      <c r="FQ46" s="6">
        <v>7.6385651878639109</v>
      </c>
      <c r="FR46" s="6">
        <v>7.1251901084644169</v>
      </c>
      <c r="FS46" s="6">
        <v>6.1810293505062823</v>
      </c>
      <c r="FT46" s="6">
        <v>6.4324738920174047</v>
      </c>
      <c r="FU46" s="6">
        <v>5.5792508842149608</v>
      </c>
      <c r="FV46" s="6">
        <v>5.2972134208191894</v>
      </c>
      <c r="FW46" s="6">
        <v>5.0560710324756934</v>
      </c>
      <c r="FX46" s="6">
        <v>4.9853068561453506</v>
      </c>
      <c r="FY46" s="6">
        <v>4.784807044777434</v>
      </c>
      <c r="FZ46" s="6">
        <v>4.6580990856965334</v>
      </c>
      <c r="GA46" s="6" t="s">
        <v>220</v>
      </c>
      <c r="GB46" s="6" t="s">
        <v>220</v>
      </c>
      <c r="GC46" s="6" t="s">
        <v>220</v>
      </c>
      <c r="GD46" s="6" t="s">
        <v>220</v>
      </c>
      <c r="GE46" s="6" t="s">
        <v>220</v>
      </c>
      <c r="GF46" s="6" t="s">
        <v>220</v>
      </c>
      <c r="GG46" s="6" t="s">
        <v>220</v>
      </c>
      <c r="GH46" s="6" t="s">
        <v>220</v>
      </c>
      <c r="GI46" s="6" t="s">
        <v>220</v>
      </c>
      <c r="GJ46" s="6" t="s">
        <v>220</v>
      </c>
      <c r="GK46" s="6" t="s">
        <v>220</v>
      </c>
      <c r="GL46" s="6" t="s">
        <v>220</v>
      </c>
      <c r="GM46" s="5">
        <v>733944</v>
      </c>
      <c r="GN46" s="5">
        <v>724302</v>
      </c>
      <c r="GO46" s="5">
        <v>714024</v>
      </c>
      <c r="GP46" s="5">
        <v>707782</v>
      </c>
      <c r="GQ46" s="5">
        <v>699440</v>
      </c>
      <c r="GR46" s="5">
        <v>693006</v>
      </c>
      <c r="GS46" s="5">
        <v>688302</v>
      </c>
      <c r="GT46" s="5">
        <v>683335</v>
      </c>
      <c r="GU46" s="5">
        <v>678931</v>
      </c>
      <c r="GV46" s="5">
        <v>677998</v>
      </c>
      <c r="GW46" s="5">
        <v>672740</v>
      </c>
      <c r="GX46" s="5">
        <v>673414</v>
      </c>
      <c r="GY46" s="5">
        <v>671749</v>
      </c>
      <c r="GZ46" s="5">
        <v>665217</v>
      </c>
      <c r="HA46" s="5">
        <v>659371</v>
      </c>
      <c r="HB46" s="5">
        <v>649717</v>
      </c>
      <c r="HC46" s="5">
        <v>648572</v>
      </c>
      <c r="HD46" s="5">
        <v>641394</v>
      </c>
      <c r="HE46" s="5">
        <v>631614</v>
      </c>
      <c r="HF46" s="5">
        <v>621418</v>
      </c>
      <c r="HG46" s="5" t="s">
        <v>220</v>
      </c>
      <c r="HH46" s="5" t="s">
        <v>220</v>
      </c>
      <c r="HI46" s="5" t="s">
        <v>220</v>
      </c>
      <c r="HJ46" s="5" t="s">
        <v>220</v>
      </c>
      <c r="HK46" s="5" t="s">
        <v>220</v>
      </c>
      <c r="HL46" s="5" t="s">
        <v>220</v>
      </c>
      <c r="HM46" s="5" t="s">
        <v>220</v>
      </c>
      <c r="HN46" s="5" t="s">
        <v>220</v>
      </c>
      <c r="HO46" s="5" t="s">
        <v>220</v>
      </c>
      <c r="HP46" s="5" t="s">
        <v>220</v>
      </c>
      <c r="HQ46" s="5" t="s">
        <v>220</v>
      </c>
      <c r="HR46" s="5" t="s">
        <v>220</v>
      </c>
      <c r="HS46" s="5">
        <v>840116</v>
      </c>
      <c r="HT46" s="5">
        <v>830270</v>
      </c>
      <c r="HU46" s="5">
        <v>819569</v>
      </c>
      <c r="HV46" s="5">
        <v>812986</v>
      </c>
      <c r="HW46" s="5">
        <v>804322</v>
      </c>
      <c r="HX46" s="5">
        <v>797580</v>
      </c>
      <c r="HY46" s="5">
        <v>792756</v>
      </c>
      <c r="HZ46" s="5">
        <v>787622</v>
      </c>
      <c r="IA46" s="5">
        <v>782879</v>
      </c>
      <c r="IB46" s="5">
        <v>781819</v>
      </c>
      <c r="IC46" s="5">
        <v>776145</v>
      </c>
      <c r="ID46" s="5">
        <v>776647</v>
      </c>
      <c r="IE46" s="5">
        <v>773954</v>
      </c>
      <c r="IF46" s="5">
        <v>766165</v>
      </c>
      <c r="IG46" s="5">
        <v>758912</v>
      </c>
      <c r="IH46" s="5">
        <v>747696</v>
      </c>
      <c r="II46" s="5">
        <v>742436</v>
      </c>
      <c r="IJ46" s="5">
        <v>733201</v>
      </c>
      <c r="IK46" s="5">
        <v>722231</v>
      </c>
      <c r="IL46" s="5">
        <v>710525</v>
      </c>
      <c r="IM46" s="5" t="s">
        <v>220</v>
      </c>
      <c r="IN46" s="5" t="s">
        <v>220</v>
      </c>
      <c r="IO46" s="5" t="s">
        <v>220</v>
      </c>
      <c r="IP46" s="5" t="s">
        <v>220</v>
      </c>
      <c r="IQ46" s="5" t="s">
        <v>220</v>
      </c>
      <c r="IR46" s="5" t="s">
        <v>220</v>
      </c>
      <c r="IS46" s="5" t="s">
        <v>220</v>
      </c>
      <c r="IT46" s="5" t="s">
        <v>220</v>
      </c>
      <c r="IU46" s="5" t="s">
        <v>220</v>
      </c>
      <c r="IV46" s="5" t="s">
        <v>220</v>
      </c>
      <c r="IW46" s="5" t="s">
        <v>220</v>
      </c>
      <c r="IX46" s="5" t="s">
        <v>220</v>
      </c>
      <c r="IY46">
        <v>27836983</v>
      </c>
      <c r="IZ46">
        <v>28630670</v>
      </c>
      <c r="JA46">
        <v>27496412</v>
      </c>
      <c r="JB46">
        <v>28058383</v>
      </c>
      <c r="JC46">
        <v>27820955</v>
      </c>
      <c r="JD46">
        <v>28224148</v>
      </c>
      <c r="JE46">
        <v>28003070</v>
      </c>
      <c r="JF46">
        <v>27781825</v>
      </c>
      <c r="JG46">
        <v>27810378</v>
      </c>
      <c r="JH46">
        <v>28258839</v>
      </c>
      <c r="JI46">
        <v>26215892</v>
      </c>
      <c r="JJ46">
        <v>28547519</v>
      </c>
      <c r="JK46">
        <v>29734206</v>
      </c>
      <c r="JL46">
        <v>28591830</v>
      </c>
      <c r="JM46">
        <v>28861760</v>
      </c>
      <c r="JN46">
        <v>27737055</v>
      </c>
      <c r="JO46">
        <v>27014573</v>
      </c>
      <c r="JP46">
        <v>27272584</v>
      </c>
      <c r="JQ46">
        <v>26065607</v>
      </c>
      <c r="JR46">
        <v>25976605</v>
      </c>
      <c r="JS46" t="s">
        <v>220</v>
      </c>
      <c r="JT46" t="s">
        <v>220</v>
      </c>
      <c r="JU46" t="s">
        <v>220</v>
      </c>
      <c r="JV46" t="s">
        <v>220</v>
      </c>
      <c r="JW46" t="s">
        <v>220</v>
      </c>
      <c r="JX46" t="s">
        <v>220</v>
      </c>
      <c r="JY46" t="s">
        <v>220</v>
      </c>
      <c r="JZ46" t="s">
        <v>220</v>
      </c>
      <c r="KA46" t="s">
        <v>220</v>
      </c>
      <c r="KB46" t="s">
        <v>220</v>
      </c>
      <c r="KC46" t="s">
        <v>220</v>
      </c>
      <c r="KD46" t="s">
        <v>220</v>
      </c>
    </row>
    <row r="47" spans="1:290" hidden="1" x14ac:dyDescent="0.3">
      <c r="A47" s="1" t="s">
        <v>45</v>
      </c>
      <c r="B47" s="2">
        <v>4057103</v>
      </c>
      <c r="C47" s="5">
        <v>1507639</v>
      </c>
      <c r="D47" s="5">
        <v>1547286</v>
      </c>
      <c r="E47" s="5">
        <v>1406689</v>
      </c>
      <c r="F47" s="5">
        <v>1472994</v>
      </c>
      <c r="G47" s="5">
        <v>1433316</v>
      </c>
      <c r="H47" s="5">
        <v>1479517</v>
      </c>
      <c r="I47" s="5">
        <v>1461552</v>
      </c>
      <c r="J47" s="5">
        <v>1459567</v>
      </c>
      <c r="K47" s="5">
        <v>1494371</v>
      </c>
      <c r="L47" s="5">
        <v>1555035</v>
      </c>
      <c r="M47" s="5">
        <v>1404421</v>
      </c>
      <c r="N47" s="5">
        <v>1472798</v>
      </c>
      <c r="O47" s="5">
        <v>1537077</v>
      </c>
      <c r="P47" s="5">
        <v>1402220</v>
      </c>
      <c r="Q47" s="5">
        <v>1478082</v>
      </c>
      <c r="R47" s="5">
        <v>1382100</v>
      </c>
      <c r="S47" s="5">
        <v>1344648</v>
      </c>
      <c r="T47" s="5">
        <v>1399674</v>
      </c>
      <c r="U47" s="5">
        <v>1280477</v>
      </c>
      <c r="V47" s="5">
        <v>1279227</v>
      </c>
      <c r="W47" s="5">
        <v>1309768</v>
      </c>
      <c r="X47" s="5">
        <v>1048516</v>
      </c>
      <c r="Y47" s="5">
        <v>1185923</v>
      </c>
      <c r="Z47" s="5">
        <v>1255817</v>
      </c>
      <c r="AA47" s="5">
        <v>1150435</v>
      </c>
      <c r="AB47" s="5">
        <v>1045464</v>
      </c>
      <c r="AC47" s="5">
        <v>1096048</v>
      </c>
      <c r="AD47" s="5">
        <v>1028082</v>
      </c>
      <c r="AE47" s="5">
        <v>1094598</v>
      </c>
      <c r="AF47" s="5">
        <v>945861</v>
      </c>
      <c r="AG47" s="5">
        <v>981789</v>
      </c>
      <c r="AH47" s="5">
        <v>960703</v>
      </c>
      <c r="AI47" s="5">
        <v>4554566</v>
      </c>
      <c r="AJ47" s="5">
        <v>4641035</v>
      </c>
      <c r="AK47" s="5">
        <v>4908072</v>
      </c>
      <c r="AL47" s="5">
        <v>4672987</v>
      </c>
      <c r="AM47" s="5">
        <v>5277786</v>
      </c>
      <c r="AN47" s="5">
        <v>4447988</v>
      </c>
      <c r="AO47" s="5">
        <v>4546692</v>
      </c>
      <c r="AP47" s="5">
        <v>4423431</v>
      </c>
      <c r="AQ47" s="5">
        <v>4685518</v>
      </c>
      <c r="AR47" s="5">
        <v>4688285</v>
      </c>
      <c r="AS47" s="5">
        <v>4498263</v>
      </c>
      <c r="AT47" s="5">
        <v>4580203</v>
      </c>
      <c r="AU47" s="5">
        <v>4684997</v>
      </c>
      <c r="AV47" s="5">
        <v>4614785</v>
      </c>
      <c r="AW47" s="5">
        <v>3968232</v>
      </c>
      <c r="AX47" s="5">
        <v>3812355</v>
      </c>
      <c r="AY47" s="5">
        <v>3728276</v>
      </c>
      <c r="AZ47" s="5">
        <v>3797166</v>
      </c>
      <c r="BA47" s="5">
        <v>3734877</v>
      </c>
      <c r="BB47" s="5">
        <v>3843664</v>
      </c>
      <c r="BC47" s="5">
        <v>3711708</v>
      </c>
      <c r="BD47" s="5">
        <v>3432468</v>
      </c>
      <c r="BE47" s="5">
        <v>3474428</v>
      </c>
      <c r="BF47" s="5">
        <v>3515513</v>
      </c>
      <c r="BG47" s="5">
        <v>3323460</v>
      </c>
      <c r="BH47" s="5">
        <v>3101205</v>
      </c>
      <c r="BI47" s="5">
        <v>3016848</v>
      </c>
      <c r="BJ47" s="5">
        <v>2850279</v>
      </c>
      <c r="BK47" s="5">
        <v>2810472</v>
      </c>
      <c r="BL47" s="5">
        <v>2619083</v>
      </c>
      <c r="BM47" s="5">
        <v>2572481</v>
      </c>
      <c r="BN47" s="5">
        <v>2478352</v>
      </c>
      <c r="BO47" s="6">
        <v>9.1951720537874095</v>
      </c>
      <c r="BP47" s="6">
        <v>9.2052148083805996</v>
      </c>
      <c r="BQ47" s="6">
        <v>8.6364505587233502</v>
      </c>
      <c r="BR47" s="6">
        <v>8.8586239998262002</v>
      </c>
      <c r="BS47" s="6">
        <v>8.6381509729885106</v>
      </c>
      <c r="BT47" s="6">
        <v>9.0657964727678007</v>
      </c>
      <c r="BU47" s="6">
        <v>8.7276402071222901</v>
      </c>
      <c r="BV47" s="6">
        <v>8.7646541748340407</v>
      </c>
      <c r="BW47" s="6">
        <v>8.3926280689333499</v>
      </c>
      <c r="BX47" s="6">
        <v>8.2574990273530808</v>
      </c>
      <c r="BY47" s="6">
        <v>8.7443927030375495</v>
      </c>
      <c r="BZ47" s="6">
        <v>8.2497396112705204</v>
      </c>
      <c r="CA47" s="6">
        <v>7.8960208915878001</v>
      </c>
      <c r="CB47" s="6">
        <v>6.4794397455463404</v>
      </c>
      <c r="CC47" s="6">
        <v>6.6137016662799004</v>
      </c>
      <c r="CD47" s="6">
        <v>6.5791910860284997</v>
      </c>
      <c r="CE47" s="6">
        <v>6.4874970996126802</v>
      </c>
      <c r="CF47" s="6">
        <v>6.4552888744093204</v>
      </c>
      <c r="CG47" s="6">
        <v>6.6511151703622904</v>
      </c>
      <c r="CH47" s="6">
        <v>6.7193703697623599</v>
      </c>
      <c r="CI47" s="6" t="s">
        <v>220</v>
      </c>
      <c r="CJ47" s="6" t="s">
        <v>220</v>
      </c>
      <c r="CK47" s="6" t="s">
        <v>220</v>
      </c>
      <c r="CL47" s="6" t="s">
        <v>220</v>
      </c>
      <c r="CM47" s="6" t="s">
        <v>220</v>
      </c>
      <c r="CN47" s="6" t="s">
        <v>220</v>
      </c>
      <c r="CO47" s="6" t="s">
        <v>220</v>
      </c>
      <c r="CP47" s="6" t="s">
        <v>220</v>
      </c>
      <c r="CQ47" s="6" t="s">
        <v>220</v>
      </c>
      <c r="CR47" s="6" t="s">
        <v>220</v>
      </c>
      <c r="CS47" s="6" t="s">
        <v>220</v>
      </c>
      <c r="CT47" s="6" t="s">
        <v>220</v>
      </c>
      <c r="CU47" s="6">
        <v>8.7338844680477301</v>
      </c>
      <c r="CV47" s="6">
        <v>8.4552546964430793</v>
      </c>
      <c r="CW47" s="6">
        <v>7.6039610965536202</v>
      </c>
      <c r="CX47" s="6">
        <v>7.89832355052779</v>
      </c>
      <c r="CY47" s="6">
        <v>7.73928976096437</v>
      </c>
      <c r="CZ47" s="6">
        <v>8.3443982810068302</v>
      </c>
      <c r="DA47" s="6">
        <v>8.0244675648786696</v>
      </c>
      <c r="DB47" s="6">
        <v>8.0864293704408396</v>
      </c>
      <c r="DC47" s="6">
        <v>7.7675140211356704</v>
      </c>
      <c r="DD47" s="6">
        <v>7.6197833163290003</v>
      </c>
      <c r="DE47" s="6">
        <v>8.1486740142218306</v>
      </c>
      <c r="DF47" s="6">
        <v>7.7068286378627802</v>
      </c>
      <c r="DG47" s="6">
        <v>7.3724962290133202</v>
      </c>
      <c r="DH47" s="6">
        <v>5.9371789755538602</v>
      </c>
      <c r="DI47" s="6">
        <v>5.99992641559263</v>
      </c>
      <c r="DJ47" s="6">
        <v>5.9320288902791001</v>
      </c>
      <c r="DK47" s="6">
        <v>5.9100238287079598</v>
      </c>
      <c r="DL47" s="6">
        <v>5.9120143812516996</v>
      </c>
      <c r="DM47" s="6">
        <v>5.8216910489957199</v>
      </c>
      <c r="DN47" s="6">
        <v>5.90493862106573</v>
      </c>
      <c r="DO47" s="6" t="s">
        <v>220</v>
      </c>
      <c r="DP47" s="6" t="s">
        <v>220</v>
      </c>
      <c r="DQ47" s="6" t="s">
        <v>220</v>
      </c>
      <c r="DR47" s="6" t="s">
        <v>220</v>
      </c>
      <c r="DS47" s="6" t="s">
        <v>220</v>
      </c>
      <c r="DT47" s="6" t="s">
        <v>220</v>
      </c>
      <c r="DU47" s="6" t="s">
        <v>220</v>
      </c>
      <c r="DV47" s="6" t="s">
        <v>220</v>
      </c>
      <c r="DW47" s="6" t="s">
        <v>220</v>
      </c>
      <c r="DX47" s="6" t="s">
        <v>220</v>
      </c>
      <c r="DY47" s="6" t="s">
        <v>220</v>
      </c>
      <c r="DZ47" s="6" t="s">
        <v>220</v>
      </c>
      <c r="EA47" s="6">
        <v>9.1951720537874113</v>
      </c>
      <c r="EB47" s="6">
        <v>9.2052148083806102</v>
      </c>
      <c r="EC47" s="6">
        <v>8.6364505587233573</v>
      </c>
      <c r="ED47" s="6">
        <v>8.8586239998262037</v>
      </c>
      <c r="EE47" s="6">
        <v>8.6381509729885106</v>
      </c>
      <c r="EF47" s="6">
        <v>9.0657964727678024</v>
      </c>
      <c r="EG47" s="6">
        <v>8.7276402071222918</v>
      </c>
      <c r="EH47" s="6">
        <v>8.7646541748340425</v>
      </c>
      <c r="EI47" s="6">
        <v>8.3926280689333499</v>
      </c>
      <c r="EJ47" s="6">
        <v>8.2574990273530826</v>
      </c>
      <c r="EK47" s="6">
        <v>8.744392703037553</v>
      </c>
      <c r="EL47" s="6">
        <v>8.2497396112705204</v>
      </c>
      <c r="EM47" s="6">
        <v>7.8960208915878045</v>
      </c>
      <c r="EN47" s="6">
        <v>6.4794397455463475</v>
      </c>
      <c r="EO47" s="6">
        <v>6.613701666279904</v>
      </c>
      <c r="EP47" s="6">
        <v>6.5791910860285077</v>
      </c>
      <c r="EQ47" s="6">
        <v>6.4874970996126864</v>
      </c>
      <c r="ER47" s="6">
        <v>6.4552888744093266</v>
      </c>
      <c r="ES47" s="6">
        <v>6.6511151703622948</v>
      </c>
      <c r="ET47" s="6">
        <v>6.7193703697623643</v>
      </c>
      <c r="EU47" s="6" t="s">
        <v>220</v>
      </c>
      <c r="EV47" s="6" t="s">
        <v>220</v>
      </c>
      <c r="EW47" s="6" t="s">
        <v>220</v>
      </c>
      <c r="EX47" s="6" t="s">
        <v>220</v>
      </c>
      <c r="EY47" s="6" t="s">
        <v>220</v>
      </c>
      <c r="EZ47" s="6" t="s">
        <v>220</v>
      </c>
      <c r="FA47" s="6" t="s">
        <v>220</v>
      </c>
      <c r="FB47" s="6" t="s">
        <v>220</v>
      </c>
      <c r="FC47" s="6" t="s">
        <v>220</v>
      </c>
      <c r="FD47" s="6" t="s">
        <v>220</v>
      </c>
      <c r="FE47" s="6" t="s">
        <v>220</v>
      </c>
      <c r="FF47" s="6" t="s">
        <v>220</v>
      </c>
      <c r="FG47" s="6">
        <v>8.7338844680477372</v>
      </c>
      <c r="FH47" s="6">
        <v>8.4552546964430828</v>
      </c>
      <c r="FI47" s="6">
        <v>7.6039610965536237</v>
      </c>
      <c r="FJ47" s="6">
        <v>7.898323550527798</v>
      </c>
      <c r="FK47" s="6">
        <v>7.7392897609643736</v>
      </c>
      <c r="FL47" s="6">
        <v>8.3443982810068391</v>
      </c>
      <c r="FM47" s="6">
        <v>8.0244675648786732</v>
      </c>
      <c r="FN47" s="6">
        <v>8.0864293704408468</v>
      </c>
      <c r="FO47" s="6">
        <v>7.7675140211356766</v>
      </c>
      <c r="FP47" s="6">
        <v>7.6197833163290092</v>
      </c>
      <c r="FQ47" s="6">
        <v>8.1486740142218306</v>
      </c>
      <c r="FR47" s="6">
        <v>7.7068286378627882</v>
      </c>
      <c r="FS47" s="6">
        <v>7.3724962290133247</v>
      </c>
      <c r="FT47" s="6">
        <v>5.9371789755538673</v>
      </c>
      <c r="FU47" s="6">
        <v>5.9999264155926371</v>
      </c>
      <c r="FV47" s="6">
        <v>5.9320288902791054</v>
      </c>
      <c r="FW47" s="6">
        <v>5.9100238287079607</v>
      </c>
      <c r="FX47" s="6">
        <v>5.9120143812517023</v>
      </c>
      <c r="FY47" s="6">
        <v>5.8216910489957234</v>
      </c>
      <c r="FZ47" s="6">
        <v>5.9049386210657335</v>
      </c>
      <c r="GA47" s="6" t="s">
        <v>220</v>
      </c>
      <c r="GB47" s="6" t="s">
        <v>220</v>
      </c>
      <c r="GC47" s="6" t="s">
        <v>220</v>
      </c>
      <c r="GD47" s="6" t="s">
        <v>220</v>
      </c>
      <c r="GE47" s="6" t="s">
        <v>220</v>
      </c>
      <c r="GF47" s="6" t="s">
        <v>220</v>
      </c>
      <c r="GG47" s="6" t="s">
        <v>220</v>
      </c>
      <c r="GH47" s="6" t="s">
        <v>220</v>
      </c>
      <c r="GI47" s="6" t="s">
        <v>220</v>
      </c>
      <c r="GJ47" s="6" t="s">
        <v>220</v>
      </c>
      <c r="GK47" s="6" t="s">
        <v>220</v>
      </c>
      <c r="GL47" s="6" t="s">
        <v>220</v>
      </c>
      <c r="GM47" s="5">
        <v>128049</v>
      </c>
      <c r="GN47" s="5">
        <v>126987</v>
      </c>
      <c r="GO47" s="5">
        <v>125795</v>
      </c>
      <c r="GP47" s="5">
        <v>124307</v>
      </c>
      <c r="GQ47" s="5">
        <v>122962</v>
      </c>
      <c r="GR47" s="5">
        <v>122287</v>
      </c>
      <c r="GS47" s="5">
        <v>121661</v>
      </c>
      <c r="GT47" s="5">
        <v>121088</v>
      </c>
      <c r="GU47" s="5">
        <v>120423</v>
      </c>
      <c r="GV47" s="5">
        <v>120099</v>
      </c>
      <c r="GW47" s="5">
        <v>119747</v>
      </c>
      <c r="GX47" s="5">
        <v>119534</v>
      </c>
      <c r="GY47" s="5">
        <v>118843</v>
      </c>
      <c r="GZ47" s="5">
        <v>117722</v>
      </c>
      <c r="HA47" s="5">
        <v>116500</v>
      </c>
      <c r="HB47" s="5">
        <v>115217</v>
      </c>
      <c r="HC47" s="5">
        <v>113989</v>
      </c>
      <c r="HD47" s="5">
        <v>113009</v>
      </c>
      <c r="HE47" s="5">
        <v>112163</v>
      </c>
      <c r="HF47" s="5">
        <v>110477</v>
      </c>
      <c r="HG47" s="5" t="s">
        <v>220</v>
      </c>
      <c r="HH47" s="5" t="s">
        <v>220</v>
      </c>
      <c r="HI47" s="5" t="s">
        <v>220</v>
      </c>
      <c r="HJ47" s="5" t="s">
        <v>220</v>
      </c>
      <c r="HK47" s="5" t="s">
        <v>220</v>
      </c>
      <c r="HL47" s="5" t="s">
        <v>220</v>
      </c>
      <c r="HM47" s="5" t="s">
        <v>220</v>
      </c>
      <c r="HN47" s="5" t="s">
        <v>220</v>
      </c>
      <c r="HO47" s="5" t="s">
        <v>220</v>
      </c>
      <c r="HP47" s="5" t="s">
        <v>220</v>
      </c>
      <c r="HQ47" s="5" t="s">
        <v>220</v>
      </c>
      <c r="HR47" s="5" t="s">
        <v>220</v>
      </c>
      <c r="HS47" s="5">
        <v>143431</v>
      </c>
      <c r="HT47" s="5">
        <v>142393</v>
      </c>
      <c r="HU47" s="5">
        <v>141273</v>
      </c>
      <c r="HV47" s="5">
        <v>140014</v>
      </c>
      <c r="HW47" s="5">
        <v>138605</v>
      </c>
      <c r="HX47" s="5">
        <v>137869</v>
      </c>
      <c r="HY47" s="5">
        <v>137115</v>
      </c>
      <c r="HZ47" s="5">
        <v>136377</v>
      </c>
      <c r="IA47" s="5">
        <v>135574</v>
      </c>
      <c r="IB47" s="5">
        <v>135213</v>
      </c>
      <c r="IC47" s="5">
        <v>134819</v>
      </c>
      <c r="ID47" s="5">
        <v>134703</v>
      </c>
      <c r="IE47" s="5">
        <v>133868</v>
      </c>
      <c r="IF47" s="5">
        <v>132546</v>
      </c>
      <c r="IG47" s="5">
        <v>131028</v>
      </c>
      <c r="IH47" s="5">
        <v>129602</v>
      </c>
      <c r="II47" s="5">
        <v>128250</v>
      </c>
      <c r="IJ47" s="5">
        <v>127058</v>
      </c>
      <c r="IK47" s="5">
        <v>126041</v>
      </c>
      <c r="IL47" s="5">
        <v>123945</v>
      </c>
      <c r="IM47" s="5" t="s">
        <v>220</v>
      </c>
      <c r="IN47" s="5" t="s">
        <v>220</v>
      </c>
      <c r="IO47" s="5" t="s">
        <v>220</v>
      </c>
      <c r="IP47" s="5" t="s">
        <v>220</v>
      </c>
      <c r="IQ47" s="5" t="s">
        <v>220</v>
      </c>
      <c r="IR47" s="5" t="s">
        <v>220</v>
      </c>
      <c r="IS47" s="5" t="s">
        <v>220</v>
      </c>
      <c r="IT47" s="5" t="s">
        <v>220</v>
      </c>
      <c r="IU47" s="5" t="s">
        <v>220</v>
      </c>
      <c r="IV47" s="5" t="s">
        <v>220</v>
      </c>
      <c r="IW47" s="5" t="s">
        <v>220</v>
      </c>
      <c r="IX47" s="5" t="s">
        <v>220</v>
      </c>
      <c r="IY47">
        <v>4070995</v>
      </c>
      <c r="IZ47">
        <v>4133607</v>
      </c>
      <c r="JA47">
        <v>3957490</v>
      </c>
      <c r="JB47">
        <v>4099199</v>
      </c>
      <c r="JC47">
        <v>4033290</v>
      </c>
      <c r="JD47">
        <v>4062378</v>
      </c>
      <c r="JE47">
        <v>4032604</v>
      </c>
      <c r="JF47">
        <v>3998687</v>
      </c>
      <c r="JG47">
        <v>4022677</v>
      </c>
      <c r="JH47">
        <v>4116600</v>
      </c>
      <c r="JI47">
        <v>3838465</v>
      </c>
      <c r="JJ47">
        <v>4041377</v>
      </c>
      <c r="JK47">
        <v>4142152</v>
      </c>
      <c r="JL47">
        <v>3884050</v>
      </c>
      <c r="JM47">
        <v>3968232</v>
      </c>
      <c r="JN47">
        <v>3812355</v>
      </c>
      <c r="JO47">
        <v>3728276</v>
      </c>
      <c r="JP47">
        <v>3797166</v>
      </c>
      <c r="JQ47">
        <v>3734877</v>
      </c>
      <c r="JR47">
        <v>3843664</v>
      </c>
      <c r="JS47" t="s">
        <v>220</v>
      </c>
      <c r="JT47" t="s">
        <v>220</v>
      </c>
      <c r="JU47" t="s">
        <v>220</v>
      </c>
      <c r="JV47" t="s">
        <v>220</v>
      </c>
      <c r="JW47" t="s">
        <v>220</v>
      </c>
      <c r="JX47" t="s">
        <v>220</v>
      </c>
      <c r="JY47" t="s">
        <v>220</v>
      </c>
      <c r="JZ47" t="s">
        <v>220</v>
      </c>
      <c r="KA47" t="s">
        <v>220</v>
      </c>
      <c r="KB47" t="s">
        <v>220</v>
      </c>
      <c r="KC47" t="s">
        <v>220</v>
      </c>
      <c r="KD47" t="s">
        <v>220</v>
      </c>
    </row>
    <row r="48" spans="1:290" hidden="1" x14ac:dyDescent="0.3">
      <c r="A48" s="1" t="s">
        <v>46</v>
      </c>
      <c r="B48" s="2">
        <v>4057079</v>
      </c>
      <c r="C48" s="5">
        <v>7467301</v>
      </c>
      <c r="D48" s="5">
        <v>7712381</v>
      </c>
      <c r="E48" s="5">
        <v>7011701</v>
      </c>
      <c r="F48" s="5">
        <v>7364509</v>
      </c>
      <c r="G48" s="5">
        <v>7136587</v>
      </c>
      <c r="H48" s="5">
        <v>7325305</v>
      </c>
      <c r="I48" s="5">
        <v>7247457</v>
      </c>
      <c r="J48" s="5">
        <v>7186457</v>
      </c>
      <c r="K48" s="5">
        <v>7331858</v>
      </c>
      <c r="L48" s="5">
        <v>7640842</v>
      </c>
      <c r="M48" s="5">
        <v>7040514</v>
      </c>
      <c r="N48" s="5">
        <v>7393924</v>
      </c>
      <c r="O48" s="5">
        <v>7783694</v>
      </c>
      <c r="P48" s="5">
        <v>7207067</v>
      </c>
      <c r="Q48" s="5">
        <v>7677452</v>
      </c>
      <c r="R48" s="5">
        <v>7197172</v>
      </c>
      <c r="S48" s="5">
        <v>7020368</v>
      </c>
      <c r="T48" s="5">
        <v>7302647</v>
      </c>
      <c r="U48" s="5">
        <v>6666015</v>
      </c>
      <c r="V48" s="5">
        <v>6649480</v>
      </c>
      <c r="W48" s="5">
        <v>6833949</v>
      </c>
      <c r="X48" s="5">
        <v>6342731</v>
      </c>
      <c r="Y48" s="5">
        <v>5903188</v>
      </c>
      <c r="Z48" s="5">
        <v>6353457</v>
      </c>
      <c r="AA48" s="5">
        <v>6118381</v>
      </c>
      <c r="AB48" s="5">
        <v>5931770</v>
      </c>
      <c r="AC48" s="5">
        <v>6073314</v>
      </c>
      <c r="AD48" s="5">
        <v>5552285</v>
      </c>
      <c r="AE48" s="5">
        <v>6012972</v>
      </c>
      <c r="AF48" s="5">
        <v>5308142</v>
      </c>
      <c r="AG48" s="5">
        <v>5538672</v>
      </c>
      <c r="AH48" s="5">
        <v>5523397</v>
      </c>
      <c r="AI48" s="5">
        <v>21237518</v>
      </c>
      <c r="AJ48" s="5">
        <v>21785878</v>
      </c>
      <c r="AK48" s="5">
        <v>20805946</v>
      </c>
      <c r="AL48" s="5">
        <v>21320518</v>
      </c>
      <c r="AM48" s="5">
        <v>20805363</v>
      </c>
      <c r="AN48" s="5">
        <v>27741596</v>
      </c>
      <c r="AO48" s="5">
        <v>39309749</v>
      </c>
      <c r="AP48" s="5">
        <v>36868678</v>
      </c>
      <c r="AQ48" s="5">
        <v>38742673</v>
      </c>
      <c r="AR48" s="5">
        <v>44716936</v>
      </c>
      <c r="AS48" s="5">
        <v>35525041</v>
      </c>
      <c r="AT48" s="5">
        <v>32592585</v>
      </c>
      <c r="AU48" s="5">
        <v>37584241</v>
      </c>
      <c r="AV48" s="5">
        <v>133164017</v>
      </c>
      <c r="AW48" s="5">
        <v>288006842</v>
      </c>
      <c r="AX48" s="5">
        <v>255403852</v>
      </c>
      <c r="AY48" s="5">
        <v>179078246</v>
      </c>
      <c r="AZ48" s="5">
        <v>135262782</v>
      </c>
      <c r="BA48" s="5">
        <v>83122693</v>
      </c>
      <c r="BB48" s="5">
        <v>58685081</v>
      </c>
      <c r="BC48" s="5">
        <v>47637544</v>
      </c>
      <c r="BD48" s="5">
        <v>60774014</v>
      </c>
      <c r="BE48" s="5">
        <v>48780854</v>
      </c>
      <c r="BF48" s="5">
        <v>28250711</v>
      </c>
      <c r="BG48" s="5">
        <v>25628563</v>
      </c>
      <c r="BH48" s="5">
        <v>22208836</v>
      </c>
      <c r="BI48" s="5">
        <v>22473866</v>
      </c>
      <c r="BJ48" s="5">
        <v>21321893</v>
      </c>
      <c r="BK48" s="5">
        <v>21079435</v>
      </c>
      <c r="BL48" s="5">
        <v>22107852</v>
      </c>
      <c r="BM48" s="5">
        <v>19216396</v>
      </c>
      <c r="BN48" s="5">
        <v>18426405</v>
      </c>
      <c r="BO48" s="6">
        <v>11.05403297383071</v>
      </c>
      <c r="BP48" s="6">
        <v>11.114268712583071</v>
      </c>
      <c r="BQ48" s="6">
        <v>11.607827025578089</v>
      </c>
      <c r="BR48" s="6">
        <v>11.686278928429349</v>
      </c>
      <c r="BS48" s="6">
        <v>11.3090632959575</v>
      </c>
      <c r="BT48" s="6">
        <v>11.31898932522137</v>
      </c>
      <c r="BU48" s="6">
        <v>11.098753151144781</v>
      </c>
      <c r="BV48" s="6">
        <v>10.636299606246141</v>
      </c>
      <c r="BW48" s="6">
        <v>12.14791743740048</v>
      </c>
      <c r="BX48" s="6">
        <v>12.9414546433447</v>
      </c>
      <c r="BY48" s="6">
        <v>11.402386859984571</v>
      </c>
      <c r="BZ48" s="6">
        <v>10.649355222234989</v>
      </c>
      <c r="CA48" s="6">
        <v>10.16857924423781</v>
      </c>
      <c r="CB48" s="6">
        <v>9.4668776034913495</v>
      </c>
      <c r="CC48" s="6">
        <v>7.4914299768973098</v>
      </c>
      <c r="CD48" s="6">
        <v>7.5307007324987296</v>
      </c>
      <c r="CE48" s="6">
        <v>7.5034611662857502</v>
      </c>
      <c r="CF48" s="6">
        <v>7.5629511394800604</v>
      </c>
      <c r="CG48" s="6">
        <v>7.5239796025036103</v>
      </c>
      <c r="CH48" s="6">
        <v>7.7330257403586398</v>
      </c>
      <c r="CI48" s="6" t="s">
        <v>220</v>
      </c>
      <c r="CJ48" s="6" t="s">
        <v>220</v>
      </c>
      <c r="CK48" s="6" t="s">
        <v>220</v>
      </c>
      <c r="CL48" s="6" t="s">
        <v>220</v>
      </c>
      <c r="CM48" s="6" t="s">
        <v>220</v>
      </c>
      <c r="CN48" s="6" t="s">
        <v>220</v>
      </c>
      <c r="CO48" s="6" t="s">
        <v>220</v>
      </c>
      <c r="CP48" s="6" t="s">
        <v>220</v>
      </c>
      <c r="CQ48" s="6" t="s">
        <v>220</v>
      </c>
      <c r="CR48" s="6" t="s">
        <v>220</v>
      </c>
      <c r="CS48" s="6" t="s">
        <v>220</v>
      </c>
      <c r="CT48" s="6" t="s">
        <v>220</v>
      </c>
      <c r="CU48" s="6">
        <v>10.7249037765386</v>
      </c>
      <c r="CV48" s="6">
        <v>10.70147766813046</v>
      </c>
      <c r="CW48" s="6">
        <v>11.018976511352699</v>
      </c>
      <c r="CX48" s="6">
        <v>11.160665070195369</v>
      </c>
      <c r="CY48" s="6">
        <v>10.88667918644777</v>
      </c>
      <c r="CZ48" s="6">
        <v>11.221404392428431</v>
      </c>
      <c r="DA48" s="6">
        <v>10.93800807025459</v>
      </c>
      <c r="DB48" s="6">
        <v>10.40348207207593</v>
      </c>
      <c r="DC48" s="6">
        <v>12.29043000421569</v>
      </c>
      <c r="DD48" s="6">
        <v>12.647077304851759</v>
      </c>
      <c r="DE48" s="6">
        <v>10.203871231214871</v>
      </c>
      <c r="DF48" s="6">
        <v>9.1676109081110297</v>
      </c>
      <c r="DG48" s="6">
        <v>8.8224970189379004</v>
      </c>
      <c r="DH48" s="6">
        <v>8.1291994520249808</v>
      </c>
      <c r="DI48" s="6">
        <v>7.22278183863002</v>
      </c>
      <c r="DJ48" s="6">
        <v>6.43607701498913</v>
      </c>
      <c r="DK48" s="6">
        <v>6.4936099478341198</v>
      </c>
      <c r="DL48" s="6">
        <v>6.4300269656582598</v>
      </c>
      <c r="DM48" s="6">
        <v>6.3047306017585303</v>
      </c>
      <c r="DN48" s="6">
        <v>6.2140644697101504</v>
      </c>
      <c r="DO48" s="6" t="s">
        <v>220</v>
      </c>
      <c r="DP48" s="6" t="s">
        <v>220</v>
      </c>
      <c r="DQ48" s="6" t="s">
        <v>220</v>
      </c>
      <c r="DR48" s="6" t="s">
        <v>220</v>
      </c>
      <c r="DS48" s="6" t="s">
        <v>220</v>
      </c>
      <c r="DT48" s="6" t="s">
        <v>220</v>
      </c>
      <c r="DU48" s="6" t="s">
        <v>220</v>
      </c>
      <c r="DV48" s="6" t="s">
        <v>220</v>
      </c>
      <c r="DW48" s="6" t="s">
        <v>220</v>
      </c>
      <c r="DX48" s="6" t="s">
        <v>220</v>
      </c>
      <c r="DY48" s="6" t="s">
        <v>220</v>
      </c>
      <c r="DZ48" s="6" t="s">
        <v>220</v>
      </c>
      <c r="EA48" s="6">
        <v>7.9878649611332175</v>
      </c>
      <c r="EB48" s="6">
        <v>7.8669868617745937</v>
      </c>
      <c r="EC48" s="6">
        <v>8.3909168402931051</v>
      </c>
      <c r="ED48" s="6">
        <v>8.6216745746389876</v>
      </c>
      <c r="EE48" s="6">
        <v>8.2941888048166437</v>
      </c>
      <c r="EF48" s="6">
        <v>8.4127555098388402</v>
      </c>
      <c r="EG48" s="6">
        <v>8.3206691228841887</v>
      </c>
      <c r="EH48" s="6">
        <v>8.2895646630878055</v>
      </c>
      <c r="EI48" s="6">
        <v>9.3683620168312043</v>
      </c>
      <c r="EJ48" s="6">
        <v>11.263078074379761</v>
      </c>
      <c r="EK48" s="6">
        <v>11.0080315158808</v>
      </c>
      <c r="EL48" s="6">
        <v>10.538883007182655</v>
      </c>
      <c r="EM48" s="6">
        <v>10.048723646031865</v>
      </c>
      <c r="EN48" s="6">
        <v>9.3336443243832754</v>
      </c>
      <c r="EO48" s="6">
        <v>7.2977076248734605</v>
      </c>
      <c r="EP48" s="6">
        <v>7.2751224057341419</v>
      </c>
      <c r="EQ48" s="6">
        <v>7.2915265980358868</v>
      </c>
      <c r="ER48" s="6">
        <v>7.4965283136375067</v>
      </c>
      <c r="ES48" s="6">
        <v>7.5101391160985989</v>
      </c>
      <c r="ET48" s="6">
        <v>7.7330257403586442</v>
      </c>
      <c r="EU48" s="6" t="s">
        <v>220</v>
      </c>
      <c r="EV48" s="6" t="s">
        <v>220</v>
      </c>
      <c r="EW48" s="6" t="s">
        <v>220</v>
      </c>
      <c r="EX48" s="6" t="s">
        <v>220</v>
      </c>
      <c r="EY48" s="6" t="s">
        <v>220</v>
      </c>
      <c r="EZ48" s="6" t="s">
        <v>220</v>
      </c>
      <c r="FA48" s="6" t="s">
        <v>220</v>
      </c>
      <c r="FB48" s="6" t="s">
        <v>220</v>
      </c>
      <c r="FC48" s="6" t="s">
        <v>220</v>
      </c>
      <c r="FD48" s="6" t="s">
        <v>220</v>
      </c>
      <c r="FE48" s="6" t="s">
        <v>220</v>
      </c>
      <c r="FF48" s="6" t="s">
        <v>220</v>
      </c>
      <c r="FG48" s="6">
        <v>4.9128207182113135</v>
      </c>
      <c r="FH48" s="6">
        <v>4.6887272161965567</v>
      </c>
      <c r="FI48" s="6">
        <v>4.8899742118110332</v>
      </c>
      <c r="FJ48" s="6">
        <v>4.9613009419489238</v>
      </c>
      <c r="FK48" s="6">
        <v>4.7969231876629657</v>
      </c>
      <c r="FL48" s="6">
        <v>5.1162934679933985</v>
      </c>
      <c r="FM48" s="6">
        <v>5.0120184535160357</v>
      </c>
      <c r="FN48" s="6">
        <v>5.0038568401548114</v>
      </c>
      <c r="FO48" s="6">
        <v>5.3329819181782785</v>
      </c>
      <c r="FP48" s="6">
        <v>7.1632573839840701</v>
      </c>
      <c r="FQ48" s="6">
        <v>9.0980222058464904</v>
      </c>
      <c r="FR48" s="6">
        <v>8.9515077854232779</v>
      </c>
      <c r="FS48" s="6">
        <v>8.6227155230258052</v>
      </c>
      <c r="FT48" s="6">
        <v>7.9326382056115232</v>
      </c>
      <c r="FU48" s="6">
        <v>6.2922136373140267</v>
      </c>
      <c r="FV48" s="6">
        <v>5.429055756197557</v>
      </c>
      <c r="FW48" s="6">
        <v>5.4210901402220513</v>
      </c>
      <c r="FX48" s="6">
        <v>5.7028334619054935</v>
      </c>
      <c r="FY48" s="6">
        <v>6.1252144296368352</v>
      </c>
      <c r="FZ48" s="6">
        <v>6.2140644697101539</v>
      </c>
      <c r="GA48" s="6" t="s">
        <v>220</v>
      </c>
      <c r="GB48" s="6" t="s">
        <v>220</v>
      </c>
      <c r="GC48" s="6" t="s">
        <v>220</v>
      </c>
      <c r="GD48" s="6" t="s">
        <v>220</v>
      </c>
      <c r="GE48" s="6" t="s">
        <v>220</v>
      </c>
      <c r="GF48" s="6" t="s">
        <v>220</v>
      </c>
      <c r="GG48" s="6" t="s">
        <v>220</v>
      </c>
      <c r="GH48" s="6" t="s">
        <v>220</v>
      </c>
      <c r="GI48" s="6" t="s">
        <v>220</v>
      </c>
      <c r="GJ48" s="6" t="s">
        <v>220</v>
      </c>
      <c r="GK48" s="6" t="s">
        <v>220</v>
      </c>
      <c r="GL48" s="6" t="s">
        <v>220</v>
      </c>
      <c r="GM48" s="5">
        <v>644016</v>
      </c>
      <c r="GN48" s="5">
        <v>639394</v>
      </c>
      <c r="GO48" s="5">
        <v>634070</v>
      </c>
      <c r="GP48" s="5">
        <v>629102</v>
      </c>
      <c r="GQ48" s="5">
        <v>623795</v>
      </c>
      <c r="GR48" s="5">
        <v>619513</v>
      </c>
      <c r="GS48" s="5">
        <v>615738</v>
      </c>
      <c r="GT48" s="5">
        <v>613182</v>
      </c>
      <c r="GU48" s="5">
        <v>610416</v>
      </c>
      <c r="GV48" s="5">
        <v>608961</v>
      </c>
      <c r="GW48" s="5">
        <v>607980</v>
      </c>
      <c r="GX48" s="5">
        <v>611926</v>
      </c>
      <c r="GY48" s="5">
        <v>610626</v>
      </c>
      <c r="GZ48" s="5">
        <v>607173</v>
      </c>
      <c r="HA48" s="5">
        <v>602536</v>
      </c>
      <c r="HB48" s="5">
        <v>596692</v>
      </c>
      <c r="HC48" s="5">
        <v>591050</v>
      </c>
      <c r="HD48" s="5">
        <v>585995</v>
      </c>
      <c r="HE48" s="5">
        <v>585931</v>
      </c>
      <c r="HF48" s="5">
        <v>572706</v>
      </c>
      <c r="HG48" s="5" t="s">
        <v>220</v>
      </c>
      <c r="HH48" s="5" t="s">
        <v>220</v>
      </c>
      <c r="HI48" s="5" t="s">
        <v>220</v>
      </c>
      <c r="HJ48" s="5" t="s">
        <v>220</v>
      </c>
      <c r="HK48" s="5" t="s">
        <v>220</v>
      </c>
      <c r="HL48" s="5" t="s">
        <v>220</v>
      </c>
      <c r="HM48" s="5" t="s">
        <v>220</v>
      </c>
      <c r="HN48" s="5" t="s">
        <v>220</v>
      </c>
      <c r="HO48" s="5" t="s">
        <v>220</v>
      </c>
      <c r="HP48" s="5" t="s">
        <v>220</v>
      </c>
      <c r="HQ48" s="5" t="s">
        <v>220</v>
      </c>
      <c r="HR48" s="5" t="s">
        <v>220</v>
      </c>
      <c r="HS48" s="5">
        <v>722911</v>
      </c>
      <c r="HT48" s="5">
        <v>718099</v>
      </c>
      <c r="HU48" s="5">
        <v>712329</v>
      </c>
      <c r="HV48" s="5">
        <v>706793</v>
      </c>
      <c r="HW48" s="5">
        <v>701129</v>
      </c>
      <c r="HX48" s="5">
        <v>696157</v>
      </c>
      <c r="HY48" s="5">
        <v>691984</v>
      </c>
      <c r="HZ48" s="5">
        <v>689045</v>
      </c>
      <c r="IA48" s="5">
        <v>685859</v>
      </c>
      <c r="IB48" s="5">
        <v>684529</v>
      </c>
      <c r="IC48" s="5">
        <v>683606</v>
      </c>
      <c r="ID48" s="5">
        <v>687930</v>
      </c>
      <c r="IE48" s="5">
        <v>686578</v>
      </c>
      <c r="IF48" s="5">
        <v>682853</v>
      </c>
      <c r="IG48" s="5">
        <v>677660</v>
      </c>
      <c r="IH48" s="5">
        <v>671381</v>
      </c>
      <c r="II48" s="5">
        <v>664815</v>
      </c>
      <c r="IJ48" s="5">
        <v>659442</v>
      </c>
      <c r="IK48" s="5">
        <v>659127</v>
      </c>
      <c r="IL48" s="5">
        <v>643563</v>
      </c>
      <c r="IM48" s="5" t="s">
        <v>220</v>
      </c>
      <c r="IN48" s="5" t="s">
        <v>220</v>
      </c>
      <c r="IO48" s="5" t="s">
        <v>220</v>
      </c>
      <c r="IP48" s="5" t="s">
        <v>220</v>
      </c>
      <c r="IQ48" s="5" t="s">
        <v>220</v>
      </c>
      <c r="IR48" s="5" t="s">
        <v>220</v>
      </c>
      <c r="IS48" s="5" t="s">
        <v>220</v>
      </c>
      <c r="IT48" s="5" t="s">
        <v>220</v>
      </c>
      <c r="IU48" s="5" t="s">
        <v>220</v>
      </c>
      <c r="IV48" s="5" t="s">
        <v>220</v>
      </c>
      <c r="IW48" s="5" t="s">
        <v>220</v>
      </c>
      <c r="IX48" s="5" t="s">
        <v>220</v>
      </c>
      <c r="IY48">
        <v>20174174</v>
      </c>
      <c r="IZ48">
        <v>20687064</v>
      </c>
      <c r="JA48">
        <v>19730738</v>
      </c>
      <c r="JB48">
        <v>20489646</v>
      </c>
      <c r="JC48">
        <v>20144225</v>
      </c>
      <c r="JD48">
        <v>20286737</v>
      </c>
      <c r="JE48">
        <v>20010062</v>
      </c>
      <c r="JF48">
        <v>19929527</v>
      </c>
      <c r="JG48">
        <v>20238171</v>
      </c>
      <c r="JH48">
        <v>20830286</v>
      </c>
      <c r="JI48">
        <v>19633388</v>
      </c>
      <c r="JJ48">
        <v>21009455</v>
      </c>
      <c r="JK48">
        <v>21900363</v>
      </c>
      <c r="JL48">
        <v>20989524</v>
      </c>
      <c r="JM48">
        <v>21723134</v>
      </c>
      <c r="JN48">
        <v>21106138</v>
      </c>
      <c r="JO48">
        <v>20590342</v>
      </c>
      <c r="JP48">
        <v>21055621</v>
      </c>
      <c r="JQ48">
        <v>19954681</v>
      </c>
      <c r="JR48">
        <v>20300417</v>
      </c>
      <c r="JS48" t="s">
        <v>220</v>
      </c>
      <c r="JT48" t="s">
        <v>220</v>
      </c>
      <c r="JU48" t="s">
        <v>220</v>
      </c>
      <c r="JV48" t="s">
        <v>220</v>
      </c>
      <c r="JW48" t="s">
        <v>220</v>
      </c>
      <c r="JX48" t="s">
        <v>220</v>
      </c>
      <c r="JY48" t="s">
        <v>220</v>
      </c>
      <c r="JZ48" t="s">
        <v>220</v>
      </c>
      <c r="KA48" t="s">
        <v>220</v>
      </c>
      <c r="KB48" t="s">
        <v>220</v>
      </c>
      <c r="KC48" t="s">
        <v>220</v>
      </c>
      <c r="KD48" t="s">
        <v>220</v>
      </c>
    </row>
    <row r="49" spans="1:290" hidden="1" x14ac:dyDescent="0.3">
      <c r="A49" s="1" t="s">
        <v>47</v>
      </c>
      <c r="B49" s="2">
        <v>4004192</v>
      </c>
      <c r="C49" s="5">
        <v>18242806</v>
      </c>
      <c r="D49" s="5">
        <v>18717246</v>
      </c>
      <c r="E49" s="5">
        <v>17372065</v>
      </c>
      <c r="F49" s="5">
        <v>17946817</v>
      </c>
      <c r="G49" s="5">
        <v>17685926</v>
      </c>
      <c r="H49" s="5">
        <v>18232019</v>
      </c>
      <c r="I49" s="5">
        <v>17371628</v>
      </c>
      <c r="J49" s="5">
        <v>16776982</v>
      </c>
      <c r="K49" s="5">
        <v>17762809</v>
      </c>
      <c r="L49" s="5">
        <v>19270778</v>
      </c>
      <c r="M49" s="5">
        <v>17229226</v>
      </c>
      <c r="N49" s="5">
        <v>17081010</v>
      </c>
      <c r="O49" s="5">
        <v>17184046</v>
      </c>
      <c r="P49" s="5">
        <v>16177572</v>
      </c>
      <c r="Q49" s="5">
        <v>16720430</v>
      </c>
      <c r="R49" s="5">
        <v>16030536</v>
      </c>
      <c r="S49" s="5">
        <v>15221143</v>
      </c>
      <c r="T49" s="5">
        <v>15455132</v>
      </c>
      <c r="U49" s="5">
        <v>14085801</v>
      </c>
      <c r="V49" s="5">
        <v>14443147</v>
      </c>
      <c r="W49" s="5">
        <v>13318127</v>
      </c>
      <c r="X49" s="5">
        <v>13117263</v>
      </c>
      <c r="Y49" s="5">
        <v>12487639</v>
      </c>
      <c r="Z49" s="5">
        <v>12610662</v>
      </c>
      <c r="AA49" s="5">
        <v>12074209</v>
      </c>
      <c r="AB49" s="5">
        <v>11147199</v>
      </c>
      <c r="AC49" s="5">
        <v>11397710</v>
      </c>
      <c r="AD49" s="5">
        <v>10490030</v>
      </c>
      <c r="AE49" s="5">
        <v>10340063</v>
      </c>
      <c r="AF49" s="5">
        <v>10013870</v>
      </c>
      <c r="AG49" s="5">
        <v>9942970</v>
      </c>
      <c r="AH49" s="5">
        <v>9854258</v>
      </c>
      <c r="AI49" s="5">
        <v>68356825</v>
      </c>
      <c r="AJ49" s="5">
        <v>69332749</v>
      </c>
      <c r="AK49" s="5">
        <v>66822736</v>
      </c>
      <c r="AL49" s="5">
        <v>69052154</v>
      </c>
      <c r="AM49" s="5">
        <v>64880560</v>
      </c>
      <c r="AN49" s="5">
        <v>62871047</v>
      </c>
      <c r="AO49" s="5">
        <v>60204063</v>
      </c>
      <c r="AP49" s="5">
        <v>58390142</v>
      </c>
      <c r="AQ49" s="5">
        <v>56223125</v>
      </c>
      <c r="AR49" s="5">
        <v>59702002</v>
      </c>
      <c r="AS49" s="5">
        <v>56946640</v>
      </c>
      <c r="AT49" s="5">
        <v>58115817</v>
      </c>
      <c r="AU49" s="5">
        <v>59824614</v>
      </c>
      <c r="AV49" s="5">
        <v>57875207</v>
      </c>
      <c r="AW49" s="5">
        <v>59541285</v>
      </c>
      <c r="AX49" s="5">
        <v>56802377</v>
      </c>
      <c r="AY49" s="5">
        <v>57470061</v>
      </c>
      <c r="AZ49" s="5">
        <v>57527067</v>
      </c>
      <c r="BA49" s="5">
        <v>53560600</v>
      </c>
      <c r="BB49" s="5">
        <v>56652785</v>
      </c>
      <c r="BC49" s="5">
        <v>54759161</v>
      </c>
      <c r="BD49" s="5">
        <v>54476052</v>
      </c>
      <c r="BE49" s="5">
        <v>52765312</v>
      </c>
      <c r="BF49" s="5">
        <v>51328109</v>
      </c>
      <c r="BG49" s="5">
        <v>49890360</v>
      </c>
      <c r="BH49" s="5">
        <v>45571717</v>
      </c>
      <c r="BI49" s="5">
        <v>45504807</v>
      </c>
      <c r="BJ49" s="5">
        <v>42829073</v>
      </c>
      <c r="BK49" s="5">
        <v>40995410</v>
      </c>
      <c r="BL49" s="5">
        <v>40384651</v>
      </c>
      <c r="BM49" s="5">
        <v>38596653</v>
      </c>
      <c r="BN49" s="5">
        <v>37587749</v>
      </c>
      <c r="BO49" s="6">
        <v>11.890363796008129</v>
      </c>
      <c r="BP49" s="6">
        <v>11.221656220151189</v>
      </c>
      <c r="BQ49" s="6">
        <v>10.46524405705366</v>
      </c>
      <c r="BR49" s="6">
        <v>10.683844383101469</v>
      </c>
      <c r="BS49" s="6">
        <v>10.90091070153748</v>
      </c>
      <c r="BT49" s="6">
        <v>10.477398463160689</v>
      </c>
      <c r="BU49" s="6">
        <v>10.532254086951429</v>
      </c>
      <c r="BV49" s="6">
        <v>10.37148397727314</v>
      </c>
      <c r="BW49" s="6">
        <v>10.08515658109911</v>
      </c>
      <c r="BX49" s="6">
        <v>10.245641860144829</v>
      </c>
      <c r="BY49" s="6">
        <v>10.35145165546032</v>
      </c>
      <c r="BZ49" s="6">
        <v>9.5762604201976291</v>
      </c>
      <c r="CA49" s="6">
        <v>9.3867178086745202</v>
      </c>
      <c r="CB49" s="6">
        <v>9.0228676452271301</v>
      </c>
      <c r="CC49" s="6">
        <v>8.5554976755980494</v>
      </c>
      <c r="CD49" s="6">
        <v>8.2845951002511704</v>
      </c>
      <c r="CE49" s="6">
        <v>8.2451889454031093</v>
      </c>
      <c r="CF49" s="6">
        <v>8.1196847752578201</v>
      </c>
      <c r="CG49" s="6">
        <v>8.0480691158422495</v>
      </c>
      <c r="CH49" s="6">
        <v>7.8890770827161099</v>
      </c>
      <c r="CI49" s="6" t="s">
        <v>220</v>
      </c>
      <c r="CJ49" s="6" t="s">
        <v>220</v>
      </c>
      <c r="CK49" s="6" t="s">
        <v>220</v>
      </c>
      <c r="CL49" s="6" t="s">
        <v>220</v>
      </c>
      <c r="CM49" s="6" t="s">
        <v>220</v>
      </c>
      <c r="CN49" s="6" t="s">
        <v>220</v>
      </c>
      <c r="CO49" s="6" t="s">
        <v>220</v>
      </c>
      <c r="CP49" s="6" t="s">
        <v>220</v>
      </c>
      <c r="CQ49" s="6" t="s">
        <v>220</v>
      </c>
      <c r="CR49" s="6" t="s">
        <v>220</v>
      </c>
      <c r="CS49" s="6" t="s">
        <v>220</v>
      </c>
      <c r="CT49" s="6" t="s">
        <v>220</v>
      </c>
      <c r="CU49" s="6">
        <v>9.7316389243561492</v>
      </c>
      <c r="CV49" s="6">
        <v>9.2970423053570102</v>
      </c>
      <c r="CW49" s="6">
        <v>8.6126418736672292</v>
      </c>
      <c r="CX49" s="6">
        <v>8.8912404984181208</v>
      </c>
      <c r="CY49" s="6">
        <v>9.0739103885844195</v>
      </c>
      <c r="CZ49" s="6">
        <v>8.8795747239904195</v>
      </c>
      <c r="DA49" s="6">
        <v>8.8791732393209895</v>
      </c>
      <c r="DB49" s="6">
        <v>8.7678516144708798</v>
      </c>
      <c r="DC49" s="6">
        <v>8.6008657841922105</v>
      </c>
      <c r="DD49" s="6">
        <v>8.8719758200826302</v>
      </c>
      <c r="DE49" s="6">
        <v>8.8614713230244302</v>
      </c>
      <c r="DF49" s="6">
        <v>8.1988844732300503</v>
      </c>
      <c r="DG49" s="6">
        <v>7.9383093193549401</v>
      </c>
      <c r="DH49" s="6">
        <v>7.5456381627668296</v>
      </c>
      <c r="DI49" s="6">
        <v>7.12802900466603</v>
      </c>
      <c r="DJ49" s="6">
        <v>6.7984229224802197</v>
      </c>
      <c r="DK49" s="6">
        <v>6.7240611562327901</v>
      </c>
      <c r="DL49" s="6">
        <v>6.6152895826420099</v>
      </c>
      <c r="DM49" s="6">
        <v>6.4983276226164</v>
      </c>
      <c r="DN49" s="6">
        <v>6.3159031830575598</v>
      </c>
      <c r="DO49" s="6" t="s">
        <v>220</v>
      </c>
      <c r="DP49" s="6" t="s">
        <v>220</v>
      </c>
      <c r="DQ49" s="6" t="s">
        <v>220</v>
      </c>
      <c r="DR49" s="6" t="s">
        <v>220</v>
      </c>
      <c r="DS49" s="6" t="s">
        <v>220</v>
      </c>
      <c r="DT49" s="6" t="s">
        <v>220</v>
      </c>
      <c r="DU49" s="6" t="s">
        <v>220</v>
      </c>
      <c r="DV49" s="6" t="s">
        <v>220</v>
      </c>
      <c r="DW49" s="6" t="s">
        <v>220</v>
      </c>
      <c r="DX49" s="6" t="s">
        <v>220</v>
      </c>
      <c r="DY49" s="6" t="s">
        <v>220</v>
      </c>
      <c r="DZ49" s="6" t="s">
        <v>220</v>
      </c>
      <c r="EA49" s="6">
        <v>11.890363796008137</v>
      </c>
      <c r="EB49" s="6">
        <v>11.221656220151191</v>
      </c>
      <c r="EC49" s="6">
        <v>10.465244057053667</v>
      </c>
      <c r="ED49" s="6">
        <v>10.683844383101471</v>
      </c>
      <c r="EE49" s="6">
        <v>10.900910701537482</v>
      </c>
      <c r="EF49" s="6">
        <v>10.477398463160691</v>
      </c>
      <c r="EG49" s="6">
        <v>10.532254086951436</v>
      </c>
      <c r="EH49" s="6">
        <v>10.371483977273147</v>
      </c>
      <c r="EI49" s="6">
        <v>10.085156581099115</v>
      </c>
      <c r="EJ49" s="6">
        <v>10.245641860144834</v>
      </c>
      <c r="EK49" s="6">
        <v>10.351451655460322</v>
      </c>
      <c r="EL49" s="6">
        <v>9.5762604201976345</v>
      </c>
      <c r="EM49" s="6">
        <v>9.386717808674522</v>
      </c>
      <c r="EN49" s="6">
        <v>9.0228676452271301</v>
      </c>
      <c r="EO49" s="6">
        <v>8.5554976755980565</v>
      </c>
      <c r="EP49" s="6">
        <v>8.2845951002511704</v>
      </c>
      <c r="EQ49" s="6">
        <v>8.2451889454031146</v>
      </c>
      <c r="ER49" s="6">
        <v>8.1196847752578236</v>
      </c>
      <c r="ES49" s="6">
        <v>8.0480691158422584</v>
      </c>
      <c r="ET49" s="6">
        <v>7.8890770827161143</v>
      </c>
      <c r="EU49" s="6" t="s">
        <v>220</v>
      </c>
      <c r="EV49" s="6" t="s">
        <v>220</v>
      </c>
      <c r="EW49" s="6" t="s">
        <v>220</v>
      </c>
      <c r="EX49" s="6" t="s">
        <v>220</v>
      </c>
      <c r="EY49" s="6" t="s">
        <v>220</v>
      </c>
      <c r="EZ49" s="6" t="s">
        <v>220</v>
      </c>
      <c r="FA49" s="6" t="s">
        <v>220</v>
      </c>
      <c r="FB49" s="6" t="s">
        <v>220</v>
      </c>
      <c r="FC49" s="6" t="s">
        <v>220</v>
      </c>
      <c r="FD49" s="6" t="s">
        <v>220</v>
      </c>
      <c r="FE49" s="6" t="s">
        <v>220</v>
      </c>
      <c r="FF49" s="6" t="s">
        <v>220</v>
      </c>
      <c r="FG49" s="6">
        <v>9.7316389243561545</v>
      </c>
      <c r="FH49" s="6">
        <v>9.297042305357019</v>
      </c>
      <c r="FI49" s="6">
        <v>8.6126418736672345</v>
      </c>
      <c r="FJ49" s="6">
        <v>8.8912404984181226</v>
      </c>
      <c r="FK49" s="6">
        <v>9.073910388584423</v>
      </c>
      <c r="FL49" s="6">
        <v>8.879574723990423</v>
      </c>
      <c r="FM49" s="6">
        <v>8.879173239320993</v>
      </c>
      <c r="FN49" s="6">
        <v>8.7678516144708833</v>
      </c>
      <c r="FO49" s="6">
        <v>8.6008657841922176</v>
      </c>
      <c r="FP49" s="6">
        <v>8.8719758200826355</v>
      </c>
      <c r="FQ49" s="6">
        <v>8.861471323024432</v>
      </c>
      <c r="FR49" s="6">
        <v>8.1988844732300539</v>
      </c>
      <c r="FS49" s="6">
        <v>7.9383093193549419</v>
      </c>
      <c r="FT49" s="6">
        <v>7.5456381627668359</v>
      </c>
      <c r="FU49" s="6">
        <v>7.1280290046660335</v>
      </c>
      <c r="FV49" s="6">
        <v>6.7984229224802233</v>
      </c>
      <c r="FW49" s="6">
        <v>6.7240611562327901</v>
      </c>
      <c r="FX49" s="6">
        <v>6.6152895826420099</v>
      </c>
      <c r="FY49" s="6">
        <v>6.4983276226164071</v>
      </c>
      <c r="FZ49" s="6">
        <v>6.315903183057566</v>
      </c>
      <c r="GA49" s="6" t="s">
        <v>220</v>
      </c>
      <c r="GB49" s="6" t="s">
        <v>220</v>
      </c>
      <c r="GC49" s="6" t="s">
        <v>220</v>
      </c>
      <c r="GD49" s="6" t="s">
        <v>220</v>
      </c>
      <c r="GE49" s="6" t="s">
        <v>220</v>
      </c>
      <c r="GF49" s="6" t="s">
        <v>220</v>
      </c>
      <c r="GG49" s="6" t="s">
        <v>220</v>
      </c>
      <c r="GH49" s="6" t="s">
        <v>220</v>
      </c>
      <c r="GI49" s="6" t="s">
        <v>220</v>
      </c>
      <c r="GJ49" s="6" t="s">
        <v>220</v>
      </c>
      <c r="GK49" s="6" t="s">
        <v>220</v>
      </c>
      <c r="GL49" s="6" t="s">
        <v>220</v>
      </c>
      <c r="GM49" s="5">
        <v>1358585</v>
      </c>
      <c r="GN49" s="5">
        <v>1339860</v>
      </c>
      <c r="GO49" s="5">
        <v>1320174</v>
      </c>
      <c r="GP49" s="5">
        <v>1298767</v>
      </c>
      <c r="GQ49" s="5">
        <v>1242328</v>
      </c>
      <c r="GR49" s="5">
        <v>1242328</v>
      </c>
      <c r="GS49" s="5">
        <v>1242328</v>
      </c>
      <c r="GT49" s="5">
        <v>1231065</v>
      </c>
      <c r="GU49" s="5">
        <v>1221426</v>
      </c>
      <c r="GV49" s="5">
        <v>1216054</v>
      </c>
      <c r="GW49" s="5">
        <v>1232488</v>
      </c>
      <c r="GX49" s="5">
        <v>1218822</v>
      </c>
      <c r="GY49" s="5">
        <v>1197211</v>
      </c>
      <c r="GZ49" s="5">
        <v>1172989</v>
      </c>
      <c r="HA49" s="5">
        <v>1148509</v>
      </c>
      <c r="HB49" s="5">
        <v>1125895</v>
      </c>
      <c r="HC49" s="5">
        <v>1115356</v>
      </c>
      <c r="HD49" s="5">
        <v>1096370</v>
      </c>
      <c r="HE49" s="5">
        <v>1062095</v>
      </c>
      <c r="HF49" s="5">
        <v>1034889</v>
      </c>
      <c r="HG49" s="5" t="s">
        <v>220</v>
      </c>
      <c r="HH49" s="5" t="s">
        <v>220</v>
      </c>
      <c r="HI49" s="5" t="s">
        <v>220</v>
      </c>
      <c r="HJ49" s="5" t="s">
        <v>220</v>
      </c>
      <c r="HK49" s="5" t="s">
        <v>220</v>
      </c>
      <c r="HL49" s="5" t="s">
        <v>220</v>
      </c>
      <c r="HM49" s="5" t="s">
        <v>220</v>
      </c>
      <c r="HN49" s="5" t="s">
        <v>220</v>
      </c>
      <c r="HO49" s="5" t="s">
        <v>220</v>
      </c>
      <c r="HP49" s="5" t="s">
        <v>220</v>
      </c>
      <c r="HQ49" s="5" t="s">
        <v>220</v>
      </c>
      <c r="HR49" s="5" t="s">
        <v>220</v>
      </c>
      <c r="HS49" s="5">
        <v>1601149</v>
      </c>
      <c r="HT49" s="5">
        <v>1580649</v>
      </c>
      <c r="HU49" s="5">
        <v>1558749</v>
      </c>
      <c r="HV49" s="5">
        <v>1534394</v>
      </c>
      <c r="HW49" s="5">
        <v>1470428</v>
      </c>
      <c r="HX49" s="5">
        <v>1470428</v>
      </c>
      <c r="HY49" s="5">
        <v>1470428</v>
      </c>
      <c r="HZ49" s="5">
        <v>1456809</v>
      </c>
      <c r="IA49" s="5">
        <v>1443203</v>
      </c>
      <c r="IB49" s="5">
        <v>1438889</v>
      </c>
      <c r="IC49" s="5">
        <v>1461875</v>
      </c>
      <c r="ID49" s="5">
        <v>1447425</v>
      </c>
      <c r="IE49" s="5">
        <v>1423759</v>
      </c>
      <c r="IF49" s="5">
        <v>1396180</v>
      </c>
      <c r="IG49" s="5">
        <v>1367435</v>
      </c>
      <c r="IH49" s="5">
        <v>1339494</v>
      </c>
      <c r="II49" s="5">
        <v>1325375</v>
      </c>
      <c r="IJ49" s="5">
        <v>1302274</v>
      </c>
      <c r="IK49" s="5">
        <v>1262837</v>
      </c>
      <c r="IL49" s="5">
        <v>1229772</v>
      </c>
      <c r="IM49" s="5" t="s">
        <v>220</v>
      </c>
      <c r="IN49" s="5" t="s">
        <v>220</v>
      </c>
      <c r="IO49" s="5" t="s">
        <v>220</v>
      </c>
      <c r="IP49" s="5" t="s">
        <v>220</v>
      </c>
      <c r="IQ49" s="5" t="s">
        <v>220</v>
      </c>
      <c r="IR49" s="5" t="s">
        <v>220</v>
      </c>
      <c r="IS49" s="5" t="s">
        <v>220</v>
      </c>
      <c r="IT49" s="5" t="s">
        <v>220</v>
      </c>
      <c r="IU49" s="5" t="s">
        <v>220</v>
      </c>
      <c r="IV49" s="5" t="s">
        <v>220</v>
      </c>
      <c r="IW49" s="5" t="s">
        <v>220</v>
      </c>
      <c r="IX49" s="5" t="s">
        <v>220</v>
      </c>
      <c r="IY49">
        <v>44190984</v>
      </c>
      <c r="IZ49">
        <v>44827278</v>
      </c>
      <c r="JA49">
        <v>43270010</v>
      </c>
      <c r="JB49">
        <v>43867827</v>
      </c>
      <c r="JC49">
        <v>43574984</v>
      </c>
      <c r="JD49">
        <v>44065500</v>
      </c>
      <c r="JE49">
        <v>43120580</v>
      </c>
      <c r="JF49">
        <v>42520804</v>
      </c>
      <c r="JG49">
        <v>43618260</v>
      </c>
      <c r="JH49">
        <v>45703382</v>
      </c>
      <c r="JI49">
        <v>42980718</v>
      </c>
      <c r="JJ49">
        <v>43786847</v>
      </c>
      <c r="JK49">
        <v>44515184</v>
      </c>
      <c r="JL49">
        <v>43291620</v>
      </c>
      <c r="JM49">
        <v>44148207</v>
      </c>
      <c r="JN49">
        <v>43586697</v>
      </c>
      <c r="JO49">
        <v>41927370</v>
      </c>
      <c r="JP49">
        <v>42430720</v>
      </c>
      <c r="JQ49">
        <v>40648720</v>
      </c>
      <c r="JR49">
        <v>41999963</v>
      </c>
      <c r="JS49" t="s">
        <v>220</v>
      </c>
      <c r="JT49" t="s">
        <v>220</v>
      </c>
      <c r="JU49" t="s">
        <v>220</v>
      </c>
      <c r="JV49" t="s">
        <v>220</v>
      </c>
      <c r="JW49" t="s">
        <v>220</v>
      </c>
      <c r="JX49" t="s">
        <v>220</v>
      </c>
      <c r="JY49" t="s">
        <v>220</v>
      </c>
      <c r="JZ49" t="s">
        <v>220</v>
      </c>
      <c r="KA49" t="s">
        <v>220</v>
      </c>
      <c r="KB49" t="s">
        <v>220</v>
      </c>
      <c r="KC49" t="s">
        <v>220</v>
      </c>
      <c r="KD49" t="s">
        <v>220</v>
      </c>
    </row>
    <row r="50" spans="1:290" hidden="1" x14ac:dyDescent="0.3">
      <c r="A50" s="1" t="s">
        <v>48</v>
      </c>
      <c r="B50" s="2">
        <v>4004307</v>
      </c>
      <c r="C50" s="5">
        <v>4047883</v>
      </c>
      <c r="D50" s="5">
        <v>4257666</v>
      </c>
      <c r="E50" s="5">
        <v>3876119</v>
      </c>
      <c r="F50" s="5">
        <v>4197290</v>
      </c>
      <c r="G50" s="5">
        <v>4108765</v>
      </c>
      <c r="H50" s="5">
        <v>4068016</v>
      </c>
      <c r="I50" s="5">
        <v>4090906</v>
      </c>
      <c r="J50" s="5">
        <v>4188051</v>
      </c>
      <c r="K50" s="5">
        <v>4231990</v>
      </c>
      <c r="L50" s="5">
        <v>4326761</v>
      </c>
      <c r="M50" s="5">
        <v>3945655</v>
      </c>
      <c r="N50" s="5">
        <v>4060410</v>
      </c>
      <c r="O50" s="5">
        <v>4210531</v>
      </c>
      <c r="P50" s="5">
        <v>3990794</v>
      </c>
      <c r="Q50" s="5">
        <v>4133600</v>
      </c>
      <c r="R50" s="5">
        <v>3885587</v>
      </c>
      <c r="S50" s="5">
        <v>3758737</v>
      </c>
      <c r="T50" s="5">
        <v>3924096</v>
      </c>
      <c r="U50" s="5">
        <v>3583859</v>
      </c>
      <c r="V50" s="5">
        <v>3508516</v>
      </c>
      <c r="W50" s="5">
        <v>3525851</v>
      </c>
      <c r="X50" s="5">
        <v>3382323</v>
      </c>
      <c r="Y50" s="5">
        <v>3273532</v>
      </c>
      <c r="Z50" s="5">
        <v>3320870</v>
      </c>
      <c r="AA50" s="5">
        <v>3378533</v>
      </c>
      <c r="AB50" s="5">
        <v>3219263</v>
      </c>
      <c r="AC50" s="5">
        <v>3230508</v>
      </c>
      <c r="AD50" s="5">
        <v>3069087</v>
      </c>
      <c r="AE50" s="5">
        <v>3285561</v>
      </c>
      <c r="AF50" s="5">
        <v>3077721</v>
      </c>
      <c r="AG50" s="5">
        <v>3119456</v>
      </c>
      <c r="AH50" s="5">
        <v>3156293</v>
      </c>
      <c r="AI50" s="5">
        <v>12654983</v>
      </c>
      <c r="AJ50" s="5">
        <v>13178049</v>
      </c>
      <c r="AK50" s="5">
        <v>12696823</v>
      </c>
      <c r="AL50" s="5">
        <v>13172591</v>
      </c>
      <c r="AM50" s="5">
        <v>13503863</v>
      </c>
      <c r="AN50" s="5">
        <v>13747339</v>
      </c>
      <c r="AO50" s="5">
        <v>14007273</v>
      </c>
      <c r="AP50" s="5">
        <v>14222059</v>
      </c>
      <c r="AQ50" s="5">
        <v>14049670</v>
      </c>
      <c r="AR50" s="5">
        <v>14109961</v>
      </c>
      <c r="AS50" s="5">
        <v>13185422</v>
      </c>
      <c r="AT50" s="5">
        <v>13860634</v>
      </c>
      <c r="AU50" s="5">
        <v>14160858</v>
      </c>
      <c r="AV50" s="5">
        <v>13784129</v>
      </c>
      <c r="AW50" s="5">
        <v>13979271</v>
      </c>
      <c r="AX50" s="5">
        <v>13949600</v>
      </c>
      <c r="AY50" s="5">
        <v>13574855</v>
      </c>
      <c r="AZ50" s="5">
        <v>13974623</v>
      </c>
      <c r="BA50" s="5">
        <v>13470906</v>
      </c>
      <c r="BB50" s="5">
        <v>14214421</v>
      </c>
      <c r="BC50" s="5">
        <v>16420832</v>
      </c>
      <c r="BD50" s="5">
        <v>14599349</v>
      </c>
      <c r="BE50" s="5">
        <v>14005206</v>
      </c>
      <c r="BF50" s="5">
        <v>15736647</v>
      </c>
      <c r="BG50" s="5">
        <v>15402928</v>
      </c>
      <c r="BH50" s="5">
        <v>15333950</v>
      </c>
      <c r="BI50" s="5">
        <v>14671548</v>
      </c>
      <c r="BJ50" s="5">
        <v>15628965</v>
      </c>
      <c r="BK50" s="5">
        <v>14840160</v>
      </c>
      <c r="BL50" s="5">
        <v>13524063</v>
      </c>
      <c r="BM50" s="5">
        <v>13739475</v>
      </c>
      <c r="BN50" s="5">
        <v>11604361</v>
      </c>
      <c r="BO50" s="6">
        <v>16.024557752781568</v>
      </c>
      <c r="BP50" s="6">
        <v>15.83523301219973</v>
      </c>
      <c r="BQ50" s="6">
        <v>16.069676527449921</v>
      </c>
      <c r="BR50" s="6">
        <v>15.386447151548539</v>
      </c>
      <c r="BS50" s="6">
        <v>15.58982970216935</v>
      </c>
      <c r="BT50" s="6">
        <v>14.265147916070941</v>
      </c>
      <c r="BU50" s="6">
        <v>14.008701477990581</v>
      </c>
      <c r="BV50" s="6">
        <v>15.653403804848489</v>
      </c>
      <c r="BW50" s="6">
        <v>14.97692491916732</v>
      </c>
      <c r="BX50" s="6">
        <v>13.533200535307129</v>
      </c>
      <c r="BY50" s="6">
        <v>13.57612234963306</v>
      </c>
      <c r="BZ50" s="6">
        <v>13.446444727915621</v>
      </c>
      <c r="CA50" s="6">
        <v>12.04580888697342</v>
      </c>
      <c r="CB50" s="6">
        <v>10.43416089774415</v>
      </c>
      <c r="CC50" s="6">
        <v>10.278270906846091</v>
      </c>
      <c r="CD50" s="6">
        <v>9.4860665752348101</v>
      </c>
      <c r="CE50" s="6">
        <v>9.5499496582658701</v>
      </c>
      <c r="CF50" s="6">
        <v>10.23280789119449</v>
      </c>
      <c r="CG50" s="6">
        <v>11.840978080712141</v>
      </c>
      <c r="CH50" s="6">
        <v>12.975609025446939</v>
      </c>
      <c r="CI50" s="6" t="s">
        <v>220</v>
      </c>
      <c r="CJ50" s="6" t="s">
        <v>220</v>
      </c>
      <c r="CK50" s="6" t="s">
        <v>220</v>
      </c>
      <c r="CL50" s="6" t="s">
        <v>220</v>
      </c>
      <c r="CM50" s="6" t="s">
        <v>220</v>
      </c>
      <c r="CN50" s="6" t="s">
        <v>220</v>
      </c>
      <c r="CO50" s="6" t="s">
        <v>220</v>
      </c>
      <c r="CP50" s="6" t="s">
        <v>220</v>
      </c>
      <c r="CQ50" s="6" t="s">
        <v>220</v>
      </c>
      <c r="CR50" s="6" t="s">
        <v>220</v>
      </c>
      <c r="CS50" s="6" t="s">
        <v>220</v>
      </c>
      <c r="CT50" s="6" t="s">
        <v>220</v>
      </c>
      <c r="CU50" s="6">
        <v>14.57175513810988</v>
      </c>
      <c r="CV50" s="6">
        <v>14.46635768350073</v>
      </c>
      <c r="CW50" s="6">
        <v>14.71969084293122</v>
      </c>
      <c r="CX50" s="6">
        <v>14.171916554715949</v>
      </c>
      <c r="CY50" s="6">
        <v>14.295823589389791</v>
      </c>
      <c r="CZ50" s="6">
        <v>13.133685756998069</v>
      </c>
      <c r="DA50" s="6">
        <v>12.51105276843659</v>
      </c>
      <c r="DB50" s="6">
        <v>13.62658777250644</v>
      </c>
      <c r="DC50" s="6">
        <v>13.209168503790011</v>
      </c>
      <c r="DD50" s="6">
        <v>12.28662736219588</v>
      </c>
      <c r="DE50" s="6">
        <v>12.134832270255369</v>
      </c>
      <c r="DF50" s="6">
        <v>12.10509871000022</v>
      </c>
      <c r="DG50" s="6">
        <v>10.89392284808668</v>
      </c>
      <c r="DH50" s="6">
        <v>9.6665551138509294</v>
      </c>
      <c r="DI50" s="6">
        <v>8.9073324122159203</v>
      </c>
      <c r="DJ50" s="6">
        <v>7.2937704713327696</v>
      </c>
      <c r="DK50" s="6">
        <v>7.1303618089088499</v>
      </c>
      <c r="DL50" s="6">
        <v>7.5406583336875199</v>
      </c>
      <c r="DM50" s="6">
        <v>8.1406258867613506</v>
      </c>
      <c r="DN50" s="6">
        <v>8.7423852935251904</v>
      </c>
      <c r="DO50" s="6" t="s">
        <v>220</v>
      </c>
      <c r="DP50" s="6" t="s">
        <v>220</v>
      </c>
      <c r="DQ50" s="6" t="s">
        <v>220</v>
      </c>
      <c r="DR50" s="6" t="s">
        <v>220</v>
      </c>
      <c r="DS50" s="6" t="s">
        <v>220</v>
      </c>
      <c r="DT50" s="6" t="s">
        <v>220</v>
      </c>
      <c r="DU50" s="6" t="s">
        <v>220</v>
      </c>
      <c r="DV50" s="6" t="s">
        <v>220</v>
      </c>
      <c r="DW50" s="6" t="s">
        <v>220</v>
      </c>
      <c r="DX50" s="6" t="s">
        <v>220</v>
      </c>
      <c r="DY50" s="6" t="s">
        <v>220</v>
      </c>
      <c r="DZ50" s="6" t="s">
        <v>220</v>
      </c>
      <c r="EA50" s="6">
        <v>13.848498091471518</v>
      </c>
      <c r="EB50" s="6">
        <v>13.39116313961687</v>
      </c>
      <c r="EC50" s="6">
        <v>13.407696413704747</v>
      </c>
      <c r="ED50" s="6">
        <v>12.629821923108445</v>
      </c>
      <c r="EE50" s="6">
        <v>12.531706630853771</v>
      </c>
      <c r="EF50" s="6">
        <v>10.724736579207162</v>
      </c>
      <c r="EG50" s="6">
        <v>9.9993766660433323</v>
      </c>
      <c r="EH50" s="6">
        <v>11.443962836173675</v>
      </c>
      <c r="EI50" s="6">
        <v>12.358866632482592</v>
      </c>
      <c r="EJ50" s="6">
        <v>11.815790148797218</v>
      </c>
      <c r="EK50" s="6">
        <v>11.821940843788928</v>
      </c>
      <c r="EL50" s="6">
        <v>11.569644444772818</v>
      </c>
      <c r="EM50" s="6">
        <v>10.726029222428609</v>
      </c>
      <c r="EN50" s="6">
        <v>9.2133726671639771</v>
      </c>
      <c r="EO50" s="6">
        <v>8.7822984280768406</v>
      </c>
      <c r="EP50" s="6">
        <v>8.0838493643302805</v>
      </c>
      <c r="EQ50" s="6">
        <v>8.0502040978126423</v>
      </c>
      <c r="ER50" s="6">
        <v>8.5420693071729126</v>
      </c>
      <c r="ES50" s="6">
        <v>10.307166970475242</v>
      </c>
      <c r="ET50" s="6">
        <v>11.275002590942066</v>
      </c>
      <c r="EU50" s="6" t="s">
        <v>220</v>
      </c>
      <c r="EV50" s="6" t="s">
        <v>220</v>
      </c>
      <c r="EW50" s="6" t="s">
        <v>220</v>
      </c>
      <c r="EX50" s="6" t="s">
        <v>220</v>
      </c>
      <c r="EY50" s="6" t="s">
        <v>220</v>
      </c>
      <c r="EZ50" s="6" t="s">
        <v>220</v>
      </c>
      <c r="FA50" s="6" t="s">
        <v>220</v>
      </c>
      <c r="FB50" s="6" t="s">
        <v>220</v>
      </c>
      <c r="FC50" s="6" t="s">
        <v>220</v>
      </c>
      <c r="FD50" s="6" t="s">
        <v>220</v>
      </c>
      <c r="FE50" s="6" t="s">
        <v>220</v>
      </c>
      <c r="FF50" s="6" t="s">
        <v>220</v>
      </c>
      <c r="FG50" s="6">
        <v>6.955001495577668</v>
      </c>
      <c r="FH50" s="6">
        <v>6.7398161122349514</v>
      </c>
      <c r="FI50" s="6">
        <v>6.5053405212519566</v>
      </c>
      <c r="FJ50" s="6">
        <v>6.3084501233870309</v>
      </c>
      <c r="FK50" s="6">
        <v>6.1520473214441331</v>
      </c>
      <c r="FL50" s="6">
        <v>5.4301314104189728</v>
      </c>
      <c r="FM50" s="6">
        <v>4.9371281568939764</v>
      </c>
      <c r="FN50" s="6">
        <v>5.4303886987497378</v>
      </c>
      <c r="FO50" s="6">
        <v>6.0315580743208441</v>
      </c>
      <c r="FP50" s="6">
        <v>6.2268154997993959</v>
      </c>
      <c r="FQ50" s="6">
        <v>6.2690198170359981</v>
      </c>
      <c r="FR50" s="6">
        <v>6.3932774318926118</v>
      </c>
      <c r="FS50" s="6">
        <v>5.9736426209795201</v>
      </c>
      <c r="FT50" s="6">
        <v>5.0066918981548154</v>
      </c>
      <c r="FU50" s="6">
        <v>5.0977400865682494</v>
      </c>
      <c r="FV50" s="6">
        <v>5.475791820464428</v>
      </c>
      <c r="FW50" s="6">
        <v>5.7481756467739649</v>
      </c>
      <c r="FX50" s="6">
        <v>6.6093566164211355</v>
      </c>
      <c r="FY50" s="6">
        <v>7.7198045866131828</v>
      </c>
      <c r="FZ50" s="6">
        <v>7.9416362902386988</v>
      </c>
      <c r="GA50" s="6" t="s">
        <v>220</v>
      </c>
      <c r="GB50" s="6" t="s">
        <v>220</v>
      </c>
      <c r="GC50" s="6" t="s">
        <v>220</v>
      </c>
      <c r="GD50" s="6" t="s">
        <v>220</v>
      </c>
      <c r="GE50" s="6" t="s">
        <v>220</v>
      </c>
      <c r="GF50" s="6" t="s">
        <v>220</v>
      </c>
      <c r="GG50" s="6" t="s">
        <v>220</v>
      </c>
      <c r="GH50" s="6" t="s">
        <v>220</v>
      </c>
      <c r="GI50" s="6" t="s">
        <v>220</v>
      </c>
      <c r="GJ50" s="6" t="s">
        <v>220</v>
      </c>
      <c r="GK50" s="6" t="s">
        <v>220</v>
      </c>
      <c r="GL50" s="6" t="s">
        <v>220</v>
      </c>
      <c r="GM50" s="5">
        <v>543697</v>
      </c>
      <c r="GN50" s="5">
        <v>537706</v>
      </c>
      <c r="GO50" s="5">
        <v>532920</v>
      </c>
      <c r="GP50" s="5">
        <v>531084</v>
      </c>
      <c r="GQ50" s="5">
        <v>524560</v>
      </c>
      <c r="GR50" s="5">
        <v>527751</v>
      </c>
      <c r="GS50" s="5">
        <v>526814</v>
      </c>
      <c r="GT50" s="5">
        <v>525683</v>
      </c>
      <c r="GU50" s="5">
        <v>524865</v>
      </c>
      <c r="GV50" s="5">
        <v>524584</v>
      </c>
      <c r="GW50" s="5">
        <v>524351</v>
      </c>
      <c r="GX50" s="5">
        <v>524405</v>
      </c>
      <c r="GY50" s="5">
        <v>524412</v>
      </c>
      <c r="GZ50" s="5">
        <v>524272</v>
      </c>
      <c r="HA50" s="5">
        <v>524691</v>
      </c>
      <c r="HB50" s="5">
        <v>525858</v>
      </c>
      <c r="HC50" s="5">
        <v>526287</v>
      </c>
      <c r="HD50" s="5">
        <v>525886</v>
      </c>
      <c r="HE50" s="5">
        <v>523919</v>
      </c>
      <c r="HF50" s="5">
        <v>525166</v>
      </c>
      <c r="HG50" s="5" t="s">
        <v>220</v>
      </c>
      <c r="HH50" s="5" t="s">
        <v>220</v>
      </c>
      <c r="HI50" s="5" t="s">
        <v>220</v>
      </c>
      <c r="HJ50" s="5" t="s">
        <v>220</v>
      </c>
      <c r="HK50" s="5" t="s">
        <v>220</v>
      </c>
      <c r="HL50" s="5" t="s">
        <v>220</v>
      </c>
      <c r="HM50" s="5" t="s">
        <v>220</v>
      </c>
      <c r="HN50" s="5" t="s">
        <v>220</v>
      </c>
      <c r="HO50" s="5" t="s">
        <v>220</v>
      </c>
      <c r="HP50" s="5" t="s">
        <v>220</v>
      </c>
      <c r="HQ50" s="5" t="s">
        <v>220</v>
      </c>
      <c r="HR50" s="5" t="s">
        <v>220</v>
      </c>
      <c r="HS50" s="5">
        <v>605816</v>
      </c>
      <c r="HT50" s="5">
        <v>599717</v>
      </c>
      <c r="HU50" s="5">
        <v>594785</v>
      </c>
      <c r="HV50" s="5">
        <v>592977</v>
      </c>
      <c r="HW50" s="5">
        <v>586149</v>
      </c>
      <c r="HX50" s="5">
        <v>591205</v>
      </c>
      <c r="HY50" s="5">
        <v>590346</v>
      </c>
      <c r="HZ50" s="5">
        <v>588676</v>
      </c>
      <c r="IA50" s="5">
        <v>587610</v>
      </c>
      <c r="IB50" s="5">
        <v>587095</v>
      </c>
      <c r="IC50" s="5">
        <v>586836</v>
      </c>
      <c r="ID50" s="5">
        <v>586997</v>
      </c>
      <c r="IE50" s="5">
        <v>585942</v>
      </c>
      <c r="IF50" s="5">
        <v>585677</v>
      </c>
      <c r="IG50" s="5">
        <v>586048</v>
      </c>
      <c r="IH50" s="5">
        <v>586977</v>
      </c>
      <c r="II50" s="5">
        <v>587202</v>
      </c>
      <c r="IJ50" s="5">
        <v>586184</v>
      </c>
      <c r="IK50" s="5">
        <v>583669</v>
      </c>
      <c r="IL50" s="5">
        <v>584429</v>
      </c>
      <c r="IM50" s="5" t="s">
        <v>220</v>
      </c>
      <c r="IN50" s="5" t="s">
        <v>220</v>
      </c>
      <c r="IO50" s="5" t="s">
        <v>220</v>
      </c>
      <c r="IP50" s="5" t="s">
        <v>220</v>
      </c>
      <c r="IQ50" s="5" t="s">
        <v>220</v>
      </c>
      <c r="IR50" s="5" t="s">
        <v>220</v>
      </c>
      <c r="IS50" s="5" t="s">
        <v>220</v>
      </c>
      <c r="IT50" s="5" t="s">
        <v>220</v>
      </c>
      <c r="IU50" s="5" t="s">
        <v>220</v>
      </c>
      <c r="IV50" s="5" t="s">
        <v>220</v>
      </c>
      <c r="IW50" s="5" t="s">
        <v>220</v>
      </c>
      <c r="IX50" s="5" t="s">
        <v>220</v>
      </c>
      <c r="IY50">
        <v>12647287</v>
      </c>
      <c r="IZ50">
        <v>13173579</v>
      </c>
      <c r="JA50">
        <v>12644365</v>
      </c>
      <c r="JB50">
        <v>13120909</v>
      </c>
      <c r="JC50">
        <v>13483105</v>
      </c>
      <c r="JD50">
        <v>13722504</v>
      </c>
      <c r="JE50">
        <v>13983048</v>
      </c>
      <c r="JF50">
        <v>14202464</v>
      </c>
      <c r="JG50">
        <v>14027155</v>
      </c>
      <c r="JH50">
        <v>14089963</v>
      </c>
      <c r="JI50">
        <v>13163573</v>
      </c>
      <c r="JJ50">
        <v>13837926</v>
      </c>
      <c r="JK50">
        <v>14077424</v>
      </c>
      <c r="JL50">
        <v>13714345</v>
      </c>
      <c r="JM50">
        <v>13896550</v>
      </c>
      <c r="JN50">
        <v>13637498</v>
      </c>
      <c r="JO50">
        <v>13363092</v>
      </c>
      <c r="JP50">
        <v>13780131</v>
      </c>
      <c r="JQ50">
        <v>13178831</v>
      </c>
      <c r="JR50">
        <v>13180999</v>
      </c>
      <c r="JS50" t="s">
        <v>220</v>
      </c>
      <c r="JT50" t="s">
        <v>220</v>
      </c>
      <c r="JU50" t="s">
        <v>220</v>
      </c>
      <c r="JV50" t="s">
        <v>220</v>
      </c>
      <c r="JW50" t="s">
        <v>220</v>
      </c>
      <c r="JX50" t="s">
        <v>220</v>
      </c>
      <c r="JY50" t="s">
        <v>220</v>
      </c>
      <c r="JZ50" t="s">
        <v>220</v>
      </c>
      <c r="KA50" t="s">
        <v>220</v>
      </c>
      <c r="KB50" t="s">
        <v>220</v>
      </c>
      <c r="KC50" t="s">
        <v>220</v>
      </c>
      <c r="KD50" t="s">
        <v>220</v>
      </c>
    </row>
    <row r="51" spans="1:290" hidden="1" x14ac:dyDescent="0.3">
      <c r="A51" s="1" t="s">
        <v>49</v>
      </c>
      <c r="B51" s="2">
        <v>4056993</v>
      </c>
      <c r="C51" s="5" t="s">
        <v>220</v>
      </c>
      <c r="D51" s="5" t="s">
        <v>220</v>
      </c>
      <c r="E51" s="5" t="s">
        <v>220</v>
      </c>
      <c r="F51" s="5" t="s">
        <v>220</v>
      </c>
      <c r="G51" s="5" t="s">
        <v>220</v>
      </c>
      <c r="H51" s="5" t="s">
        <v>220</v>
      </c>
      <c r="I51" s="5" t="s">
        <v>220</v>
      </c>
      <c r="J51" s="5" t="s">
        <v>220</v>
      </c>
      <c r="K51" s="5" t="s">
        <v>220</v>
      </c>
      <c r="L51" s="5" t="s">
        <v>220</v>
      </c>
      <c r="M51" s="5" t="s">
        <v>220</v>
      </c>
      <c r="N51" s="5" t="s">
        <v>220</v>
      </c>
      <c r="O51" s="5" t="s">
        <v>220</v>
      </c>
      <c r="P51" s="5" t="s">
        <v>220</v>
      </c>
      <c r="Q51" s="5" t="s">
        <v>220</v>
      </c>
      <c r="R51" s="5" t="s">
        <v>220</v>
      </c>
      <c r="S51" s="5" t="s">
        <v>220</v>
      </c>
      <c r="T51" s="5" t="s">
        <v>220</v>
      </c>
      <c r="U51" s="5" t="s">
        <v>220</v>
      </c>
      <c r="V51" s="5">
        <v>425179</v>
      </c>
      <c r="W51" s="5">
        <v>1232258</v>
      </c>
      <c r="X51" s="5">
        <v>1164475</v>
      </c>
      <c r="Y51" s="5">
        <v>1154799</v>
      </c>
      <c r="Z51" s="5">
        <v>1131195</v>
      </c>
      <c r="AA51" s="5">
        <v>1098451</v>
      </c>
      <c r="AB51" s="5">
        <v>1087655</v>
      </c>
      <c r="AC51" s="5">
        <v>1054089</v>
      </c>
      <c r="AD51" s="5">
        <v>1023542</v>
      </c>
      <c r="AE51" s="5">
        <v>1021044</v>
      </c>
      <c r="AF51" s="5">
        <v>1037804</v>
      </c>
      <c r="AG51" s="5">
        <v>1039414</v>
      </c>
      <c r="AH51" s="5">
        <v>1042313</v>
      </c>
      <c r="AI51" s="5" t="s">
        <v>220</v>
      </c>
      <c r="AJ51" s="5" t="s">
        <v>220</v>
      </c>
      <c r="AK51" s="5" t="s">
        <v>220</v>
      </c>
      <c r="AL51" s="5" t="s">
        <v>220</v>
      </c>
      <c r="AM51" s="5" t="s">
        <v>220</v>
      </c>
      <c r="AN51" s="5" t="s">
        <v>220</v>
      </c>
      <c r="AO51" s="5" t="s">
        <v>220</v>
      </c>
      <c r="AP51" s="5" t="s">
        <v>220</v>
      </c>
      <c r="AQ51" s="5" t="s">
        <v>220</v>
      </c>
      <c r="AR51" s="5" t="s">
        <v>220</v>
      </c>
      <c r="AS51" s="5" t="s">
        <v>220</v>
      </c>
      <c r="AT51" s="5" t="s">
        <v>220</v>
      </c>
      <c r="AU51" s="5" t="s">
        <v>220</v>
      </c>
      <c r="AV51" s="5" t="s">
        <v>220</v>
      </c>
      <c r="AW51" s="5" t="s">
        <v>220</v>
      </c>
      <c r="AX51" s="5" t="s">
        <v>220</v>
      </c>
      <c r="AY51" s="5" t="s">
        <v>220</v>
      </c>
      <c r="AZ51" s="5" t="s">
        <v>220</v>
      </c>
      <c r="BA51" s="5" t="s">
        <v>220</v>
      </c>
      <c r="BB51" s="5">
        <v>952553</v>
      </c>
      <c r="BC51" s="5">
        <v>2827205</v>
      </c>
      <c r="BD51" s="5">
        <v>2707973</v>
      </c>
      <c r="BE51" s="5">
        <v>2641448</v>
      </c>
      <c r="BF51" s="5">
        <v>2622517</v>
      </c>
      <c r="BG51" s="5">
        <v>2575809</v>
      </c>
      <c r="BH51" s="5">
        <v>2550199</v>
      </c>
      <c r="BI51" s="5">
        <v>2502469</v>
      </c>
      <c r="BJ51" s="5">
        <v>2458593</v>
      </c>
      <c r="BK51" s="5">
        <v>2429673</v>
      </c>
      <c r="BL51" s="5">
        <v>2489713</v>
      </c>
      <c r="BM51" s="5">
        <v>2502301</v>
      </c>
      <c r="BN51" s="5">
        <v>2470235</v>
      </c>
      <c r="BO51" s="6" t="s">
        <v>220</v>
      </c>
      <c r="BP51" s="6" t="s">
        <v>220</v>
      </c>
      <c r="BQ51" s="6" t="s">
        <v>220</v>
      </c>
      <c r="BR51" s="6" t="s">
        <v>220</v>
      </c>
      <c r="BS51" s="6" t="s">
        <v>220</v>
      </c>
      <c r="BT51" s="6" t="s">
        <v>220</v>
      </c>
      <c r="BU51" s="6" t="s">
        <v>220</v>
      </c>
      <c r="BV51" s="6" t="s">
        <v>220</v>
      </c>
      <c r="BW51" s="6" t="s">
        <v>220</v>
      </c>
      <c r="BX51" s="6" t="s">
        <v>220</v>
      </c>
      <c r="BY51" s="6" t="s">
        <v>220</v>
      </c>
      <c r="BZ51" s="6" t="s">
        <v>220</v>
      </c>
      <c r="CA51" s="6" t="s">
        <v>220</v>
      </c>
      <c r="CB51" s="6" t="s">
        <v>220</v>
      </c>
      <c r="CC51" s="6" t="s">
        <v>220</v>
      </c>
      <c r="CD51" s="6" t="s">
        <v>220</v>
      </c>
      <c r="CE51" s="6" t="s">
        <v>220</v>
      </c>
      <c r="CF51" s="6" t="s">
        <v>220</v>
      </c>
      <c r="CG51" s="6" t="s">
        <v>220</v>
      </c>
      <c r="CH51" s="6">
        <v>9.9375080438730699</v>
      </c>
      <c r="CI51" s="6" t="s">
        <v>220</v>
      </c>
      <c r="CJ51" s="6" t="s">
        <v>220</v>
      </c>
      <c r="CK51" s="6" t="s">
        <v>220</v>
      </c>
      <c r="CL51" s="6" t="s">
        <v>220</v>
      </c>
      <c r="CM51" s="6" t="s">
        <v>220</v>
      </c>
      <c r="CN51" s="6" t="s">
        <v>220</v>
      </c>
      <c r="CO51" s="6" t="s">
        <v>220</v>
      </c>
      <c r="CP51" s="6" t="s">
        <v>220</v>
      </c>
      <c r="CQ51" s="6" t="s">
        <v>220</v>
      </c>
      <c r="CR51" s="6" t="s">
        <v>220</v>
      </c>
      <c r="CS51" s="6" t="s">
        <v>220</v>
      </c>
      <c r="CT51" s="6" t="s">
        <v>220</v>
      </c>
      <c r="CU51" s="6" t="s">
        <v>220</v>
      </c>
      <c r="CV51" s="6" t="s">
        <v>220</v>
      </c>
      <c r="CW51" s="6" t="s">
        <v>220</v>
      </c>
      <c r="CX51" s="6" t="s">
        <v>220</v>
      </c>
      <c r="CY51" s="6" t="s">
        <v>220</v>
      </c>
      <c r="CZ51" s="6" t="s">
        <v>220</v>
      </c>
      <c r="DA51" s="6" t="s">
        <v>220</v>
      </c>
      <c r="DB51" s="6" t="s">
        <v>220</v>
      </c>
      <c r="DC51" s="6" t="s">
        <v>220</v>
      </c>
      <c r="DD51" s="6" t="s">
        <v>220</v>
      </c>
      <c r="DE51" s="6" t="s">
        <v>220</v>
      </c>
      <c r="DF51" s="6" t="s">
        <v>220</v>
      </c>
      <c r="DG51" s="6" t="s">
        <v>220</v>
      </c>
      <c r="DH51" s="6" t="s">
        <v>220</v>
      </c>
      <c r="DI51" s="6" t="s">
        <v>220</v>
      </c>
      <c r="DJ51" s="6" t="s">
        <v>220</v>
      </c>
      <c r="DK51" s="6" t="s">
        <v>220</v>
      </c>
      <c r="DL51" s="6" t="s">
        <v>220</v>
      </c>
      <c r="DM51" s="6" t="s">
        <v>220</v>
      </c>
      <c r="DN51" s="6">
        <v>9.1176404429792797</v>
      </c>
      <c r="DO51" s="6" t="s">
        <v>220</v>
      </c>
      <c r="DP51" s="6" t="s">
        <v>220</v>
      </c>
      <c r="DQ51" s="6" t="s">
        <v>220</v>
      </c>
      <c r="DR51" s="6" t="s">
        <v>220</v>
      </c>
      <c r="DS51" s="6" t="s">
        <v>220</v>
      </c>
      <c r="DT51" s="6" t="s">
        <v>220</v>
      </c>
      <c r="DU51" s="6" t="s">
        <v>220</v>
      </c>
      <c r="DV51" s="6" t="s">
        <v>220</v>
      </c>
      <c r="DW51" s="6" t="s">
        <v>220</v>
      </c>
      <c r="DX51" s="6" t="s">
        <v>220</v>
      </c>
      <c r="DY51" s="6" t="s">
        <v>220</v>
      </c>
      <c r="DZ51" s="6" t="s">
        <v>220</v>
      </c>
      <c r="EA51" s="6" t="s">
        <v>220</v>
      </c>
      <c r="EB51" s="6" t="s">
        <v>220</v>
      </c>
      <c r="EC51" s="6" t="s">
        <v>220</v>
      </c>
      <c r="ED51" s="6" t="s">
        <v>220</v>
      </c>
      <c r="EE51" s="6" t="s">
        <v>220</v>
      </c>
      <c r="EF51" s="6" t="s">
        <v>220</v>
      </c>
      <c r="EG51" s="6" t="s">
        <v>220</v>
      </c>
      <c r="EH51" s="6" t="s">
        <v>220</v>
      </c>
      <c r="EI51" s="6" t="s">
        <v>220</v>
      </c>
      <c r="EJ51" s="6" t="s">
        <v>220</v>
      </c>
      <c r="EK51" s="6" t="s">
        <v>220</v>
      </c>
      <c r="EL51" s="6" t="s">
        <v>220</v>
      </c>
      <c r="EM51" s="6" t="s">
        <v>220</v>
      </c>
      <c r="EN51" s="6" t="s">
        <v>220</v>
      </c>
      <c r="EO51" s="6" t="s">
        <v>220</v>
      </c>
      <c r="EP51" s="6" t="s">
        <v>220</v>
      </c>
      <c r="EQ51" s="6" t="s">
        <v>220</v>
      </c>
      <c r="ER51" s="6" t="s">
        <v>220</v>
      </c>
      <c r="ES51" s="6" t="s">
        <v>220</v>
      </c>
      <c r="ET51" s="6">
        <v>9.9325160563766755</v>
      </c>
      <c r="EU51" s="6" t="s">
        <v>220</v>
      </c>
      <c r="EV51" s="6" t="s">
        <v>220</v>
      </c>
      <c r="EW51" s="6" t="s">
        <v>220</v>
      </c>
      <c r="EX51" s="6" t="s">
        <v>220</v>
      </c>
      <c r="EY51" s="6" t="s">
        <v>220</v>
      </c>
      <c r="EZ51" s="6" t="s">
        <v>220</v>
      </c>
      <c r="FA51" s="6" t="s">
        <v>220</v>
      </c>
      <c r="FB51" s="6" t="s">
        <v>220</v>
      </c>
      <c r="FC51" s="6" t="s">
        <v>220</v>
      </c>
      <c r="FD51" s="6" t="s">
        <v>220</v>
      </c>
      <c r="FE51" s="6" t="s">
        <v>220</v>
      </c>
      <c r="FF51" s="6" t="s">
        <v>220</v>
      </c>
      <c r="FG51" s="6" t="s">
        <v>220</v>
      </c>
      <c r="FH51" s="6" t="s">
        <v>220</v>
      </c>
      <c r="FI51" s="6" t="s">
        <v>220</v>
      </c>
      <c r="FJ51" s="6" t="s">
        <v>220</v>
      </c>
      <c r="FK51" s="6" t="s">
        <v>220</v>
      </c>
      <c r="FL51" s="6" t="s">
        <v>220</v>
      </c>
      <c r="FM51" s="6" t="s">
        <v>220</v>
      </c>
      <c r="FN51" s="6" t="s">
        <v>220</v>
      </c>
      <c r="FO51" s="6" t="s">
        <v>220</v>
      </c>
      <c r="FP51" s="6" t="s">
        <v>220</v>
      </c>
      <c r="FQ51" s="6" t="s">
        <v>220</v>
      </c>
      <c r="FR51" s="6" t="s">
        <v>220</v>
      </c>
      <c r="FS51" s="6" t="s">
        <v>220</v>
      </c>
      <c r="FT51" s="6" t="s">
        <v>220</v>
      </c>
      <c r="FU51" s="6" t="s">
        <v>220</v>
      </c>
      <c r="FV51" s="6" t="s">
        <v>220</v>
      </c>
      <c r="FW51" s="6" t="s">
        <v>220</v>
      </c>
      <c r="FX51" s="6" t="s">
        <v>220</v>
      </c>
      <c r="FY51" s="6" t="s">
        <v>220</v>
      </c>
      <c r="FZ51" s="6">
        <v>9.0773688328162905</v>
      </c>
      <c r="GA51" s="6" t="s">
        <v>220</v>
      </c>
      <c r="GB51" s="6" t="s">
        <v>220</v>
      </c>
      <c r="GC51" s="6" t="s">
        <v>220</v>
      </c>
      <c r="GD51" s="6" t="s">
        <v>220</v>
      </c>
      <c r="GE51" s="6" t="s">
        <v>220</v>
      </c>
      <c r="GF51" s="6" t="s">
        <v>220</v>
      </c>
      <c r="GG51" s="6" t="s">
        <v>220</v>
      </c>
      <c r="GH51" s="6" t="s">
        <v>220</v>
      </c>
      <c r="GI51" s="6" t="s">
        <v>220</v>
      </c>
      <c r="GJ51" s="6" t="s">
        <v>220</v>
      </c>
      <c r="GK51" s="6" t="s">
        <v>220</v>
      </c>
      <c r="GL51" s="6" t="s">
        <v>220</v>
      </c>
      <c r="GM51" s="5" t="s">
        <v>220</v>
      </c>
      <c r="GN51" s="5" t="s">
        <v>220</v>
      </c>
      <c r="GO51" s="5" t="s">
        <v>220</v>
      </c>
      <c r="GP51" s="5" t="s">
        <v>220</v>
      </c>
      <c r="GQ51" s="5" t="s">
        <v>220</v>
      </c>
      <c r="GR51" s="5" t="s">
        <v>220</v>
      </c>
      <c r="GS51" s="5" t="s">
        <v>220</v>
      </c>
      <c r="GT51" s="5" t="s">
        <v>220</v>
      </c>
      <c r="GU51" s="5" t="s">
        <v>220</v>
      </c>
      <c r="GV51" s="5" t="s">
        <v>220</v>
      </c>
      <c r="GW51" s="5" t="s">
        <v>220</v>
      </c>
      <c r="GX51" s="5" t="s">
        <v>220</v>
      </c>
      <c r="GY51" s="5" t="s">
        <v>220</v>
      </c>
      <c r="GZ51" s="5" t="s">
        <v>220</v>
      </c>
      <c r="HA51" s="5" t="s">
        <v>220</v>
      </c>
      <c r="HB51" s="5" t="s">
        <v>220</v>
      </c>
      <c r="HC51" s="5" t="s">
        <v>220</v>
      </c>
      <c r="HD51" s="5" t="s">
        <v>220</v>
      </c>
      <c r="HE51" s="5" t="s">
        <v>220</v>
      </c>
      <c r="HF51" s="5">
        <v>59459</v>
      </c>
      <c r="HG51" s="5" t="s">
        <v>220</v>
      </c>
      <c r="HH51" s="5" t="s">
        <v>220</v>
      </c>
      <c r="HI51" s="5" t="s">
        <v>220</v>
      </c>
      <c r="HJ51" s="5" t="s">
        <v>220</v>
      </c>
      <c r="HK51" s="5" t="s">
        <v>220</v>
      </c>
      <c r="HL51" s="5" t="s">
        <v>220</v>
      </c>
      <c r="HM51" s="5" t="s">
        <v>220</v>
      </c>
      <c r="HN51" s="5" t="s">
        <v>220</v>
      </c>
      <c r="HO51" s="5" t="s">
        <v>220</v>
      </c>
      <c r="HP51" s="5" t="s">
        <v>220</v>
      </c>
      <c r="HQ51" s="5" t="s">
        <v>220</v>
      </c>
      <c r="HR51" s="5" t="s">
        <v>220</v>
      </c>
      <c r="HS51" s="5" t="s">
        <v>220</v>
      </c>
      <c r="HT51" s="5" t="s">
        <v>220</v>
      </c>
      <c r="HU51" s="5" t="s">
        <v>220</v>
      </c>
      <c r="HV51" s="5" t="s">
        <v>220</v>
      </c>
      <c r="HW51" s="5" t="s">
        <v>220</v>
      </c>
      <c r="HX51" s="5" t="s">
        <v>220</v>
      </c>
      <c r="HY51" s="5" t="s">
        <v>220</v>
      </c>
      <c r="HZ51" s="5" t="s">
        <v>220</v>
      </c>
      <c r="IA51" s="5" t="s">
        <v>220</v>
      </c>
      <c r="IB51" s="5" t="s">
        <v>220</v>
      </c>
      <c r="IC51" s="5" t="s">
        <v>220</v>
      </c>
      <c r="ID51" s="5" t="s">
        <v>220</v>
      </c>
      <c r="IE51" s="5" t="s">
        <v>220</v>
      </c>
      <c r="IF51" s="5" t="s">
        <v>220</v>
      </c>
      <c r="IG51" s="5" t="s">
        <v>220</v>
      </c>
      <c r="IH51" s="5" t="s">
        <v>220</v>
      </c>
      <c r="II51" s="5" t="s">
        <v>220</v>
      </c>
      <c r="IJ51" s="5" t="s">
        <v>220</v>
      </c>
      <c r="IK51" s="5" t="s">
        <v>220</v>
      </c>
      <c r="IL51" s="5">
        <v>65950</v>
      </c>
      <c r="IM51" s="5" t="s">
        <v>220</v>
      </c>
      <c r="IN51" s="5" t="s">
        <v>220</v>
      </c>
      <c r="IO51" s="5" t="s">
        <v>220</v>
      </c>
      <c r="IP51" s="5" t="s">
        <v>220</v>
      </c>
      <c r="IQ51" s="5" t="s">
        <v>220</v>
      </c>
      <c r="IR51" s="5" t="s">
        <v>220</v>
      </c>
      <c r="IS51" s="5" t="s">
        <v>220</v>
      </c>
      <c r="IT51" s="5" t="s">
        <v>220</v>
      </c>
      <c r="IU51" s="5" t="s">
        <v>220</v>
      </c>
      <c r="IV51" s="5" t="s">
        <v>220</v>
      </c>
      <c r="IW51" s="5" t="s">
        <v>220</v>
      </c>
      <c r="IX51" s="5" t="s">
        <v>220</v>
      </c>
      <c r="IY51" t="s">
        <v>220</v>
      </c>
      <c r="IZ51" t="s">
        <v>220</v>
      </c>
      <c r="JA51" t="s">
        <v>220</v>
      </c>
      <c r="JB51" t="s">
        <v>220</v>
      </c>
      <c r="JC51" t="s">
        <v>220</v>
      </c>
      <c r="JD51" t="s">
        <v>220</v>
      </c>
      <c r="JE51" t="s">
        <v>220</v>
      </c>
      <c r="JF51" t="s">
        <v>220</v>
      </c>
      <c r="JG51" t="s">
        <v>220</v>
      </c>
      <c r="JH51" t="s">
        <v>220</v>
      </c>
      <c r="JI51" t="s">
        <v>220</v>
      </c>
      <c r="JJ51" t="s">
        <v>220</v>
      </c>
      <c r="JK51" t="s">
        <v>220</v>
      </c>
      <c r="JL51" t="s">
        <v>220</v>
      </c>
      <c r="JM51" t="s">
        <v>220</v>
      </c>
      <c r="JN51" t="s">
        <v>220</v>
      </c>
      <c r="JO51" t="s">
        <v>220</v>
      </c>
      <c r="JP51" t="s">
        <v>220</v>
      </c>
      <c r="JQ51" t="s">
        <v>220</v>
      </c>
      <c r="JR51">
        <v>810378</v>
      </c>
      <c r="JS51" t="s">
        <v>220</v>
      </c>
      <c r="JT51" t="s">
        <v>220</v>
      </c>
      <c r="JU51" t="s">
        <v>220</v>
      </c>
      <c r="JV51" t="s">
        <v>220</v>
      </c>
      <c r="JW51" t="s">
        <v>220</v>
      </c>
      <c r="JX51" t="s">
        <v>220</v>
      </c>
      <c r="JY51" t="s">
        <v>220</v>
      </c>
      <c r="JZ51" t="s">
        <v>220</v>
      </c>
      <c r="KA51" t="s">
        <v>220</v>
      </c>
      <c r="KB51" t="s">
        <v>220</v>
      </c>
      <c r="KC51" t="s">
        <v>220</v>
      </c>
      <c r="KD51" t="s">
        <v>220</v>
      </c>
    </row>
    <row r="52" spans="1:290" hidden="1" x14ac:dyDescent="0.3">
      <c r="A52" s="1" t="s">
        <v>50</v>
      </c>
      <c r="B52" s="2">
        <v>4059782</v>
      </c>
      <c r="C52" s="5" t="s">
        <v>220</v>
      </c>
      <c r="D52" s="5" t="s">
        <v>220</v>
      </c>
      <c r="E52" s="5" t="s">
        <v>220</v>
      </c>
      <c r="F52" s="5" t="s">
        <v>220</v>
      </c>
      <c r="G52" s="5" t="s">
        <v>220</v>
      </c>
      <c r="H52" s="5" t="s">
        <v>220</v>
      </c>
      <c r="I52" s="5" t="s">
        <v>220</v>
      </c>
      <c r="J52" s="5" t="s">
        <v>220</v>
      </c>
      <c r="K52" s="5" t="s">
        <v>220</v>
      </c>
      <c r="L52" s="5" t="s">
        <v>220</v>
      </c>
      <c r="M52" s="5">
        <v>173614</v>
      </c>
      <c r="N52" s="5">
        <v>171067</v>
      </c>
      <c r="O52" s="5">
        <v>170569</v>
      </c>
      <c r="P52" s="5">
        <v>168700</v>
      </c>
      <c r="Q52" s="5">
        <v>173052</v>
      </c>
      <c r="R52" s="5">
        <v>168632</v>
      </c>
      <c r="S52" s="5">
        <v>170484</v>
      </c>
      <c r="T52" s="5">
        <v>163152</v>
      </c>
      <c r="U52" s="5">
        <v>157759</v>
      </c>
      <c r="V52" s="5">
        <v>155600</v>
      </c>
      <c r="W52" s="5">
        <v>155753</v>
      </c>
      <c r="X52" s="5">
        <v>146375</v>
      </c>
      <c r="Y52" s="5">
        <v>150777</v>
      </c>
      <c r="Z52" s="5">
        <v>158315</v>
      </c>
      <c r="AA52" s="5">
        <v>155818</v>
      </c>
      <c r="AB52" s="5">
        <v>153004</v>
      </c>
      <c r="AC52" s="5" t="s">
        <v>220</v>
      </c>
      <c r="AD52" s="5" t="s">
        <v>220</v>
      </c>
      <c r="AE52" s="5" t="s">
        <v>220</v>
      </c>
      <c r="AF52" s="5" t="s">
        <v>220</v>
      </c>
      <c r="AG52" s="5" t="s">
        <v>220</v>
      </c>
      <c r="AH52" s="5" t="s">
        <v>220</v>
      </c>
      <c r="AI52" s="5" t="s">
        <v>220</v>
      </c>
      <c r="AJ52" s="5" t="s">
        <v>220</v>
      </c>
      <c r="AK52" s="5" t="s">
        <v>220</v>
      </c>
      <c r="AL52" s="5" t="s">
        <v>220</v>
      </c>
      <c r="AM52" s="5" t="s">
        <v>220</v>
      </c>
      <c r="AN52" s="5" t="s">
        <v>220</v>
      </c>
      <c r="AO52" s="5" t="s">
        <v>220</v>
      </c>
      <c r="AP52" s="5" t="s">
        <v>220</v>
      </c>
      <c r="AQ52" s="5" t="s">
        <v>220</v>
      </c>
      <c r="AR52" s="5" t="s">
        <v>220</v>
      </c>
      <c r="AS52" s="5">
        <v>848777</v>
      </c>
      <c r="AT52" s="5">
        <v>862975</v>
      </c>
      <c r="AU52" s="5">
        <v>869549</v>
      </c>
      <c r="AV52" s="5">
        <v>858305</v>
      </c>
      <c r="AW52" s="5">
        <v>870387</v>
      </c>
      <c r="AX52" s="5">
        <v>873314</v>
      </c>
      <c r="AY52" s="5">
        <v>865577</v>
      </c>
      <c r="AZ52" s="5">
        <v>849465</v>
      </c>
      <c r="BA52" s="5">
        <v>831651</v>
      </c>
      <c r="BB52" s="5">
        <v>819197</v>
      </c>
      <c r="BC52" s="5">
        <v>811076</v>
      </c>
      <c r="BD52" s="5">
        <v>791116</v>
      </c>
      <c r="BE52" s="5">
        <v>789700</v>
      </c>
      <c r="BF52" s="5">
        <v>794226</v>
      </c>
      <c r="BG52" s="5">
        <v>768847</v>
      </c>
      <c r="BH52" s="5">
        <v>735536</v>
      </c>
      <c r="BI52" s="5" t="s">
        <v>220</v>
      </c>
      <c r="BJ52" s="5" t="s">
        <v>220</v>
      </c>
      <c r="BK52" s="5" t="s">
        <v>220</v>
      </c>
      <c r="BL52" s="5" t="s">
        <v>220</v>
      </c>
      <c r="BM52" s="5" t="s">
        <v>220</v>
      </c>
      <c r="BN52" s="5" t="s">
        <v>220</v>
      </c>
      <c r="BO52" s="6" t="s">
        <v>220</v>
      </c>
      <c r="BP52" s="6" t="s">
        <v>220</v>
      </c>
      <c r="BQ52" s="6" t="s">
        <v>220</v>
      </c>
      <c r="BR52" s="6" t="s">
        <v>220</v>
      </c>
      <c r="BS52" s="6" t="s">
        <v>220</v>
      </c>
      <c r="BT52" s="6" t="s">
        <v>220</v>
      </c>
      <c r="BU52" s="6" t="s">
        <v>220</v>
      </c>
      <c r="BV52" s="6" t="s">
        <v>220</v>
      </c>
      <c r="BW52" s="6" t="s">
        <v>220</v>
      </c>
      <c r="BX52" s="6" t="s">
        <v>220</v>
      </c>
      <c r="BY52" s="6">
        <v>9.1300240763993603</v>
      </c>
      <c r="BZ52" s="6">
        <v>8.5428516312321996</v>
      </c>
      <c r="CA52" s="6">
        <v>8.2711395388376499</v>
      </c>
      <c r="CB52" s="6">
        <v>7.3562537048014196</v>
      </c>
      <c r="CC52" s="6">
        <v>6.9863393662020599</v>
      </c>
      <c r="CD52" s="6">
        <v>6.2787608520328204</v>
      </c>
      <c r="CE52" s="6">
        <v>6.1331268623448496</v>
      </c>
      <c r="CF52" s="6">
        <v>5.8914386584289398</v>
      </c>
      <c r="CG52" s="6">
        <v>6.1296027484961204</v>
      </c>
      <c r="CH52" s="6">
        <v>6.1143958868894597</v>
      </c>
      <c r="CI52" s="6" t="s">
        <v>220</v>
      </c>
      <c r="CJ52" s="6" t="s">
        <v>220</v>
      </c>
      <c r="CK52" s="6" t="s">
        <v>220</v>
      </c>
      <c r="CL52" s="6" t="s">
        <v>220</v>
      </c>
      <c r="CM52" s="6" t="s">
        <v>220</v>
      </c>
      <c r="CN52" s="6" t="s">
        <v>220</v>
      </c>
      <c r="CO52" s="6" t="s">
        <v>220</v>
      </c>
      <c r="CP52" s="6" t="s">
        <v>220</v>
      </c>
      <c r="CQ52" s="6" t="s">
        <v>220</v>
      </c>
      <c r="CR52" s="6" t="s">
        <v>220</v>
      </c>
      <c r="CS52" s="6" t="s">
        <v>220</v>
      </c>
      <c r="CT52" s="6" t="s">
        <v>220</v>
      </c>
      <c r="CU52" s="6" t="s">
        <v>220</v>
      </c>
      <c r="CV52" s="6" t="s">
        <v>220</v>
      </c>
      <c r="CW52" s="6" t="s">
        <v>220</v>
      </c>
      <c r="CX52" s="6" t="s">
        <v>220</v>
      </c>
      <c r="CY52" s="6" t="s">
        <v>220</v>
      </c>
      <c r="CZ52" s="6" t="s">
        <v>220</v>
      </c>
      <c r="DA52" s="6" t="s">
        <v>220</v>
      </c>
      <c r="DB52" s="6" t="s">
        <v>220</v>
      </c>
      <c r="DC52" s="6" t="s">
        <v>220</v>
      </c>
      <c r="DD52" s="6" t="s">
        <v>220</v>
      </c>
      <c r="DE52" s="6">
        <v>7.9703596874853799</v>
      </c>
      <c r="DF52" s="6">
        <v>7.3800979277652701</v>
      </c>
      <c r="DG52" s="6">
        <v>7.2222362257962596</v>
      </c>
      <c r="DH52" s="6">
        <v>6.3889856151389202</v>
      </c>
      <c r="DI52" s="6">
        <v>6.11598513011152</v>
      </c>
      <c r="DJ52" s="6">
        <v>5.3413644474622197</v>
      </c>
      <c r="DK52" s="6">
        <v>5.15802013992485</v>
      </c>
      <c r="DL52" s="6">
        <v>5.0865346945359802</v>
      </c>
      <c r="DM52" s="6">
        <v>5.2328167204665101</v>
      </c>
      <c r="DN52" s="6">
        <v>5.2087379394994002</v>
      </c>
      <c r="DO52" s="6" t="s">
        <v>220</v>
      </c>
      <c r="DP52" s="6" t="s">
        <v>220</v>
      </c>
      <c r="DQ52" s="6" t="s">
        <v>220</v>
      </c>
      <c r="DR52" s="6" t="s">
        <v>220</v>
      </c>
      <c r="DS52" s="6" t="s">
        <v>220</v>
      </c>
      <c r="DT52" s="6" t="s">
        <v>220</v>
      </c>
      <c r="DU52" s="6" t="s">
        <v>220</v>
      </c>
      <c r="DV52" s="6" t="s">
        <v>220</v>
      </c>
      <c r="DW52" s="6" t="s">
        <v>220</v>
      </c>
      <c r="DX52" s="6" t="s">
        <v>220</v>
      </c>
      <c r="DY52" s="6" t="s">
        <v>220</v>
      </c>
      <c r="DZ52" s="6" t="s">
        <v>220</v>
      </c>
      <c r="EA52" s="6" t="s">
        <v>220</v>
      </c>
      <c r="EB52" s="6" t="s">
        <v>220</v>
      </c>
      <c r="EC52" s="6" t="s">
        <v>220</v>
      </c>
      <c r="ED52" s="6" t="s">
        <v>220</v>
      </c>
      <c r="EE52" s="6" t="s">
        <v>220</v>
      </c>
      <c r="EF52" s="6" t="s">
        <v>220</v>
      </c>
      <c r="EG52" s="6" t="s">
        <v>220</v>
      </c>
      <c r="EH52" s="6" t="s">
        <v>220</v>
      </c>
      <c r="EI52" s="6" t="s">
        <v>220</v>
      </c>
      <c r="EJ52" s="6" t="s">
        <v>220</v>
      </c>
      <c r="EK52" s="6">
        <v>9.1300240763993692</v>
      </c>
      <c r="EL52" s="6">
        <v>8.5428516312322067</v>
      </c>
      <c r="EM52" s="6">
        <v>8.2711395388376552</v>
      </c>
      <c r="EN52" s="6">
        <v>7.3562537048014223</v>
      </c>
      <c r="EO52" s="6">
        <v>6.9863393662020661</v>
      </c>
      <c r="EP52" s="6">
        <v>6.2787608520328284</v>
      </c>
      <c r="EQ52" s="6">
        <v>6.1331268623448532</v>
      </c>
      <c r="ER52" s="6">
        <v>5.8914386584289495</v>
      </c>
      <c r="ES52" s="6">
        <v>6.129602748496124</v>
      </c>
      <c r="ET52" s="6">
        <v>6.1143958868894597</v>
      </c>
      <c r="EU52" s="6" t="s">
        <v>220</v>
      </c>
      <c r="EV52" s="6" t="s">
        <v>220</v>
      </c>
      <c r="EW52" s="6" t="s">
        <v>220</v>
      </c>
      <c r="EX52" s="6" t="s">
        <v>220</v>
      </c>
      <c r="EY52" s="6" t="s">
        <v>220</v>
      </c>
      <c r="EZ52" s="6" t="s">
        <v>220</v>
      </c>
      <c r="FA52" s="6" t="s">
        <v>220</v>
      </c>
      <c r="FB52" s="6" t="s">
        <v>220</v>
      </c>
      <c r="FC52" s="6" t="s">
        <v>220</v>
      </c>
      <c r="FD52" s="6" t="s">
        <v>220</v>
      </c>
      <c r="FE52" s="6" t="s">
        <v>220</v>
      </c>
      <c r="FF52" s="6" t="s">
        <v>220</v>
      </c>
      <c r="FG52" s="6" t="s">
        <v>220</v>
      </c>
      <c r="FH52" s="6" t="s">
        <v>220</v>
      </c>
      <c r="FI52" s="6" t="s">
        <v>220</v>
      </c>
      <c r="FJ52" s="6" t="s">
        <v>220</v>
      </c>
      <c r="FK52" s="6" t="s">
        <v>220</v>
      </c>
      <c r="FL52" s="6" t="s">
        <v>220</v>
      </c>
      <c r="FM52" s="6" t="s">
        <v>220</v>
      </c>
      <c r="FN52" s="6" t="s">
        <v>220</v>
      </c>
      <c r="FO52" s="6" t="s">
        <v>220</v>
      </c>
      <c r="FP52" s="6" t="s">
        <v>220</v>
      </c>
      <c r="FQ52" s="6">
        <v>7.9703596874853861</v>
      </c>
      <c r="FR52" s="6">
        <v>7.380097927765271</v>
      </c>
      <c r="FS52" s="6">
        <v>7.222236225796264</v>
      </c>
      <c r="FT52" s="6">
        <v>6.3889856151389255</v>
      </c>
      <c r="FU52" s="6">
        <v>6.1159851301115244</v>
      </c>
      <c r="FV52" s="6">
        <v>5.3413644474622206</v>
      </c>
      <c r="FW52" s="6">
        <v>5.1580201399248544</v>
      </c>
      <c r="FX52" s="6">
        <v>5.0865346945359855</v>
      </c>
      <c r="FY52" s="6">
        <v>5.2328167204665164</v>
      </c>
      <c r="FZ52" s="6">
        <v>5.208737939499402</v>
      </c>
      <c r="GA52" s="6" t="s">
        <v>220</v>
      </c>
      <c r="GB52" s="6" t="s">
        <v>220</v>
      </c>
      <c r="GC52" s="6" t="s">
        <v>220</v>
      </c>
      <c r="GD52" s="6" t="s">
        <v>220</v>
      </c>
      <c r="GE52" s="6" t="s">
        <v>220</v>
      </c>
      <c r="GF52" s="6" t="s">
        <v>220</v>
      </c>
      <c r="GG52" s="6" t="s">
        <v>220</v>
      </c>
      <c r="GH52" s="6" t="s">
        <v>220</v>
      </c>
      <c r="GI52" s="6" t="s">
        <v>220</v>
      </c>
      <c r="GJ52" s="6" t="s">
        <v>220</v>
      </c>
      <c r="GK52" s="6" t="s">
        <v>220</v>
      </c>
      <c r="GL52" s="6" t="s">
        <v>220</v>
      </c>
      <c r="GM52" s="5" t="s">
        <v>220</v>
      </c>
      <c r="GN52" s="5" t="s">
        <v>220</v>
      </c>
      <c r="GO52" s="5" t="s">
        <v>220</v>
      </c>
      <c r="GP52" s="5" t="s">
        <v>220</v>
      </c>
      <c r="GQ52" s="5" t="s">
        <v>220</v>
      </c>
      <c r="GR52" s="5" t="s">
        <v>220</v>
      </c>
      <c r="GS52" s="5" t="s">
        <v>220</v>
      </c>
      <c r="GT52" s="5" t="s">
        <v>220</v>
      </c>
      <c r="GU52" s="5" t="s">
        <v>220</v>
      </c>
      <c r="GV52" s="5" t="s">
        <v>220</v>
      </c>
      <c r="GW52" s="5">
        <v>19068</v>
      </c>
      <c r="GX52" s="5">
        <v>18972</v>
      </c>
      <c r="GY52" s="5">
        <v>18968</v>
      </c>
      <c r="GZ52" s="5">
        <v>18987</v>
      </c>
      <c r="HA52" s="5">
        <v>18933</v>
      </c>
      <c r="HB52" s="5">
        <v>18676</v>
      </c>
      <c r="HC52" s="5">
        <v>18536</v>
      </c>
      <c r="HD52" s="5">
        <v>18764</v>
      </c>
      <c r="HE52" s="5">
        <v>18639</v>
      </c>
      <c r="HF52" s="5">
        <v>18258</v>
      </c>
      <c r="HG52" s="5" t="s">
        <v>220</v>
      </c>
      <c r="HH52" s="5" t="s">
        <v>220</v>
      </c>
      <c r="HI52" s="5" t="s">
        <v>220</v>
      </c>
      <c r="HJ52" s="5" t="s">
        <v>220</v>
      </c>
      <c r="HK52" s="5" t="s">
        <v>220</v>
      </c>
      <c r="HL52" s="5" t="s">
        <v>220</v>
      </c>
      <c r="HM52" s="5" t="s">
        <v>220</v>
      </c>
      <c r="HN52" s="5" t="s">
        <v>220</v>
      </c>
      <c r="HO52" s="5" t="s">
        <v>220</v>
      </c>
      <c r="HP52" s="5" t="s">
        <v>220</v>
      </c>
      <c r="HQ52" s="5" t="s">
        <v>220</v>
      </c>
      <c r="HR52" s="5" t="s">
        <v>220</v>
      </c>
      <c r="HS52" s="5" t="s">
        <v>220</v>
      </c>
      <c r="HT52" s="5" t="s">
        <v>220</v>
      </c>
      <c r="HU52" s="5" t="s">
        <v>220</v>
      </c>
      <c r="HV52" s="5" t="s">
        <v>220</v>
      </c>
      <c r="HW52" s="5" t="s">
        <v>220</v>
      </c>
      <c r="HX52" s="5" t="s">
        <v>220</v>
      </c>
      <c r="HY52" s="5" t="s">
        <v>220</v>
      </c>
      <c r="HZ52" s="5" t="s">
        <v>220</v>
      </c>
      <c r="IA52" s="5" t="s">
        <v>220</v>
      </c>
      <c r="IB52" s="5" t="s">
        <v>220</v>
      </c>
      <c r="IC52" s="5">
        <v>22802</v>
      </c>
      <c r="ID52" s="5">
        <v>22675</v>
      </c>
      <c r="IE52" s="5">
        <v>22666</v>
      </c>
      <c r="IF52" s="5">
        <v>22694</v>
      </c>
      <c r="IG52" s="5">
        <v>22621</v>
      </c>
      <c r="IH52" s="5">
        <v>22305</v>
      </c>
      <c r="II52" s="5">
        <v>22061</v>
      </c>
      <c r="IJ52" s="5">
        <v>22337</v>
      </c>
      <c r="IK52" s="5">
        <v>22143</v>
      </c>
      <c r="IL52" s="5">
        <v>21618</v>
      </c>
      <c r="IM52" s="5" t="s">
        <v>220</v>
      </c>
      <c r="IN52" s="5" t="s">
        <v>220</v>
      </c>
      <c r="IO52" s="5" t="s">
        <v>220</v>
      </c>
      <c r="IP52" s="5" t="s">
        <v>220</v>
      </c>
      <c r="IQ52" s="5" t="s">
        <v>220</v>
      </c>
      <c r="IR52" s="5" t="s">
        <v>220</v>
      </c>
      <c r="IS52" s="5" t="s">
        <v>220</v>
      </c>
      <c r="IT52" s="5" t="s">
        <v>220</v>
      </c>
      <c r="IU52" s="5" t="s">
        <v>220</v>
      </c>
      <c r="IV52" s="5" t="s">
        <v>220</v>
      </c>
      <c r="IW52" s="5" t="s">
        <v>220</v>
      </c>
      <c r="IX52" s="5" t="s">
        <v>220</v>
      </c>
      <c r="IY52" t="s">
        <v>220</v>
      </c>
      <c r="IZ52" t="s">
        <v>220</v>
      </c>
      <c r="JA52" t="s">
        <v>220</v>
      </c>
      <c r="JB52" t="s">
        <v>220</v>
      </c>
      <c r="JC52" t="s">
        <v>220</v>
      </c>
      <c r="JD52" t="s">
        <v>220</v>
      </c>
      <c r="JE52" t="s">
        <v>220</v>
      </c>
      <c r="JF52" t="s">
        <v>220</v>
      </c>
      <c r="JG52" t="s">
        <v>220</v>
      </c>
      <c r="JH52" t="s">
        <v>220</v>
      </c>
      <c r="JI52">
        <v>662881</v>
      </c>
      <c r="JJ52">
        <v>672945</v>
      </c>
      <c r="JK52">
        <v>674431</v>
      </c>
      <c r="JL52">
        <v>666256</v>
      </c>
      <c r="JM52">
        <v>672500</v>
      </c>
      <c r="JN52">
        <v>673049</v>
      </c>
      <c r="JO52">
        <v>665643</v>
      </c>
      <c r="JP52">
        <v>650895</v>
      </c>
      <c r="JQ52">
        <v>645293</v>
      </c>
      <c r="JR52">
        <v>643630</v>
      </c>
      <c r="JS52" t="s">
        <v>220</v>
      </c>
      <c r="JT52" t="s">
        <v>220</v>
      </c>
      <c r="JU52" t="s">
        <v>220</v>
      </c>
      <c r="JV52" t="s">
        <v>220</v>
      </c>
      <c r="JW52" t="s">
        <v>220</v>
      </c>
      <c r="JX52" t="s">
        <v>220</v>
      </c>
      <c r="JY52" t="s">
        <v>220</v>
      </c>
      <c r="JZ52" t="s">
        <v>220</v>
      </c>
      <c r="KA52" t="s">
        <v>220</v>
      </c>
      <c r="KB52" t="s">
        <v>220</v>
      </c>
      <c r="KC52" t="s">
        <v>220</v>
      </c>
      <c r="KD52" t="s">
        <v>220</v>
      </c>
    </row>
    <row r="53" spans="1:290" hidden="1" x14ac:dyDescent="0.3">
      <c r="A53" s="1" t="s">
        <v>51</v>
      </c>
      <c r="B53" s="2">
        <v>4693243</v>
      </c>
      <c r="C53" s="5" t="s">
        <v>220</v>
      </c>
      <c r="D53" s="5" t="s">
        <v>220</v>
      </c>
      <c r="E53" s="5" t="s">
        <v>220</v>
      </c>
      <c r="F53" s="5" t="s">
        <v>220</v>
      </c>
      <c r="G53" s="5">
        <v>7173498</v>
      </c>
      <c r="H53" s="5" t="s">
        <v>220</v>
      </c>
      <c r="I53" s="5" t="s">
        <v>220</v>
      </c>
      <c r="J53" s="5" t="s">
        <v>220</v>
      </c>
      <c r="K53" s="5" t="s">
        <v>220</v>
      </c>
      <c r="L53" s="5" t="s">
        <v>220</v>
      </c>
      <c r="M53" s="5" t="s">
        <v>220</v>
      </c>
      <c r="N53" s="5" t="s">
        <v>220</v>
      </c>
      <c r="O53" s="5" t="s">
        <v>220</v>
      </c>
      <c r="P53" s="5" t="s">
        <v>220</v>
      </c>
      <c r="Q53" s="5" t="s">
        <v>220</v>
      </c>
      <c r="R53" s="5" t="s">
        <v>220</v>
      </c>
      <c r="S53" s="5" t="s">
        <v>220</v>
      </c>
      <c r="T53" s="5" t="s">
        <v>220</v>
      </c>
      <c r="U53" s="5" t="s">
        <v>220</v>
      </c>
      <c r="V53" s="5" t="s">
        <v>220</v>
      </c>
      <c r="W53" s="5" t="s">
        <v>220</v>
      </c>
      <c r="X53" s="5" t="s">
        <v>220</v>
      </c>
      <c r="Y53" s="5" t="s">
        <v>220</v>
      </c>
      <c r="Z53" s="5" t="s">
        <v>220</v>
      </c>
      <c r="AA53" s="5" t="s">
        <v>220</v>
      </c>
      <c r="AB53" s="5" t="s">
        <v>220</v>
      </c>
      <c r="AC53" s="5" t="s">
        <v>220</v>
      </c>
      <c r="AD53" s="5" t="s">
        <v>220</v>
      </c>
      <c r="AE53" s="5" t="s">
        <v>220</v>
      </c>
      <c r="AF53" s="5" t="s">
        <v>220</v>
      </c>
      <c r="AG53" s="5" t="s">
        <v>220</v>
      </c>
      <c r="AH53" s="5" t="s">
        <v>220</v>
      </c>
      <c r="AI53" s="5" t="s">
        <v>220</v>
      </c>
      <c r="AJ53" s="5" t="s">
        <v>220</v>
      </c>
      <c r="AK53" s="5" t="s">
        <v>220</v>
      </c>
      <c r="AL53" s="5" t="s">
        <v>220</v>
      </c>
      <c r="AM53" s="5">
        <v>31482380</v>
      </c>
      <c r="AN53" s="5" t="s">
        <v>220</v>
      </c>
      <c r="AO53" s="5" t="s">
        <v>220</v>
      </c>
      <c r="AP53" s="5" t="s">
        <v>220</v>
      </c>
      <c r="AQ53" s="5" t="s">
        <v>220</v>
      </c>
      <c r="AR53" s="5" t="s">
        <v>220</v>
      </c>
      <c r="AS53" s="5" t="s">
        <v>220</v>
      </c>
      <c r="AT53" s="5" t="s">
        <v>220</v>
      </c>
      <c r="AU53" s="5" t="s">
        <v>220</v>
      </c>
      <c r="AV53" s="5" t="s">
        <v>220</v>
      </c>
      <c r="AW53" s="5" t="s">
        <v>220</v>
      </c>
      <c r="AX53" s="5" t="s">
        <v>220</v>
      </c>
      <c r="AY53" s="5" t="s">
        <v>220</v>
      </c>
      <c r="AZ53" s="5" t="s">
        <v>220</v>
      </c>
      <c r="BA53" s="5" t="s">
        <v>220</v>
      </c>
      <c r="BB53" s="5" t="s">
        <v>220</v>
      </c>
      <c r="BC53" s="5" t="s">
        <v>220</v>
      </c>
      <c r="BD53" s="5" t="s">
        <v>220</v>
      </c>
      <c r="BE53" s="5" t="s">
        <v>220</v>
      </c>
      <c r="BF53" s="5" t="s">
        <v>220</v>
      </c>
      <c r="BG53" s="5" t="s">
        <v>220</v>
      </c>
      <c r="BH53" s="5" t="s">
        <v>220</v>
      </c>
      <c r="BI53" s="5" t="s">
        <v>220</v>
      </c>
      <c r="BJ53" s="5" t="s">
        <v>220</v>
      </c>
      <c r="BK53" s="5" t="s">
        <v>220</v>
      </c>
      <c r="BL53" s="5" t="s">
        <v>220</v>
      </c>
      <c r="BM53" s="5" t="s">
        <v>220</v>
      </c>
      <c r="BN53" s="5" t="s">
        <v>220</v>
      </c>
      <c r="BO53" s="6" t="s">
        <v>220</v>
      </c>
      <c r="BP53" s="6" t="s">
        <v>220</v>
      </c>
      <c r="BQ53" s="6" t="s">
        <v>220</v>
      </c>
      <c r="BR53" s="6" t="s">
        <v>220</v>
      </c>
      <c r="BS53" s="6" t="s">
        <v>220</v>
      </c>
      <c r="BT53" s="6" t="s">
        <v>220</v>
      </c>
      <c r="BU53" s="6" t="s">
        <v>220</v>
      </c>
      <c r="BV53" s="6" t="s">
        <v>220</v>
      </c>
      <c r="BW53" s="6" t="s">
        <v>220</v>
      </c>
      <c r="BX53" s="6" t="s">
        <v>220</v>
      </c>
      <c r="BY53" s="6" t="s">
        <v>220</v>
      </c>
      <c r="BZ53" s="6" t="s">
        <v>220</v>
      </c>
      <c r="CA53" s="6" t="s">
        <v>220</v>
      </c>
      <c r="CB53" s="6" t="s">
        <v>220</v>
      </c>
      <c r="CC53" s="6" t="s">
        <v>220</v>
      </c>
      <c r="CD53" s="6" t="s">
        <v>220</v>
      </c>
      <c r="CE53" s="6" t="s">
        <v>220</v>
      </c>
      <c r="CF53" s="6" t="s">
        <v>220</v>
      </c>
      <c r="CG53" s="6" t="s">
        <v>220</v>
      </c>
      <c r="CH53" s="6" t="s">
        <v>220</v>
      </c>
      <c r="CI53" s="6" t="s">
        <v>220</v>
      </c>
      <c r="CJ53" s="6" t="s">
        <v>220</v>
      </c>
      <c r="CK53" s="6" t="s">
        <v>220</v>
      </c>
      <c r="CL53" s="6" t="s">
        <v>220</v>
      </c>
      <c r="CM53" s="6" t="s">
        <v>220</v>
      </c>
      <c r="CN53" s="6" t="s">
        <v>220</v>
      </c>
      <c r="CO53" s="6" t="s">
        <v>220</v>
      </c>
      <c r="CP53" s="6" t="s">
        <v>220</v>
      </c>
      <c r="CQ53" s="6" t="s">
        <v>220</v>
      </c>
      <c r="CR53" s="6" t="s">
        <v>220</v>
      </c>
      <c r="CS53" s="6" t="s">
        <v>220</v>
      </c>
      <c r="CT53" s="6" t="s">
        <v>220</v>
      </c>
      <c r="CU53" s="6" t="s">
        <v>220</v>
      </c>
      <c r="CV53" s="6" t="s">
        <v>220</v>
      </c>
      <c r="CW53" s="6" t="s">
        <v>220</v>
      </c>
      <c r="CX53" s="6" t="s">
        <v>220</v>
      </c>
      <c r="CY53" s="6" t="s">
        <v>220</v>
      </c>
      <c r="CZ53" s="6" t="s">
        <v>220</v>
      </c>
      <c r="DA53" s="6" t="s">
        <v>220</v>
      </c>
      <c r="DB53" s="6" t="s">
        <v>220</v>
      </c>
      <c r="DC53" s="6" t="s">
        <v>220</v>
      </c>
      <c r="DD53" s="6" t="s">
        <v>220</v>
      </c>
      <c r="DE53" s="6" t="s">
        <v>220</v>
      </c>
      <c r="DF53" s="6" t="s">
        <v>220</v>
      </c>
      <c r="DG53" s="6" t="s">
        <v>220</v>
      </c>
      <c r="DH53" s="6" t="s">
        <v>220</v>
      </c>
      <c r="DI53" s="6" t="s">
        <v>220</v>
      </c>
      <c r="DJ53" s="6" t="s">
        <v>220</v>
      </c>
      <c r="DK53" s="6" t="s">
        <v>220</v>
      </c>
      <c r="DL53" s="6" t="s">
        <v>220</v>
      </c>
      <c r="DM53" s="6" t="s">
        <v>220</v>
      </c>
      <c r="DN53" s="6" t="s">
        <v>220</v>
      </c>
      <c r="DO53" s="6" t="s">
        <v>220</v>
      </c>
      <c r="DP53" s="6" t="s">
        <v>220</v>
      </c>
      <c r="DQ53" s="6" t="s">
        <v>220</v>
      </c>
      <c r="DR53" s="6" t="s">
        <v>220</v>
      </c>
      <c r="DS53" s="6" t="s">
        <v>220</v>
      </c>
      <c r="DT53" s="6" t="s">
        <v>220</v>
      </c>
      <c r="DU53" s="6" t="s">
        <v>220</v>
      </c>
      <c r="DV53" s="6" t="s">
        <v>220</v>
      </c>
      <c r="DW53" s="6" t="s">
        <v>220</v>
      </c>
      <c r="DX53" s="6" t="s">
        <v>220</v>
      </c>
      <c r="DY53" s="6" t="s">
        <v>220</v>
      </c>
      <c r="DZ53" s="6" t="s">
        <v>220</v>
      </c>
      <c r="EA53" s="6" t="s">
        <v>220</v>
      </c>
      <c r="EB53" s="6" t="s">
        <v>220</v>
      </c>
      <c r="EC53" s="6" t="s">
        <v>220</v>
      </c>
      <c r="ED53" s="6" t="s">
        <v>220</v>
      </c>
      <c r="EE53" s="6" t="s">
        <v>220</v>
      </c>
      <c r="EF53" s="6" t="s">
        <v>220</v>
      </c>
      <c r="EG53" s="6" t="s">
        <v>220</v>
      </c>
      <c r="EH53" s="6" t="s">
        <v>220</v>
      </c>
      <c r="EI53" s="6" t="s">
        <v>220</v>
      </c>
      <c r="EJ53" s="6" t="s">
        <v>220</v>
      </c>
      <c r="EK53" s="6" t="s">
        <v>220</v>
      </c>
      <c r="EL53" s="6" t="s">
        <v>220</v>
      </c>
      <c r="EM53" s="6" t="s">
        <v>220</v>
      </c>
      <c r="EN53" s="6" t="s">
        <v>220</v>
      </c>
      <c r="EO53" s="6" t="s">
        <v>220</v>
      </c>
      <c r="EP53" s="6" t="s">
        <v>220</v>
      </c>
      <c r="EQ53" s="6" t="s">
        <v>220</v>
      </c>
      <c r="ER53" s="6" t="s">
        <v>220</v>
      </c>
      <c r="ES53" s="6" t="s">
        <v>220</v>
      </c>
      <c r="ET53" s="6" t="s">
        <v>220</v>
      </c>
      <c r="EU53" s="6" t="s">
        <v>220</v>
      </c>
      <c r="EV53" s="6" t="s">
        <v>220</v>
      </c>
      <c r="EW53" s="6" t="s">
        <v>220</v>
      </c>
      <c r="EX53" s="6" t="s">
        <v>220</v>
      </c>
      <c r="EY53" s="6" t="s">
        <v>220</v>
      </c>
      <c r="EZ53" s="6" t="s">
        <v>220</v>
      </c>
      <c r="FA53" s="6" t="s">
        <v>220</v>
      </c>
      <c r="FB53" s="6" t="s">
        <v>220</v>
      </c>
      <c r="FC53" s="6" t="s">
        <v>220</v>
      </c>
      <c r="FD53" s="6" t="s">
        <v>220</v>
      </c>
      <c r="FE53" s="6" t="s">
        <v>220</v>
      </c>
      <c r="FF53" s="6" t="s">
        <v>220</v>
      </c>
      <c r="FG53" s="6" t="s">
        <v>220</v>
      </c>
      <c r="FH53" s="6" t="s">
        <v>220</v>
      </c>
      <c r="FI53" s="6" t="s">
        <v>220</v>
      </c>
      <c r="FJ53" s="6" t="s">
        <v>220</v>
      </c>
      <c r="FK53" s="6" t="s">
        <v>220</v>
      </c>
      <c r="FL53" s="6" t="s">
        <v>220</v>
      </c>
      <c r="FM53" s="6" t="s">
        <v>220</v>
      </c>
      <c r="FN53" s="6" t="s">
        <v>220</v>
      </c>
      <c r="FO53" s="6" t="s">
        <v>220</v>
      </c>
      <c r="FP53" s="6" t="s">
        <v>220</v>
      </c>
      <c r="FQ53" s="6" t="s">
        <v>220</v>
      </c>
      <c r="FR53" s="6" t="s">
        <v>220</v>
      </c>
      <c r="FS53" s="6" t="s">
        <v>220</v>
      </c>
      <c r="FT53" s="6" t="s">
        <v>220</v>
      </c>
      <c r="FU53" s="6" t="s">
        <v>220</v>
      </c>
      <c r="FV53" s="6" t="s">
        <v>220</v>
      </c>
      <c r="FW53" s="6" t="s">
        <v>220</v>
      </c>
      <c r="FX53" s="6" t="s">
        <v>220</v>
      </c>
      <c r="FY53" s="6" t="s">
        <v>220</v>
      </c>
      <c r="FZ53" s="6" t="s">
        <v>220</v>
      </c>
      <c r="GA53" s="6" t="s">
        <v>220</v>
      </c>
      <c r="GB53" s="6" t="s">
        <v>220</v>
      </c>
      <c r="GC53" s="6" t="s">
        <v>220</v>
      </c>
      <c r="GD53" s="6" t="s">
        <v>220</v>
      </c>
      <c r="GE53" s="6" t="s">
        <v>220</v>
      </c>
      <c r="GF53" s="6" t="s">
        <v>220</v>
      </c>
      <c r="GG53" s="6" t="s">
        <v>220</v>
      </c>
      <c r="GH53" s="6" t="s">
        <v>220</v>
      </c>
      <c r="GI53" s="6" t="s">
        <v>220</v>
      </c>
      <c r="GJ53" s="6" t="s">
        <v>220</v>
      </c>
      <c r="GK53" s="6" t="s">
        <v>220</v>
      </c>
      <c r="GL53" s="6" t="s">
        <v>220</v>
      </c>
      <c r="GM53" s="5" t="s">
        <v>220</v>
      </c>
      <c r="GN53" s="5" t="s">
        <v>220</v>
      </c>
      <c r="GO53" s="5" t="s">
        <v>220</v>
      </c>
      <c r="GP53" s="5" t="s">
        <v>220</v>
      </c>
      <c r="GQ53" s="5" t="s">
        <v>220</v>
      </c>
      <c r="GR53" s="5" t="s">
        <v>220</v>
      </c>
      <c r="GS53" s="5" t="s">
        <v>220</v>
      </c>
      <c r="GT53" s="5" t="s">
        <v>220</v>
      </c>
      <c r="GU53" s="5" t="s">
        <v>220</v>
      </c>
      <c r="GV53" s="5" t="s">
        <v>220</v>
      </c>
      <c r="GW53" s="5" t="s">
        <v>220</v>
      </c>
      <c r="GX53" s="5" t="s">
        <v>220</v>
      </c>
      <c r="GY53" s="5" t="s">
        <v>220</v>
      </c>
      <c r="GZ53" s="5" t="s">
        <v>220</v>
      </c>
      <c r="HA53" s="5" t="s">
        <v>220</v>
      </c>
      <c r="HB53" s="5" t="s">
        <v>220</v>
      </c>
      <c r="HC53" s="5" t="s">
        <v>220</v>
      </c>
      <c r="HD53" s="5" t="s">
        <v>220</v>
      </c>
      <c r="HE53" s="5" t="s">
        <v>220</v>
      </c>
      <c r="HF53" s="5" t="s">
        <v>220</v>
      </c>
      <c r="HG53" s="5" t="s">
        <v>220</v>
      </c>
      <c r="HH53" s="5" t="s">
        <v>220</v>
      </c>
      <c r="HI53" s="5" t="s">
        <v>220</v>
      </c>
      <c r="HJ53" s="5" t="s">
        <v>220</v>
      </c>
      <c r="HK53" s="5" t="s">
        <v>220</v>
      </c>
      <c r="HL53" s="5" t="s">
        <v>220</v>
      </c>
      <c r="HM53" s="5" t="s">
        <v>220</v>
      </c>
      <c r="HN53" s="5" t="s">
        <v>220</v>
      </c>
      <c r="HO53" s="5" t="s">
        <v>220</v>
      </c>
      <c r="HP53" s="5" t="s">
        <v>220</v>
      </c>
      <c r="HQ53" s="5" t="s">
        <v>220</v>
      </c>
      <c r="HR53" s="5" t="s">
        <v>220</v>
      </c>
      <c r="HS53" s="5" t="s">
        <v>220</v>
      </c>
      <c r="HT53" s="5" t="s">
        <v>220</v>
      </c>
      <c r="HU53" s="5" t="s">
        <v>220</v>
      </c>
      <c r="HV53" s="5" t="s">
        <v>220</v>
      </c>
      <c r="HW53" s="5" t="s">
        <v>220</v>
      </c>
      <c r="HX53" s="5" t="s">
        <v>220</v>
      </c>
      <c r="HY53" s="5" t="s">
        <v>220</v>
      </c>
      <c r="HZ53" s="5" t="s">
        <v>220</v>
      </c>
      <c r="IA53" s="5" t="s">
        <v>220</v>
      </c>
      <c r="IB53" s="5" t="s">
        <v>220</v>
      </c>
      <c r="IC53" s="5" t="s">
        <v>220</v>
      </c>
      <c r="ID53" s="5" t="s">
        <v>220</v>
      </c>
      <c r="IE53" s="5" t="s">
        <v>220</v>
      </c>
      <c r="IF53" s="5" t="s">
        <v>220</v>
      </c>
      <c r="IG53" s="5" t="s">
        <v>220</v>
      </c>
      <c r="IH53" s="5" t="s">
        <v>220</v>
      </c>
      <c r="II53" s="5" t="s">
        <v>220</v>
      </c>
      <c r="IJ53" s="5" t="s">
        <v>220</v>
      </c>
      <c r="IK53" s="5" t="s">
        <v>220</v>
      </c>
      <c r="IL53" s="5" t="s">
        <v>220</v>
      </c>
      <c r="IM53" s="5" t="s">
        <v>220</v>
      </c>
      <c r="IN53" s="5" t="s">
        <v>220</v>
      </c>
      <c r="IO53" s="5" t="s">
        <v>220</v>
      </c>
      <c r="IP53" s="5" t="s">
        <v>220</v>
      </c>
      <c r="IQ53" s="5" t="s">
        <v>220</v>
      </c>
      <c r="IR53" s="5" t="s">
        <v>220</v>
      </c>
      <c r="IS53" s="5" t="s">
        <v>220</v>
      </c>
      <c r="IT53" s="5" t="s">
        <v>220</v>
      </c>
      <c r="IU53" s="5" t="s">
        <v>220</v>
      </c>
      <c r="IV53" s="5" t="s">
        <v>220</v>
      </c>
      <c r="IW53" s="5" t="s">
        <v>220</v>
      </c>
      <c r="IX53" s="5" t="s">
        <v>220</v>
      </c>
      <c r="IY53" t="s">
        <v>220</v>
      </c>
      <c r="IZ53" t="s">
        <v>220</v>
      </c>
      <c r="JA53" t="s">
        <v>220</v>
      </c>
      <c r="JB53" t="s">
        <v>220</v>
      </c>
      <c r="JC53" t="s">
        <v>220</v>
      </c>
      <c r="JD53" t="s">
        <v>220</v>
      </c>
      <c r="JE53" t="s">
        <v>220</v>
      </c>
      <c r="JF53" t="s">
        <v>220</v>
      </c>
      <c r="JG53" t="s">
        <v>220</v>
      </c>
      <c r="JH53" t="s">
        <v>220</v>
      </c>
      <c r="JI53" t="s">
        <v>220</v>
      </c>
      <c r="JJ53" t="s">
        <v>220</v>
      </c>
      <c r="JK53" t="s">
        <v>220</v>
      </c>
      <c r="JL53" t="s">
        <v>220</v>
      </c>
      <c r="JM53" t="s">
        <v>220</v>
      </c>
      <c r="JN53" t="s">
        <v>220</v>
      </c>
      <c r="JO53" t="s">
        <v>220</v>
      </c>
      <c r="JP53" t="s">
        <v>220</v>
      </c>
      <c r="JQ53" t="s">
        <v>220</v>
      </c>
      <c r="JR53" t="s">
        <v>220</v>
      </c>
      <c r="JS53" t="s">
        <v>220</v>
      </c>
      <c r="JT53" t="s">
        <v>220</v>
      </c>
      <c r="JU53" t="s">
        <v>220</v>
      </c>
      <c r="JV53" t="s">
        <v>220</v>
      </c>
      <c r="JW53" t="s">
        <v>220</v>
      </c>
      <c r="JX53" t="s">
        <v>220</v>
      </c>
      <c r="JY53" t="s">
        <v>220</v>
      </c>
      <c r="JZ53" t="s">
        <v>220</v>
      </c>
      <c r="KA53" t="s">
        <v>220</v>
      </c>
      <c r="KB53" t="s">
        <v>220</v>
      </c>
      <c r="KC53" t="s">
        <v>220</v>
      </c>
      <c r="KD53" t="s">
        <v>220</v>
      </c>
    </row>
    <row r="54" spans="1:290" hidden="1" x14ac:dyDescent="0.3">
      <c r="A54" s="1" t="s">
        <v>52</v>
      </c>
      <c r="B54" s="2">
        <v>4056994</v>
      </c>
      <c r="C54" s="5">
        <v>2998517</v>
      </c>
      <c r="D54" s="5">
        <v>2988695</v>
      </c>
      <c r="E54" s="5">
        <v>2823260</v>
      </c>
      <c r="F54" s="5">
        <v>2805789</v>
      </c>
      <c r="G54" s="5">
        <v>2771138</v>
      </c>
      <c r="H54" s="5">
        <v>2640535</v>
      </c>
      <c r="I54" s="5">
        <v>2679262</v>
      </c>
      <c r="J54" s="5">
        <v>2648348</v>
      </c>
      <c r="K54" s="5">
        <v>2633390</v>
      </c>
      <c r="L54" s="5">
        <v>2508834</v>
      </c>
      <c r="M54" s="5">
        <v>2361650</v>
      </c>
      <c r="N54" s="5">
        <v>2227838</v>
      </c>
      <c r="O54" s="5">
        <v>2232668</v>
      </c>
      <c r="P54" s="5">
        <v>2113733</v>
      </c>
      <c r="Q54" s="5">
        <v>2090098</v>
      </c>
      <c r="R54" s="5">
        <v>1986085</v>
      </c>
      <c r="S54" s="5">
        <v>1932171</v>
      </c>
      <c r="T54" s="5">
        <v>1870931</v>
      </c>
      <c r="U54" s="5">
        <v>1789199</v>
      </c>
      <c r="V54" s="5">
        <v>1767928</v>
      </c>
      <c r="W54" s="5">
        <v>1653859</v>
      </c>
      <c r="X54" s="5">
        <v>1621436</v>
      </c>
      <c r="Y54" s="5">
        <v>1587733</v>
      </c>
      <c r="Z54" s="5">
        <v>1545274</v>
      </c>
      <c r="AA54" s="5">
        <v>1472771</v>
      </c>
      <c r="AB54" s="5">
        <v>1497094</v>
      </c>
      <c r="AC54" s="5">
        <v>1424935</v>
      </c>
      <c r="AD54" s="5">
        <v>1395387</v>
      </c>
      <c r="AE54" s="5">
        <v>1342830</v>
      </c>
      <c r="AF54" s="5">
        <v>1318471</v>
      </c>
      <c r="AG54" s="5">
        <v>1299768</v>
      </c>
      <c r="AH54" s="5">
        <v>1246081</v>
      </c>
      <c r="AI54" s="5">
        <v>11880603</v>
      </c>
      <c r="AJ54" s="5">
        <v>11728995</v>
      </c>
      <c r="AK54" s="5">
        <v>10904754</v>
      </c>
      <c r="AL54" s="5">
        <v>10598511</v>
      </c>
      <c r="AM54" s="5">
        <v>10915601</v>
      </c>
      <c r="AN54" s="5">
        <v>11009422</v>
      </c>
      <c r="AO54" s="5">
        <v>10884241</v>
      </c>
      <c r="AP54" s="5">
        <v>10844444</v>
      </c>
      <c r="AQ54" s="5">
        <v>11020188</v>
      </c>
      <c r="AR54" s="5">
        <v>10895853</v>
      </c>
      <c r="AS54" s="5">
        <v>10687696</v>
      </c>
      <c r="AT54" s="5">
        <v>11300424</v>
      </c>
      <c r="AU54" s="5">
        <v>10110800</v>
      </c>
      <c r="AV54" s="5">
        <v>8932342</v>
      </c>
      <c r="AW54" s="5">
        <v>8115299</v>
      </c>
      <c r="AX54" s="5">
        <v>8460897</v>
      </c>
      <c r="AY54" s="5">
        <v>8439081</v>
      </c>
      <c r="AZ54" s="5">
        <v>8791283</v>
      </c>
      <c r="BA54" s="5">
        <v>8608769</v>
      </c>
      <c r="BB54" s="5">
        <v>9111570</v>
      </c>
      <c r="BC54" s="5">
        <v>8270023</v>
      </c>
      <c r="BD54" s="5">
        <v>8594809</v>
      </c>
      <c r="BE54" s="5">
        <v>8322349</v>
      </c>
      <c r="BF54" s="5">
        <v>8164459</v>
      </c>
      <c r="BG54" s="5">
        <v>7594469</v>
      </c>
      <c r="BH54" s="5">
        <v>7626692</v>
      </c>
      <c r="BI54" s="5">
        <v>7596764</v>
      </c>
      <c r="BJ54" s="5">
        <v>7485525</v>
      </c>
      <c r="BK54" s="5">
        <v>7030371</v>
      </c>
      <c r="BL54" s="5">
        <v>5984095</v>
      </c>
      <c r="BM54" s="5">
        <v>5873345</v>
      </c>
      <c r="BN54" s="5">
        <v>5521356</v>
      </c>
      <c r="BO54" s="6">
        <v>11.620711171555801</v>
      </c>
      <c r="BP54" s="6">
        <v>12.00835147112703</v>
      </c>
      <c r="BQ54" s="6">
        <v>12.80320843278351</v>
      </c>
      <c r="BR54" s="6">
        <v>12.30739841014586</v>
      </c>
      <c r="BS54" s="6">
        <v>11.491093584764361</v>
      </c>
      <c r="BT54" s="6">
        <v>11.994191619608021</v>
      </c>
      <c r="BU54" s="6">
        <v>11.57456547947015</v>
      </c>
      <c r="BV54" s="6">
        <v>11.304065779874851</v>
      </c>
      <c r="BW54" s="6">
        <v>11.969438632333221</v>
      </c>
      <c r="BX54" s="6">
        <v>11.541098374782861</v>
      </c>
      <c r="BY54" s="6">
        <v>11.144411746025019</v>
      </c>
      <c r="BZ54" s="6">
        <v>12.779250555920131</v>
      </c>
      <c r="CA54" s="6">
        <v>12.12423880308223</v>
      </c>
      <c r="CB54" s="6">
        <v>12.08586321646905</v>
      </c>
      <c r="CC54" s="6">
        <v>12.403868143981761</v>
      </c>
      <c r="CD54" s="6">
        <v>11.201534677518829</v>
      </c>
      <c r="CE54" s="6">
        <v>10.74066425797716</v>
      </c>
      <c r="CF54" s="6">
        <v>10.995488342434861</v>
      </c>
      <c r="CG54" s="6">
        <v>10.9106924383481</v>
      </c>
      <c r="CH54" s="6">
        <v>10.45114908395694</v>
      </c>
      <c r="CI54" s="6" t="s">
        <v>220</v>
      </c>
      <c r="CJ54" s="6" t="s">
        <v>220</v>
      </c>
      <c r="CK54" s="6" t="s">
        <v>220</v>
      </c>
      <c r="CL54" s="6" t="s">
        <v>220</v>
      </c>
      <c r="CM54" s="6" t="s">
        <v>220</v>
      </c>
      <c r="CN54" s="6" t="s">
        <v>220</v>
      </c>
      <c r="CO54" s="6" t="s">
        <v>220</v>
      </c>
      <c r="CP54" s="6" t="s">
        <v>220</v>
      </c>
      <c r="CQ54" s="6" t="s">
        <v>220</v>
      </c>
      <c r="CR54" s="6" t="s">
        <v>220</v>
      </c>
      <c r="CS54" s="6" t="s">
        <v>220</v>
      </c>
      <c r="CT54" s="6" t="s">
        <v>220</v>
      </c>
      <c r="CU54" s="6">
        <v>9.3682185946416094</v>
      </c>
      <c r="CV54" s="6">
        <v>9.7313444873197099</v>
      </c>
      <c r="CW54" s="6">
        <v>10.611437592644039</v>
      </c>
      <c r="CX54" s="6">
        <v>10.12205966061272</v>
      </c>
      <c r="CY54" s="6">
        <v>9.7880720550396596</v>
      </c>
      <c r="CZ54" s="6">
        <v>10.25759374673904</v>
      </c>
      <c r="DA54" s="6">
        <v>9.8553848775516002</v>
      </c>
      <c r="DB54" s="6">
        <v>9.6521947858509591</v>
      </c>
      <c r="DC54" s="6">
        <v>10.451673905946739</v>
      </c>
      <c r="DD54" s="6">
        <v>9.9811505597192802</v>
      </c>
      <c r="DE54" s="6">
        <v>9.5569423526300206</v>
      </c>
      <c r="DF54" s="6">
        <v>11.06223826665533</v>
      </c>
      <c r="DG54" s="6">
        <v>10.40342240194726</v>
      </c>
      <c r="DH54" s="6">
        <v>10.229318497946389</v>
      </c>
      <c r="DI54" s="6">
        <v>10.67163131377357</v>
      </c>
      <c r="DJ54" s="6">
        <v>9.3815906071350792</v>
      </c>
      <c r="DK54" s="6">
        <v>8.9300350595966602</v>
      </c>
      <c r="DL54" s="6">
        <v>9.1742485072015594</v>
      </c>
      <c r="DM54" s="6">
        <v>9.1026702379619895</v>
      </c>
      <c r="DN54" s="6">
        <v>8.6726144782559906</v>
      </c>
      <c r="DO54" s="6" t="s">
        <v>220</v>
      </c>
      <c r="DP54" s="6" t="s">
        <v>220</v>
      </c>
      <c r="DQ54" s="6" t="s">
        <v>220</v>
      </c>
      <c r="DR54" s="6" t="s">
        <v>220</v>
      </c>
      <c r="DS54" s="6" t="s">
        <v>220</v>
      </c>
      <c r="DT54" s="6" t="s">
        <v>220</v>
      </c>
      <c r="DU54" s="6" t="s">
        <v>220</v>
      </c>
      <c r="DV54" s="6" t="s">
        <v>220</v>
      </c>
      <c r="DW54" s="6" t="s">
        <v>220</v>
      </c>
      <c r="DX54" s="6" t="s">
        <v>220</v>
      </c>
      <c r="DY54" s="6" t="s">
        <v>220</v>
      </c>
      <c r="DZ54" s="6" t="s">
        <v>220</v>
      </c>
      <c r="EA54" s="6">
        <v>11.620711171555806</v>
      </c>
      <c r="EB54" s="6">
        <v>12.00835147112703</v>
      </c>
      <c r="EC54" s="6">
        <v>12.80320843278351</v>
      </c>
      <c r="ED54" s="6">
        <v>12.30739841014587</v>
      </c>
      <c r="EE54" s="6">
        <v>11.491093584764366</v>
      </c>
      <c r="EF54" s="6">
        <v>11.99419161960803</v>
      </c>
      <c r="EG54" s="6">
        <v>11.574565479470152</v>
      </c>
      <c r="EH54" s="6">
        <v>11.304065779874851</v>
      </c>
      <c r="EI54" s="6">
        <v>11.969438632333228</v>
      </c>
      <c r="EJ54" s="6">
        <v>11.541098374782868</v>
      </c>
      <c r="EK54" s="6">
        <v>11.144411746025025</v>
      </c>
      <c r="EL54" s="6">
        <v>12.779250555920134</v>
      </c>
      <c r="EM54" s="6">
        <v>12.124238803082232</v>
      </c>
      <c r="EN54" s="6">
        <v>12.085863216469054</v>
      </c>
      <c r="EO54" s="6">
        <v>12.403868143981766</v>
      </c>
      <c r="EP54" s="6">
        <v>11.201534677518838</v>
      </c>
      <c r="EQ54" s="6">
        <v>10.740664257977167</v>
      </c>
      <c r="ER54" s="6">
        <v>10.995488342434863</v>
      </c>
      <c r="ES54" s="6">
        <v>10.910692438348111</v>
      </c>
      <c r="ET54" s="6">
        <v>10.451149083956944</v>
      </c>
      <c r="EU54" s="6" t="s">
        <v>220</v>
      </c>
      <c r="EV54" s="6" t="s">
        <v>220</v>
      </c>
      <c r="EW54" s="6" t="s">
        <v>220</v>
      </c>
      <c r="EX54" s="6" t="s">
        <v>220</v>
      </c>
      <c r="EY54" s="6" t="s">
        <v>220</v>
      </c>
      <c r="EZ54" s="6" t="s">
        <v>220</v>
      </c>
      <c r="FA54" s="6" t="s">
        <v>220</v>
      </c>
      <c r="FB54" s="6" t="s">
        <v>220</v>
      </c>
      <c r="FC54" s="6" t="s">
        <v>220</v>
      </c>
      <c r="FD54" s="6" t="s">
        <v>220</v>
      </c>
      <c r="FE54" s="6" t="s">
        <v>220</v>
      </c>
      <c r="FF54" s="6" t="s">
        <v>220</v>
      </c>
      <c r="FG54" s="6">
        <v>9.3682185946416112</v>
      </c>
      <c r="FH54" s="6">
        <v>9.7313444873197135</v>
      </c>
      <c r="FI54" s="6">
        <v>10.611437592644045</v>
      </c>
      <c r="FJ54" s="6">
        <v>10.122059660612729</v>
      </c>
      <c r="FK54" s="6">
        <v>9.7880720550396649</v>
      </c>
      <c r="FL54" s="6">
        <v>10.25759374673904</v>
      </c>
      <c r="FM54" s="6">
        <v>9.8553848775516055</v>
      </c>
      <c r="FN54" s="6">
        <v>9.652194785850968</v>
      </c>
      <c r="FO54" s="6">
        <v>10.451673905946748</v>
      </c>
      <c r="FP54" s="6">
        <v>9.9811505597192856</v>
      </c>
      <c r="FQ54" s="6">
        <v>9.5569423526300259</v>
      </c>
      <c r="FR54" s="6">
        <v>11.062238266655331</v>
      </c>
      <c r="FS54" s="6">
        <v>10.403422401947267</v>
      </c>
      <c r="FT54" s="6">
        <v>10.229318497946393</v>
      </c>
      <c r="FU54" s="6">
        <v>10.671631313773574</v>
      </c>
      <c r="FV54" s="6">
        <v>9.3815906071350863</v>
      </c>
      <c r="FW54" s="6">
        <v>8.9300350595966638</v>
      </c>
      <c r="FX54" s="6">
        <v>9.1742485072015629</v>
      </c>
      <c r="FY54" s="6">
        <v>9.1026702379619948</v>
      </c>
      <c r="FZ54" s="6">
        <v>8.6726144782559924</v>
      </c>
      <c r="GA54" s="6" t="s">
        <v>220</v>
      </c>
      <c r="GB54" s="6" t="s">
        <v>220</v>
      </c>
      <c r="GC54" s="6" t="s">
        <v>220</v>
      </c>
      <c r="GD54" s="6" t="s">
        <v>220</v>
      </c>
      <c r="GE54" s="6" t="s">
        <v>220</v>
      </c>
      <c r="GF54" s="6" t="s">
        <v>220</v>
      </c>
      <c r="GG54" s="6" t="s">
        <v>220</v>
      </c>
      <c r="GH54" s="6" t="s">
        <v>220</v>
      </c>
      <c r="GI54" s="6" t="s">
        <v>220</v>
      </c>
      <c r="GJ54" s="6" t="s">
        <v>220</v>
      </c>
      <c r="GK54" s="6" t="s">
        <v>220</v>
      </c>
      <c r="GL54" s="6" t="s">
        <v>220</v>
      </c>
      <c r="GM54" s="5">
        <v>380155</v>
      </c>
      <c r="GN54" s="5">
        <v>374138</v>
      </c>
      <c r="GO54" s="5">
        <v>368044</v>
      </c>
      <c r="GP54" s="5">
        <v>362138</v>
      </c>
      <c r="GQ54" s="5">
        <v>356969</v>
      </c>
      <c r="GR54" s="5">
        <v>352277</v>
      </c>
      <c r="GS54" s="5">
        <v>347891</v>
      </c>
      <c r="GT54" s="5">
        <v>340962</v>
      </c>
      <c r="GU54" s="5">
        <v>336219</v>
      </c>
      <c r="GV54" s="5">
        <v>332300</v>
      </c>
      <c r="GW54" s="5">
        <v>326002</v>
      </c>
      <c r="GX54" s="5">
        <v>320323</v>
      </c>
      <c r="GY54" s="5">
        <v>315114</v>
      </c>
      <c r="GZ54" s="5">
        <v>308483</v>
      </c>
      <c r="HA54" s="5">
        <v>301331</v>
      </c>
      <c r="HB54" s="5">
        <v>293395</v>
      </c>
      <c r="HC54" s="5">
        <v>285792</v>
      </c>
      <c r="HD54" s="5">
        <v>279483</v>
      </c>
      <c r="HE54" s="5">
        <v>274046</v>
      </c>
      <c r="HF54" s="5">
        <v>269786</v>
      </c>
      <c r="HG54" s="5" t="s">
        <v>220</v>
      </c>
      <c r="HH54" s="5" t="s">
        <v>220</v>
      </c>
      <c r="HI54" s="5" t="s">
        <v>220</v>
      </c>
      <c r="HJ54" s="5" t="s">
        <v>220</v>
      </c>
      <c r="HK54" s="5" t="s">
        <v>220</v>
      </c>
      <c r="HL54" s="5" t="s">
        <v>220</v>
      </c>
      <c r="HM54" s="5" t="s">
        <v>220</v>
      </c>
      <c r="HN54" s="5" t="s">
        <v>220</v>
      </c>
      <c r="HO54" s="5" t="s">
        <v>220</v>
      </c>
      <c r="HP54" s="5" t="s">
        <v>220</v>
      </c>
      <c r="HQ54" s="5" t="s">
        <v>220</v>
      </c>
      <c r="HR54" s="5" t="s">
        <v>220</v>
      </c>
      <c r="HS54" s="5">
        <v>429191</v>
      </c>
      <c r="HT54" s="5">
        <v>422281</v>
      </c>
      <c r="HU54" s="5">
        <v>415602</v>
      </c>
      <c r="HV54" s="5">
        <v>408504</v>
      </c>
      <c r="HW54" s="5">
        <v>402518</v>
      </c>
      <c r="HX54" s="5">
        <v>397014</v>
      </c>
      <c r="HY54" s="5">
        <v>391774</v>
      </c>
      <c r="HZ54" s="5">
        <v>383588</v>
      </c>
      <c r="IA54" s="5">
        <v>378547</v>
      </c>
      <c r="IB54" s="5">
        <v>373597</v>
      </c>
      <c r="IC54" s="5">
        <v>367031</v>
      </c>
      <c r="ID54" s="5">
        <v>361034</v>
      </c>
      <c r="IE54" s="5">
        <v>354203</v>
      </c>
      <c r="IF54" s="5">
        <v>345929</v>
      </c>
      <c r="IG54" s="5">
        <v>337621</v>
      </c>
      <c r="IH54" s="5">
        <v>328779</v>
      </c>
      <c r="II54" s="5">
        <v>320180</v>
      </c>
      <c r="IJ54" s="5">
        <v>312953</v>
      </c>
      <c r="IK54" s="5">
        <v>306721</v>
      </c>
      <c r="IL54" s="5">
        <v>301600</v>
      </c>
      <c r="IM54" s="5" t="s">
        <v>220</v>
      </c>
      <c r="IN54" s="5" t="s">
        <v>220</v>
      </c>
      <c r="IO54" s="5" t="s">
        <v>220</v>
      </c>
      <c r="IP54" s="5" t="s">
        <v>220</v>
      </c>
      <c r="IQ54" s="5" t="s">
        <v>220</v>
      </c>
      <c r="IR54" s="5" t="s">
        <v>220</v>
      </c>
      <c r="IS54" s="5" t="s">
        <v>220</v>
      </c>
      <c r="IT54" s="5" t="s">
        <v>220</v>
      </c>
      <c r="IU54" s="5" t="s">
        <v>220</v>
      </c>
      <c r="IV54" s="5" t="s">
        <v>220</v>
      </c>
      <c r="IW54" s="5" t="s">
        <v>220</v>
      </c>
      <c r="IX54" s="5" t="s">
        <v>220</v>
      </c>
      <c r="IY54">
        <v>8001660</v>
      </c>
      <c r="IZ54">
        <v>8034676</v>
      </c>
      <c r="JA54">
        <v>7820929</v>
      </c>
      <c r="JB54">
        <v>7812491</v>
      </c>
      <c r="JC54">
        <v>7798594</v>
      </c>
      <c r="JD54">
        <v>7608958</v>
      </c>
      <c r="JE54">
        <v>7710881</v>
      </c>
      <c r="JF54">
        <v>7715468</v>
      </c>
      <c r="JG54">
        <v>7661213</v>
      </c>
      <c r="JH54">
        <v>7434173</v>
      </c>
      <c r="JI54">
        <v>7119683</v>
      </c>
      <c r="JJ54">
        <v>7034354</v>
      </c>
      <c r="JK54">
        <v>7028514</v>
      </c>
      <c r="JL54">
        <v>6821168</v>
      </c>
      <c r="JM54">
        <v>6652638</v>
      </c>
      <c r="JN54">
        <v>6581336</v>
      </c>
      <c r="JO54">
        <v>6450445</v>
      </c>
      <c r="JP54">
        <v>6321684</v>
      </c>
      <c r="JQ54">
        <v>6218472</v>
      </c>
      <c r="JR54">
        <v>6114742</v>
      </c>
      <c r="JS54" t="s">
        <v>220</v>
      </c>
      <c r="JT54" t="s">
        <v>220</v>
      </c>
      <c r="JU54" t="s">
        <v>220</v>
      </c>
      <c r="JV54" t="s">
        <v>220</v>
      </c>
      <c r="JW54" t="s">
        <v>220</v>
      </c>
      <c r="JX54" t="s">
        <v>220</v>
      </c>
      <c r="JY54" t="s">
        <v>220</v>
      </c>
      <c r="JZ54" t="s">
        <v>220</v>
      </c>
      <c r="KA54" t="s">
        <v>220</v>
      </c>
      <c r="KB54" t="s">
        <v>220</v>
      </c>
      <c r="KC54" t="s">
        <v>220</v>
      </c>
      <c r="KD54" t="s">
        <v>220</v>
      </c>
    </row>
    <row r="55" spans="1:290" hidden="1" x14ac:dyDescent="0.3">
      <c r="A55" s="1" t="s">
        <v>53</v>
      </c>
      <c r="B55" s="2">
        <v>3005475</v>
      </c>
      <c r="C55" s="5">
        <v>1912242</v>
      </c>
      <c r="D55" s="5">
        <v>2002307</v>
      </c>
      <c r="E55" s="5">
        <v>1745673</v>
      </c>
      <c r="F55" s="5">
        <v>1825014</v>
      </c>
      <c r="G55" s="5">
        <v>1836255</v>
      </c>
      <c r="H55" s="5">
        <v>1950416</v>
      </c>
      <c r="I55" s="5">
        <v>1936603</v>
      </c>
      <c r="J55" s="5">
        <v>1850812</v>
      </c>
      <c r="K55" s="5">
        <v>1982703</v>
      </c>
      <c r="L55" s="5">
        <v>2060368</v>
      </c>
      <c r="M55" s="5">
        <v>1866473</v>
      </c>
      <c r="N55" s="5">
        <v>1952869</v>
      </c>
      <c r="O55" s="5">
        <v>1930493</v>
      </c>
      <c r="P55" s="5">
        <v>1898846</v>
      </c>
      <c r="Q55" s="5">
        <v>1881441</v>
      </c>
      <c r="R55" s="5">
        <v>1703858</v>
      </c>
      <c r="S55" s="5">
        <v>1728315</v>
      </c>
      <c r="T55" s="5">
        <v>1726449</v>
      </c>
      <c r="U55" s="5">
        <v>1681085</v>
      </c>
      <c r="V55" s="5">
        <v>1660928</v>
      </c>
      <c r="W55" s="5">
        <v>1509176</v>
      </c>
      <c r="X55" s="5">
        <v>1548630</v>
      </c>
      <c r="Y55" s="5">
        <v>1429787</v>
      </c>
      <c r="Z55" s="5">
        <v>1440512</v>
      </c>
      <c r="AA55" s="5">
        <v>1350340</v>
      </c>
      <c r="AB55" s="5">
        <v>1264721</v>
      </c>
      <c r="AC55" s="5">
        <v>1248483</v>
      </c>
      <c r="AD55" s="5">
        <v>1068595</v>
      </c>
      <c r="AE55" s="5">
        <v>1142752</v>
      </c>
      <c r="AF55" s="5">
        <v>1057656</v>
      </c>
      <c r="AG55" s="5">
        <v>1005670</v>
      </c>
      <c r="AH55" s="5">
        <v>1006264</v>
      </c>
      <c r="AI55" s="5">
        <v>5113889</v>
      </c>
      <c r="AJ55" s="5">
        <v>5236677</v>
      </c>
      <c r="AK55" s="5">
        <v>4841355</v>
      </c>
      <c r="AL55" s="5">
        <v>4950707</v>
      </c>
      <c r="AM55" s="5">
        <v>4940028</v>
      </c>
      <c r="AN55" s="5">
        <v>5131750</v>
      </c>
      <c r="AO55" s="5">
        <v>5620276</v>
      </c>
      <c r="AP55" s="5">
        <v>5618811</v>
      </c>
      <c r="AQ55" s="5">
        <v>5815365</v>
      </c>
      <c r="AR55" s="5">
        <v>5992663</v>
      </c>
      <c r="AS55" s="5">
        <v>5409839</v>
      </c>
      <c r="AT55" s="5">
        <v>5804705</v>
      </c>
      <c r="AU55" s="5">
        <v>5570398</v>
      </c>
      <c r="AV55" s="5">
        <v>5345291</v>
      </c>
      <c r="AW55" s="5">
        <v>5268035</v>
      </c>
      <c r="AX55" s="5">
        <v>4848664</v>
      </c>
      <c r="AY55" s="5">
        <v>4910979</v>
      </c>
      <c r="AZ55" s="5">
        <v>5293120</v>
      </c>
      <c r="BA55" s="5">
        <v>4591700</v>
      </c>
      <c r="BB55" s="5">
        <v>4578525</v>
      </c>
      <c r="BC55" s="5">
        <v>4355015</v>
      </c>
      <c r="BD55" s="5">
        <v>4390618</v>
      </c>
      <c r="BE55" s="5">
        <v>4173828</v>
      </c>
      <c r="BF55" s="5">
        <v>4098574</v>
      </c>
      <c r="BG55" s="5">
        <v>3845636</v>
      </c>
      <c r="BH55" s="5">
        <v>3736533</v>
      </c>
      <c r="BI55" s="5">
        <v>3644280</v>
      </c>
      <c r="BJ55" s="5">
        <v>3275297</v>
      </c>
      <c r="BK55" s="5">
        <v>3235400</v>
      </c>
      <c r="BL55" s="5">
        <v>3246261</v>
      </c>
      <c r="BM55" s="5">
        <v>3122231</v>
      </c>
      <c r="BN55" s="5">
        <v>3613827</v>
      </c>
      <c r="BO55" s="6">
        <v>13.2496443961009</v>
      </c>
      <c r="BP55" s="6">
        <v>13.74748540184626</v>
      </c>
      <c r="BQ55" s="6">
        <v>13.652892808164641</v>
      </c>
      <c r="BR55" s="6">
        <v>12.96390450654005</v>
      </c>
      <c r="BS55" s="6">
        <v>12.55664382125576</v>
      </c>
      <c r="BT55" s="6">
        <v>12.12397765399791</v>
      </c>
      <c r="BU55" s="6">
        <v>11.755487188384601</v>
      </c>
      <c r="BV55" s="6">
        <v>11.590906266597431</v>
      </c>
      <c r="BW55" s="6">
        <v>11.181099741110989</v>
      </c>
      <c r="BX55" s="6">
        <v>9.9448205636951403</v>
      </c>
      <c r="BY55" s="6">
        <v>9.6654440404741706</v>
      </c>
      <c r="BZ55" s="6">
        <v>9.1810002713954297</v>
      </c>
      <c r="CA55" s="6">
        <v>9.0434459194857997</v>
      </c>
      <c r="CB55" s="6">
        <v>8.3935716745855107</v>
      </c>
      <c r="CC55" s="6">
        <v>7.92887362870992</v>
      </c>
      <c r="CD55" s="6">
        <v>7.30066707436887</v>
      </c>
      <c r="CE55" s="6">
        <v>7.2438720696909504</v>
      </c>
      <c r="CF55" s="6">
        <v>7.3033681832662296</v>
      </c>
      <c r="CG55" s="6">
        <v>6.5781959735503897</v>
      </c>
      <c r="CH55" s="6">
        <v>6.5368878121146698</v>
      </c>
      <c r="CI55" s="6" t="s">
        <v>220</v>
      </c>
      <c r="CJ55" s="6" t="s">
        <v>220</v>
      </c>
      <c r="CK55" s="6" t="s">
        <v>220</v>
      </c>
      <c r="CL55" s="6" t="s">
        <v>220</v>
      </c>
      <c r="CM55" s="6" t="s">
        <v>220</v>
      </c>
      <c r="CN55" s="6" t="s">
        <v>220</v>
      </c>
      <c r="CO55" s="6" t="s">
        <v>220</v>
      </c>
      <c r="CP55" s="6" t="s">
        <v>220</v>
      </c>
      <c r="CQ55" s="6" t="s">
        <v>220</v>
      </c>
      <c r="CR55" s="6" t="s">
        <v>220</v>
      </c>
      <c r="CS55" s="6" t="s">
        <v>220</v>
      </c>
      <c r="CT55" s="6" t="s">
        <v>220</v>
      </c>
      <c r="CU55" s="6">
        <v>11.27466443318032</v>
      </c>
      <c r="CV55" s="6">
        <v>11.81779171844842</v>
      </c>
      <c r="CW55" s="6">
        <v>11.472040411601281</v>
      </c>
      <c r="CX55" s="6">
        <v>11.05619013803973</v>
      </c>
      <c r="CY55" s="6">
        <v>10.9823094479784</v>
      </c>
      <c r="CZ55" s="6">
        <v>10.838199825174859</v>
      </c>
      <c r="DA55" s="6">
        <v>10.502042509637191</v>
      </c>
      <c r="DB55" s="6">
        <v>10.217661845593391</v>
      </c>
      <c r="DC55" s="6">
        <v>10.018127621940041</v>
      </c>
      <c r="DD55" s="6">
        <v>8.9525193582173301</v>
      </c>
      <c r="DE55" s="6">
        <v>8.6318817311901501</v>
      </c>
      <c r="DF55" s="6">
        <v>8.1845549935707904</v>
      </c>
      <c r="DG55" s="6">
        <v>7.9982199427646998</v>
      </c>
      <c r="DH55" s="6">
        <v>7.4031172541633499</v>
      </c>
      <c r="DI55" s="6">
        <v>7.0523630784715703</v>
      </c>
      <c r="DJ55" s="6">
        <v>6.4014000824641304</v>
      </c>
      <c r="DK55" s="6">
        <v>6.39864414703991</v>
      </c>
      <c r="DL55" s="6">
        <v>6.4819996665773996</v>
      </c>
      <c r="DM55" s="6">
        <v>5.8541985517563999</v>
      </c>
      <c r="DN55" s="6">
        <v>5.7180849445138104</v>
      </c>
      <c r="DO55" s="6" t="s">
        <v>220</v>
      </c>
      <c r="DP55" s="6" t="s">
        <v>220</v>
      </c>
      <c r="DQ55" s="6" t="s">
        <v>220</v>
      </c>
      <c r="DR55" s="6" t="s">
        <v>220</v>
      </c>
      <c r="DS55" s="6" t="s">
        <v>220</v>
      </c>
      <c r="DT55" s="6" t="s">
        <v>220</v>
      </c>
      <c r="DU55" s="6" t="s">
        <v>220</v>
      </c>
      <c r="DV55" s="6" t="s">
        <v>220</v>
      </c>
      <c r="DW55" s="6" t="s">
        <v>220</v>
      </c>
      <c r="DX55" s="6" t="s">
        <v>220</v>
      </c>
      <c r="DY55" s="6" t="s">
        <v>220</v>
      </c>
      <c r="DZ55" s="6" t="s">
        <v>220</v>
      </c>
      <c r="EA55" s="6">
        <v>13.249644396100908</v>
      </c>
      <c r="EB55" s="6">
        <v>13.747485401846269</v>
      </c>
      <c r="EC55" s="6">
        <v>13.652892808164641</v>
      </c>
      <c r="ED55" s="6">
        <v>12.963904506540056</v>
      </c>
      <c r="EE55" s="6">
        <v>12.556643821255763</v>
      </c>
      <c r="EF55" s="6">
        <v>12.123977653997917</v>
      </c>
      <c r="EG55" s="6">
        <v>11.755487188384604</v>
      </c>
      <c r="EH55" s="6">
        <v>11.590906266597436</v>
      </c>
      <c r="EI55" s="6">
        <v>11.181099741110998</v>
      </c>
      <c r="EJ55" s="6">
        <v>9.9448205636951439</v>
      </c>
      <c r="EK55" s="6">
        <v>9.6654440404741777</v>
      </c>
      <c r="EL55" s="6">
        <v>9.1810002713954333</v>
      </c>
      <c r="EM55" s="6">
        <v>9.0434459194858103</v>
      </c>
      <c r="EN55" s="6">
        <v>8.3935716745855107</v>
      </c>
      <c r="EO55" s="6">
        <v>7.9288736287099244</v>
      </c>
      <c r="EP55" s="6">
        <v>7.3006670743688735</v>
      </c>
      <c r="EQ55" s="6">
        <v>7.2438720696909593</v>
      </c>
      <c r="ER55" s="6">
        <v>7.3033681832662403</v>
      </c>
      <c r="ES55" s="6">
        <v>6.5781959735503994</v>
      </c>
      <c r="ET55" s="6">
        <v>6.5368878121146734</v>
      </c>
      <c r="EU55" s="6" t="s">
        <v>220</v>
      </c>
      <c r="EV55" s="6" t="s">
        <v>220</v>
      </c>
      <c r="EW55" s="6" t="s">
        <v>220</v>
      </c>
      <c r="EX55" s="6" t="s">
        <v>220</v>
      </c>
      <c r="EY55" s="6" t="s">
        <v>220</v>
      </c>
      <c r="EZ55" s="6" t="s">
        <v>220</v>
      </c>
      <c r="FA55" s="6" t="s">
        <v>220</v>
      </c>
      <c r="FB55" s="6" t="s">
        <v>220</v>
      </c>
      <c r="FC55" s="6" t="s">
        <v>220</v>
      </c>
      <c r="FD55" s="6" t="s">
        <v>220</v>
      </c>
      <c r="FE55" s="6" t="s">
        <v>220</v>
      </c>
      <c r="FF55" s="6" t="s">
        <v>220</v>
      </c>
      <c r="FG55" s="6">
        <v>11.274664433180325</v>
      </c>
      <c r="FH55" s="6">
        <v>11.817791718448426</v>
      </c>
      <c r="FI55" s="6">
        <v>11.472040411601283</v>
      </c>
      <c r="FJ55" s="6">
        <v>11.056190138039732</v>
      </c>
      <c r="FK55" s="6">
        <v>10.982309447978409</v>
      </c>
      <c r="FL55" s="6">
        <v>10.838199825174863</v>
      </c>
      <c r="FM55" s="6">
        <v>10.502042509637194</v>
      </c>
      <c r="FN55" s="6">
        <v>10.217661845593394</v>
      </c>
      <c r="FO55" s="6">
        <v>10.018127621940048</v>
      </c>
      <c r="FP55" s="6">
        <v>8.9525193582173337</v>
      </c>
      <c r="FQ55" s="6">
        <v>8.6318817311901519</v>
      </c>
      <c r="FR55" s="6">
        <v>8.1845549935707975</v>
      </c>
      <c r="FS55" s="6">
        <v>7.9982199427647007</v>
      </c>
      <c r="FT55" s="6">
        <v>7.4031172541633543</v>
      </c>
      <c r="FU55" s="6">
        <v>7.0523630784715712</v>
      </c>
      <c r="FV55" s="6">
        <v>6.4014000824641339</v>
      </c>
      <c r="FW55" s="6">
        <v>6.3986441470399162</v>
      </c>
      <c r="FX55" s="6">
        <v>6.4819996665774076</v>
      </c>
      <c r="FY55" s="6">
        <v>5.8541985517564061</v>
      </c>
      <c r="FZ55" s="6">
        <v>5.7180849445138149</v>
      </c>
      <c r="GA55" s="6" t="s">
        <v>220</v>
      </c>
      <c r="GB55" s="6" t="s">
        <v>220</v>
      </c>
      <c r="GC55" s="6" t="s">
        <v>220</v>
      </c>
      <c r="GD55" s="6" t="s">
        <v>220</v>
      </c>
      <c r="GE55" s="6" t="s">
        <v>220</v>
      </c>
      <c r="GF55" s="6" t="s">
        <v>220</v>
      </c>
      <c r="GG55" s="6" t="s">
        <v>220</v>
      </c>
      <c r="GH55" s="6" t="s">
        <v>220</v>
      </c>
      <c r="GI55" s="6" t="s">
        <v>220</v>
      </c>
      <c r="GJ55" s="6" t="s">
        <v>220</v>
      </c>
      <c r="GK55" s="6" t="s">
        <v>220</v>
      </c>
      <c r="GL55" s="6" t="s">
        <v>220</v>
      </c>
      <c r="GM55" s="5">
        <v>147113</v>
      </c>
      <c r="GN55" s="5">
        <v>145798</v>
      </c>
      <c r="GO55" s="5">
        <v>144718</v>
      </c>
      <c r="GP55" s="5">
        <v>143554</v>
      </c>
      <c r="GQ55" s="5">
        <v>142554</v>
      </c>
      <c r="GR55" s="5">
        <v>141837</v>
      </c>
      <c r="GS55" s="5">
        <v>141376</v>
      </c>
      <c r="GT55" s="5">
        <v>140602</v>
      </c>
      <c r="GU55" s="5">
        <v>139642</v>
      </c>
      <c r="GV55" s="5">
        <v>141678</v>
      </c>
      <c r="GW55" s="5">
        <v>140815</v>
      </c>
      <c r="GX55" s="5">
        <v>140791</v>
      </c>
      <c r="GY55" s="5">
        <v>139840</v>
      </c>
      <c r="GZ55" s="5">
        <v>137708</v>
      </c>
      <c r="HA55" s="5">
        <v>134725</v>
      </c>
      <c r="HB55" s="5">
        <v>132222</v>
      </c>
      <c r="HC55" s="5">
        <v>129879</v>
      </c>
      <c r="HD55" s="5">
        <v>127682</v>
      </c>
      <c r="HE55" s="5">
        <v>125997</v>
      </c>
      <c r="HF55" s="5">
        <v>123618</v>
      </c>
      <c r="HG55" s="5" t="s">
        <v>220</v>
      </c>
      <c r="HH55" s="5" t="s">
        <v>220</v>
      </c>
      <c r="HI55" s="5" t="s">
        <v>220</v>
      </c>
      <c r="HJ55" s="5" t="s">
        <v>220</v>
      </c>
      <c r="HK55" s="5" t="s">
        <v>220</v>
      </c>
      <c r="HL55" s="5" t="s">
        <v>220</v>
      </c>
      <c r="HM55" s="5" t="s">
        <v>220</v>
      </c>
      <c r="HN55" s="5" t="s">
        <v>220</v>
      </c>
      <c r="HO55" s="5" t="s">
        <v>220</v>
      </c>
      <c r="HP55" s="5" t="s">
        <v>220</v>
      </c>
      <c r="HQ55" s="5" t="s">
        <v>220</v>
      </c>
      <c r="HR55" s="5" t="s">
        <v>220</v>
      </c>
      <c r="HS55" s="5">
        <v>174524</v>
      </c>
      <c r="HT55" s="5">
        <v>173040</v>
      </c>
      <c r="HU55" s="5">
        <v>171834</v>
      </c>
      <c r="HV55" s="5">
        <v>170530</v>
      </c>
      <c r="HW55" s="5">
        <v>169341</v>
      </c>
      <c r="HX55" s="5">
        <v>168542</v>
      </c>
      <c r="HY55" s="5">
        <v>168055</v>
      </c>
      <c r="HZ55" s="5">
        <v>167153</v>
      </c>
      <c r="IA55" s="5">
        <v>166206</v>
      </c>
      <c r="IB55" s="5">
        <v>168585</v>
      </c>
      <c r="IC55" s="5">
        <v>167662</v>
      </c>
      <c r="ID55" s="5">
        <v>167643</v>
      </c>
      <c r="IE55" s="5">
        <v>166474</v>
      </c>
      <c r="IF55" s="5">
        <v>164011</v>
      </c>
      <c r="IG55" s="5">
        <v>160623</v>
      </c>
      <c r="IH55" s="5">
        <v>157661</v>
      </c>
      <c r="II55" s="5">
        <v>155045</v>
      </c>
      <c r="IJ55" s="5">
        <v>152590</v>
      </c>
      <c r="IK55" s="5">
        <v>150661</v>
      </c>
      <c r="IL55" s="5">
        <v>148153</v>
      </c>
      <c r="IM55" s="5" t="s">
        <v>220</v>
      </c>
      <c r="IN55" s="5" t="s">
        <v>220</v>
      </c>
      <c r="IO55" s="5" t="s">
        <v>220</v>
      </c>
      <c r="IP55" s="5" t="s">
        <v>220</v>
      </c>
      <c r="IQ55" s="5" t="s">
        <v>220</v>
      </c>
      <c r="IR55" s="5" t="s">
        <v>220</v>
      </c>
      <c r="IS55" s="5" t="s">
        <v>220</v>
      </c>
      <c r="IT55" s="5" t="s">
        <v>220</v>
      </c>
      <c r="IU55" s="5" t="s">
        <v>220</v>
      </c>
      <c r="IV55" s="5" t="s">
        <v>220</v>
      </c>
      <c r="IW55" s="5" t="s">
        <v>220</v>
      </c>
      <c r="IX55" s="5" t="s">
        <v>220</v>
      </c>
      <c r="IY55">
        <v>4780568</v>
      </c>
      <c r="IZ55">
        <v>4891523</v>
      </c>
      <c r="JA55">
        <v>4515535</v>
      </c>
      <c r="JB55">
        <v>4618960</v>
      </c>
      <c r="JC55">
        <v>4609240</v>
      </c>
      <c r="JD55">
        <v>4693833</v>
      </c>
      <c r="JE55">
        <v>4623234</v>
      </c>
      <c r="JF55">
        <v>4561709</v>
      </c>
      <c r="JG55">
        <v>4710491</v>
      </c>
      <c r="JH55">
        <v>4838772</v>
      </c>
      <c r="JI55">
        <v>4561879</v>
      </c>
      <c r="JJ55">
        <v>4771976</v>
      </c>
      <c r="JK55">
        <v>4768386</v>
      </c>
      <c r="JL55">
        <v>4704140</v>
      </c>
      <c r="JM55">
        <v>4586094</v>
      </c>
      <c r="JN55">
        <v>4314603</v>
      </c>
      <c r="JO55">
        <v>4277750</v>
      </c>
      <c r="JP55">
        <v>4234866</v>
      </c>
      <c r="JQ55">
        <v>4163388</v>
      </c>
      <c r="JR55">
        <v>4107599</v>
      </c>
      <c r="JS55" t="s">
        <v>220</v>
      </c>
      <c r="JT55" t="s">
        <v>220</v>
      </c>
      <c r="JU55" t="s">
        <v>220</v>
      </c>
      <c r="JV55" t="s">
        <v>220</v>
      </c>
      <c r="JW55" t="s">
        <v>220</v>
      </c>
      <c r="JX55" t="s">
        <v>220</v>
      </c>
      <c r="JY55" t="s">
        <v>220</v>
      </c>
      <c r="JZ55" t="s">
        <v>220</v>
      </c>
      <c r="KA55" t="s">
        <v>220</v>
      </c>
      <c r="KB55" t="s">
        <v>220</v>
      </c>
      <c r="KC55" t="s">
        <v>220</v>
      </c>
      <c r="KD55" t="s">
        <v>220</v>
      </c>
    </row>
    <row r="56" spans="1:290" hidden="1" x14ac:dyDescent="0.3">
      <c r="A56" s="1" t="s">
        <v>54</v>
      </c>
      <c r="B56" s="2">
        <v>4057031</v>
      </c>
      <c r="C56" s="5" t="s">
        <v>220</v>
      </c>
      <c r="D56" s="5" t="s">
        <v>220</v>
      </c>
      <c r="E56" s="5" t="s">
        <v>220</v>
      </c>
      <c r="F56" s="5" t="s">
        <v>220</v>
      </c>
      <c r="G56" s="5" t="s">
        <v>220</v>
      </c>
      <c r="H56" s="5" t="s">
        <v>220</v>
      </c>
      <c r="I56" s="5" t="s">
        <v>220</v>
      </c>
      <c r="J56" s="5" t="s">
        <v>220</v>
      </c>
      <c r="K56" s="5" t="s">
        <v>220</v>
      </c>
      <c r="L56" s="5" t="s">
        <v>220</v>
      </c>
      <c r="M56" s="5" t="s">
        <v>220</v>
      </c>
      <c r="N56" s="5" t="s">
        <v>220</v>
      </c>
      <c r="O56" s="5" t="s">
        <v>220</v>
      </c>
      <c r="P56" s="5" t="s">
        <v>220</v>
      </c>
      <c r="Q56" s="5" t="s">
        <v>220</v>
      </c>
      <c r="R56" s="5" t="s">
        <v>220</v>
      </c>
      <c r="S56" s="5" t="s">
        <v>220</v>
      </c>
      <c r="T56" s="5" t="s">
        <v>220</v>
      </c>
      <c r="U56" s="5">
        <v>38624358</v>
      </c>
      <c r="V56" s="5">
        <v>37648352</v>
      </c>
      <c r="W56" s="5">
        <v>35081048</v>
      </c>
      <c r="X56" s="5">
        <v>36744191</v>
      </c>
      <c r="Y56" s="5">
        <v>33551865</v>
      </c>
      <c r="Z56" s="5">
        <v>32991758</v>
      </c>
      <c r="AA56" s="5">
        <v>30728850</v>
      </c>
      <c r="AB56" s="5">
        <v>30250342</v>
      </c>
      <c r="AC56" s="5">
        <v>29992945</v>
      </c>
      <c r="AD56" s="5">
        <v>27266411</v>
      </c>
      <c r="AE56" s="5">
        <v>28505885</v>
      </c>
      <c r="AF56" s="5">
        <v>28059091</v>
      </c>
      <c r="AG56" s="5">
        <v>27204860</v>
      </c>
      <c r="AH56" s="5">
        <v>26634150</v>
      </c>
      <c r="AI56" s="5" t="s">
        <v>220</v>
      </c>
      <c r="AJ56" s="5" t="s">
        <v>220</v>
      </c>
      <c r="AK56" s="5" t="s">
        <v>220</v>
      </c>
      <c r="AL56" s="5" t="s">
        <v>220</v>
      </c>
      <c r="AM56" s="5" t="s">
        <v>220</v>
      </c>
      <c r="AN56" s="5" t="s">
        <v>220</v>
      </c>
      <c r="AO56" s="5" t="s">
        <v>220</v>
      </c>
      <c r="AP56" s="5" t="s">
        <v>220</v>
      </c>
      <c r="AQ56" s="5" t="s">
        <v>220</v>
      </c>
      <c r="AR56" s="5" t="s">
        <v>220</v>
      </c>
      <c r="AS56" s="5" t="s">
        <v>220</v>
      </c>
      <c r="AT56" s="5" t="s">
        <v>220</v>
      </c>
      <c r="AU56" s="5" t="s">
        <v>220</v>
      </c>
      <c r="AV56" s="5" t="s">
        <v>220</v>
      </c>
      <c r="AW56" s="5" t="s">
        <v>220</v>
      </c>
      <c r="AX56" s="5" t="s">
        <v>220</v>
      </c>
      <c r="AY56" s="5" t="s">
        <v>220</v>
      </c>
      <c r="AZ56" s="5" t="s">
        <v>220</v>
      </c>
      <c r="BA56" s="5">
        <v>106699955</v>
      </c>
      <c r="BB56" s="5">
        <v>104112934</v>
      </c>
      <c r="BC56" s="5">
        <v>99288592</v>
      </c>
      <c r="BD56" s="5">
        <v>102134351</v>
      </c>
      <c r="BE56" s="5">
        <v>96639955</v>
      </c>
      <c r="BF56" s="5">
        <v>94616152</v>
      </c>
      <c r="BG56" s="5">
        <v>89062761</v>
      </c>
      <c r="BH56" s="5">
        <v>88360657</v>
      </c>
      <c r="BI56" s="5">
        <v>85190026</v>
      </c>
      <c r="BJ56" s="5">
        <v>80322434</v>
      </c>
      <c r="BK56" s="5">
        <v>82357539</v>
      </c>
      <c r="BL56" s="5">
        <v>83727833</v>
      </c>
      <c r="BM56" s="5">
        <v>81942526</v>
      </c>
      <c r="BN56" s="5">
        <v>80724546</v>
      </c>
      <c r="BO56" s="6" t="s">
        <v>220</v>
      </c>
      <c r="BP56" s="6" t="s">
        <v>220</v>
      </c>
      <c r="BQ56" s="6" t="s">
        <v>220</v>
      </c>
      <c r="BR56" s="6" t="s">
        <v>220</v>
      </c>
      <c r="BS56" s="6" t="s">
        <v>220</v>
      </c>
      <c r="BT56" s="6" t="s">
        <v>220</v>
      </c>
      <c r="BU56" s="6" t="s">
        <v>220</v>
      </c>
      <c r="BV56" s="6" t="s">
        <v>220</v>
      </c>
      <c r="BW56" s="6" t="s">
        <v>220</v>
      </c>
      <c r="BX56" s="6" t="s">
        <v>220</v>
      </c>
      <c r="BY56" s="6" t="s">
        <v>220</v>
      </c>
      <c r="BZ56" s="6" t="s">
        <v>220</v>
      </c>
      <c r="CA56" s="6" t="s">
        <v>220</v>
      </c>
      <c r="CB56" s="6" t="s">
        <v>220</v>
      </c>
      <c r="CC56" s="6" t="s">
        <v>220</v>
      </c>
      <c r="CD56" s="6" t="s">
        <v>220</v>
      </c>
      <c r="CE56" s="6" t="s">
        <v>220</v>
      </c>
      <c r="CF56" s="6" t="s">
        <v>220</v>
      </c>
      <c r="CG56" s="6">
        <v>9.0024874976562703</v>
      </c>
      <c r="CH56" s="6">
        <v>7.7343996358725002</v>
      </c>
      <c r="CI56" s="6" t="s">
        <v>220</v>
      </c>
      <c r="CJ56" s="6" t="s">
        <v>220</v>
      </c>
      <c r="CK56" s="6" t="s">
        <v>220</v>
      </c>
      <c r="CL56" s="6" t="s">
        <v>220</v>
      </c>
      <c r="CM56" s="6" t="s">
        <v>220</v>
      </c>
      <c r="CN56" s="6" t="s">
        <v>220</v>
      </c>
      <c r="CO56" s="6" t="s">
        <v>220</v>
      </c>
      <c r="CP56" s="6" t="s">
        <v>220</v>
      </c>
      <c r="CQ56" s="6" t="s">
        <v>220</v>
      </c>
      <c r="CR56" s="6" t="s">
        <v>220</v>
      </c>
      <c r="CS56" s="6" t="s">
        <v>220</v>
      </c>
      <c r="CT56" s="6" t="s">
        <v>220</v>
      </c>
      <c r="CU56" s="6" t="s">
        <v>220</v>
      </c>
      <c r="CV56" s="6" t="s">
        <v>220</v>
      </c>
      <c r="CW56" s="6" t="s">
        <v>220</v>
      </c>
      <c r="CX56" s="6" t="s">
        <v>220</v>
      </c>
      <c r="CY56" s="6" t="s">
        <v>220</v>
      </c>
      <c r="CZ56" s="6" t="s">
        <v>220</v>
      </c>
      <c r="DA56" s="6" t="s">
        <v>220</v>
      </c>
      <c r="DB56" s="6" t="s">
        <v>220</v>
      </c>
      <c r="DC56" s="6" t="s">
        <v>220</v>
      </c>
      <c r="DD56" s="6" t="s">
        <v>220</v>
      </c>
      <c r="DE56" s="6" t="s">
        <v>220</v>
      </c>
      <c r="DF56" s="6" t="s">
        <v>220</v>
      </c>
      <c r="DG56" s="6" t="s">
        <v>220</v>
      </c>
      <c r="DH56" s="6" t="s">
        <v>220</v>
      </c>
      <c r="DI56" s="6" t="s">
        <v>220</v>
      </c>
      <c r="DJ56" s="6" t="s">
        <v>220</v>
      </c>
      <c r="DK56" s="6" t="s">
        <v>220</v>
      </c>
      <c r="DL56" s="6" t="s">
        <v>220</v>
      </c>
      <c r="DM56" s="6">
        <v>7.5568451910079304</v>
      </c>
      <c r="DN56" s="6">
        <v>6.3770208205304</v>
      </c>
      <c r="DO56" s="6" t="s">
        <v>220</v>
      </c>
      <c r="DP56" s="6" t="s">
        <v>220</v>
      </c>
      <c r="DQ56" s="6" t="s">
        <v>220</v>
      </c>
      <c r="DR56" s="6" t="s">
        <v>220</v>
      </c>
      <c r="DS56" s="6" t="s">
        <v>220</v>
      </c>
      <c r="DT56" s="6" t="s">
        <v>220</v>
      </c>
      <c r="DU56" s="6" t="s">
        <v>220</v>
      </c>
      <c r="DV56" s="6" t="s">
        <v>220</v>
      </c>
      <c r="DW56" s="6" t="s">
        <v>220</v>
      </c>
      <c r="DX56" s="6" t="s">
        <v>220</v>
      </c>
      <c r="DY56" s="6" t="s">
        <v>220</v>
      </c>
      <c r="DZ56" s="6" t="s">
        <v>220</v>
      </c>
      <c r="EA56" s="6" t="s">
        <v>220</v>
      </c>
      <c r="EB56" s="6" t="s">
        <v>220</v>
      </c>
      <c r="EC56" s="6" t="s">
        <v>220</v>
      </c>
      <c r="ED56" s="6" t="s">
        <v>220</v>
      </c>
      <c r="EE56" s="6" t="s">
        <v>220</v>
      </c>
      <c r="EF56" s="6" t="s">
        <v>220</v>
      </c>
      <c r="EG56" s="6" t="s">
        <v>220</v>
      </c>
      <c r="EH56" s="6" t="s">
        <v>220</v>
      </c>
      <c r="EI56" s="6" t="s">
        <v>220</v>
      </c>
      <c r="EJ56" s="6" t="s">
        <v>220</v>
      </c>
      <c r="EK56" s="6" t="s">
        <v>220</v>
      </c>
      <c r="EL56" s="6" t="s">
        <v>220</v>
      </c>
      <c r="EM56" s="6" t="s">
        <v>220</v>
      </c>
      <c r="EN56" s="6" t="s">
        <v>220</v>
      </c>
      <c r="EO56" s="6" t="s">
        <v>220</v>
      </c>
      <c r="EP56" s="6" t="s">
        <v>220</v>
      </c>
      <c r="EQ56" s="6" t="s">
        <v>220</v>
      </c>
      <c r="ER56" s="6" t="s">
        <v>220</v>
      </c>
      <c r="ES56" s="6">
        <v>9.0024874976562721</v>
      </c>
      <c r="ET56" s="6">
        <v>7.7343996358725073</v>
      </c>
      <c r="EU56" s="6" t="s">
        <v>220</v>
      </c>
      <c r="EV56" s="6" t="s">
        <v>220</v>
      </c>
      <c r="EW56" s="6" t="s">
        <v>220</v>
      </c>
      <c r="EX56" s="6" t="s">
        <v>220</v>
      </c>
      <c r="EY56" s="6" t="s">
        <v>220</v>
      </c>
      <c r="EZ56" s="6" t="s">
        <v>220</v>
      </c>
      <c r="FA56" s="6" t="s">
        <v>220</v>
      </c>
      <c r="FB56" s="6" t="s">
        <v>220</v>
      </c>
      <c r="FC56" s="6" t="s">
        <v>220</v>
      </c>
      <c r="FD56" s="6" t="s">
        <v>220</v>
      </c>
      <c r="FE56" s="6" t="s">
        <v>220</v>
      </c>
      <c r="FF56" s="6" t="s">
        <v>220</v>
      </c>
      <c r="FG56" s="6" t="s">
        <v>220</v>
      </c>
      <c r="FH56" s="6" t="s">
        <v>220</v>
      </c>
      <c r="FI56" s="6" t="s">
        <v>220</v>
      </c>
      <c r="FJ56" s="6" t="s">
        <v>220</v>
      </c>
      <c r="FK56" s="6" t="s">
        <v>220</v>
      </c>
      <c r="FL56" s="6" t="s">
        <v>220</v>
      </c>
      <c r="FM56" s="6" t="s">
        <v>220</v>
      </c>
      <c r="FN56" s="6" t="s">
        <v>220</v>
      </c>
      <c r="FO56" s="6" t="s">
        <v>220</v>
      </c>
      <c r="FP56" s="6" t="s">
        <v>220</v>
      </c>
      <c r="FQ56" s="6" t="s">
        <v>220</v>
      </c>
      <c r="FR56" s="6" t="s">
        <v>220</v>
      </c>
      <c r="FS56" s="6" t="s">
        <v>220</v>
      </c>
      <c r="FT56" s="6" t="s">
        <v>220</v>
      </c>
      <c r="FU56" s="6" t="s">
        <v>220</v>
      </c>
      <c r="FV56" s="6" t="s">
        <v>220</v>
      </c>
      <c r="FW56" s="6" t="s">
        <v>220</v>
      </c>
      <c r="FX56" s="6" t="s">
        <v>220</v>
      </c>
      <c r="FY56" s="6">
        <v>7.5568451910079393</v>
      </c>
      <c r="FZ56" s="6">
        <v>6.3770208205304062</v>
      </c>
      <c r="GA56" s="6" t="s">
        <v>220</v>
      </c>
      <c r="GB56" s="6" t="s">
        <v>220</v>
      </c>
      <c r="GC56" s="6" t="s">
        <v>220</v>
      </c>
      <c r="GD56" s="6" t="s">
        <v>220</v>
      </c>
      <c r="GE56" s="6" t="s">
        <v>220</v>
      </c>
      <c r="GF56" s="6" t="s">
        <v>220</v>
      </c>
      <c r="GG56" s="6" t="s">
        <v>220</v>
      </c>
      <c r="GH56" s="6" t="s">
        <v>220</v>
      </c>
      <c r="GI56" s="6" t="s">
        <v>220</v>
      </c>
      <c r="GJ56" s="6" t="s">
        <v>220</v>
      </c>
      <c r="GK56" s="6" t="s">
        <v>220</v>
      </c>
      <c r="GL56" s="6" t="s">
        <v>220</v>
      </c>
      <c r="GM56" s="5" t="s">
        <v>220</v>
      </c>
      <c r="GN56" s="5" t="s">
        <v>220</v>
      </c>
      <c r="GO56" s="5" t="s">
        <v>220</v>
      </c>
      <c r="GP56" s="5" t="s">
        <v>220</v>
      </c>
      <c r="GQ56" s="5" t="s">
        <v>220</v>
      </c>
      <c r="GR56" s="5" t="s">
        <v>220</v>
      </c>
      <c r="GS56" s="5" t="s">
        <v>220</v>
      </c>
      <c r="GT56" s="5" t="s">
        <v>220</v>
      </c>
      <c r="GU56" s="5" t="s">
        <v>220</v>
      </c>
      <c r="GV56" s="5" t="s">
        <v>220</v>
      </c>
      <c r="GW56" s="5" t="s">
        <v>220</v>
      </c>
      <c r="GX56" s="5" t="s">
        <v>220</v>
      </c>
      <c r="GY56" s="5" t="s">
        <v>220</v>
      </c>
      <c r="GZ56" s="5" t="s">
        <v>220</v>
      </c>
      <c r="HA56" s="5" t="s">
        <v>220</v>
      </c>
      <c r="HB56" s="5" t="s">
        <v>220</v>
      </c>
      <c r="HC56" s="5" t="s">
        <v>220</v>
      </c>
      <c r="HD56" s="5" t="s">
        <v>220</v>
      </c>
      <c r="HE56" s="5">
        <v>2441268</v>
      </c>
      <c r="HF56" s="5">
        <v>2295943</v>
      </c>
      <c r="HG56" s="5" t="s">
        <v>220</v>
      </c>
      <c r="HH56" s="5" t="s">
        <v>220</v>
      </c>
      <c r="HI56" s="5" t="s">
        <v>220</v>
      </c>
      <c r="HJ56" s="5" t="s">
        <v>220</v>
      </c>
      <c r="HK56" s="5" t="s">
        <v>220</v>
      </c>
      <c r="HL56" s="5" t="s">
        <v>220</v>
      </c>
      <c r="HM56" s="5" t="s">
        <v>220</v>
      </c>
      <c r="HN56" s="5" t="s">
        <v>220</v>
      </c>
      <c r="HO56" s="5" t="s">
        <v>220</v>
      </c>
      <c r="HP56" s="5" t="s">
        <v>220</v>
      </c>
      <c r="HQ56" s="5" t="s">
        <v>220</v>
      </c>
      <c r="HR56" s="5" t="s">
        <v>220</v>
      </c>
      <c r="HS56" s="5" t="s">
        <v>220</v>
      </c>
      <c r="HT56" s="5" t="s">
        <v>220</v>
      </c>
      <c r="HU56" s="5" t="s">
        <v>220</v>
      </c>
      <c r="HV56" s="5" t="s">
        <v>220</v>
      </c>
      <c r="HW56" s="5" t="s">
        <v>220</v>
      </c>
      <c r="HX56" s="5" t="s">
        <v>220</v>
      </c>
      <c r="HY56" s="5" t="s">
        <v>220</v>
      </c>
      <c r="HZ56" s="5" t="s">
        <v>220</v>
      </c>
      <c r="IA56" s="5" t="s">
        <v>220</v>
      </c>
      <c r="IB56" s="5" t="s">
        <v>220</v>
      </c>
      <c r="IC56" s="5" t="s">
        <v>220</v>
      </c>
      <c r="ID56" s="5" t="s">
        <v>220</v>
      </c>
      <c r="IE56" s="5" t="s">
        <v>220</v>
      </c>
      <c r="IF56" s="5" t="s">
        <v>220</v>
      </c>
      <c r="IG56" s="5" t="s">
        <v>220</v>
      </c>
      <c r="IH56" s="5" t="s">
        <v>220</v>
      </c>
      <c r="II56" s="5" t="s">
        <v>220</v>
      </c>
      <c r="IJ56" s="5" t="s">
        <v>220</v>
      </c>
      <c r="IK56" s="5">
        <v>2791898</v>
      </c>
      <c r="IL56" s="5">
        <v>2603029</v>
      </c>
      <c r="IM56" s="5" t="s">
        <v>220</v>
      </c>
      <c r="IN56" s="5" t="s">
        <v>220</v>
      </c>
      <c r="IO56" s="5" t="s">
        <v>220</v>
      </c>
      <c r="IP56" s="5" t="s">
        <v>220</v>
      </c>
      <c r="IQ56" s="5" t="s">
        <v>220</v>
      </c>
      <c r="IR56" s="5" t="s">
        <v>220</v>
      </c>
      <c r="IS56" s="5" t="s">
        <v>220</v>
      </c>
      <c r="IT56" s="5" t="s">
        <v>220</v>
      </c>
      <c r="IU56" s="5" t="s">
        <v>220</v>
      </c>
      <c r="IV56" s="5" t="s">
        <v>220</v>
      </c>
      <c r="IW56" s="5" t="s">
        <v>220</v>
      </c>
      <c r="IX56" s="5" t="s">
        <v>220</v>
      </c>
      <c r="IY56" t="s">
        <v>220</v>
      </c>
      <c r="IZ56" t="s">
        <v>220</v>
      </c>
      <c r="JA56" t="s">
        <v>220</v>
      </c>
      <c r="JB56" t="s">
        <v>220</v>
      </c>
      <c r="JC56" t="s">
        <v>220</v>
      </c>
      <c r="JD56" t="s">
        <v>220</v>
      </c>
      <c r="JE56" t="s">
        <v>220</v>
      </c>
      <c r="JF56" t="s">
        <v>220</v>
      </c>
      <c r="JG56" t="s">
        <v>220</v>
      </c>
      <c r="JH56" t="s">
        <v>220</v>
      </c>
      <c r="JI56" t="s">
        <v>220</v>
      </c>
      <c r="JJ56" t="s">
        <v>220</v>
      </c>
      <c r="JK56" t="s">
        <v>220</v>
      </c>
      <c r="JL56" t="s">
        <v>220</v>
      </c>
      <c r="JM56" t="s">
        <v>220</v>
      </c>
      <c r="JN56" t="s">
        <v>220</v>
      </c>
      <c r="JO56" t="s">
        <v>220</v>
      </c>
      <c r="JP56" t="s">
        <v>220</v>
      </c>
      <c r="JQ56">
        <v>102526131</v>
      </c>
      <c r="JR56">
        <v>100885134</v>
      </c>
      <c r="JS56" t="s">
        <v>220</v>
      </c>
      <c r="JT56" t="s">
        <v>220</v>
      </c>
      <c r="JU56" t="s">
        <v>220</v>
      </c>
      <c r="JV56" t="s">
        <v>220</v>
      </c>
      <c r="JW56" t="s">
        <v>220</v>
      </c>
      <c r="JX56" t="s">
        <v>220</v>
      </c>
      <c r="JY56" t="s">
        <v>220</v>
      </c>
      <c r="JZ56" t="s">
        <v>220</v>
      </c>
      <c r="KA56" t="s">
        <v>220</v>
      </c>
      <c r="KB56" t="s">
        <v>220</v>
      </c>
      <c r="KC56" t="s">
        <v>220</v>
      </c>
      <c r="KD56" t="s">
        <v>220</v>
      </c>
    </row>
    <row r="57" spans="1:290" hidden="1" x14ac:dyDescent="0.3">
      <c r="A57" s="1" t="s">
        <v>55</v>
      </c>
      <c r="B57" s="2">
        <v>4056995</v>
      </c>
      <c r="C57" s="5">
        <v>7996195</v>
      </c>
      <c r="D57" s="5">
        <v>8248061</v>
      </c>
      <c r="E57" s="5">
        <v>7298416</v>
      </c>
      <c r="F57" s="5">
        <v>7618443</v>
      </c>
      <c r="G57" s="5">
        <v>8016308</v>
      </c>
      <c r="H57" s="5">
        <v>8069921</v>
      </c>
      <c r="I57" s="5">
        <v>7921078</v>
      </c>
      <c r="J57" s="5">
        <v>7858973</v>
      </c>
      <c r="K57" s="5">
        <v>8228536</v>
      </c>
      <c r="L57" s="5">
        <v>8500577</v>
      </c>
      <c r="M57" s="5">
        <v>7464428</v>
      </c>
      <c r="N57" s="5">
        <v>7678130</v>
      </c>
      <c r="O57" s="5">
        <v>7725494</v>
      </c>
      <c r="P57" s="5">
        <v>7655291</v>
      </c>
      <c r="Q57" s="5">
        <v>7653320</v>
      </c>
      <c r="R57" s="5">
        <v>7027994</v>
      </c>
      <c r="S57" s="5">
        <v>7057090</v>
      </c>
      <c r="T57" s="5">
        <v>7049464</v>
      </c>
      <c r="U57" s="5">
        <v>6917981</v>
      </c>
      <c r="V57" s="5">
        <v>6791425</v>
      </c>
      <c r="W57" s="5">
        <v>6492924</v>
      </c>
      <c r="X57" s="5">
        <v>6613558</v>
      </c>
      <c r="Y57" s="5">
        <v>5988297</v>
      </c>
      <c r="Z57" s="5">
        <v>6022826</v>
      </c>
      <c r="AA57" s="5">
        <v>5867479</v>
      </c>
      <c r="AB57" s="5">
        <v>5521794</v>
      </c>
      <c r="AC57" s="5">
        <v>5680147</v>
      </c>
      <c r="AD57" s="5">
        <v>5102300</v>
      </c>
      <c r="AE57" s="5">
        <v>5564029</v>
      </c>
      <c r="AF57" s="5">
        <v>5400780</v>
      </c>
      <c r="AG57" s="5">
        <v>5098307</v>
      </c>
      <c r="AH57" s="5">
        <v>5149008</v>
      </c>
      <c r="AI57" s="5">
        <v>31203431</v>
      </c>
      <c r="AJ57" s="5">
        <v>30744992</v>
      </c>
      <c r="AK57" s="5">
        <v>29219532</v>
      </c>
      <c r="AL57" s="5">
        <v>29363790</v>
      </c>
      <c r="AM57" s="5">
        <v>31379457</v>
      </c>
      <c r="AN57" s="5">
        <v>31350781</v>
      </c>
      <c r="AO57" s="5">
        <v>29788956</v>
      </c>
      <c r="AP57" s="5">
        <v>30106255</v>
      </c>
      <c r="AQ57" s="5">
        <v>29780396</v>
      </c>
      <c r="AR57" s="5">
        <v>30706087</v>
      </c>
      <c r="AS57" s="5">
        <v>31537149</v>
      </c>
      <c r="AT57" s="5">
        <v>31086823</v>
      </c>
      <c r="AU57" s="5">
        <v>31206384</v>
      </c>
      <c r="AV57" s="5">
        <v>31939825</v>
      </c>
      <c r="AW57" s="5">
        <v>29662711</v>
      </c>
      <c r="AX57" s="5">
        <v>32083205</v>
      </c>
      <c r="AY57" s="5">
        <v>32084846</v>
      </c>
      <c r="AZ57" s="5">
        <v>31480563</v>
      </c>
      <c r="BA57" s="5">
        <v>31502915</v>
      </c>
      <c r="BB57" s="5">
        <v>31383170</v>
      </c>
      <c r="BC57" s="5">
        <v>31123876</v>
      </c>
      <c r="BD57" s="5">
        <v>30904040</v>
      </c>
      <c r="BE57" s="5">
        <v>33703553</v>
      </c>
      <c r="BF57" s="5">
        <v>34324917</v>
      </c>
      <c r="BG57" s="5">
        <v>30143374</v>
      </c>
      <c r="BH57" s="5">
        <v>31342966</v>
      </c>
      <c r="BI57" s="5">
        <v>29616849</v>
      </c>
      <c r="BJ57" s="5">
        <v>30113060</v>
      </c>
      <c r="BK57" s="5">
        <v>31473134</v>
      </c>
      <c r="BL57" s="5">
        <v>28657144</v>
      </c>
      <c r="BM57" s="5">
        <v>26702820</v>
      </c>
      <c r="BN57" s="5">
        <v>27489127</v>
      </c>
      <c r="BO57" s="6">
        <v>9.8521359221479692</v>
      </c>
      <c r="BP57" s="6">
        <v>9.6876223393595104</v>
      </c>
      <c r="BQ57" s="6">
        <v>10.43077018355763</v>
      </c>
      <c r="BR57" s="6">
        <v>10.26728164796927</v>
      </c>
      <c r="BS57" s="6">
        <v>10.184102207649699</v>
      </c>
      <c r="BT57" s="6">
        <v>9.2558898655885198</v>
      </c>
      <c r="BU57" s="6">
        <v>9.6537491487900997</v>
      </c>
      <c r="BV57" s="6">
        <v>9.6470111298257404</v>
      </c>
      <c r="BW57" s="6">
        <v>9.0895800143476109</v>
      </c>
      <c r="BX57" s="6">
        <v>9.0748064425736601</v>
      </c>
      <c r="BY57" s="6">
        <v>10.295510921935341</v>
      </c>
      <c r="BZ57" s="6">
        <v>9.8432821533368102</v>
      </c>
      <c r="CA57" s="6">
        <v>8.9299802614538599</v>
      </c>
      <c r="CB57" s="6">
        <v>9.2021060989059702</v>
      </c>
      <c r="CC57" s="6">
        <v>8.1053320650384393</v>
      </c>
      <c r="CD57" s="6">
        <v>7.6734982983764599</v>
      </c>
      <c r="CE57" s="6">
        <v>7.4472197463827099</v>
      </c>
      <c r="CF57" s="6">
        <v>7.8915787072605799</v>
      </c>
      <c r="CG57" s="6">
        <v>8.4533819223522109</v>
      </c>
      <c r="CH57" s="6">
        <v>8.2657883325762693</v>
      </c>
      <c r="CI57" s="6" t="s">
        <v>220</v>
      </c>
      <c r="CJ57" s="6" t="s">
        <v>220</v>
      </c>
      <c r="CK57" s="6" t="s">
        <v>220</v>
      </c>
      <c r="CL57" s="6" t="s">
        <v>220</v>
      </c>
      <c r="CM57" s="6" t="s">
        <v>220</v>
      </c>
      <c r="CN57" s="6" t="s">
        <v>220</v>
      </c>
      <c r="CO57" s="6" t="s">
        <v>220</v>
      </c>
      <c r="CP57" s="6" t="s">
        <v>220</v>
      </c>
      <c r="CQ57" s="6" t="s">
        <v>220</v>
      </c>
      <c r="CR57" s="6" t="s">
        <v>220</v>
      </c>
      <c r="CS57" s="6" t="s">
        <v>220</v>
      </c>
      <c r="CT57" s="6" t="s">
        <v>220</v>
      </c>
      <c r="CU57" s="6">
        <v>8.5314397301550304</v>
      </c>
      <c r="CV57" s="6">
        <v>7.4026113785298397</v>
      </c>
      <c r="CW57" s="6">
        <v>8.3277864098715497</v>
      </c>
      <c r="CX57" s="6">
        <v>8.4001239184150105</v>
      </c>
      <c r="CY57" s="6">
        <v>8.6048458457063806</v>
      </c>
      <c r="CZ57" s="6">
        <v>7.8049889150739604</v>
      </c>
      <c r="DA57" s="6">
        <v>8.0477202296046197</v>
      </c>
      <c r="DB57" s="6">
        <v>7.9741848837689</v>
      </c>
      <c r="DC57" s="6">
        <v>7.5560516529838804</v>
      </c>
      <c r="DD57" s="6">
        <v>7.4776615791158996</v>
      </c>
      <c r="DE57" s="6">
        <v>8.5218673156034601</v>
      </c>
      <c r="DF57" s="6">
        <v>8.0849649361423896</v>
      </c>
      <c r="DG57" s="6">
        <v>7.1330284705823201</v>
      </c>
      <c r="DH57" s="6">
        <v>7.3959029621948797</v>
      </c>
      <c r="DI57" s="6">
        <v>6.4154461866441101</v>
      </c>
      <c r="DJ57" s="6">
        <v>5.97095048659168</v>
      </c>
      <c r="DK57" s="6">
        <v>5.7869493560632899</v>
      </c>
      <c r="DL57" s="6">
        <v>6.1531200189958302</v>
      </c>
      <c r="DM57" s="6">
        <v>6.7309672085163097</v>
      </c>
      <c r="DN57" s="6">
        <v>6.39659970207307</v>
      </c>
      <c r="DO57" s="6" t="s">
        <v>220</v>
      </c>
      <c r="DP57" s="6" t="s">
        <v>220</v>
      </c>
      <c r="DQ57" s="6" t="s">
        <v>220</v>
      </c>
      <c r="DR57" s="6" t="s">
        <v>220</v>
      </c>
      <c r="DS57" s="6" t="s">
        <v>220</v>
      </c>
      <c r="DT57" s="6" t="s">
        <v>220</v>
      </c>
      <c r="DU57" s="6" t="s">
        <v>220</v>
      </c>
      <c r="DV57" s="6" t="s">
        <v>220</v>
      </c>
      <c r="DW57" s="6" t="s">
        <v>220</v>
      </c>
      <c r="DX57" s="6" t="s">
        <v>220</v>
      </c>
      <c r="DY57" s="6" t="s">
        <v>220</v>
      </c>
      <c r="DZ57" s="6" t="s">
        <v>220</v>
      </c>
      <c r="EA57" s="6">
        <v>9.852135922147971</v>
      </c>
      <c r="EB57" s="6">
        <v>9.6876223393595176</v>
      </c>
      <c r="EC57" s="6">
        <v>10.430770183557637</v>
      </c>
      <c r="ED57" s="6">
        <v>10.267281647969277</v>
      </c>
      <c r="EE57" s="6">
        <v>10.184102207649707</v>
      </c>
      <c r="EF57" s="6">
        <v>9.2558898655885233</v>
      </c>
      <c r="EG57" s="6">
        <v>9.6537491487901015</v>
      </c>
      <c r="EH57" s="6">
        <v>9.6470111298257422</v>
      </c>
      <c r="EI57" s="6">
        <v>9.0895800143476198</v>
      </c>
      <c r="EJ57" s="6">
        <v>9.074806442573669</v>
      </c>
      <c r="EK57" s="6">
        <v>10.295510921935344</v>
      </c>
      <c r="EL57" s="6">
        <v>9.8432821533368156</v>
      </c>
      <c r="EM57" s="6">
        <v>8.9299802614538653</v>
      </c>
      <c r="EN57" s="6">
        <v>9.202106098905972</v>
      </c>
      <c r="EO57" s="6">
        <v>8.1053320650384411</v>
      </c>
      <c r="EP57" s="6">
        <v>7.6734982983764644</v>
      </c>
      <c r="EQ57" s="6">
        <v>7.4472197463827161</v>
      </c>
      <c r="ER57" s="6">
        <v>7.8915787072605799</v>
      </c>
      <c r="ES57" s="6">
        <v>8.4533819223522109</v>
      </c>
      <c r="ET57" s="6">
        <v>8.2657883325762764</v>
      </c>
      <c r="EU57" s="6" t="s">
        <v>220</v>
      </c>
      <c r="EV57" s="6" t="s">
        <v>220</v>
      </c>
      <c r="EW57" s="6" t="s">
        <v>220</v>
      </c>
      <c r="EX57" s="6" t="s">
        <v>220</v>
      </c>
      <c r="EY57" s="6" t="s">
        <v>220</v>
      </c>
      <c r="EZ57" s="6" t="s">
        <v>220</v>
      </c>
      <c r="FA57" s="6" t="s">
        <v>220</v>
      </c>
      <c r="FB57" s="6" t="s">
        <v>220</v>
      </c>
      <c r="FC57" s="6" t="s">
        <v>220</v>
      </c>
      <c r="FD57" s="6" t="s">
        <v>220</v>
      </c>
      <c r="FE57" s="6" t="s">
        <v>220</v>
      </c>
      <c r="FF57" s="6" t="s">
        <v>220</v>
      </c>
      <c r="FG57" s="6">
        <v>8.5314397301550393</v>
      </c>
      <c r="FH57" s="6">
        <v>7.4026113785298415</v>
      </c>
      <c r="FI57" s="6">
        <v>8.3277864098715586</v>
      </c>
      <c r="FJ57" s="6">
        <v>8.400123918415014</v>
      </c>
      <c r="FK57" s="6">
        <v>8.6048458457063877</v>
      </c>
      <c r="FL57" s="6">
        <v>7.8049889150739693</v>
      </c>
      <c r="FM57" s="6">
        <v>8.0477202296046215</v>
      </c>
      <c r="FN57" s="6">
        <v>7.9741848837689044</v>
      </c>
      <c r="FO57" s="6">
        <v>7.5560516529838848</v>
      </c>
      <c r="FP57" s="6">
        <v>7.4776615791159093</v>
      </c>
      <c r="FQ57" s="6">
        <v>8.5218673156034654</v>
      </c>
      <c r="FR57" s="6">
        <v>8.0849649361423968</v>
      </c>
      <c r="FS57" s="6">
        <v>7.1330284705823228</v>
      </c>
      <c r="FT57" s="6">
        <v>7.3959029621948886</v>
      </c>
      <c r="FU57" s="6">
        <v>6.4154461866441199</v>
      </c>
      <c r="FV57" s="6">
        <v>5.970950486591688</v>
      </c>
      <c r="FW57" s="6">
        <v>5.7869493560632952</v>
      </c>
      <c r="FX57" s="6">
        <v>6.1531200189958319</v>
      </c>
      <c r="FY57" s="6">
        <v>6.7309672085163168</v>
      </c>
      <c r="FZ57" s="6">
        <v>6.3965997020730745</v>
      </c>
      <c r="GA57" s="6" t="s">
        <v>220</v>
      </c>
      <c r="GB57" s="6" t="s">
        <v>220</v>
      </c>
      <c r="GC57" s="6" t="s">
        <v>220</v>
      </c>
      <c r="GD57" s="6" t="s">
        <v>220</v>
      </c>
      <c r="GE57" s="6" t="s">
        <v>220</v>
      </c>
      <c r="GF57" s="6" t="s">
        <v>220</v>
      </c>
      <c r="GG57" s="6" t="s">
        <v>220</v>
      </c>
      <c r="GH57" s="6" t="s">
        <v>220</v>
      </c>
      <c r="GI57" s="6" t="s">
        <v>220</v>
      </c>
      <c r="GJ57" s="6" t="s">
        <v>220</v>
      </c>
      <c r="GK57" s="6" t="s">
        <v>220</v>
      </c>
      <c r="GL57" s="6" t="s">
        <v>220</v>
      </c>
      <c r="GM57" s="5">
        <v>594094</v>
      </c>
      <c r="GN57" s="5">
        <v>593204</v>
      </c>
      <c r="GO57" s="5">
        <v>591113</v>
      </c>
      <c r="GP57" s="5">
        <v>589524</v>
      </c>
      <c r="GQ57" s="5">
        <v>588067</v>
      </c>
      <c r="GR57" s="5">
        <v>586023</v>
      </c>
      <c r="GS57" s="5">
        <v>585378</v>
      </c>
      <c r="GT57" s="5">
        <v>584560</v>
      </c>
      <c r="GU57" s="5">
        <v>583978</v>
      </c>
      <c r="GV57" s="5">
        <v>582980</v>
      </c>
      <c r="GW57" s="5">
        <v>580574</v>
      </c>
      <c r="GX57" s="5">
        <v>579303</v>
      </c>
      <c r="GY57" s="5">
        <v>576884</v>
      </c>
      <c r="GZ57" s="5">
        <v>573571</v>
      </c>
      <c r="HA57" s="5">
        <v>566699</v>
      </c>
      <c r="HB57" s="5">
        <v>562492</v>
      </c>
      <c r="HC57" s="5">
        <v>557985</v>
      </c>
      <c r="HD57" s="5">
        <v>549350</v>
      </c>
      <c r="HE57" s="5">
        <v>547980</v>
      </c>
      <c r="HF57" s="5">
        <v>546095</v>
      </c>
      <c r="HG57" s="5" t="s">
        <v>220</v>
      </c>
      <c r="HH57" s="5" t="s">
        <v>220</v>
      </c>
      <c r="HI57" s="5" t="s">
        <v>220</v>
      </c>
      <c r="HJ57" s="5" t="s">
        <v>220</v>
      </c>
      <c r="HK57" s="5" t="s">
        <v>220</v>
      </c>
      <c r="HL57" s="5" t="s">
        <v>220</v>
      </c>
      <c r="HM57" s="5" t="s">
        <v>220</v>
      </c>
      <c r="HN57" s="5" t="s">
        <v>220</v>
      </c>
      <c r="HO57" s="5" t="s">
        <v>220</v>
      </c>
      <c r="HP57" s="5" t="s">
        <v>220</v>
      </c>
      <c r="HQ57" s="5" t="s">
        <v>220</v>
      </c>
      <c r="HR57" s="5" t="s">
        <v>220</v>
      </c>
      <c r="HS57" s="5">
        <v>713080</v>
      </c>
      <c r="HT57" s="5">
        <v>711938</v>
      </c>
      <c r="HU57" s="5">
        <v>708863</v>
      </c>
      <c r="HV57" s="5">
        <v>706879</v>
      </c>
      <c r="HW57" s="5">
        <v>704178</v>
      </c>
      <c r="HX57" s="5">
        <v>701092</v>
      </c>
      <c r="HY57" s="5">
        <v>699107</v>
      </c>
      <c r="HZ57" s="5">
        <v>697194</v>
      </c>
      <c r="IA57" s="5">
        <v>695397</v>
      </c>
      <c r="IB57" s="5">
        <v>694112</v>
      </c>
      <c r="IC57" s="5">
        <v>690501</v>
      </c>
      <c r="ID57" s="5">
        <v>688970</v>
      </c>
      <c r="IE57" s="5">
        <v>685502</v>
      </c>
      <c r="IF57" s="5">
        <v>681316</v>
      </c>
      <c r="IG57" s="5">
        <v>672911</v>
      </c>
      <c r="IH57" s="5">
        <v>667740</v>
      </c>
      <c r="II57" s="5">
        <v>662213</v>
      </c>
      <c r="IJ57" s="5">
        <v>650600</v>
      </c>
      <c r="IK57" s="5">
        <v>648226</v>
      </c>
      <c r="IL57" s="5">
        <v>644027</v>
      </c>
      <c r="IM57" s="5" t="s">
        <v>220</v>
      </c>
      <c r="IN57" s="5" t="s">
        <v>220</v>
      </c>
      <c r="IO57" s="5" t="s">
        <v>220</v>
      </c>
      <c r="IP57" s="5" t="s">
        <v>220</v>
      </c>
      <c r="IQ57" s="5" t="s">
        <v>220</v>
      </c>
      <c r="IR57" s="5" t="s">
        <v>220</v>
      </c>
      <c r="IS57" s="5" t="s">
        <v>220</v>
      </c>
      <c r="IT57" s="5" t="s">
        <v>220</v>
      </c>
      <c r="IU57" s="5" t="s">
        <v>220</v>
      </c>
      <c r="IV57" s="5" t="s">
        <v>220</v>
      </c>
      <c r="IW57" s="5" t="s">
        <v>220</v>
      </c>
      <c r="IX57" s="5" t="s">
        <v>220</v>
      </c>
      <c r="IY57">
        <v>21818158</v>
      </c>
      <c r="IZ57">
        <v>22524808</v>
      </c>
      <c r="JA57">
        <v>20888456</v>
      </c>
      <c r="JB57">
        <v>20639386</v>
      </c>
      <c r="JC57">
        <v>21160228</v>
      </c>
      <c r="JD57">
        <v>21049306</v>
      </c>
      <c r="JE57">
        <v>20859162</v>
      </c>
      <c r="JF57">
        <v>21086870</v>
      </c>
      <c r="JG57">
        <v>21583574</v>
      </c>
      <c r="JH57">
        <v>22003122</v>
      </c>
      <c r="JI57">
        <v>19926337</v>
      </c>
      <c r="JJ57">
        <v>21037902</v>
      </c>
      <c r="JK57">
        <v>21371147</v>
      </c>
      <c r="JL57">
        <v>21331851</v>
      </c>
      <c r="JM57">
        <v>21005055</v>
      </c>
      <c r="JN57">
        <v>19734513</v>
      </c>
      <c r="JO57">
        <v>19649835</v>
      </c>
      <c r="JP57">
        <v>19600089</v>
      </c>
      <c r="JQ57">
        <v>19300926</v>
      </c>
      <c r="JR57">
        <v>19333600</v>
      </c>
      <c r="JS57" t="s">
        <v>220</v>
      </c>
      <c r="JT57" t="s">
        <v>220</v>
      </c>
      <c r="JU57" t="s">
        <v>220</v>
      </c>
      <c r="JV57" t="s">
        <v>220</v>
      </c>
      <c r="JW57" t="s">
        <v>220</v>
      </c>
      <c r="JX57" t="s">
        <v>220</v>
      </c>
      <c r="JY57" t="s">
        <v>220</v>
      </c>
      <c r="JZ57" t="s">
        <v>220</v>
      </c>
      <c r="KA57" t="s">
        <v>220</v>
      </c>
      <c r="KB57" t="s">
        <v>220</v>
      </c>
      <c r="KC57" t="s">
        <v>220</v>
      </c>
      <c r="KD57" t="s">
        <v>220</v>
      </c>
    </row>
    <row r="58" spans="1:290" hidden="1" x14ac:dyDescent="0.3">
      <c r="A58" s="1" t="s">
        <v>56</v>
      </c>
      <c r="B58" s="2">
        <v>4057084</v>
      </c>
      <c r="C58" s="5" t="s">
        <v>220</v>
      </c>
      <c r="D58" s="5" t="s">
        <v>220</v>
      </c>
      <c r="E58" s="5" t="s">
        <v>220</v>
      </c>
      <c r="F58" s="5" t="s">
        <v>220</v>
      </c>
      <c r="G58" s="5">
        <v>4254228</v>
      </c>
      <c r="H58" s="5">
        <v>5368421</v>
      </c>
      <c r="I58" s="5">
        <v>5206322</v>
      </c>
      <c r="J58" s="5">
        <v>5176089</v>
      </c>
      <c r="K58" s="5">
        <v>5383248</v>
      </c>
      <c r="L58" s="5">
        <v>5537761</v>
      </c>
      <c r="M58" s="5">
        <v>5090190</v>
      </c>
      <c r="N58" s="5">
        <v>4888374</v>
      </c>
      <c r="O58" s="5">
        <v>10214822</v>
      </c>
      <c r="P58" s="5">
        <v>10110183</v>
      </c>
      <c r="Q58" s="5">
        <v>10023899</v>
      </c>
      <c r="R58" s="5">
        <v>9802567</v>
      </c>
      <c r="S58" s="5">
        <v>9739406</v>
      </c>
      <c r="T58" s="5">
        <v>9501615</v>
      </c>
      <c r="U58" s="5">
        <v>9059246</v>
      </c>
      <c r="V58" s="5">
        <v>9405202</v>
      </c>
      <c r="W58" s="5">
        <v>8928647</v>
      </c>
      <c r="X58" s="5">
        <v>8903380</v>
      </c>
      <c r="Y58" s="5">
        <v>8177716</v>
      </c>
      <c r="Z58" s="5">
        <v>8035034</v>
      </c>
      <c r="AA58" s="5">
        <v>7698897</v>
      </c>
      <c r="AB58" s="5">
        <v>7351363</v>
      </c>
      <c r="AC58" s="5">
        <v>7191600</v>
      </c>
      <c r="AD58" s="5">
        <v>6824670</v>
      </c>
      <c r="AE58" s="5">
        <v>6924649</v>
      </c>
      <c r="AF58" s="5">
        <v>6833920</v>
      </c>
      <c r="AG58" s="5">
        <v>6473021</v>
      </c>
      <c r="AH58" s="5">
        <v>6326089</v>
      </c>
      <c r="AI58" s="5" t="s">
        <v>220</v>
      </c>
      <c r="AJ58" s="5" t="s">
        <v>220</v>
      </c>
      <c r="AK58" s="5" t="s">
        <v>220</v>
      </c>
      <c r="AL58" s="5" t="s">
        <v>220</v>
      </c>
      <c r="AM58" s="5">
        <v>21426698</v>
      </c>
      <c r="AN58" s="5">
        <v>28713874</v>
      </c>
      <c r="AO58" s="5">
        <v>27130595</v>
      </c>
      <c r="AP58" s="5">
        <v>28250024</v>
      </c>
      <c r="AQ58" s="5">
        <v>29493187</v>
      </c>
      <c r="AR58" s="5">
        <v>30043283</v>
      </c>
      <c r="AS58" s="5">
        <v>27591685</v>
      </c>
      <c r="AT58" s="5">
        <v>27506093</v>
      </c>
      <c r="AU58" s="5">
        <v>40043043</v>
      </c>
      <c r="AV58" s="5">
        <v>40622156</v>
      </c>
      <c r="AW58" s="5">
        <v>39934366</v>
      </c>
      <c r="AX58" s="5">
        <v>39975446</v>
      </c>
      <c r="AY58" s="5">
        <v>38348369</v>
      </c>
      <c r="AZ58" s="5">
        <v>38858945</v>
      </c>
      <c r="BA58" s="5">
        <v>38229173</v>
      </c>
      <c r="BB58" s="5">
        <v>40104222</v>
      </c>
      <c r="BC58" s="5">
        <v>38433201</v>
      </c>
      <c r="BD58" s="5">
        <v>38677449</v>
      </c>
      <c r="BE58" s="5">
        <v>35188866</v>
      </c>
      <c r="BF58" s="5">
        <v>34399138</v>
      </c>
      <c r="BG58" s="5">
        <v>34871531</v>
      </c>
      <c r="BH58" s="5">
        <v>32507635</v>
      </c>
      <c r="BI58" s="5">
        <v>28388134</v>
      </c>
      <c r="BJ58" s="5">
        <v>27977104</v>
      </c>
      <c r="BK58" s="5">
        <v>27760715</v>
      </c>
      <c r="BL58" s="5">
        <v>27645906</v>
      </c>
      <c r="BM58" s="5">
        <v>26271702</v>
      </c>
      <c r="BN58" s="5">
        <v>26011119</v>
      </c>
      <c r="BO58" s="6" t="s">
        <v>220</v>
      </c>
      <c r="BP58" s="6" t="s">
        <v>220</v>
      </c>
      <c r="BQ58" s="6" t="s">
        <v>220</v>
      </c>
      <c r="BR58" s="6" t="s">
        <v>220</v>
      </c>
      <c r="BS58" s="6">
        <v>8.8234340049475399</v>
      </c>
      <c r="BT58" s="6">
        <v>9.3526942093401306</v>
      </c>
      <c r="BU58" s="6">
        <v>8.9370576771855408</v>
      </c>
      <c r="BV58" s="6">
        <v>7.5100138347698397</v>
      </c>
      <c r="BW58" s="6">
        <v>8.8990884313707994</v>
      </c>
      <c r="BX58" s="6">
        <v>8.9985826401681095</v>
      </c>
      <c r="BY58" s="6">
        <v>7.7303597704604297</v>
      </c>
      <c r="BZ58" s="6">
        <v>11.3233357349499</v>
      </c>
      <c r="CA58" s="6">
        <v>10.08824595781712</v>
      </c>
      <c r="CB58" s="6">
        <v>10.59313220498264</v>
      </c>
      <c r="CC58" s="6">
        <v>9.4970880658965804</v>
      </c>
      <c r="CD58" s="6">
        <v>8.9857974985945006</v>
      </c>
      <c r="CE58" s="6">
        <v>8.5168541079404605</v>
      </c>
      <c r="CF58" s="6">
        <v>7.3661161813018099</v>
      </c>
      <c r="CG58" s="6">
        <v>8.7998937894451004</v>
      </c>
      <c r="CH58" s="6">
        <v>7.6282580244696501</v>
      </c>
      <c r="CI58" s="6" t="s">
        <v>220</v>
      </c>
      <c r="CJ58" s="6" t="s">
        <v>220</v>
      </c>
      <c r="CK58" s="6" t="s">
        <v>220</v>
      </c>
      <c r="CL58" s="6" t="s">
        <v>220</v>
      </c>
      <c r="CM58" s="6" t="s">
        <v>220</v>
      </c>
      <c r="CN58" s="6" t="s">
        <v>220</v>
      </c>
      <c r="CO58" s="6" t="s">
        <v>220</v>
      </c>
      <c r="CP58" s="6" t="s">
        <v>220</v>
      </c>
      <c r="CQ58" s="6" t="s">
        <v>220</v>
      </c>
      <c r="CR58" s="6" t="s">
        <v>220</v>
      </c>
      <c r="CS58" s="6" t="s">
        <v>220</v>
      </c>
      <c r="CT58" s="6" t="s">
        <v>220</v>
      </c>
      <c r="CU58" s="6" t="s">
        <v>220</v>
      </c>
      <c r="CV58" s="6" t="s">
        <v>220</v>
      </c>
      <c r="CW58" s="6" t="s">
        <v>220</v>
      </c>
      <c r="CX58" s="6" t="s">
        <v>220</v>
      </c>
      <c r="CY58" s="6">
        <v>6.8772317068753601</v>
      </c>
      <c r="CZ58" s="6">
        <v>7.4965075077597403</v>
      </c>
      <c r="DA58" s="6">
        <v>7.1495421804512604</v>
      </c>
      <c r="DB58" s="6">
        <v>5.86396343100128</v>
      </c>
      <c r="DC58" s="6">
        <v>7.0741323390243096</v>
      </c>
      <c r="DD58" s="6">
        <v>7.2339198721489604</v>
      </c>
      <c r="DE58" s="6">
        <v>6.3937915376897596</v>
      </c>
      <c r="DF58" s="6">
        <v>9.5769335661538992</v>
      </c>
      <c r="DG58" s="6">
        <v>8.3253654336465992</v>
      </c>
      <c r="DH58" s="6">
        <v>8.9303531167714194</v>
      </c>
      <c r="DI58" s="6">
        <v>7.9713896129734501</v>
      </c>
      <c r="DJ58" s="6">
        <v>7.2752876675048403</v>
      </c>
      <c r="DK58" s="6">
        <v>6.9079988443307796</v>
      </c>
      <c r="DL58" s="6">
        <v>5.7189702204305899</v>
      </c>
      <c r="DM58" s="6">
        <v>7.0537027779128501</v>
      </c>
      <c r="DN58" s="6">
        <v>5.9938806593837199</v>
      </c>
      <c r="DO58" s="6" t="s">
        <v>220</v>
      </c>
      <c r="DP58" s="6" t="s">
        <v>220</v>
      </c>
      <c r="DQ58" s="6" t="s">
        <v>220</v>
      </c>
      <c r="DR58" s="6" t="s">
        <v>220</v>
      </c>
      <c r="DS58" s="6" t="s">
        <v>220</v>
      </c>
      <c r="DT58" s="6" t="s">
        <v>220</v>
      </c>
      <c r="DU58" s="6" t="s">
        <v>220</v>
      </c>
      <c r="DV58" s="6" t="s">
        <v>220</v>
      </c>
      <c r="DW58" s="6" t="s">
        <v>220</v>
      </c>
      <c r="DX58" s="6" t="s">
        <v>220</v>
      </c>
      <c r="DY58" s="6" t="s">
        <v>220</v>
      </c>
      <c r="DZ58" s="6" t="s">
        <v>220</v>
      </c>
      <c r="EA58" s="6" t="s">
        <v>220</v>
      </c>
      <c r="EB58" s="6" t="s">
        <v>220</v>
      </c>
      <c r="EC58" s="6" t="s">
        <v>220</v>
      </c>
      <c r="ED58" s="6" t="s">
        <v>220</v>
      </c>
      <c r="EE58" s="6">
        <v>8.8234340049475488</v>
      </c>
      <c r="EF58" s="6">
        <v>9.3526942093401395</v>
      </c>
      <c r="EG58" s="6">
        <v>8.9370576771855443</v>
      </c>
      <c r="EH58" s="6">
        <v>7.5100138347698424</v>
      </c>
      <c r="EI58" s="6">
        <v>8.8990884313708012</v>
      </c>
      <c r="EJ58" s="6">
        <v>8.9985826401681113</v>
      </c>
      <c r="EK58" s="6">
        <v>7.730359770460435</v>
      </c>
      <c r="EL58" s="6">
        <v>11.323335734949904</v>
      </c>
      <c r="EM58" s="6">
        <v>10.088245957817122</v>
      </c>
      <c r="EN58" s="6">
        <v>10.593132204982643</v>
      </c>
      <c r="EO58" s="6">
        <v>9.4970880658965857</v>
      </c>
      <c r="EP58" s="6">
        <v>8.9857974985945006</v>
      </c>
      <c r="EQ58" s="6">
        <v>8.516854107940464</v>
      </c>
      <c r="ER58" s="6">
        <v>7.3661161813018099</v>
      </c>
      <c r="ES58" s="6">
        <v>8.7998937894451092</v>
      </c>
      <c r="ET58" s="6">
        <v>7.6282580244696527</v>
      </c>
      <c r="EU58" s="6" t="s">
        <v>220</v>
      </c>
      <c r="EV58" s="6" t="s">
        <v>220</v>
      </c>
      <c r="EW58" s="6" t="s">
        <v>220</v>
      </c>
      <c r="EX58" s="6" t="s">
        <v>220</v>
      </c>
      <c r="EY58" s="6" t="s">
        <v>220</v>
      </c>
      <c r="EZ58" s="6" t="s">
        <v>220</v>
      </c>
      <c r="FA58" s="6" t="s">
        <v>220</v>
      </c>
      <c r="FB58" s="6" t="s">
        <v>220</v>
      </c>
      <c r="FC58" s="6" t="s">
        <v>220</v>
      </c>
      <c r="FD58" s="6" t="s">
        <v>220</v>
      </c>
      <c r="FE58" s="6" t="s">
        <v>220</v>
      </c>
      <c r="FF58" s="6" t="s">
        <v>220</v>
      </c>
      <c r="FG58" s="6" t="s">
        <v>220</v>
      </c>
      <c r="FH58" s="6" t="s">
        <v>220</v>
      </c>
      <c r="FI58" s="6" t="s">
        <v>220</v>
      </c>
      <c r="FJ58" s="6" t="s">
        <v>220</v>
      </c>
      <c r="FK58" s="6">
        <v>6.8772317068753628</v>
      </c>
      <c r="FL58" s="6">
        <v>7.4965075077597465</v>
      </c>
      <c r="FM58" s="6">
        <v>7.1495421804512613</v>
      </c>
      <c r="FN58" s="6">
        <v>5.8639634310012845</v>
      </c>
      <c r="FO58" s="6">
        <v>7.0741323390243185</v>
      </c>
      <c r="FP58" s="6">
        <v>7.2339198721489657</v>
      </c>
      <c r="FQ58" s="6">
        <v>6.3937915376897614</v>
      </c>
      <c r="FR58" s="6">
        <v>9.5769335661539063</v>
      </c>
      <c r="FS58" s="6">
        <v>8.3253654336466028</v>
      </c>
      <c r="FT58" s="6">
        <v>8.930353116771423</v>
      </c>
      <c r="FU58" s="6">
        <v>7.9713896129734554</v>
      </c>
      <c r="FV58" s="6">
        <v>7.2752876675048403</v>
      </c>
      <c r="FW58" s="6">
        <v>6.9079988443307823</v>
      </c>
      <c r="FX58" s="6">
        <v>5.7189702204305908</v>
      </c>
      <c r="FY58" s="6">
        <v>7.0537027779128518</v>
      </c>
      <c r="FZ58" s="6">
        <v>5.9938806593837297</v>
      </c>
      <c r="GA58" s="6" t="s">
        <v>220</v>
      </c>
      <c r="GB58" s="6" t="s">
        <v>220</v>
      </c>
      <c r="GC58" s="6" t="s">
        <v>220</v>
      </c>
      <c r="GD58" s="6" t="s">
        <v>220</v>
      </c>
      <c r="GE58" s="6" t="s">
        <v>220</v>
      </c>
      <c r="GF58" s="6" t="s">
        <v>220</v>
      </c>
      <c r="GG58" s="6" t="s">
        <v>220</v>
      </c>
      <c r="GH58" s="6" t="s">
        <v>220</v>
      </c>
      <c r="GI58" s="6" t="s">
        <v>220</v>
      </c>
      <c r="GJ58" s="6" t="s">
        <v>220</v>
      </c>
      <c r="GK58" s="6" t="s">
        <v>220</v>
      </c>
      <c r="GL58" s="6" t="s">
        <v>220</v>
      </c>
      <c r="GM58" s="5" t="s">
        <v>220</v>
      </c>
      <c r="GN58" s="5" t="s">
        <v>220</v>
      </c>
      <c r="GO58" s="5" t="s">
        <v>220</v>
      </c>
      <c r="GP58" s="5" t="s">
        <v>220</v>
      </c>
      <c r="GQ58" s="5">
        <v>255649</v>
      </c>
      <c r="GR58" s="5">
        <v>337242</v>
      </c>
      <c r="GS58" s="5">
        <v>334378</v>
      </c>
      <c r="GT58" s="5">
        <v>331362</v>
      </c>
      <c r="GU58" s="5">
        <v>328429</v>
      </c>
      <c r="GV58" s="5">
        <v>326139</v>
      </c>
      <c r="GW58" s="5">
        <v>323686</v>
      </c>
      <c r="GX58" s="5">
        <v>320346</v>
      </c>
      <c r="GY58" s="5">
        <v>315360</v>
      </c>
      <c r="GZ58" s="5">
        <v>311466</v>
      </c>
      <c r="HA58" s="5">
        <v>303713</v>
      </c>
      <c r="HB58" s="5">
        <v>624494</v>
      </c>
      <c r="HC58" s="5">
        <v>614428</v>
      </c>
      <c r="HD58" s="5">
        <v>606064</v>
      </c>
      <c r="HE58" s="5">
        <v>596913</v>
      </c>
      <c r="HF58" s="5">
        <v>590119</v>
      </c>
      <c r="HG58" s="5" t="s">
        <v>220</v>
      </c>
      <c r="HH58" s="5" t="s">
        <v>220</v>
      </c>
      <c r="HI58" s="5" t="s">
        <v>220</v>
      </c>
      <c r="HJ58" s="5" t="s">
        <v>220</v>
      </c>
      <c r="HK58" s="5" t="s">
        <v>220</v>
      </c>
      <c r="HL58" s="5" t="s">
        <v>220</v>
      </c>
      <c r="HM58" s="5" t="s">
        <v>220</v>
      </c>
      <c r="HN58" s="5" t="s">
        <v>220</v>
      </c>
      <c r="HO58" s="5" t="s">
        <v>220</v>
      </c>
      <c r="HP58" s="5" t="s">
        <v>220</v>
      </c>
      <c r="HQ58" s="5" t="s">
        <v>220</v>
      </c>
      <c r="HR58" s="5" t="s">
        <v>220</v>
      </c>
      <c r="HS58" s="5" t="s">
        <v>220</v>
      </c>
      <c r="HT58" s="5" t="s">
        <v>220</v>
      </c>
      <c r="HU58" s="5" t="s">
        <v>220</v>
      </c>
      <c r="HV58" s="5" t="s">
        <v>220</v>
      </c>
      <c r="HW58" s="5">
        <v>298980</v>
      </c>
      <c r="HX58" s="5">
        <v>394367</v>
      </c>
      <c r="HY58" s="5">
        <v>390724</v>
      </c>
      <c r="HZ58" s="5">
        <v>387001</v>
      </c>
      <c r="IA58" s="5">
        <v>383463</v>
      </c>
      <c r="IB58" s="5">
        <v>380832</v>
      </c>
      <c r="IC58" s="5">
        <v>377960</v>
      </c>
      <c r="ID58" s="5">
        <v>374390</v>
      </c>
      <c r="IE58" s="5">
        <v>368699</v>
      </c>
      <c r="IF58" s="5">
        <v>364149</v>
      </c>
      <c r="IG58" s="5">
        <v>354685</v>
      </c>
      <c r="IH58" s="5">
        <v>720405</v>
      </c>
      <c r="II58" s="5">
        <v>707342</v>
      </c>
      <c r="IJ58" s="5">
        <v>697389</v>
      </c>
      <c r="IK58" s="5">
        <v>686291</v>
      </c>
      <c r="IL58" s="5">
        <v>677480</v>
      </c>
      <c r="IM58" s="5" t="s">
        <v>220</v>
      </c>
      <c r="IN58" s="5" t="s">
        <v>220</v>
      </c>
      <c r="IO58" s="5" t="s">
        <v>220</v>
      </c>
      <c r="IP58" s="5" t="s">
        <v>220</v>
      </c>
      <c r="IQ58" s="5" t="s">
        <v>220</v>
      </c>
      <c r="IR58" s="5" t="s">
        <v>220</v>
      </c>
      <c r="IS58" s="5" t="s">
        <v>220</v>
      </c>
      <c r="IT58" s="5" t="s">
        <v>220</v>
      </c>
      <c r="IU58" s="5" t="s">
        <v>220</v>
      </c>
      <c r="IV58" s="5" t="s">
        <v>220</v>
      </c>
      <c r="IW58" s="5" t="s">
        <v>220</v>
      </c>
      <c r="IX58" s="5" t="s">
        <v>220</v>
      </c>
      <c r="IY58" t="s">
        <v>220</v>
      </c>
      <c r="IZ58" t="s">
        <v>220</v>
      </c>
      <c r="JA58" t="s">
        <v>220</v>
      </c>
      <c r="JB58" t="s">
        <v>220</v>
      </c>
      <c r="JC58">
        <v>16316827</v>
      </c>
      <c r="JD58">
        <v>20822523</v>
      </c>
      <c r="JE58">
        <v>19663315</v>
      </c>
      <c r="JF58">
        <v>19581176</v>
      </c>
      <c r="JG58">
        <v>19884898</v>
      </c>
      <c r="JH58">
        <v>19823070</v>
      </c>
      <c r="JI58">
        <v>17961549</v>
      </c>
      <c r="JJ58">
        <v>18491493</v>
      </c>
      <c r="JK58">
        <v>19133022</v>
      </c>
      <c r="JL58">
        <v>19084027</v>
      </c>
      <c r="JM58">
        <v>18938856</v>
      </c>
      <c r="JN58">
        <v>35275100</v>
      </c>
      <c r="JO58">
        <v>33805521</v>
      </c>
      <c r="JP58">
        <v>33759924</v>
      </c>
      <c r="JQ58">
        <v>32718773</v>
      </c>
      <c r="JR58">
        <v>35475064</v>
      </c>
      <c r="JS58" t="s">
        <v>220</v>
      </c>
      <c r="JT58" t="s">
        <v>220</v>
      </c>
      <c r="JU58" t="s">
        <v>220</v>
      </c>
      <c r="JV58" t="s">
        <v>220</v>
      </c>
      <c r="JW58" t="s">
        <v>220</v>
      </c>
      <c r="JX58" t="s">
        <v>220</v>
      </c>
      <c r="JY58" t="s">
        <v>220</v>
      </c>
      <c r="JZ58" t="s">
        <v>220</v>
      </c>
      <c r="KA58" t="s">
        <v>220</v>
      </c>
      <c r="KB58" t="s">
        <v>220</v>
      </c>
      <c r="KC58" t="s">
        <v>220</v>
      </c>
      <c r="KD58" t="s">
        <v>220</v>
      </c>
    </row>
    <row r="59" spans="1:290" hidden="1" x14ac:dyDescent="0.3">
      <c r="A59" s="1" t="s">
        <v>57</v>
      </c>
      <c r="B59" s="2">
        <v>4056996</v>
      </c>
      <c r="C59" s="5" t="s">
        <v>220</v>
      </c>
      <c r="D59" s="5" t="s">
        <v>220</v>
      </c>
      <c r="E59" s="5" t="s">
        <v>220</v>
      </c>
      <c r="F59" s="5" t="s">
        <v>220</v>
      </c>
      <c r="G59" s="5" t="s">
        <v>220</v>
      </c>
      <c r="H59" s="5" t="s">
        <v>220</v>
      </c>
      <c r="I59" s="5" t="s">
        <v>220</v>
      </c>
      <c r="J59" s="5" t="s">
        <v>220</v>
      </c>
      <c r="K59" s="5" t="s">
        <v>220</v>
      </c>
      <c r="L59" s="5" t="s">
        <v>220</v>
      </c>
      <c r="M59" s="5" t="s">
        <v>220</v>
      </c>
      <c r="N59" s="5" t="s">
        <v>220</v>
      </c>
      <c r="O59" s="5" t="s">
        <v>220</v>
      </c>
      <c r="P59" s="5" t="s">
        <v>220</v>
      </c>
      <c r="Q59" s="5">
        <v>8558912</v>
      </c>
      <c r="R59" s="5">
        <v>8841949</v>
      </c>
      <c r="S59" s="5">
        <v>8795215</v>
      </c>
      <c r="T59" s="5">
        <v>8780158</v>
      </c>
      <c r="U59" s="5">
        <v>8254832</v>
      </c>
      <c r="V59" s="5">
        <v>8647787</v>
      </c>
      <c r="W59" s="5">
        <v>8354190</v>
      </c>
      <c r="X59" s="5">
        <v>8477063</v>
      </c>
      <c r="Y59" s="5">
        <v>7826013</v>
      </c>
      <c r="Z59" s="5">
        <v>7893292</v>
      </c>
      <c r="AA59" s="5">
        <v>7855344</v>
      </c>
      <c r="AB59" s="5">
        <v>7449214</v>
      </c>
      <c r="AC59" s="5">
        <v>7368159</v>
      </c>
      <c r="AD59" s="5">
        <v>6996327</v>
      </c>
      <c r="AE59" s="5">
        <v>7181771</v>
      </c>
      <c r="AF59" s="5">
        <v>7169107</v>
      </c>
      <c r="AG59" s="5">
        <v>6864801</v>
      </c>
      <c r="AH59" s="5">
        <v>6761855</v>
      </c>
      <c r="AI59" s="5" t="s">
        <v>220</v>
      </c>
      <c r="AJ59" s="5" t="s">
        <v>220</v>
      </c>
      <c r="AK59" s="5" t="s">
        <v>220</v>
      </c>
      <c r="AL59" s="5" t="s">
        <v>220</v>
      </c>
      <c r="AM59" s="5" t="s">
        <v>220</v>
      </c>
      <c r="AN59" s="5" t="s">
        <v>220</v>
      </c>
      <c r="AO59" s="5" t="s">
        <v>220</v>
      </c>
      <c r="AP59" s="5" t="s">
        <v>220</v>
      </c>
      <c r="AQ59" s="5" t="s">
        <v>220</v>
      </c>
      <c r="AR59" s="5" t="s">
        <v>220</v>
      </c>
      <c r="AS59" s="5" t="s">
        <v>220</v>
      </c>
      <c r="AT59" s="5" t="s">
        <v>220</v>
      </c>
      <c r="AU59" s="5" t="s">
        <v>220</v>
      </c>
      <c r="AV59" s="5" t="s">
        <v>220</v>
      </c>
      <c r="AW59" s="5">
        <v>29448302</v>
      </c>
      <c r="AX59" s="5">
        <v>29433815</v>
      </c>
      <c r="AY59" s="5">
        <v>29254445</v>
      </c>
      <c r="AZ59" s="5">
        <v>29851268</v>
      </c>
      <c r="BA59" s="5">
        <v>29238764</v>
      </c>
      <c r="BB59" s="5">
        <v>30462247</v>
      </c>
      <c r="BC59" s="5">
        <v>30341338</v>
      </c>
      <c r="BD59" s="5">
        <v>30245095</v>
      </c>
      <c r="BE59" s="5">
        <v>30490874</v>
      </c>
      <c r="BF59" s="5">
        <v>31968342</v>
      </c>
      <c r="BG59" s="5">
        <v>31388360</v>
      </c>
      <c r="BH59" s="5">
        <v>29850038</v>
      </c>
      <c r="BI59" s="5">
        <v>29439881</v>
      </c>
      <c r="BJ59" s="5">
        <v>28006408</v>
      </c>
      <c r="BK59" s="5">
        <v>27986619</v>
      </c>
      <c r="BL59" s="5">
        <v>27168814</v>
      </c>
      <c r="BM59" s="5">
        <v>26447888</v>
      </c>
      <c r="BN59" s="5">
        <v>25473621</v>
      </c>
      <c r="BO59" s="6" t="s">
        <v>220</v>
      </c>
      <c r="BP59" s="6" t="s">
        <v>220</v>
      </c>
      <c r="BQ59" s="6" t="s">
        <v>220</v>
      </c>
      <c r="BR59" s="6" t="s">
        <v>220</v>
      </c>
      <c r="BS59" s="6" t="s">
        <v>220</v>
      </c>
      <c r="BT59" s="6" t="s">
        <v>220</v>
      </c>
      <c r="BU59" s="6" t="s">
        <v>220</v>
      </c>
      <c r="BV59" s="6" t="s">
        <v>220</v>
      </c>
      <c r="BW59" s="6" t="s">
        <v>220</v>
      </c>
      <c r="BX59" s="6" t="s">
        <v>220</v>
      </c>
      <c r="BY59" s="6" t="s">
        <v>220</v>
      </c>
      <c r="BZ59" s="6" t="s">
        <v>220</v>
      </c>
      <c r="CA59" s="6" t="s">
        <v>220</v>
      </c>
      <c r="CB59" s="6" t="s">
        <v>220</v>
      </c>
      <c r="CC59" s="6">
        <v>9.6732622090284295</v>
      </c>
      <c r="CD59" s="6">
        <v>8.7058859986638595</v>
      </c>
      <c r="CE59" s="6">
        <v>8.4067075108453793</v>
      </c>
      <c r="CF59" s="6">
        <v>7.2652565022178397</v>
      </c>
      <c r="CG59" s="6">
        <v>8.1418065912196305</v>
      </c>
      <c r="CH59" s="6">
        <v>8.2877619441829395</v>
      </c>
      <c r="CI59" s="6" t="s">
        <v>220</v>
      </c>
      <c r="CJ59" s="6" t="s">
        <v>220</v>
      </c>
      <c r="CK59" s="6" t="s">
        <v>220</v>
      </c>
      <c r="CL59" s="6" t="s">
        <v>220</v>
      </c>
      <c r="CM59" s="6" t="s">
        <v>220</v>
      </c>
      <c r="CN59" s="6" t="s">
        <v>220</v>
      </c>
      <c r="CO59" s="6" t="s">
        <v>220</v>
      </c>
      <c r="CP59" s="6" t="s">
        <v>220</v>
      </c>
      <c r="CQ59" s="6" t="s">
        <v>220</v>
      </c>
      <c r="CR59" s="6" t="s">
        <v>220</v>
      </c>
      <c r="CS59" s="6" t="s">
        <v>220</v>
      </c>
      <c r="CT59" s="6" t="s">
        <v>220</v>
      </c>
      <c r="CU59" s="6" t="s">
        <v>220</v>
      </c>
      <c r="CV59" s="6" t="s">
        <v>220</v>
      </c>
      <c r="CW59" s="6" t="s">
        <v>220</v>
      </c>
      <c r="CX59" s="6" t="s">
        <v>220</v>
      </c>
      <c r="CY59" s="6" t="s">
        <v>220</v>
      </c>
      <c r="CZ59" s="6" t="s">
        <v>220</v>
      </c>
      <c r="DA59" s="6" t="s">
        <v>220</v>
      </c>
      <c r="DB59" s="6" t="s">
        <v>220</v>
      </c>
      <c r="DC59" s="6" t="s">
        <v>220</v>
      </c>
      <c r="DD59" s="6" t="s">
        <v>220</v>
      </c>
      <c r="DE59" s="6" t="s">
        <v>220</v>
      </c>
      <c r="DF59" s="6" t="s">
        <v>220</v>
      </c>
      <c r="DG59" s="6" t="s">
        <v>220</v>
      </c>
      <c r="DH59" s="6" t="s">
        <v>220</v>
      </c>
      <c r="DI59" s="6">
        <v>8.3370923368580296</v>
      </c>
      <c r="DJ59" s="6">
        <v>7.40991381862976</v>
      </c>
      <c r="DK59" s="6">
        <v>7.1152227722148504</v>
      </c>
      <c r="DL59" s="6">
        <v>5.7946870299234003</v>
      </c>
      <c r="DM59" s="6">
        <v>6.75329060558877</v>
      </c>
      <c r="DN59" s="6">
        <v>6.6168481158642303</v>
      </c>
      <c r="DO59" s="6" t="s">
        <v>220</v>
      </c>
      <c r="DP59" s="6" t="s">
        <v>220</v>
      </c>
      <c r="DQ59" s="6" t="s">
        <v>220</v>
      </c>
      <c r="DR59" s="6" t="s">
        <v>220</v>
      </c>
      <c r="DS59" s="6" t="s">
        <v>220</v>
      </c>
      <c r="DT59" s="6" t="s">
        <v>220</v>
      </c>
      <c r="DU59" s="6" t="s">
        <v>220</v>
      </c>
      <c r="DV59" s="6" t="s">
        <v>220</v>
      </c>
      <c r="DW59" s="6" t="s">
        <v>220</v>
      </c>
      <c r="DX59" s="6" t="s">
        <v>220</v>
      </c>
      <c r="DY59" s="6" t="s">
        <v>220</v>
      </c>
      <c r="DZ59" s="6" t="s">
        <v>220</v>
      </c>
      <c r="EA59" s="6" t="s">
        <v>220</v>
      </c>
      <c r="EB59" s="6" t="s">
        <v>220</v>
      </c>
      <c r="EC59" s="6" t="s">
        <v>220</v>
      </c>
      <c r="ED59" s="6" t="s">
        <v>220</v>
      </c>
      <c r="EE59" s="6" t="s">
        <v>220</v>
      </c>
      <c r="EF59" s="6" t="s">
        <v>220</v>
      </c>
      <c r="EG59" s="6" t="s">
        <v>220</v>
      </c>
      <c r="EH59" s="6" t="s">
        <v>220</v>
      </c>
      <c r="EI59" s="6" t="s">
        <v>220</v>
      </c>
      <c r="EJ59" s="6" t="s">
        <v>220</v>
      </c>
      <c r="EK59" s="6" t="s">
        <v>220</v>
      </c>
      <c r="EL59" s="6" t="s">
        <v>220</v>
      </c>
      <c r="EM59" s="6" t="s">
        <v>220</v>
      </c>
      <c r="EN59" s="6" t="s">
        <v>220</v>
      </c>
      <c r="EO59" s="6">
        <v>9.6732622090284366</v>
      </c>
      <c r="EP59" s="6">
        <v>8.7058859986638684</v>
      </c>
      <c r="EQ59" s="6">
        <v>8.4067075108453864</v>
      </c>
      <c r="ER59" s="6">
        <v>7.2652565022178415</v>
      </c>
      <c r="ES59" s="6">
        <v>8.1418065912196376</v>
      </c>
      <c r="ET59" s="6">
        <v>8.2877619441829449</v>
      </c>
      <c r="EU59" s="6" t="s">
        <v>220</v>
      </c>
      <c r="EV59" s="6" t="s">
        <v>220</v>
      </c>
      <c r="EW59" s="6" t="s">
        <v>220</v>
      </c>
      <c r="EX59" s="6" t="s">
        <v>220</v>
      </c>
      <c r="EY59" s="6" t="s">
        <v>220</v>
      </c>
      <c r="EZ59" s="6" t="s">
        <v>220</v>
      </c>
      <c r="FA59" s="6" t="s">
        <v>220</v>
      </c>
      <c r="FB59" s="6" t="s">
        <v>220</v>
      </c>
      <c r="FC59" s="6" t="s">
        <v>220</v>
      </c>
      <c r="FD59" s="6" t="s">
        <v>220</v>
      </c>
      <c r="FE59" s="6" t="s">
        <v>220</v>
      </c>
      <c r="FF59" s="6" t="s">
        <v>220</v>
      </c>
      <c r="FG59" s="6" t="s">
        <v>220</v>
      </c>
      <c r="FH59" s="6" t="s">
        <v>220</v>
      </c>
      <c r="FI59" s="6" t="s">
        <v>220</v>
      </c>
      <c r="FJ59" s="6" t="s">
        <v>220</v>
      </c>
      <c r="FK59" s="6" t="s">
        <v>220</v>
      </c>
      <c r="FL59" s="6" t="s">
        <v>220</v>
      </c>
      <c r="FM59" s="6" t="s">
        <v>220</v>
      </c>
      <c r="FN59" s="6" t="s">
        <v>220</v>
      </c>
      <c r="FO59" s="6" t="s">
        <v>220</v>
      </c>
      <c r="FP59" s="6" t="s">
        <v>220</v>
      </c>
      <c r="FQ59" s="6" t="s">
        <v>220</v>
      </c>
      <c r="FR59" s="6" t="s">
        <v>220</v>
      </c>
      <c r="FS59" s="6" t="s">
        <v>220</v>
      </c>
      <c r="FT59" s="6" t="s">
        <v>220</v>
      </c>
      <c r="FU59" s="6">
        <v>8.3370923368580385</v>
      </c>
      <c r="FV59" s="6">
        <v>7.4099138186297679</v>
      </c>
      <c r="FW59" s="6">
        <v>7.1152227722148531</v>
      </c>
      <c r="FX59" s="6">
        <v>5.7946870299234012</v>
      </c>
      <c r="FY59" s="6">
        <v>6.7532906055887718</v>
      </c>
      <c r="FZ59" s="6">
        <v>6.6168481158642329</v>
      </c>
      <c r="GA59" s="6" t="s">
        <v>220</v>
      </c>
      <c r="GB59" s="6" t="s">
        <v>220</v>
      </c>
      <c r="GC59" s="6" t="s">
        <v>220</v>
      </c>
      <c r="GD59" s="6" t="s">
        <v>220</v>
      </c>
      <c r="GE59" s="6" t="s">
        <v>220</v>
      </c>
      <c r="GF59" s="6" t="s">
        <v>220</v>
      </c>
      <c r="GG59" s="6" t="s">
        <v>220</v>
      </c>
      <c r="GH59" s="6" t="s">
        <v>220</v>
      </c>
      <c r="GI59" s="6" t="s">
        <v>220</v>
      </c>
      <c r="GJ59" s="6" t="s">
        <v>220</v>
      </c>
      <c r="GK59" s="6" t="s">
        <v>220</v>
      </c>
      <c r="GL59" s="6" t="s">
        <v>220</v>
      </c>
      <c r="GM59" s="5" t="s">
        <v>220</v>
      </c>
      <c r="GN59" s="5" t="s">
        <v>220</v>
      </c>
      <c r="GO59" s="5" t="s">
        <v>220</v>
      </c>
      <c r="GP59" s="5" t="s">
        <v>220</v>
      </c>
      <c r="GQ59" s="5" t="s">
        <v>220</v>
      </c>
      <c r="GR59" s="5" t="s">
        <v>220</v>
      </c>
      <c r="GS59" s="5" t="s">
        <v>220</v>
      </c>
      <c r="GT59" s="5" t="s">
        <v>220</v>
      </c>
      <c r="GU59" s="5" t="s">
        <v>220</v>
      </c>
      <c r="GV59" s="5" t="s">
        <v>220</v>
      </c>
      <c r="GW59" s="5" t="s">
        <v>220</v>
      </c>
      <c r="GX59" s="5" t="s">
        <v>220</v>
      </c>
      <c r="GY59" s="5" t="s">
        <v>220</v>
      </c>
      <c r="GZ59" s="5" t="s">
        <v>220</v>
      </c>
      <c r="HA59" s="5">
        <v>566102</v>
      </c>
      <c r="HB59" s="5">
        <v>575545</v>
      </c>
      <c r="HC59" s="5">
        <v>570058</v>
      </c>
      <c r="HD59" s="5">
        <v>565882</v>
      </c>
      <c r="HE59" s="5">
        <v>561435</v>
      </c>
      <c r="HF59" s="5">
        <v>559363</v>
      </c>
      <c r="HG59" s="5" t="s">
        <v>220</v>
      </c>
      <c r="HH59" s="5" t="s">
        <v>220</v>
      </c>
      <c r="HI59" s="5" t="s">
        <v>220</v>
      </c>
      <c r="HJ59" s="5" t="s">
        <v>220</v>
      </c>
      <c r="HK59" s="5" t="s">
        <v>220</v>
      </c>
      <c r="HL59" s="5" t="s">
        <v>220</v>
      </c>
      <c r="HM59" s="5" t="s">
        <v>220</v>
      </c>
      <c r="HN59" s="5" t="s">
        <v>220</v>
      </c>
      <c r="HO59" s="5" t="s">
        <v>220</v>
      </c>
      <c r="HP59" s="5" t="s">
        <v>220</v>
      </c>
      <c r="HQ59" s="5" t="s">
        <v>220</v>
      </c>
      <c r="HR59" s="5" t="s">
        <v>220</v>
      </c>
      <c r="HS59" s="5" t="s">
        <v>220</v>
      </c>
      <c r="HT59" s="5" t="s">
        <v>220</v>
      </c>
      <c r="HU59" s="5" t="s">
        <v>220</v>
      </c>
      <c r="HV59" s="5" t="s">
        <v>220</v>
      </c>
      <c r="HW59" s="5" t="s">
        <v>220</v>
      </c>
      <c r="HX59" s="5" t="s">
        <v>220</v>
      </c>
      <c r="HY59" s="5" t="s">
        <v>220</v>
      </c>
      <c r="HZ59" s="5" t="s">
        <v>220</v>
      </c>
      <c r="IA59" s="5" t="s">
        <v>220</v>
      </c>
      <c r="IB59" s="5" t="s">
        <v>220</v>
      </c>
      <c r="IC59" s="5" t="s">
        <v>220</v>
      </c>
      <c r="ID59" s="5" t="s">
        <v>220</v>
      </c>
      <c r="IE59" s="5" t="s">
        <v>220</v>
      </c>
      <c r="IF59" s="5" t="s">
        <v>220</v>
      </c>
      <c r="IG59" s="5">
        <v>650744</v>
      </c>
      <c r="IH59" s="5">
        <v>661820</v>
      </c>
      <c r="II59" s="5">
        <v>653929</v>
      </c>
      <c r="IJ59" s="5">
        <v>648757</v>
      </c>
      <c r="IK59" s="5">
        <v>642781</v>
      </c>
      <c r="IL59" s="5">
        <v>639863</v>
      </c>
      <c r="IM59" s="5" t="s">
        <v>220</v>
      </c>
      <c r="IN59" s="5" t="s">
        <v>220</v>
      </c>
      <c r="IO59" s="5" t="s">
        <v>220</v>
      </c>
      <c r="IP59" s="5" t="s">
        <v>220</v>
      </c>
      <c r="IQ59" s="5" t="s">
        <v>220</v>
      </c>
      <c r="IR59" s="5" t="s">
        <v>220</v>
      </c>
      <c r="IS59" s="5" t="s">
        <v>220</v>
      </c>
      <c r="IT59" s="5" t="s">
        <v>220</v>
      </c>
      <c r="IU59" s="5" t="s">
        <v>220</v>
      </c>
      <c r="IV59" s="5" t="s">
        <v>220</v>
      </c>
      <c r="IW59" s="5" t="s">
        <v>220</v>
      </c>
      <c r="IX59" s="5" t="s">
        <v>220</v>
      </c>
      <c r="IY59" t="s">
        <v>220</v>
      </c>
      <c r="IZ59" t="s">
        <v>220</v>
      </c>
      <c r="JA59" t="s">
        <v>220</v>
      </c>
      <c r="JB59" t="s">
        <v>220</v>
      </c>
      <c r="JC59" t="s">
        <v>220</v>
      </c>
      <c r="JD59" t="s">
        <v>220</v>
      </c>
      <c r="JE59" t="s">
        <v>220</v>
      </c>
      <c r="JF59" t="s">
        <v>220</v>
      </c>
      <c r="JG59" t="s">
        <v>220</v>
      </c>
      <c r="JH59" t="s">
        <v>220</v>
      </c>
      <c r="JI59" t="s">
        <v>220</v>
      </c>
      <c r="JJ59" t="s">
        <v>220</v>
      </c>
      <c r="JK59" t="s">
        <v>220</v>
      </c>
      <c r="JL59" t="s">
        <v>220</v>
      </c>
      <c r="JM59">
        <v>26888775</v>
      </c>
      <c r="JN59">
        <v>28182541</v>
      </c>
      <c r="JO59">
        <v>27778554</v>
      </c>
      <c r="JP59">
        <v>29566325</v>
      </c>
      <c r="JQ59">
        <v>26724868</v>
      </c>
      <c r="JR59">
        <v>29679841</v>
      </c>
      <c r="JS59" t="s">
        <v>220</v>
      </c>
      <c r="JT59" t="s">
        <v>220</v>
      </c>
      <c r="JU59" t="s">
        <v>220</v>
      </c>
      <c r="JV59" t="s">
        <v>220</v>
      </c>
      <c r="JW59" t="s">
        <v>220</v>
      </c>
      <c r="JX59" t="s">
        <v>220</v>
      </c>
      <c r="JY59" t="s">
        <v>220</v>
      </c>
      <c r="JZ59" t="s">
        <v>220</v>
      </c>
      <c r="KA59" t="s">
        <v>220</v>
      </c>
      <c r="KB59" t="s">
        <v>220</v>
      </c>
      <c r="KC59" t="s">
        <v>220</v>
      </c>
      <c r="KD59" t="s">
        <v>220</v>
      </c>
    </row>
    <row r="60" spans="1:290" hidden="1" x14ac:dyDescent="0.3">
      <c r="A60" s="1" t="s">
        <v>58</v>
      </c>
      <c r="B60" s="2">
        <v>4112564</v>
      </c>
      <c r="C60" s="5">
        <v>14045514</v>
      </c>
      <c r="D60" s="5">
        <v>14493666</v>
      </c>
      <c r="E60" s="5">
        <v>13357020</v>
      </c>
      <c r="F60" s="5">
        <v>13810069</v>
      </c>
      <c r="G60" s="5">
        <v>2970507</v>
      </c>
      <c r="H60" s="5">
        <v>9047299</v>
      </c>
      <c r="I60" s="5">
        <v>8819573</v>
      </c>
      <c r="J60" s="5">
        <v>8703145</v>
      </c>
      <c r="K60" s="5">
        <v>9302796</v>
      </c>
      <c r="L60" s="5">
        <v>9533413</v>
      </c>
      <c r="M60" s="5">
        <v>8683630</v>
      </c>
      <c r="N60" s="5">
        <v>8487404</v>
      </c>
      <c r="O60" s="5">
        <v>8645849</v>
      </c>
      <c r="P60" s="5">
        <v>8512776</v>
      </c>
      <c r="Q60" s="5" t="s">
        <v>220</v>
      </c>
      <c r="R60" s="5" t="s">
        <v>220</v>
      </c>
      <c r="S60" s="5" t="s">
        <v>220</v>
      </c>
      <c r="T60" s="5" t="s">
        <v>220</v>
      </c>
      <c r="U60" s="5" t="s">
        <v>220</v>
      </c>
      <c r="V60" s="5" t="s">
        <v>220</v>
      </c>
      <c r="W60" s="5" t="s">
        <v>220</v>
      </c>
      <c r="X60" s="5" t="s">
        <v>220</v>
      </c>
      <c r="Y60" s="5" t="s">
        <v>220</v>
      </c>
      <c r="Z60" s="5" t="s">
        <v>220</v>
      </c>
      <c r="AA60" s="5" t="s">
        <v>220</v>
      </c>
      <c r="AB60" s="5" t="s">
        <v>220</v>
      </c>
      <c r="AC60" s="5" t="s">
        <v>220</v>
      </c>
      <c r="AD60" s="5" t="s">
        <v>220</v>
      </c>
      <c r="AE60" s="5" t="s">
        <v>220</v>
      </c>
      <c r="AF60" s="5" t="s">
        <v>220</v>
      </c>
      <c r="AG60" s="5" t="s">
        <v>220</v>
      </c>
      <c r="AH60" s="5" t="s">
        <v>220</v>
      </c>
      <c r="AI60" s="5">
        <v>62764799</v>
      </c>
      <c r="AJ60" s="5">
        <v>63409628</v>
      </c>
      <c r="AK60" s="5">
        <v>61747129</v>
      </c>
      <c r="AL60" s="5">
        <v>63634403</v>
      </c>
      <c r="AM60" s="5">
        <v>14743976</v>
      </c>
      <c r="AN60" s="5">
        <v>37479888</v>
      </c>
      <c r="AO60" s="5">
        <v>34156904</v>
      </c>
      <c r="AP60" s="5">
        <v>33931863</v>
      </c>
      <c r="AQ60" s="5">
        <v>34074350</v>
      </c>
      <c r="AR60" s="5">
        <v>33609357</v>
      </c>
      <c r="AS60" s="5">
        <v>30016593</v>
      </c>
      <c r="AT60" s="5">
        <v>30125178</v>
      </c>
      <c r="AU60" s="5">
        <v>30559278</v>
      </c>
      <c r="AV60" s="5">
        <v>29857282</v>
      </c>
      <c r="AW60" s="5" t="s">
        <v>220</v>
      </c>
      <c r="AX60" s="5" t="s">
        <v>220</v>
      </c>
      <c r="AY60" s="5" t="s">
        <v>220</v>
      </c>
      <c r="AZ60" s="5" t="s">
        <v>220</v>
      </c>
      <c r="BA60" s="5" t="s">
        <v>220</v>
      </c>
      <c r="BB60" s="5" t="s">
        <v>220</v>
      </c>
      <c r="BC60" s="5" t="s">
        <v>220</v>
      </c>
      <c r="BD60" s="5" t="s">
        <v>220</v>
      </c>
      <c r="BE60" s="5" t="s">
        <v>220</v>
      </c>
      <c r="BF60" s="5" t="s">
        <v>220</v>
      </c>
      <c r="BG60" s="5" t="s">
        <v>220</v>
      </c>
      <c r="BH60" s="5" t="s">
        <v>220</v>
      </c>
      <c r="BI60" s="5" t="s">
        <v>220</v>
      </c>
      <c r="BJ60" s="5" t="s">
        <v>220</v>
      </c>
      <c r="BK60" s="5" t="s">
        <v>220</v>
      </c>
      <c r="BL60" s="5" t="s">
        <v>220</v>
      </c>
      <c r="BM60" s="5" t="s">
        <v>220</v>
      </c>
      <c r="BN60" s="5" t="s">
        <v>220</v>
      </c>
      <c r="BO60" s="6">
        <v>8.9788027693397297</v>
      </c>
      <c r="BP60" s="6">
        <v>8.5220123052373307</v>
      </c>
      <c r="BQ60" s="6">
        <v>8.8984968203985595</v>
      </c>
      <c r="BR60" s="6">
        <v>8.5904060291081805</v>
      </c>
      <c r="BS60" s="6">
        <v>8.9530220065940398</v>
      </c>
      <c r="BT60" s="6">
        <v>9.3584615695800402</v>
      </c>
      <c r="BU60" s="6">
        <v>9.4152744129449299</v>
      </c>
      <c r="BV60" s="6">
        <v>7.7574715806757197</v>
      </c>
      <c r="BW60" s="6">
        <v>8.8922835672199998</v>
      </c>
      <c r="BX60" s="6">
        <v>8.8112305634928401</v>
      </c>
      <c r="BY60" s="6">
        <v>7.7051071959537598</v>
      </c>
      <c r="BZ60" s="6">
        <v>11.3985972624845</v>
      </c>
      <c r="CA60" s="6">
        <v>9.8739984933810394</v>
      </c>
      <c r="CB60" s="6">
        <v>9.2204352610711204</v>
      </c>
      <c r="CC60" s="6">
        <v>9.6732622090284295</v>
      </c>
      <c r="CD60" s="6">
        <v>8.7058859986638595</v>
      </c>
      <c r="CE60" s="6">
        <v>8.4067075108453793</v>
      </c>
      <c r="CF60" s="6">
        <v>7.2652565022178397</v>
      </c>
      <c r="CG60" s="6">
        <v>8.1418065912196305</v>
      </c>
      <c r="CH60" s="6" t="s">
        <v>220</v>
      </c>
      <c r="CI60" s="6" t="s">
        <v>220</v>
      </c>
      <c r="CJ60" s="6" t="s">
        <v>220</v>
      </c>
      <c r="CK60" s="6" t="s">
        <v>220</v>
      </c>
      <c r="CL60" s="6" t="s">
        <v>220</v>
      </c>
      <c r="CM60" s="6" t="s">
        <v>220</v>
      </c>
      <c r="CN60" s="6" t="s">
        <v>220</v>
      </c>
      <c r="CO60" s="6" t="s">
        <v>220</v>
      </c>
      <c r="CP60" s="6" t="s">
        <v>220</v>
      </c>
      <c r="CQ60" s="6" t="s">
        <v>220</v>
      </c>
      <c r="CR60" s="6" t="s">
        <v>220</v>
      </c>
      <c r="CS60" s="6" t="s">
        <v>220</v>
      </c>
      <c r="CT60" s="6" t="s">
        <v>220</v>
      </c>
      <c r="CU60" s="6">
        <v>6.6323356042719297</v>
      </c>
      <c r="CV60" s="6">
        <v>6.5768361403020403</v>
      </c>
      <c r="CW60" s="6">
        <v>6.7554951133951802</v>
      </c>
      <c r="CX60" s="6">
        <v>6.443509359718</v>
      </c>
      <c r="CY60" s="6">
        <v>6.85131736877769</v>
      </c>
      <c r="CZ60" s="6">
        <v>7.4639496975931099</v>
      </c>
      <c r="DA60" s="6">
        <v>7.4633377718225402</v>
      </c>
      <c r="DB60" s="6">
        <v>6.0190429433737203</v>
      </c>
      <c r="DC60" s="6">
        <v>7.1874726128950401</v>
      </c>
      <c r="DD60" s="6">
        <v>7.3181760044269897</v>
      </c>
      <c r="DE60" s="6">
        <v>6.4288174937002296</v>
      </c>
      <c r="DF60" s="6">
        <v>9.8246400153277502</v>
      </c>
      <c r="DG60" s="6">
        <v>8.3383104895717004</v>
      </c>
      <c r="DH60" s="6">
        <v>7.91477953504757</v>
      </c>
      <c r="DI60" s="6">
        <v>8.3370923368580296</v>
      </c>
      <c r="DJ60" s="6">
        <v>7.40991381862976</v>
      </c>
      <c r="DK60" s="6">
        <v>7.1152227722148504</v>
      </c>
      <c r="DL60" s="6">
        <v>5.7946870299234003</v>
      </c>
      <c r="DM60" s="6">
        <v>6.75329060558877</v>
      </c>
      <c r="DN60" s="6" t="s">
        <v>220</v>
      </c>
      <c r="DO60" s="6" t="s">
        <v>220</v>
      </c>
      <c r="DP60" s="6" t="s">
        <v>220</v>
      </c>
      <c r="DQ60" s="6" t="s">
        <v>220</v>
      </c>
      <c r="DR60" s="6" t="s">
        <v>220</v>
      </c>
      <c r="DS60" s="6" t="s">
        <v>220</v>
      </c>
      <c r="DT60" s="6" t="s">
        <v>220</v>
      </c>
      <c r="DU60" s="6" t="s">
        <v>220</v>
      </c>
      <c r="DV60" s="6" t="s">
        <v>220</v>
      </c>
      <c r="DW60" s="6" t="s">
        <v>220</v>
      </c>
      <c r="DX60" s="6" t="s">
        <v>220</v>
      </c>
      <c r="DY60" s="6" t="s">
        <v>220</v>
      </c>
      <c r="DZ60" s="6" t="s">
        <v>220</v>
      </c>
      <c r="EA60" s="6">
        <v>8.9788027693397332</v>
      </c>
      <c r="EB60" s="6">
        <v>8.522012305237336</v>
      </c>
      <c r="EC60" s="6">
        <v>8.8984968203985613</v>
      </c>
      <c r="ED60" s="6">
        <v>8.5904060291081823</v>
      </c>
      <c r="EE60" s="6">
        <v>8.9530220065940416</v>
      </c>
      <c r="EF60" s="6">
        <v>9.3584615695800473</v>
      </c>
      <c r="EG60" s="6">
        <v>9.4152744129449353</v>
      </c>
      <c r="EH60" s="6">
        <v>7.7574715806757215</v>
      </c>
      <c r="EI60" s="6">
        <v>8.8922835672200051</v>
      </c>
      <c r="EJ60" s="6">
        <v>8.8112305634928436</v>
      </c>
      <c r="EK60" s="6">
        <v>7.705107195953766</v>
      </c>
      <c r="EL60" s="6">
        <v>11.3985972624845</v>
      </c>
      <c r="EM60" s="6">
        <v>9.873998493381043</v>
      </c>
      <c r="EN60" s="6">
        <v>9.220435261071124</v>
      </c>
      <c r="EO60" s="6">
        <v>9.6732622090284366</v>
      </c>
      <c r="EP60" s="6">
        <v>8.7058859986638684</v>
      </c>
      <c r="EQ60" s="6">
        <v>8.4067075108453864</v>
      </c>
      <c r="ER60" s="6">
        <v>7.2652565022178415</v>
      </c>
      <c r="ES60" s="6">
        <v>8.1418065912196376</v>
      </c>
      <c r="ET60" s="6" t="s">
        <v>220</v>
      </c>
      <c r="EU60" s="6" t="s">
        <v>220</v>
      </c>
      <c r="EV60" s="6" t="s">
        <v>220</v>
      </c>
      <c r="EW60" s="6" t="s">
        <v>220</v>
      </c>
      <c r="EX60" s="6" t="s">
        <v>220</v>
      </c>
      <c r="EY60" s="6" t="s">
        <v>220</v>
      </c>
      <c r="EZ60" s="6" t="s">
        <v>220</v>
      </c>
      <c r="FA60" s="6" t="s">
        <v>220</v>
      </c>
      <c r="FB60" s="6" t="s">
        <v>220</v>
      </c>
      <c r="FC60" s="6" t="s">
        <v>220</v>
      </c>
      <c r="FD60" s="6" t="s">
        <v>220</v>
      </c>
      <c r="FE60" s="6" t="s">
        <v>220</v>
      </c>
      <c r="FF60" s="6" t="s">
        <v>220</v>
      </c>
      <c r="FG60" s="6">
        <v>6.6323356042719324</v>
      </c>
      <c r="FH60" s="6">
        <v>6.5768361403020474</v>
      </c>
      <c r="FI60" s="6">
        <v>6.7554951133951828</v>
      </c>
      <c r="FJ60" s="6">
        <v>6.4435093597180053</v>
      </c>
      <c r="FK60" s="6">
        <v>6.85131736877769</v>
      </c>
      <c r="FL60" s="6">
        <v>7.463949697593117</v>
      </c>
      <c r="FM60" s="6">
        <v>7.4633377718225491</v>
      </c>
      <c r="FN60" s="6">
        <v>6.0190429433737211</v>
      </c>
      <c r="FO60" s="6">
        <v>7.187472612895041</v>
      </c>
      <c r="FP60" s="6">
        <v>7.3181760044269959</v>
      </c>
      <c r="FQ60" s="6">
        <v>6.4288174937002349</v>
      </c>
      <c r="FR60" s="6">
        <v>9.8246400153277573</v>
      </c>
      <c r="FS60" s="6">
        <v>8.338310489571704</v>
      </c>
      <c r="FT60" s="6">
        <v>7.9147795350475754</v>
      </c>
      <c r="FU60" s="6">
        <v>8.3370923368580385</v>
      </c>
      <c r="FV60" s="6">
        <v>7.4099138186297679</v>
      </c>
      <c r="FW60" s="6">
        <v>7.1152227722148531</v>
      </c>
      <c r="FX60" s="6">
        <v>5.7946870299234012</v>
      </c>
      <c r="FY60" s="6">
        <v>6.7532906055887718</v>
      </c>
      <c r="FZ60" s="6" t="s">
        <v>220</v>
      </c>
      <c r="GA60" s="6" t="s">
        <v>220</v>
      </c>
      <c r="GB60" s="6" t="s">
        <v>220</v>
      </c>
      <c r="GC60" s="6" t="s">
        <v>220</v>
      </c>
      <c r="GD60" s="6" t="s">
        <v>220</v>
      </c>
      <c r="GE60" s="6" t="s">
        <v>220</v>
      </c>
      <c r="GF60" s="6" t="s">
        <v>220</v>
      </c>
      <c r="GG60" s="6" t="s">
        <v>220</v>
      </c>
      <c r="GH60" s="6" t="s">
        <v>220</v>
      </c>
      <c r="GI60" s="6" t="s">
        <v>220</v>
      </c>
      <c r="GJ60" s="6" t="s">
        <v>220</v>
      </c>
      <c r="GK60" s="6" t="s">
        <v>220</v>
      </c>
      <c r="GL60" s="6" t="s">
        <v>220</v>
      </c>
      <c r="GM60" s="5">
        <v>938837</v>
      </c>
      <c r="GN60" s="5">
        <v>933009</v>
      </c>
      <c r="GO60" s="5">
        <v>928758</v>
      </c>
      <c r="GP60" s="5">
        <v>921358</v>
      </c>
      <c r="GQ60" s="5">
        <v>671375</v>
      </c>
      <c r="GR60" s="5">
        <v>588800</v>
      </c>
      <c r="GS60" s="5">
        <v>586338</v>
      </c>
      <c r="GT60" s="5">
        <v>584307</v>
      </c>
      <c r="GU60" s="5">
        <v>581237</v>
      </c>
      <c r="GV60" s="5">
        <v>578672</v>
      </c>
      <c r="GW60" s="5">
        <v>575192</v>
      </c>
      <c r="GX60" s="5">
        <v>572664</v>
      </c>
      <c r="GY60" s="5">
        <v>567107</v>
      </c>
      <c r="GZ60" s="5">
        <v>561646</v>
      </c>
      <c r="HA60" s="5">
        <v>566102</v>
      </c>
      <c r="HB60" s="5">
        <v>575545</v>
      </c>
      <c r="HC60" s="5">
        <v>570058</v>
      </c>
      <c r="HD60" s="5">
        <v>565882</v>
      </c>
      <c r="HE60" s="5">
        <v>561435</v>
      </c>
      <c r="HF60" s="5" t="s">
        <v>220</v>
      </c>
      <c r="HG60" s="5" t="s">
        <v>220</v>
      </c>
      <c r="HH60" s="5" t="s">
        <v>220</v>
      </c>
      <c r="HI60" s="5" t="s">
        <v>220</v>
      </c>
      <c r="HJ60" s="5" t="s">
        <v>220</v>
      </c>
      <c r="HK60" s="5" t="s">
        <v>220</v>
      </c>
      <c r="HL60" s="5" t="s">
        <v>220</v>
      </c>
      <c r="HM60" s="5" t="s">
        <v>220</v>
      </c>
      <c r="HN60" s="5" t="s">
        <v>220</v>
      </c>
      <c r="HO60" s="5" t="s">
        <v>220</v>
      </c>
      <c r="HP60" s="5" t="s">
        <v>220</v>
      </c>
      <c r="HQ60" s="5" t="s">
        <v>220</v>
      </c>
      <c r="HR60" s="5" t="s">
        <v>220</v>
      </c>
      <c r="HS60" s="5">
        <v>1090192</v>
      </c>
      <c r="HT60" s="5">
        <v>1083560</v>
      </c>
      <c r="HU60" s="5">
        <v>1078545</v>
      </c>
      <c r="HV60" s="5">
        <v>1070249</v>
      </c>
      <c r="HW60" s="5">
        <v>776766</v>
      </c>
      <c r="HX60" s="5">
        <v>679462</v>
      </c>
      <c r="HY60" s="5">
        <v>676476</v>
      </c>
      <c r="HZ60" s="5">
        <v>673831</v>
      </c>
      <c r="IA60" s="5">
        <v>670126</v>
      </c>
      <c r="IB60" s="5">
        <v>666957</v>
      </c>
      <c r="IC60" s="5">
        <v>662499</v>
      </c>
      <c r="ID60" s="5">
        <v>659772</v>
      </c>
      <c r="IE60" s="5">
        <v>653493</v>
      </c>
      <c r="IF60" s="5">
        <v>647316</v>
      </c>
      <c r="IG60" s="5">
        <v>650744</v>
      </c>
      <c r="IH60" s="5">
        <v>661820</v>
      </c>
      <c r="II60" s="5">
        <v>653929</v>
      </c>
      <c r="IJ60" s="5">
        <v>648757</v>
      </c>
      <c r="IK60" s="5">
        <v>642781</v>
      </c>
      <c r="IL60" s="5" t="s">
        <v>220</v>
      </c>
      <c r="IM60" s="5" t="s">
        <v>220</v>
      </c>
      <c r="IN60" s="5" t="s">
        <v>220</v>
      </c>
      <c r="IO60" s="5" t="s">
        <v>220</v>
      </c>
      <c r="IP60" s="5" t="s">
        <v>220</v>
      </c>
      <c r="IQ60" s="5" t="s">
        <v>220</v>
      </c>
      <c r="IR60" s="5" t="s">
        <v>220</v>
      </c>
      <c r="IS60" s="5" t="s">
        <v>220</v>
      </c>
      <c r="IT60" s="5" t="s">
        <v>220</v>
      </c>
      <c r="IU60" s="5" t="s">
        <v>220</v>
      </c>
      <c r="IV60" s="5" t="s">
        <v>220</v>
      </c>
      <c r="IW60" s="5" t="s">
        <v>220</v>
      </c>
      <c r="IX60" s="5" t="s">
        <v>220</v>
      </c>
      <c r="IY60">
        <v>56027201</v>
      </c>
      <c r="IZ60">
        <v>56149658</v>
      </c>
      <c r="JA60">
        <v>55243264</v>
      </c>
      <c r="JB60">
        <v>54598974</v>
      </c>
      <c r="JC60">
        <v>38250527</v>
      </c>
      <c r="JD60">
        <v>32904509</v>
      </c>
      <c r="JE60">
        <v>32220423</v>
      </c>
      <c r="JF60">
        <v>31710224</v>
      </c>
      <c r="JG60">
        <v>31743954</v>
      </c>
      <c r="JH60">
        <v>30648320</v>
      </c>
      <c r="JI60">
        <v>28395502</v>
      </c>
      <c r="JJ60">
        <v>27891882</v>
      </c>
      <c r="JK60">
        <v>28148604</v>
      </c>
      <c r="JL60">
        <v>27386802</v>
      </c>
      <c r="JM60">
        <v>26888775</v>
      </c>
      <c r="JN60">
        <v>28182541</v>
      </c>
      <c r="JO60">
        <v>27778554</v>
      </c>
      <c r="JP60">
        <v>29566325</v>
      </c>
      <c r="JQ60">
        <v>26724868</v>
      </c>
      <c r="JR60" t="s">
        <v>220</v>
      </c>
      <c r="JS60" t="s">
        <v>220</v>
      </c>
      <c r="JT60" t="s">
        <v>220</v>
      </c>
      <c r="JU60" t="s">
        <v>220</v>
      </c>
      <c r="JV60" t="s">
        <v>220</v>
      </c>
      <c r="JW60" t="s">
        <v>220</v>
      </c>
      <c r="JX60" t="s">
        <v>220</v>
      </c>
      <c r="JY60" t="s">
        <v>220</v>
      </c>
      <c r="JZ60" t="s">
        <v>220</v>
      </c>
      <c r="KA60" t="s">
        <v>220</v>
      </c>
      <c r="KB60" t="s">
        <v>220</v>
      </c>
      <c r="KC60" t="s">
        <v>220</v>
      </c>
      <c r="KD60" t="s">
        <v>220</v>
      </c>
    </row>
    <row r="61" spans="1:290" hidden="1" x14ac:dyDescent="0.3">
      <c r="A61" s="1" t="s">
        <v>59</v>
      </c>
      <c r="B61" s="2">
        <v>4008616</v>
      </c>
      <c r="C61" s="5">
        <v>5659407</v>
      </c>
      <c r="D61" s="5">
        <v>5829291</v>
      </c>
      <c r="E61" s="5">
        <v>5307237</v>
      </c>
      <c r="F61" s="5">
        <v>5616527</v>
      </c>
      <c r="G61" s="5">
        <v>5661182</v>
      </c>
      <c r="H61" s="5">
        <v>5672166</v>
      </c>
      <c r="I61" s="5">
        <v>5629032</v>
      </c>
      <c r="J61" s="5">
        <v>5550307</v>
      </c>
      <c r="K61" s="5">
        <v>5848082</v>
      </c>
      <c r="L61" s="5">
        <v>6077325</v>
      </c>
      <c r="M61" s="5">
        <v>5357923</v>
      </c>
      <c r="N61" s="5">
        <v>5353565</v>
      </c>
      <c r="O61" s="5">
        <v>5474190</v>
      </c>
      <c r="P61" s="5">
        <v>5386994</v>
      </c>
      <c r="Q61" s="5">
        <v>5333039</v>
      </c>
      <c r="R61" s="5">
        <v>5084819</v>
      </c>
      <c r="S61" s="5">
        <v>5091849</v>
      </c>
      <c r="T61" s="5">
        <v>5092000</v>
      </c>
      <c r="U61" s="5">
        <v>4867086</v>
      </c>
      <c r="V61" s="5">
        <v>4975796</v>
      </c>
      <c r="W61" s="5">
        <v>4753342</v>
      </c>
      <c r="X61" s="5">
        <v>4799744</v>
      </c>
      <c r="Y61" s="5">
        <v>4322913</v>
      </c>
      <c r="Z61" s="5">
        <v>4354617</v>
      </c>
      <c r="AA61" s="5">
        <v>4233001</v>
      </c>
      <c r="AB61" s="5">
        <v>4013640</v>
      </c>
      <c r="AC61" s="5">
        <v>3983279</v>
      </c>
      <c r="AD61" s="5">
        <v>3644164</v>
      </c>
      <c r="AE61" s="5">
        <v>3738667</v>
      </c>
      <c r="AF61" s="5">
        <v>3701352</v>
      </c>
      <c r="AG61" s="5">
        <v>3451644</v>
      </c>
      <c r="AH61" s="5">
        <v>3429923</v>
      </c>
      <c r="AI61" s="5">
        <v>15011924</v>
      </c>
      <c r="AJ61" s="5">
        <v>14750687</v>
      </c>
      <c r="AK61" s="5">
        <v>13904918</v>
      </c>
      <c r="AL61" s="5">
        <v>14462253</v>
      </c>
      <c r="AM61" s="5">
        <v>14969217</v>
      </c>
      <c r="AN61" s="5">
        <v>16054977</v>
      </c>
      <c r="AO61" s="5">
        <v>14965739</v>
      </c>
      <c r="AP61" s="5">
        <v>13770021</v>
      </c>
      <c r="AQ61" s="5">
        <v>14337953</v>
      </c>
      <c r="AR61" s="5">
        <v>14413807</v>
      </c>
      <c r="AS61" s="5">
        <v>13225575</v>
      </c>
      <c r="AT61" s="5">
        <v>14106274</v>
      </c>
      <c r="AU61" s="5">
        <v>15031246</v>
      </c>
      <c r="AV61" s="5">
        <v>14376979</v>
      </c>
      <c r="AW61" s="5">
        <v>14276664</v>
      </c>
      <c r="AX61" s="5">
        <v>13675556</v>
      </c>
      <c r="AY61" s="5">
        <v>13355853</v>
      </c>
      <c r="AZ61" s="5">
        <v>14149975</v>
      </c>
      <c r="BA61" s="5">
        <v>14638185</v>
      </c>
      <c r="BB61" s="5">
        <v>14435761</v>
      </c>
      <c r="BC61" s="5">
        <v>14717278</v>
      </c>
      <c r="BD61" s="5">
        <v>15232913</v>
      </c>
      <c r="BE61" s="5">
        <v>13747578</v>
      </c>
      <c r="BF61" s="5">
        <v>13161120</v>
      </c>
      <c r="BG61" s="5">
        <v>12632129</v>
      </c>
      <c r="BH61" s="5">
        <v>12071238</v>
      </c>
      <c r="BI61" s="5">
        <v>11461698</v>
      </c>
      <c r="BJ61" s="5">
        <v>10586982</v>
      </c>
      <c r="BK61" s="5">
        <v>10481480</v>
      </c>
      <c r="BL61" s="5">
        <v>10286873</v>
      </c>
      <c r="BM61" s="5">
        <v>9844631</v>
      </c>
      <c r="BN61" s="5">
        <v>9902565</v>
      </c>
      <c r="BO61" s="6">
        <v>9.93423869320584</v>
      </c>
      <c r="BP61" s="6">
        <v>9.9251864420561606</v>
      </c>
      <c r="BQ61" s="6">
        <v>9.4645292833163399</v>
      </c>
      <c r="BR61" s="6">
        <v>8.1642267543626108</v>
      </c>
      <c r="BS61" s="6">
        <v>9.98930965300179</v>
      </c>
      <c r="BT61" s="6">
        <v>10.320061154768741</v>
      </c>
      <c r="BU61" s="6">
        <v>9.3553918329119394</v>
      </c>
      <c r="BV61" s="6">
        <v>8.1744487286919405</v>
      </c>
      <c r="BW61" s="6">
        <v>8.3803202485874806</v>
      </c>
      <c r="BX61" s="6">
        <v>8.3683363980040504</v>
      </c>
      <c r="BY61" s="6">
        <v>8.7091957088595695</v>
      </c>
      <c r="BZ61" s="6">
        <v>10.383959100151021</v>
      </c>
      <c r="CA61" s="6">
        <v>9.1355433406586108</v>
      </c>
      <c r="CB61" s="6">
        <v>10.53039969972121</v>
      </c>
      <c r="CC61" s="6">
        <v>9.4361207559142102</v>
      </c>
      <c r="CD61" s="6">
        <v>9.19322792020718</v>
      </c>
      <c r="CE61" s="6">
        <v>8.0566214748316298</v>
      </c>
      <c r="CF61" s="6">
        <v>7.3636684996072201</v>
      </c>
      <c r="CG61" s="6">
        <v>8.05937605698049</v>
      </c>
      <c r="CH61" s="6">
        <v>6.84696478714159</v>
      </c>
      <c r="CI61" s="6" t="s">
        <v>220</v>
      </c>
      <c r="CJ61" s="6" t="s">
        <v>220</v>
      </c>
      <c r="CK61" s="6" t="s">
        <v>220</v>
      </c>
      <c r="CL61" s="6" t="s">
        <v>220</v>
      </c>
      <c r="CM61" s="6" t="s">
        <v>220</v>
      </c>
      <c r="CN61" s="6" t="s">
        <v>220</v>
      </c>
      <c r="CO61" s="6" t="s">
        <v>220</v>
      </c>
      <c r="CP61" s="6" t="s">
        <v>220</v>
      </c>
      <c r="CQ61" s="6" t="s">
        <v>220</v>
      </c>
      <c r="CR61" s="6" t="s">
        <v>220</v>
      </c>
      <c r="CS61" s="6" t="s">
        <v>220</v>
      </c>
      <c r="CT61" s="6" t="s">
        <v>220</v>
      </c>
      <c r="CU61" s="6">
        <v>9.1812184183167709</v>
      </c>
      <c r="CV61" s="6">
        <v>9.1976272632449305</v>
      </c>
      <c r="CW61" s="6">
        <v>8.6198710408829804</v>
      </c>
      <c r="CX61" s="6">
        <v>7.4781155597243201</v>
      </c>
      <c r="CY61" s="6">
        <v>9.3396574959536505</v>
      </c>
      <c r="CZ61" s="6">
        <v>9.7509228550364995</v>
      </c>
      <c r="DA61" s="6">
        <v>8.8159907090252805</v>
      </c>
      <c r="DB61" s="6">
        <v>7.6232779095955401</v>
      </c>
      <c r="DC61" s="6">
        <v>7.91549792785601</v>
      </c>
      <c r="DD61" s="6">
        <v>7.97828098522419</v>
      </c>
      <c r="DE61" s="6">
        <v>8.2412449412879791</v>
      </c>
      <c r="DF61" s="6">
        <v>9.7300822158347593</v>
      </c>
      <c r="DG61" s="6">
        <v>8.5177275817435198</v>
      </c>
      <c r="DH61" s="6">
        <v>9.8855266193256401</v>
      </c>
      <c r="DI61" s="6">
        <v>8.7971179138546294</v>
      </c>
      <c r="DJ61" s="6">
        <v>8.5207469178615494</v>
      </c>
      <c r="DK61" s="6">
        <v>7.4331360854026096</v>
      </c>
      <c r="DL61" s="6">
        <v>6.8423177683151399</v>
      </c>
      <c r="DM61" s="6">
        <v>7.4748675219515004</v>
      </c>
      <c r="DN61" s="6">
        <v>6.2454134960049696</v>
      </c>
      <c r="DO61" s="6" t="s">
        <v>220</v>
      </c>
      <c r="DP61" s="6" t="s">
        <v>220</v>
      </c>
      <c r="DQ61" s="6" t="s">
        <v>220</v>
      </c>
      <c r="DR61" s="6" t="s">
        <v>220</v>
      </c>
      <c r="DS61" s="6" t="s">
        <v>220</v>
      </c>
      <c r="DT61" s="6" t="s">
        <v>220</v>
      </c>
      <c r="DU61" s="6" t="s">
        <v>220</v>
      </c>
      <c r="DV61" s="6" t="s">
        <v>220</v>
      </c>
      <c r="DW61" s="6" t="s">
        <v>220</v>
      </c>
      <c r="DX61" s="6" t="s">
        <v>220</v>
      </c>
      <c r="DY61" s="6" t="s">
        <v>220</v>
      </c>
      <c r="DZ61" s="6" t="s">
        <v>220</v>
      </c>
      <c r="EA61" s="6">
        <v>9.9342386932058435</v>
      </c>
      <c r="EB61" s="6">
        <v>9.9251864420561606</v>
      </c>
      <c r="EC61" s="6">
        <v>9.464529283316347</v>
      </c>
      <c r="ED61" s="6">
        <v>8.1642267543626161</v>
      </c>
      <c r="EE61" s="6">
        <v>9.9893096530017935</v>
      </c>
      <c r="EF61" s="6">
        <v>10.320061154768743</v>
      </c>
      <c r="EG61" s="6">
        <v>9.3553918329119465</v>
      </c>
      <c r="EH61" s="6">
        <v>8.1744487286919441</v>
      </c>
      <c r="EI61" s="6">
        <v>8.3803202485874859</v>
      </c>
      <c r="EJ61" s="6">
        <v>8.3683363980040557</v>
      </c>
      <c r="EK61" s="6">
        <v>8.7091957088595713</v>
      </c>
      <c r="EL61" s="6">
        <v>10.383959100151021</v>
      </c>
      <c r="EM61" s="6">
        <v>9.135543340658618</v>
      </c>
      <c r="EN61" s="6">
        <v>10.530399699721217</v>
      </c>
      <c r="EO61" s="6">
        <v>9.4361207559142173</v>
      </c>
      <c r="EP61" s="6">
        <v>9.1932279202071889</v>
      </c>
      <c r="EQ61" s="6">
        <v>8.0566214748316369</v>
      </c>
      <c r="ER61" s="6">
        <v>7.3636684996072272</v>
      </c>
      <c r="ES61" s="6">
        <v>8.0593760569804935</v>
      </c>
      <c r="ET61" s="6">
        <v>6.8469647871415953</v>
      </c>
      <c r="EU61" s="6" t="s">
        <v>220</v>
      </c>
      <c r="EV61" s="6" t="s">
        <v>220</v>
      </c>
      <c r="EW61" s="6" t="s">
        <v>220</v>
      </c>
      <c r="EX61" s="6" t="s">
        <v>220</v>
      </c>
      <c r="EY61" s="6" t="s">
        <v>220</v>
      </c>
      <c r="EZ61" s="6" t="s">
        <v>220</v>
      </c>
      <c r="FA61" s="6" t="s">
        <v>220</v>
      </c>
      <c r="FB61" s="6" t="s">
        <v>220</v>
      </c>
      <c r="FC61" s="6" t="s">
        <v>220</v>
      </c>
      <c r="FD61" s="6" t="s">
        <v>220</v>
      </c>
      <c r="FE61" s="6" t="s">
        <v>220</v>
      </c>
      <c r="FF61" s="6" t="s">
        <v>220</v>
      </c>
      <c r="FG61" s="6">
        <v>9.1812184183167727</v>
      </c>
      <c r="FH61" s="6">
        <v>9.1976272632449323</v>
      </c>
      <c r="FI61" s="6">
        <v>8.6198710408829875</v>
      </c>
      <c r="FJ61" s="6">
        <v>7.4781155597243272</v>
      </c>
      <c r="FK61" s="6">
        <v>9.339657495953654</v>
      </c>
      <c r="FL61" s="6">
        <v>9.750922855036503</v>
      </c>
      <c r="FM61" s="6">
        <v>8.8159907090252823</v>
      </c>
      <c r="FN61" s="6">
        <v>7.6232779095955463</v>
      </c>
      <c r="FO61" s="6">
        <v>7.9154979278560171</v>
      </c>
      <c r="FP61" s="6">
        <v>7.978280985224198</v>
      </c>
      <c r="FQ61" s="6">
        <v>8.2412449412879898</v>
      </c>
      <c r="FR61" s="6">
        <v>9.7300822158347682</v>
      </c>
      <c r="FS61" s="6">
        <v>8.5177275817435287</v>
      </c>
      <c r="FT61" s="6">
        <v>9.8855266193256455</v>
      </c>
      <c r="FU61" s="6">
        <v>8.7971179138546365</v>
      </c>
      <c r="FV61" s="6">
        <v>8.5207469178615511</v>
      </c>
      <c r="FW61" s="6">
        <v>7.4331360854026158</v>
      </c>
      <c r="FX61" s="6">
        <v>6.8423177683151444</v>
      </c>
      <c r="FY61" s="6">
        <v>7.4748675219515048</v>
      </c>
      <c r="FZ61" s="6">
        <v>6.2454134960049741</v>
      </c>
      <c r="GA61" s="6" t="s">
        <v>220</v>
      </c>
      <c r="GB61" s="6" t="s">
        <v>220</v>
      </c>
      <c r="GC61" s="6" t="s">
        <v>220</v>
      </c>
      <c r="GD61" s="6" t="s">
        <v>220</v>
      </c>
      <c r="GE61" s="6" t="s">
        <v>220</v>
      </c>
      <c r="GF61" s="6" t="s">
        <v>220</v>
      </c>
      <c r="GG61" s="6" t="s">
        <v>220</v>
      </c>
      <c r="GH61" s="6" t="s">
        <v>220</v>
      </c>
      <c r="GI61" s="6" t="s">
        <v>220</v>
      </c>
      <c r="GJ61" s="6" t="s">
        <v>220</v>
      </c>
      <c r="GK61" s="6" t="s">
        <v>220</v>
      </c>
      <c r="GL61" s="6" t="s">
        <v>220</v>
      </c>
      <c r="GM61" s="5">
        <v>376602</v>
      </c>
      <c r="GN61" s="5">
        <v>376314</v>
      </c>
      <c r="GO61" s="5">
        <v>375747</v>
      </c>
      <c r="GP61" s="5">
        <v>373743</v>
      </c>
      <c r="GQ61" s="5">
        <v>371849</v>
      </c>
      <c r="GR61" s="5">
        <v>370464</v>
      </c>
      <c r="GS61" s="5">
        <v>369928</v>
      </c>
      <c r="GT61" s="5">
        <v>368857</v>
      </c>
      <c r="GU61" s="5">
        <v>367458</v>
      </c>
      <c r="GV61" s="5">
        <v>367332</v>
      </c>
      <c r="GW61" s="5">
        <v>365184</v>
      </c>
      <c r="GX61" s="5">
        <v>363382</v>
      </c>
      <c r="GY61" s="5">
        <v>361308</v>
      </c>
      <c r="GZ61" s="5">
        <v>358128</v>
      </c>
      <c r="HA61" s="5">
        <v>354230</v>
      </c>
      <c r="HB61" s="5">
        <v>351466</v>
      </c>
      <c r="HC61" s="5">
        <v>347585</v>
      </c>
      <c r="HD61" s="5">
        <v>344148</v>
      </c>
      <c r="HE61" s="5">
        <v>341204</v>
      </c>
      <c r="HF61" s="5">
        <v>339082</v>
      </c>
      <c r="HG61" s="5" t="s">
        <v>220</v>
      </c>
      <c r="HH61" s="5" t="s">
        <v>220</v>
      </c>
      <c r="HI61" s="5" t="s">
        <v>220</v>
      </c>
      <c r="HJ61" s="5" t="s">
        <v>220</v>
      </c>
      <c r="HK61" s="5" t="s">
        <v>220</v>
      </c>
      <c r="HL61" s="5" t="s">
        <v>220</v>
      </c>
      <c r="HM61" s="5" t="s">
        <v>220</v>
      </c>
      <c r="HN61" s="5" t="s">
        <v>220</v>
      </c>
      <c r="HO61" s="5" t="s">
        <v>220</v>
      </c>
      <c r="HP61" s="5" t="s">
        <v>220</v>
      </c>
      <c r="HQ61" s="5" t="s">
        <v>220</v>
      </c>
      <c r="HR61" s="5" t="s">
        <v>220</v>
      </c>
      <c r="HS61" s="5">
        <v>450377</v>
      </c>
      <c r="HT61" s="5">
        <v>450060</v>
      </c>
      <c r="HU61" s="5">
        <v>449068</v>
      </c>
      <c r="HV61" s="5">
        <v>446654</v>
      </c>
      <c r="HW61" s="5">
        <v>444170</v>
      </c>
      <c r="HX61" s="5">
        <v>442111</v>
      </c>
      <c r="HY61" s="5">
        <v>441078</v>
      </c>
      <c r="HZ61" s="5">
        <v>439875</v>
      </c>
      <c r="IA61" s="5">
        <v>438140</v>
      </c>
      <c r="IB61" s="5">
        <v>437716</v>
      </c>
      <c r="IC61" s="5">
        <v>435133</v>
      </c>
      <c r="ID61" s="5">
        <v>433720</v>
      </c>
      <c r="IE61" s="5">
        <v>432069</v>
      </c>
      <c r="IF61" s="5">
        <v>428036</v>
      </c>
      <c r="IG61" s="5">
        <v>422278</v>
      </c>
      <c r="IH61" s="5">
        <v>419004</v>
      </c>
      <c r="II61" s="5">
        <v>412745</v>
      </c>
      <c r="IJ61" s="5">
        <v>407790</v>
      </c>
      <c r="IK61" s="5">
        <v>403409</v>
      </c>
      <c r="IL61" s="5">
        <v>399922</v>
      </c>
      <c r="IM61" s="5" t="s">
        <v>220</v>
      </c>
      <c r="IN61" s="5" t="s">
        <v>220</v>
      </c>
      <c r="IO61" s="5" t="s">
        <v>220</v>
      </c>
      <c r="IP61" s="5" t="s">
        <v>220</v>
      </c>
      <c r="IQ61" s="5" t="s">
        <v>220</v>
      </c>
      <c r="IR61" s="5" t="s">
        <v>220</v>
      </c>
      <c r="IS61" s="5" t="s">
        <v>220</v>
      </c>
      <c r="IT61" s="5" t="s">
        <v>220</v>
      </c>
      <c r="IU61" s="5" t="s">
        <v>220</v>
      </c>
      <c r="IV61" s="5" t="s">
        <v>220</v>
      </c>
      <c r="IW61" s="5" t="s">
        <v>220</v>
      </c>
      <c r="IX61" s="5" t="s">
        <v>220</v>
      </c>
      <c r="IY61">
        <v>13235520</v>
      </c>
      <c r="IZ61">
        <v>13690520</v>
      </c>
      <c r="JA61">
        <v>13047701</v>
      </c>
      <c r="JB61">
        <v>13441742</v>
      </c>
      <c r="JC61">
        <v>13289770</v>
      </c>
      <c r="JD61">
        <v>13204945</v>
      </c>
      <c r="JE61">
        <v>13118968</v>
      </c>
      <c r="JF61">
        <v>13272532</v>
      </c>
      <c r="JG61">
        <v>13574105</v>
      </c>
      <c r="JH61">
        <v>13743349</v>
      </c>
      <c r="JI61">
        <v>12697402</v>
      </c>
      <c r="JJ61">
        <v>13171307</v>
      </c>
      <c r="JK61">
        <v>13538564</v>
      </c>
      <c r="JL61">
        <v>13477107</v>
      </c>
      <c r="JM61">
        <v>13340892</v>
      </c>
      <c r="JN61">
        <v>12977759</v>
      </c>
      <c r="JO61">
        <v>12891221</v>
      </c>
      <c r="JP61">
        <v>12829410</v>
      </c>
      <c r="JQ61">
        <v>12535473</v>
      </c>
      <c r="JR61">
        <v>12847476</v>
      </c>
      <c r="JS61" t="s">
        <v>220</v>
      </c>
      <c r="JT61" t="s">
        <v>220</v>
      </c>
      <c r="JU61" t="s">
        <v>220</v>
      </c>
      <c r="JV61" t="s">
        <v>220</v>
      </c>
      <c r="JW61" t="s">
        <v>220</v>
      </c>
      <c r="JX61" t="s">
        <v>220</v>
      </c>
      <c r="JY61" t="s">
        <v>220</v>
      </c>
      <c r="JZ61" t="s">
        <v>220</v>
      </c>
      <c r="KA61" t="s">
        <v>220</v>
      </c>
      <c r="KB61" t="s">
        <v>220</v>
      </c>
      <c r="KC61" t="s">
        <v>220</v>
      </c>
      <c r="KD61" t="s">
        <v>220</v>
      </c>
    </row>
    <row r="62" spans="1:290" hidden="1" x14ac:dyDescent="0.3">
      <c r="A62" s="1" t="s">
        <v>60</v>
      </c>
      <c r="B62" s="2">
        <v>4057085</v>
      </c>
      <c r="C62" s="5">
        <v>2353210</v>
      </c>
      <c r="D62" s="5">
        <v>2400963</v>
      </c>
      <c r="E62" s="5">
        <v>2154642</v>
      </c>
      <c r="F62" s="5">
        <v>2230878</v>
      </c>
      <c r="G62" s="5">
        <v>2103861</v>
      </c>
      <c r="H62" s="5">
        <v>1963375</v>
      </c>
      <c r="I62" s="5">
        <v>1867255</v>
      </c>
      <c r="J62" s="5">
        <v>1772287</v>
      </c>
      <c r="K62" s="5">
        <v>1887838</v>
      </c>
      <c r="L62" s="5">
        <v>1858161</v>
      </c>
      <c r="M62" s="5">
        <v>1576773</v>
      </c>
      <c r="N62" s="5">
        <v>1394270</v>
      </c>
      <c r="O62" s="5">
        <v>1220680</v>
      </c>
      <c r="P62" s="5">
        <v>913892</v>
      </c>
      <c r="Q62" s="5">
        <v>1615771</v>
      </c>
      <c r="R62" s="5">
        <v>2138663</v>
      </c>
      <c r="S62" s="5">
        <v>2132976</v>
      </c>
      <c r="T62" s="5">
        <v>2158084</v>
      </c>
      <c r="U62" s="5">
        <v>1980932</v>
      </c>
      <c r="V62" s="5">
        <v>2177828</v>
      </c>
      <c r="W62" s="5">
        <v>2101652</v>
      </c>
      <c r="X62" s="5">
        <v>2141134</v>
      </c>
      <c r="Y62" s="5">
        <v>1970506</v>
      </c>
      <c r="Z62" s="5">
        <v>1997728</v>
      </c>
      <c r="AA62" s="5">
        <v>2049442</v>
      </c>
      <c r="AB62" s="5">
        <v>1896161</v>
      </c>
      <c r="AC62" s="5">
        <v>1913841</v>
      </c>
      <c r="AD62" s="5">
        <v>1805611</v>
      </c>
      <c r="AE62" s="5">
        <v>1844233</v>
      </c>
      <c r="AF62" s="5">
        <v>1902560</v>
      </c>
      <c r="AG62" s="5">
        <v>1829616</v>
      </c>
      <c r="AH62" s="5">
        <v>1815151</v>
      </c>
      <c r="AI62" s="5">
        <v>7784661</v>
      </c>
      <c r="AJ62" s="5">
        <v>7400037</v>
      </c>
      <c r="AK62" s="5">
        <v>7327377</v>
      </c>
      <c r="AL62" s="5">
        <v>6947771</v>
      </c>
      <c r="AM62" s="5">
        <v>7138626</v>
      </c>
      <c r="AN62" s="5">
        <v>6570789</v>
      </c>
      <c r="AO62" s="5">
        <v>5615573</v>
      </c>
      <c r="AP62" s="5">
        <v>5997132</v>
      </c>
      <c r="AQ62" s="5">
        <v>6308792</v>
      </c>
      <c r="AR62" s="5">
        <v>5991519</v>
      </c>
      <c r="AS62" s="5">
        <v>6266502</v>
      </c>
      <c r="AT62" s="5">
        <v>5846053</v>
      </c>
      <c r="AU62" s="5">
        <v>5314385</v>
      </c>
      <c r="AV62" s="5">
        <v>5057426</v>
      </c>
      <c r="AW62" s="5">
        <v>6755361</v>
      </c>
      <c r="AX62" s="5">
        <v>7596436</v>
      </c>
      <c r="AY62" s="5">
        <v>7183929</v>
      </c>
      <c r="AZ62" s="5">
        <v>6054209</v>
      </c>
      <c r="BA62" s="5">
        <v>5773415</v>
      </c>
      <c r="BB62" s="5">
        <v>6594368</v>
      </c>
      <c r="BC62" s="5">
        <v>6518650</v>
      </c>
      <c r="BD62" s="5">
        <v>6413909</v>
      </c>
      <c r="BE62" s="5">
        <v>5999517</v>
      </c>
      <c r="BF62" s="5">
        <v>5806101</v>
      </c>
      <c r="BG62" s="5">
        <v>6096007</v>
      </c>
      <c r="BH62" s="5">
        <v>5693189</v>
      </c>
      <c r="BI62" s="5">
        <v>5679506</v>
      </c>
      <c r="BJ62" s="5">
        <v>5534445</v>
      </c>
      <c r="BK62" s="5">
        <v>5661173</v>
      </c>
      <c r="BL62" s="5">
        <v>5629018</v>
      </c>
      <c r="BM62" s="5">
        <v>5478326</v>
      </c>
      <c r="BN62" s="5">
        <v>5457693</v>
      </c>
      <c r="BO62" s="6">
        <v>10.147033201456731</v>
      </c>
      <c r="BP62" s="6">
        <v>10.61099233932384</v>
      </c>
      <c r="BQ62" s="6">
        <v>11.327125341472041</v>
      </c>
      <c r="BR62" s="6">
        <v>10.10239018000984</v>
      </c>
      <c r="BS62" s="6">
        <v>9.5055433098827198</v>
      </c>
      <c r="BT62" s="6">
        <v>10.308673719827841</v>
      </c>
      <c r="BU62" s="6">
        <v>10.556223182392619</v>
      </c>
      <c r="BV62" s="6">
        <v>9.8189751295751293</v>
      </c>
      <c r="BW62" s="6">
        <v>9.3184475161210099</v>
      </c>
      <c r="BX62" s="6">
        <v>10.5637462628573</v>
      </c>
      <c r="BY62" s="6">
        <v>10.6360628749624</v>
      </c>
      <c r="BZ62" s="6">
        <v>12.30185377950805</v>
      </c>
      <c r="CA62" s="6">
        <v>11.66395092573176</v>
      </c>
      <c r="CB62" s="6">
        <v>11.42377873971979</v>
      </c>
      <c r="CC62" s="6">
        <v>9.3088067554127392</v>
      </c>
      <c r="CD62" s="6">
        <v>8.6107535408804399</v>
      </c>
      <c r="CE62" s="6">
        <v>8.3513832316912993</v>
      </c>
      <c r="CF62" s="6">
        <v>7.9013143139933302</v>
      </c>
      <c r="CG62" s="6">
        <v>9.63421033677343</v>
      </c>
      <c r="CH62" s="6">
        <v>8.6468720211146106</v>
      </c>
      <c r="CI62" s="6" t="s">
        <v>220</v>
      </c>
      <c r="CJ62" s="6" t="s">
        <v>220</v>
      </c>
      <c r="CK62" s="6" t="s">
        <v>220</v>
      </c>
      <c r="CL62" s="6" t="s">
        <v>220</v>
      </c>
      <c r="CM62" s="6" t="s">
        <v>220</v>
      </c>
      <c r="CN62" s="6" t="s">
        <v>220</v>
      </c>
      <c r="CO62" s="6" t="s">
        <v>220</v>
      </c>
      <c r="CP62" s="6" t="s">
        <v>220</v>
      </c>
      <c r="CQ62" s="6" t="s">
        <v>220</v>
      </c>
      <c r="CR62" s="6" t="s">
        <v>220</v>
      </c>
      <c r="CS62" s="6" t="s">
        <v>220</v>
      </c>
      <c r="CT62" s="6" t="s">
        <v>220</v>
      </c>
      <c r="CU62" s="6">
        <v>9.2196723248083998</v>
      </c>
      <c r="CV62" s="6">
        <v>9.6378121407185002</v>
      </c>
      <c r="CW62" s="6">
        <v>10.27317318808857</v>
      </c>
      <c r="CX62" s="6">
        <v>9.1793565942585609</v>
      </c>
      <c r="CY62" s="6">
        <v>8.4747610613855393</v>
      </c>
      <c r="CZ62" s="6">
        <v>9.2868136820045706</v>
      </c>
      <c r="DA62" s="6">
        <v>9.4287773902617698</v>
      </c>
      <c r="DB62" s="6">
        <v>8.6087261723113997</v>
      </c>
      <c r="DC62" s="6">
        <v>8.1918692546283101</v>
      </c>
      <c r="DD62" s="6">
        <v>9.3862542562357394</v>
      </c>
      <c r="DE62" s="6">
        <v>9.3346449533851992</v>
      </c>
      <c r="DF62" s="6">
        <v>11.008142990947791</v>
      </c>
      <c r="DG62" s="6">
        <v>10.307469184942811</v>
      </c>
      <c r="DH62" s="6">
        <v>9.9339161171203294</v>
      </c>
      <c r="DI62" s="6">
        <v>8.2070685107489592</v>
      </c>
      <c r="DJ62" s="6">
        <v>7.5788212732910996</v>
      </c>
      <c r="DK62" s="6">
        <v>7.4373779144816101</v>
      </c>
      <c r="DL62" s="6">
        <v>7.0578405762927403</v>
      </c>
      <c r="DM62" s="6">
        <v>8.7914482108387997</v>
      </c>
      <c r="DN62" s="6">
        <v>7.7783602660498099</v>
      </c>
      <c r="DO62" s="6" t="s">
        <v>220</v>
      </c>
      <c r="DP62" s="6" t="s">
        <v>220</v>
      </c>
      <c r="DQ62" s="6" t="s">
        <v>220</v>
      </c>
      <c r="DR62" s="6" t="s">
        <v>220</v>
      </c>
      <c r="DS62" s="6" t="s">
        <v>220</v>
      </c>
      <c r="DT62" s="6" t="s">
        <v>220</v>
      </c>
      <c r="DU62" s="6" t="s">
        <v>220</v>
      </c>
      <c r="DV62" s="6" t="s">
        <v>220</v>
      </c>
      <c r="DW62" s="6" t="s">
        <v>220</v>
      </c>
      <c r="DX62" s="6" t="s">
        <v>220</v>
      </c>
      <c r="DY62" s="6" t="s">
        <v>220</v>
      </c>
      <c r="DZ62" s="6" t="s">
        <v>220</v>
      </c>
      <c r="EA62" s="6">
        <v>10.147033201456734</v>
      </c>
      <c r="EB62" s="6">
        <v>10.610992339323847</v>
      </c>
      <c r="EC62" s="6">
        <v>11.327125341472041</v>
      </c>
      <c r="ED62" s="6">
        <v>10.102390180009843</v>
      </c>
      <c r="EE62" s="6">
        <v>9.5055433098827251</v>
      </c>
      <c r="EF62" s="6">
        <v>10.308673719827848</v>
      </c>
      <c r="EG62" s="6">
        <v>10.556223182392621</v>
      </c>
      <c r="EH62" s="6">
        <v>9.8189751295751329</v>
      </c>
      <c r="EI62" s="6">
        <v>9.3184475161210116</v>
      </c>
      <c r="EJ62" s="6">
        <v>10.563746262857302</v>
      </c>
      <c r="EK62" s="6">
        <v>10.636062874962406</v>
      </c>
      <c r="EL62" s="6">
        <v>12.301853779508054</v>
      </c>
      <c r="EM62" s="6">
        <v>11.663950925731761</v>
      </c>
      <c r="EN62" s="6">
        <v>11.423778739719792</v>
      </c>
      <c r="EO62" s="6">
        <v>9.3088067554127409</v>
      </c>
      <c r="EP62" s="6">
        <v>8.610753540880447</v>
      </c>
      <c r="EQ62" s="6">
        <v>8.3513832316913081</v>
      </c>
      <c r="ER62" s="6">
        <v>7.9013143139933382</v>
      </c>
      <c r="ES62" s="6">
        <v>9.6342103367734371</v>
      </c>
      <c r="ET62" s="6">
        <v>8.6468720211146159</v>
      </c>
      <c r="EU62" s="6" t="s">
        <v>220</v>
      </c>
      <c r="EV62" s="6" t="s">
        <v>220</v>
      </c>
      <c r="EW62" s="6" t="s">
        <v>220</v>
      </c>
      <c r="EX62" s="6" t="s">
        <v>220</v>
      </c>
      <c r="EY62" s="6" t="s">
        <v>220</v>
      </c>
      <c r="EZ62" s="6" t="s">
        <v>220</v>
      </c>
      <c r="FA62" s="6" t="s">
        <v>220</v>
      </c>
      <c r="FB62" s="6" t="s">
        <v>220</v>
      </c>
      <c r="FC62" s="6" t="s">
        <v>220</v>
      </c>
      <c r="FD62" s="6" t="s">
        <v>220</v>
      </c>
      <c r="FE62" s="6" t="s">
        <v>220</v>
      </c>
      <c r="FF62" s="6" t="s">
        <v>220</v>
      </c>
      <c r="FG62" s="6">
        <v>9.2196723248084034</v>
      </c>
      <c r="FH62" s="6">
        <v>9.6378121407185073</v>
      </c>
      <c r="FI62" s="6">
        <v>10.273173188088574</v>
      </c>
      <c r="FJ62" s="6">
        <v>9.1793565942585609</v>
      </c>
      <c r="FK62" s="6">
        <v>8.4747610613855446</v>
      </c>
      <c r="FL62" s="6">
        <v>9.2868136820045777</v>
      </c>
      <c r="FM62" s="6">
        <v>9.4287773902617715</v>
      </c>
      <c r="FN62" s="6">
        <v>8.608726172311405</v>
      </c>
      <c r="FO62" s="6">
        <v>8.1918692546283136</v>
      </c>
      <c r="FP62" s="6">
        <v>9.3862542562357429</v>
      </c>
      <c r="FQ62" s="6">
        <v>9.3346449533852009</v>
      </c>
      <c r="FR62" s="6">
        <v>11.008142990947798</v>
      </c>
      <c r="FS62" s="6">
        <v>10.307469184942811</v>
      </c>
      <c r="FT62" s="6">
        <v>9.9339161171203347</v>
      </c>
      <c r="FU62" s="6">
        <v>8.207068510748968</v>
      </c>
      <c r="FV62" s="6">
        <v>7.5788212732911049</v>
      </c>
      <c r="FW62" s="6">
        <v>7.4373779144816181</v>
      </c>
      <c r="FX62" s="6">
        <v>7.0578405762927439</v>
      </c>
      <c r="FY62" s="6">
        <v>8.7914482108388068</v>
      </c>
      <c r="FZ62" s="6">
        <v>7.7783602660498188</v>
      </c>
      <c r="GA62" s="6" t="s">
        <v>220</v>
      </c>
      <c r="GB62" s="6" t="s">
        <v>220</v>
      </c>
      <c r="GC62" s="6" t="s">
        <v>220</v>
      </c>
      <c r="GD62" s="6" t="s">
        <v>220</v>
      </c>
      <c r="GE62" s="6" t="s">
        <v>220</v>
      </c>
      <c r="GF62" s="6" t="s">
        <v>220</v>
      </c>
      <c r="GG62" s="6" t="s">
        <v>220</v>
      </c>
      <c r="GH62" s="6" t="s">
        <v>220</v>
      </c>
      <c r="GI62" s="6" t="s">
        <v>220</v>
      </c>
      <c r="GJ62" s="6" t="s">
        <v>220</v>
      </c>
      <c r="GK62" s="6" t="s">
        <v>220</v>
      </c>
      <c r="GL62" s="6" t="s">
        <v>220</v>
      </c>
      <c r="GM62" s="5">
        <v>183618</v>
      </c>
      <c r="GN62" s="5">
        <v>181829</v>
      </c>
      <c r="GO62" s="5">
        <v>179633</v>
      </c>
      <c r="GP62" s="5">
        <v>177949</v>
      </c>
      <c r="GQ62" s="5">
        <v>161498</v>
      </c>
      <c r="GR62" s="5">
        <v>151377</v>
      </c>
      <c r="GS62" s="5">
        <v>148943</v>
      </c>
      <c r="GT62" s="5">
        <v>145779</v>
      </c>
      <c r="GU62" s="5">
        <v>141628</v>
      </c>
      <c r="GV62" s="5">
        <v>136556</v>
      </c>
      <c r="GW62" s="5">
        <v>130145</v>
      </c>
      <c r="GX62" s="5">
        <v>121204</v>
      </c>
      <c r="GY62" s="5">
        <v>110440</v>
      </c>
      <c r="GZ62" s="5">
        <v>111746</v>
      </c>
      <c r="HA62" s="5">
        <v>164824</v>
      </c>
      <c r="HB62" s="5">
        <v>170733</v>
      </c>
      <c r="HC62" s="5">
        <v>170790</v>
      </c>
      <c r="HD62" s="5">
        <v>171064</v>
      </c>
      <c r="HE62" s="5">
        <v>170877</v>
      </c>
      <c r="HF62" s="5">
        <v>170914</v>
      </c>
      <c r="HG62" s="5" t="s">
        <v>220</v>
      </c>
      <c r="HH62" s="5" t="s">
        <v>220</v>
      </c>
      <c r="HI62" s="5" t="s">
        <v>220</v>
      </c>
      <c r="HJ62" s="5" t="s">
        <v>220</v>
      </c>
      <c r="HK62" s="5" t="s">
        <v>220</v>
      </c>
      <c r="HL62" s="5" t="s">
        <v>220</v>
      </c>
      <c r="HM62" s="5" t="s">
        <v>220</v>
      </c>
      <c r="HN62" s="5" t="s">
        <v>220</v>
      </c>
      <c r="HO62" s="5" t="s">
        <v>220</v>
      </c>
      <c r="HP62" s="5" t="s">
        <v>220</v>
      </c>
      <c r="HQ62" s="5" t="s">
        <v>220</v>
      </c>
      <c r="HR62" s="5" t="s">
        <v>220</v>
      </c>
      <c r="HS62" s="5">
        <v>204479</v>
      </c>
      <c r="HT62" s="5">
        <v>202634</v>
      </c>
      <c r="HU62" s="5">
        <v>200137</v>
      </c>
      <c r="HV62" s="5">
        <v>198416</v>
      </c>
      <c r="HW62" s="5">
        <v>180726</v>
      </c>
      <c r="HX62" s="5">
        <v>169855</v>
      </c>
      <c r="HY62" s="5">
        <v>167138</v>
      </c>
      <c r="HZ62" s="5">
        <v>163777</v>
      </c>
      <c r="IA62" s="5">
        <v>159406</v>
      </c>
      <c r="IB62" s="5">
        <v>153967</v>
      </c>
      <c r="IC62" s="5">
        <v>146857</v>
      </c>
      <c r="ID62" s="5">
        <v>137733</v>
      </c>
      <c r="IE62" s="5">
        <v>126766</v>
      </c>
      <c r="IF62" s="5">
        <v>128729</v>
      </c>
      <c r="IG62" s="5">
        <v>183609</v>
      </c>
      <c r="IH62" s="5">
        <v>190233</v>
      </c>
      <c r="II62" s="5">
        <v>190124</v>
      </c>
      <c r="IJ62" s="5">
        <v>190273</v>
      </c>
      <c r="IK62" s="5">
        <v>190043</v>
      </c>
      <c r="IL62" s="5">
        <v>190087</v>
      </c>
      <c r="IM62" s="5" t="s">
        <v>220</v>
      </c>
      <c r="IN62" s="5" t="s">
        <v>220</v>
      </c>
      <c r="IO62" s="5" t="s">
        <v>220</v>
      </c>
      <c r="IP62" s="5" t="s">
        <v>220</v>
      </c>
      <c r="IQ62" s="5" t="s">
        <v>220</v>
      </c>
      <c r="IR62" s="5" t="s">
        <v>220</v>
      </c>
      <c r="IS62" s="5" t="s">
        <v>220</v>
      </c>
      <c r="IT62" s="5" t="s">
        <v>220</v>
      </c>
      <c r="IU62" s="5" t="s">
        <v>220</v>
      </c>
      <c r="IV62" s="5" t="s">
        <v>220</v>
      </c>
      <c r="IW62" s="5" t="s">
        <v>220</v>
      </c>
      <c r="IX62" s="5" t="s">
        <v>220</v>
      </c>
      <c r="IY62">
        <v>5823938</v>
      </c>
      <c r="IZ62">
        <v>5916322</v>
      </c>
      <c r="JA62">
        <v>5623978</v>
      </c>
      <c r="JB62">
        <v>5735914</v>
      </c>
      <c r="JC62">
        <v>5549124</v>
      </c>
      <c r="JD62">
        <v>5232742</v>
      </c>
      <c r="JE62">
        <v>5107746</v>
      </c>
      <c r="JF62">
        <v>5011659</v>
      </c>
      <c r="JG62">
        <v>5122384</v>
      </c>
      <c r="JH62">
        <v>5071970</v>
      </c>
      <c r="JI62">
        <v>4723929</v>
      </c>
      <c r="JJ62">
        <v>4485207</v>
      </c>
      <c r="JK62">
        <v>4307391</v>
      </c>
      <c r="JL62">
        <v>3759313</v>
      </c>
      <c r="JM62">
        <v>4714034</v>
      </c>
      <c r="JN62">
        <v>6057248</v>
      </c>
      <c r="JO62">
        <v>5844264</v>
      </c>
      <c r="JP62">
        <v>5877846</v>
      </c>
      <c r="JQ62">
        <v>5494055</v>
      </c>
      <c r="JR62">
        <v>5882808</v>
      </c>
      <c r="JS62" t="s">
        <v>220</v>
      </c>
      <c r="JT62" t="s">
        <v>220</v>
      </c>
      <c r="JU62" t="s">
        <v>220</v>
      </c>
      <c r="JV62" t="s">
        <v>220</v>
      </c>
      <c r="JW62" t="s">
        <v>220</v>
      </c>
      <c r="JX62" t="s">
        <v>220</v>
      </c>
      <c r="JY62" t="s">
        <v>220</v>
      </c>
      <c r="JZ62" t="s">
        <v>220</v>
      </c>
      <c r="KA62" t="s">
        <v>220</v>
      </c>
      <c r="KB62" t="s">
        <v>220</v>
      </c>
      <c r="KC62" t="s">
        <v>220</v>
      </c>
      <c r="KD62" t="s">
        <v>220</v>
      </c>
    </row>
    <row r="63" spans="1:290" hidden="1" x14ac:dyDescent="0.3">
      <c r="A63" s="1" t="s">
        <v>61</v>
      </c>
      <c r="B63" s="2">
        <v>4199135</v>
      </c>
      <c r="C63" s="5">
        <v>6039325</v>
      </c>
      <c r="D63" s="5">
        <v>6135075</v>
      </c>
      <c r="E63" s="5">
        <v>5716452</v>
      </c>
      <c r="F63" s="5">
        <v>5835926</v>
      </c>
      <c r="G63" s="5">
        <v>5888841</v>
      </c>
      <c r="H63" s="5">
        <v>5810453</v>
      </c>
      <c r="I63" s="5">
        <v>5725554</v>
      </c>
      <c r="J63" s="5">
        <v>5603724</v>
      </c>
      <c r="K63" s="5">
        <v>6033987</v>
      </c>
      <c r="L63" s="5">
        <v>5957864</v>
      </c>
      <c r="M63" s="5">
        <v>5453374</v>
      </c>
      <c r="N63" s="5">
        <v>5244889</v>
      </c>
      <c r="O63" s="5" t="s">
        <v>220</v>
      </c>
      <c r="P63" s="5" t="s">
        <v>220</v>
      </c>
      <c r="Q63" s="5" t="s">
        <v>220</v>
      </c>
      <c r="R63" s="5" t="s">
        <v>220</v>
      </c>
      <c r="S63" s="5" t="s">
        <v>220</v>
      </c>
      <c r="T63" s="5" t="s">
        <v>220</v>
      </c>
      <c r="U63" s="5" t="s">
        <v>220</v>
      </c>
      <c r="V63" s="5" t="s">
        <v>220</v>
      </c>
      <c r="W63" s="5" t="s">
        <v>220</v>
      </c>
      <c r="X63" s="5" t="s">
        <v>220</v>
      </c>
      <c r="Y63" s="5" t="s">
        <v>220</v>
      </c>
      <c r="Z63" s="5" t="s">
        <v>220</v>
      </c>
      <c r="AA63" s="5" t="s">
        <v>220</v>
      </c>
      <c r="AB63" s="5" t="s">
        <v>220</v>
      </c>
      <c r="AC63" s="5" t="s">
        <v>220</v>
      </c>
      <c r="AD63" s="5" t="s">
        <v>220</v>
      </c>
      <c r="AE63" s="5" t="s">
        <v>220</v>
      </c>
      <c r="AF63" s="5" t="s">
        <v>220</v>
      </c>
      <c r="AG63" s="5" t="s">
        <v>220</v>
      </c>
      <c r="AH63" s="5" t="s">
        <v>220</v>
      </c>
      <c r="AI63" s="5">
        <v>20823188</v>
      </c>
      <c r="AJ63" s="5">
        <v>21696988</v>
      </c>
      <c r="AK63" s="5">
        <v>20321420</v>
      </c>
      <c r="AL63" s="5">
        <v>23892632</v>
      </c>
      <c r="AM63" s="5">
        <v>23855503</v>
      </c>
      <c r="AN63" s="5">
        <v>22661605</v>
      </c>
      <c r="AO63" s="5">
        <v>23811698</v>
      </c>
      <c r="AP63" s="5">
        <v>22873900</v>
      </c>
      <c r="AQ63" s="5">
        <v>22278901</v>
      </c>
      <c r="AR63" s="5">
        <v>21199144</v>
      </c>
      <c r="AS63" s="5">
        <v>19306947</v>
      </c>
      <c r="AT63" s="5">
        <v>19391441</v>
      </c>
      <c r="AU63" s="5" t="s">
        <v>220</v>
      </c>
      <c r="AV63" s="5" t="s">
        <v>220</v>
      </c>
      <c r="AW63" s="5" t="s">
        <v>220</v>
      </c>
      <c r="AX63" s="5" t="s">
        <v>220</v>
      </c>
      <c r="AY63" s="5" t="s">
        <v>220</v>
      </c>
      <c r="AZ63" s="5" t="s">
        <v>220</v>
      </c>
      <c r="BA63" s="5" t="s">
        <v>220</v>
      </c>
      <c r="BB63" s="5" t="s">
        <v>220</v>
      </c>
      <c r="BC63" s="5" t="s">
        <v>220</v>
      </c>
      <c r="BD63" s="5" t="s">
        <v>220</v>
      </c>
      <c r="BE63" s="5" t="s">
        <v>220</v>
      </c>
      <c r="BF63" s="5" t="s">
        <v>220</v>
      </c>
      <c r="BG63" s="5" t="s">
        <v>220</v>
      </c>
      <c r="BH63" s="5" t="s">
        <v>220</v>
      </c>
      <c r="BI63" s="5" t="s">
        <v>220</v>
      </c>
      <c r="BJ63" s="5" t="s">
        <v>220</v>
      </c>
      <c r="BK63" s="5" t="s">
        <v>220</v>
      </c>
      <c r="BL63" s="5" t="s">
        <v>220</v>
      </c>
      <c r="BM63" s="5" t="s">
        <v>220</v>
      </c>
      <c r="BN63" s="5" t="s">
        <v>220</v>
      </c>
      <c r="BO63" s="6">
        <v>10.0471327507627</v>
      </c>
      <c r="BP63" s="6">
        <v>10.294136583497339</v>
      </c>
      <c r="BQ63" s="6">
        <v>10.428339116640879</v>
      </c>
      <c r="BR63" s="6">
        <v>9.6790980557327106</v>
      </c>
      <c r="BS63" s="6">
        <v>9.8306610757532695</v>
      </c>
      <c r="BT63" s="6">
        <v>10.338316134731659</v>
      </c>
      <c r="BU63" s="6">
        <v>9.4640274111465796</v>
      </c>
      <c r="BV63" s="6">
        <v>8.9778511575516493</v>
      </c>
      <c r="BW63" s="6">
        <v>9.6686651794244796</v>
      </c>
      <c r="BX63" s="6">
        <v>8.4700322128870305</v>
      </c>
      <c r="BY63" s="6">
        <v>9.3488178144392808</v>
      </c>
      <c r="BZ63" s="6">
        <v>11.162676655311479</v>
      </c>
      <c r="CA63" s="6">
        <v>10.086400156347461</v>
      </c>
      <c r="CB63" s="6">
        <v>11.44228713717534</v>
      </c>
      <c r="CC63" s="6">
        <v>9.6441034192215191</v>
      </c>
      <c r="CD63" s="6">
        <v>9.1442912756753003</v>
      </c>
      <c r="CE63" s="6">
        <v>8.4949668309236408</v>
      </c>
      <c r="CF63" s="6">
        <v>7.2380084822654398</v>
      </c>
      <c r="CG63" s="6">
        <v>8.7115575208900893</v>
      </c>
      <c r="CH63" s="6">
        <v>7.7655100271546296</v>
      </c>
      <c r="CI63" s="6" t="s">
        <v>220</v>
      </c>
      <c r="CJ63" s="6" t="s">
        <v>220</v>
      </c>
      <c r="CK63" s="6" t="s">
        <v>220</v>
      </c>
      <c r="CL63" s="6" t="s">
        <v>220</v>
      </c>
      <c r="CM63" s="6" t="s">
        <v>220</v>
      </c>
      <c r="CN63" s="6" t="s">
        <v>220</v>
      </c>
      <c r="CO63" s="6" t="s">
        <v>220</v>
      </c>
      <c r="CP63" s="6" t="s">
        <v>220</v>
      </c>
      <c r="CQ63" s="6" t="s">
        <v>220</v>
      </c>
      <c r="CR63" s="6" t="s">
        <v>220</v>
      </c>
      <c r="CS63" s="6" t="s">
        <v>220</v>
      </c>
      <c r="CT63" s="6" t="s">
        <v>220</v>
      </c>
      <c r="CU63" s="6">
        <v>6.8743893064973296</v>
      </c>
      <c r="CV63" s="6">
        <v>7.3422449784780897</v>
      </c>
      <c r="CW63" s="6">
        <v>7.6802127757954697</v>
      </c>
      <c r="CX63" s="6">
        <v>7.1561308693653203</v>
      </c>
      <c r="CY63" s="6">
        <v>7.3583661199710297</v>
      </c>
      <c r="CZ63" s="6">
        <v>7.8771214013745698</v>
      </c>
      <c r="DA63" s="6">
        <v>7.0079798543915901</v>
      </c>
      <c r="DB63" s="6">
        <v>6.8047510689868496</v>
      </c>
      <c r="DC63" s="6">
        <v>7.6555113869224201</v>
      </c>
      <c r="DD63" s="6">
        <v>6.92230760066382</v>
      </c>
      <c r="DE63" s="6">
        <v>7.6759879474234101</v>
      </c>
      <c r="DF63" s="6">
        <v>9.6737583776263492</v>
      </c>
      <c r="DG63" s="6">
        <v>8.5422226482815198</v>
      </c>
      <c r="DH63" s="6">
        <v>9.7032442999927309</v>
      </c>
      <c r="DI63" s="6">
        <v>8.2743274004612193</v>
      </c>
      <c r="DJ63" s="6">
        <v>7.4729162019190998</v>
      </c>
      <c r="DK63" s="6">
        <v>6.9402821017332696</v>
      </c>
      <c r="DL63" s="6">
        <v>5.7617154529468904</v>
      </c>
      <c r="DM63" s="6">
        <v>7.0203666350030201</v>
      </c>
      <c r="DN63" s="6">
        <v>6.1479910251678396</v>
      </c>
      <c r="DO63" s="6" t="s">
        <v>220</v>
      </c>
      <c r="DP63" s="6" t="s">
        <v>220</v>
      </c>
      <c r="DQ63" s="6" t="s">
        <v>220</v>
      </c>
      <c r="DR63" s="6" t="s">
        <v>220</v>
      </c>
      <c r="DS63" s="6" t="s">
        <v>220</v>
      </c>
      <c r="DT63" s="6" t="s">
        <v>220</v>
      </c>
      <c r="DU63" s="6" t="s">
        <v>220</v>
      </c>
      <c r="DV63" s="6" t="s">
        <v>220</v>
      </c>
      <c r="DW63" s="6" t="s">
        <v>220</v>
      </c>
      <c r="DX63" s="6" t="s">
        <v>220</v>
      </c>
      <c r="DY63" s="6" t="s">
        <v>220</v>
      </c>
      <c r="DZ63" s="6" t="s">
        <v>220</v>
      </c>
      <c r="EA63" s="6">
        <v>10.04713275076271</v>
      </c>
      <c r="EB63" s="6">
        <v>10.29413658349735</v>
      </c>
      <c r="EC63" s="6">
        <v>10.428339116640881</v>
      </c>
      <c r="ED63" s="6">
        <v>9.6790980557327142</v>
      </c>
      <c r="EE63" s="6">
        <v>9.8306610757532766</v>
      </c>
      <c r="EF63" s="6">
        <v>10.338316134731663</v>
      </c>
      <c r="EG63" s="6">
        <v>9.4640274111465885</v>
      </c>
      <c r="EH63" s="6">
        <v>8.9778511575516564</v>
      </c>
      <c r="EI63" s="6">
        <v>9.6686651794244831</v>
      </c>
      <c r="EJ63" s="6">
        <v>8.470032212887034</v>
      </c>
      <c r="EK63" s="6">
        <v>9.3488178144392808</v>
      </c>
      <c r="EL63" s="6">
        <v>11.162676655311484</v>
      </c>
      <c r="EM63" s="6">
        <v>10.086400156347469</v>
      </c>
      <c r="EN63" s="6">
        <v>11.442287137175343</v>
      </c>
      <c r="EO63" s="6">
        <v>9.6441034192215227</v>
      </c>
      <c r="EP63" s="6">
        <v>9.1442912756753003</v>
      </c>
      <c r="EQ63" s="6">
        <v>8.4949668309236408</v>
      </c>
      <c r="ER63" s="6">
        <v>7.2380084822654487</v>
      </c>
      <c r="ES63" s="6">
        <v>8.7115575208900982</v>
      </c>
      <c r="ET63" s="6">
        <v>7.7655100271546385</v>
      </c>
      <c r="EU63" s="6" t="s">
        <v>220</v>
      </c>
      <c r="EV63" s="6" t="s">
        <v>220</v>
      </c>
      <c r="EW63" s="6" t="s">
        <v>220</v>
      </c>
      <c r="EX63" s="6" t="s">
        <v>220</v>
      </c>
      <c r="EY63" s="6" t="s">
        <v>220</v>
      </c>
      <c r="EZ63" s="6" t="s">
        <v>220</v>
      </c>
      <c r="FA63" s="6" t="s">
        <v>220</v>
      </c>
      <c r="FB63" s="6" t="s">
        <v>220</v>
      </c>
      <c r="FC63" s="6" t="s">
        <v>220</v>
      </c>
      <c r="FD63" s="6" t="s">
        <v>220</v>
      </c>
      <c r="FE63" s="6" t="s">
        <v>220</v>
      </c>
      <c r="FF63" s="6" t="s">
        <v>220</v>
      </c>
      <c r="FG63" s="6">
        <v>6.8743893064973394</v>
      </c>
      <c r="FH63" s="6">
        <v>7.3422449784780959</v>
      </c>
      <c r="FI63" s="6">
        <v>7.6802127757954795</v>
      </c>
      <c r="FJ63" s="6">
        <v>7.1561308693653247</v>
      </c>
      <c r="FK63" s="6">
        <v>7.3583661199710342</v>
      </c>
      <c r="FL63" s="6">
        <v>7.8771214013745725</v>
      </c>
      <c r="FM63" s="6">
        <v>7.0079798543915963</v>
      </c>
      <c r="FN63" s="6">
        <v>6.8047510689868513</v>
      </c>
      <c r="FO63" s="6">
        <v>7.6555113869224254</v>
      </c>
      <c r="FP63" s="6">
        <v>6.9223076006638218</v>
      </c>
      <c r="FQ63" s="6">
        <v>7.6759879474234189</v>
      </c>
      <c r="FR63" s="6">
        <v>9.6737583776263509</v>
      </c>
      <c r="FS63" s="6">
        <v>8.5422226482815216</v>
      </c>
      <c r="FT63" s="6">
        <v>9.7032442999927326</v>
      </c>
      <c r="FU63" s="6">
        <v>8.2743274004612228</v>
      </c>
      <c r="FV63" s="6">
        <v>7.4729162019191016</v>
      </c>
      <c r="FW63" s="6">
        <v>6.9402821017332741</v>
      </c>
      <c r="FX63" s="6">
        <v>5.761715452946893</v>
      </c>
      <c r="FY63" s="6">
        <v>7.0203666350030209</v>
      </c>
      <c r="FZ63" s="6">
        <v>6.1479910251678476</v>
      </c>
      <c r="GA63" s="6" t="s">
        <v>220</v>
      </c>
      <c r="GB63" s="6" t="s">
        <v>220</v>
      </c>
      <c r="GC63" s="6" t="s">
        <v>220</v>
      </c>
      <c r="GD63" s="6" t="s">
        <v>220</v>
      </c>
      <c r="GE63" s="6" t="s">
        <v>220</v>
      </c>
      <c r="GF63" s="6" t="s">
        <v>220</v>
      </c>
      <c r="GG63" s="6" t="s">
        <v>220</v>
      </c>
      <c r="GH63" s="6" t="s">
        <v>220</v>
      </c>
      <c r="GI63" s="6" t="s">
        <v>220</v>
      </c>
      <c r="GJ63" s="6" t="s">
        <v>220</v>
      </c>
      <c r="GK63" s="6" t="s">
        <v>220</v>
      </c>
      <c r="GL63" s="6" t="s">
        <v>220</v>
      </c>
      <c r="GM63" s="5">
        <v>401770</v>
      </c>
      <c r="GN63" s="5">
        <v>396034</v>
      </c>
      <c r="GO63" s="5">
        <v>390771</v>
      </c>
      <c r="GP63" s="5">
        <v>384217</v>
      </c>
      <c r="GQ63" s="5">
        <v>377811</v>
      </c>
      <c r="GR63" s="5">
        <v>371752</v>
      </c>
      <c r="GS63" s="5">
        <v>368081</v>
      </c>
      <c r="GT63" s="5">
        <v>364095</v>
      </c>
      <c r="GU63" s="5">
        <v>360070</v>
      </c>
      <c r="GV63" s="5">
        <v>356059</v>
      </c>
      <c r="GW63" s="5">
        <v>351076</v>
      </c>
      <c r="GX63" s="5">
        <v>347776</v>
      </c>
      <c r="GY63" s="5">
        <v>341132</v>
      </c>
      <c r="GZ63" s="5">
        <v>334758</v>
      </c>
      <c r="HA63" s="5">
        <v>330278</v>
      </c>
      <c r="HB63" s="5">
        <v>325186</v>
      </c>
      <c r="HC63" s="5">
        <v>320028</v>
      </c>
      <c r="HD63" s="5">
        <v>315011</v>
      </c>
      <c r="HE63" s="5">
        <v>309255</v>
      </c>
      <c r="HF63" s="5">
        <v>304641</v>
      </c>
      <c r="HG63" s="5" t="s">
        <v>220</v>
      </c>
      <c r="HH63" s="5" t="s">
        <v>220</v>
      </c>
      <c r="HI63" s="5" t="s">
        <v>220</v>
      </c>
      <c r="HJ63" s="5" t="s">
        <v>220</v>
      </c>
      <c r="HK63" s="5" t="s">
        <v>220</v>
      </c>
      <c r="HL63" s="5" t="s">
        <v>220</v>
      </c>
      <c r="HM63" s="5" t="s">
        <v>220</v>
      </c>
      <c r="HN63" s="5" t="s">
        <v>220</v>
      </c>
      <c r="HO63" s="5" t="s">
        <v>220</v>
      </c>
      <c r="HP63" s="5" t="s">
        <v>220</v>
      </c>
      <c r="HQ63" s="5" t="s">
        <v>220</v>
      </c>
      <c r="HR63" s="5" t="s">
        <v>220</v>
      </c>
      <c r="HS63" s="5">
        <v>459190</v>
      </c>
      <c r="HT63" s="5">
        <v>453043</v>
      </c>
      <c r="HU63" s="5">
        <v>446771</v>
      </c>
      <c r="HV63" s="5">
        <v>439570</v>
      </c>
      <c r="HW63" s="5">
        <v>432372</v>
      </c>
      <c r="HX63" s="5">
        <v>425554</v>
      </c>
      <c r="HY63" s="5">
        <v>421105</v>
      </c>
      <c r="HZ63" s="5">
        <v>416343</v>
      </c>
      <c r="IA63" s="5">
        <v>411690</v>
      </c>
      <c r="IB63" s="5">
        <v>407005</v>
      </c>
      <c r="IC63" s="5">
        <v>400948</v>
      </c>
      <c r="ID63" s="5">
        <v>396885</v>
      </c>
      <c r="IE63" s="5">
        <v>389614</v>
      </c>
      <c r="IF63" s="5">
        <v>382202</v>
      </c>
      <c r="IG63" s="5">
        <v>377143</v>
      </c>
      <c r="IH63" s="5">
        <v>371053</v>
      </c>
      <c r="II63" s="5">
        <v>364899</v>
      </c>
      <c r="IJ63" s="5">
        <v>359027</v>
      </c>
      <c r="IK63" s="5">
        <v>352259</v>
      </c>
      <c r="IL63" s="5">
        <v>346527</v>
      </c>
      <c r="IM63" s="5" t="s">
        <v>220</v>
      </c>
      <c r="IN63" s="5" t="s">
        <v>220</v>
      </c>
      <c r="IO63" s="5" t="s">
        <v>220</v>
      </c>
      <c r="IP63" s="5" t="s">
        <v>220</v>
      </c>
      <c r="IQ63" s="5" t="s">
        <v>220</v>
      </c>
      <c r="IR63" s="5" t="s">
        <v>220</v>
      </c>
      <c r="IS63" s="5" t="s">
        <v>220</v>
      </c>
      <c r="IT63" s="5" t="s">
        <v>220</v>
      </c>
      <c r="IU63" s="5" t="s">
        <v>220</v>
      </c>
      <c r="IV63" s="5" t="s">
        <v>220</v>
      </c>
      <c r="IW63" s="5" t="s">
        <v>220</v>
      </c>
      <c r="IX63" s="5" t="s">
        <v>220</v>
      </c>
      <c r="IY63">
        <v>19008103</v>
      </c>
      <c r="IZ63">
        <v>19219721</v>
      </c>
      <c r="JA63">
        <v>18058445</v>
      </c>
      <c r="JB63">
        <v>18181459</v>
      </c>
      <c r="JC63">
        <v>17748084</v>
      </c>
      <c r="JD63">
        <v>17698737</v>
      </c>
      <c r="JE63">
        <v>16813590</v>
      </c>
      <c r="JF63">
        <v>16344448</v>
      </c>
      <c r="JG63">
        <v>16862897</v>
      </c>
      <c r="JH63">
        <v>16141077</v>
      </c>
      <c r="JI63">
        <v>15445660</v>
      </c>
      <c r="JJ63">
        <v>15533487</v>
      </c>
      <c r="JK63">
        <v>15522096</v>
      </c>
      <c r="JL63">
        <v>15383226</v>
      </c>
      <c r="JM63">
        <v>14978861</v>
      </c>
      <c r="JN63">
        <v>16025725</v>
      </c>
      <c r="JO63">
        <v>15365946</v>
      </c>
      <c r="JP63">
        <v>14987342</v>
      </c>
      <c r="JQ63">
        <v>14392952</v>
      </c>
      <c r="JR63">
        <v>15324632</v>
      </c>
      <c r="JS63" t="s">
        <v>220</v>
      </c>
      <c r="JT63" t="s">
        <v>220</v>
      </c>
      <c r="JU63" t="s">
        <v>220</v>
      </c>
      <c r="JV63" t="s">
        <v>220</v>
      </c>
      <c r="JW63" t="s">
        <v>220</v>
      </c>
      <c r="JX63" t="s">
        <v>220</v>
      </c>
      <c r="JY63" t="s">
        <v>220</v>
      </c>
      <c r="JZ63" t="s">
        <v>220</v>
      </c>
      <c r="KA63" t="s">
        <v>220</v>
      </c>
      <c r="KB63" t="s">
        <v>220</v>
      </c>
      <c r="KC63" t="s">
        <v>220</v>
      </c>
      <c r="KD63" t="s">
        <v>220</v>
      </c>
    </row>
    <row r="64" spans="1:290" hidden="1" x14ac:dyDescent="0.3">
      <c r="A64" s="1" t="s">
        <v>62</v>
      </c>
      <c r="B64" s="2">
        <v>4057089</v>
      </c>
      <c r="C64" s="5">
        <v>3074715</v>
      </c>
      <c r="D64" s="5">
        <v>3170796</v>
      </c>
      <c r="E64" s="5">
        <v>2941096</v>
      </c>
      <c r="F64" s="5">
        <v>3074790</v>
      </c>
      <c r="G64" s="5">
        <v>3055399</v>
      </c>
      <c r="H64" s="5">
        <v>3146186</v>
      </c>
      <c r="I64" s="5">
        <v>3113287</v>
      </c>
      <c r="J64" s="5">
        <v>3199530</v>
      </c>
      <c r="K64" s="5">
        <v>3372839</v>
      </c>
      <c r="L64" s="5">
        <v>3324443</v>
      </c>
      <c r="M64" s="5">
        <v>3065975</v>
      </c>
      <c r="N64" s="5">
        <v>3081023</v>
      </c>
      <c r="O64" s="5">
        <v>3150059</v>
      </c>
      <c r="P64" s="5">
        <v>3081078</v>
      </c>
      <c r="Q64" s="5">
        <v>3033093</v>
      </c>
      <c r="R64" s="5">
        <v>2815831</v>
      </c>
      <c r="S64" s="5">
        <v>2842279</v>
      </c>
      <c r="T64" s="5">
        <v>2889469</v>
      </c>
      <c r="U64" s="5">
        <v>2733742</v>
      </c>
      <c r="V64" s="5">
        <v>2950212</v>
      </c>
      <c r="W64" s="5">
        <v>2601308</v>
      </c>
      <c r="X64" s="5">
        <v>2783998</v>
      </c>
      <c r="Y64" s="5">
        <v>2489796</v>
      </c>
      <c r="Z64" s="5">
        <v>2502825</v>
      </c>
      <c r="AA64" s="5">
        <v>2384609</v>
      </c>
      <c r="AB64" s="5">
        <v>2384049</v>
      </c>
      <c r="AC64" s="5">
        <v>2385811</v>
      </c>
      <c r="AD64" s="5">
        <v>2101531</v>
      </c>
      <c r="AE64" s="5">
        <v>2340534</v>
      </c>
      <c r="AF64" s="5">
        <v>2270222</v>
      </c>
      <c r="AG64" s="5">
        <v>2104718</v>
      </c>
      <c r="AH64" s="5">
        <v>2187725</v>
      </c>
      <c r="AI64" s="5">
        <v>11120812</v>
      </c>
      <c r="AJ64" s="5">
        <v>11007717</v>
      </c>
      <c r="AK64" s="5">
        <v>10847878</v>
      </c>
      <c r="AL64" s="5">
        <v>11297034</v>
      </c>
      <c r="AM64" s="5">
        <v>10761626</v>
      </c>
      <c r="AN64" s="5">
        <v>10800465</v>
      </c>
      <c r="AO64" s="5">
        <v>10605055</v>
      </c>
      <c r="AP64" s="5">
        <v>10623466</v>
      </c>
      <c r="AQ64" s="5">
        <v>10951749</v>
      </c>
      <c r="AR64" s="5">
        <v>10764495</v>
      </c>
      <c r="AS64" s="5">
        <v>10386191</v>
      </c>
      <c r="AT64" s="5">
        <v>11285016</v>
      </c>
      <c r="AU64" s="5">
        <v>11329409</v>
      </c>
      <c r="AV64" s="5">
        <v>11250774</v>
      </c>
      <c r="AW64" s="5">
        <v>12496304</v>
      </c>
      <c r="AX64" s="5">
        <v>12359894</v>
      </c>
      <c r="AY64" s="5">
        <v>12186196</v>
      </c>
      <c r="AZ64" s="5">
        <v>12836407</v>
      </c>
      <c r="BA64" s="5">
        <v>11377368</v>
      </c>
      <c r="BB64" s="5">
        <v>11507080</v>
      </c>
      <c r="BC64" s="5">
        <v>10439346</v>
      </c>
      <c r="BD64" s="5">
        <v>10322174</v>
      </c>
      <c r="BE64" s="5">
        <v>10364562</v>
      </c>
      <c r="BF64" s="5">
        <v>10941167</v>
      </c>
      <c r="BG64" s="5">
        <v>9358846</v>
      </c>
      <c r="BH64" s="5">
        <v>9457842</v>
      </c>
      <c r="BI64" s="5">
        <v>9749076</v>
      </c>
      <c r="BJ64" s="5">
        <v>8536391</v>
      </c>
      <c r="BK64" s="5">
        <v>8656675</v>
      </c>
      <c r="BL64" s="5">
        <v>8936979</v>
      </c>
      <c r="BM64" s="5">
        <v>8944285</v>
      </c>
      <c r="BN64" s="5">
        <v>8073136</v>
      </c>
      <c r="BO64" s="6">
        <v>11.883410332339739</v>
      </c>
      <c r="BP64" s="6">
        <v>13.32763129510696</v>
      </c>
      <c r="BQ64" s="6">
        <v>13.284503464014771</v>
      </c>
      <c r="BR64" s="6">
        <v>12.99620461885201</v>
      </c>
      <c r="BS64" s="6">
        <v>12.038198611703409</v>
      </c>
      <c r="BT64" s="6">
        <v>12.03749555811385</v>
      </c>
      <c r="BU64" s="6">
        <v>11.16344236814659</v>
      </c>
      <c r="BV64" s="6">
        <v>10.68038118098595</v>
      </c>
      <c r="BW64" s="6">
        <v>9.9225607863286598</v>
      </c>
      <c r="BX64" s="6">
        <v>9.4574640022403695</v>
      </c>
      <c r="BY64" s="6">
        <v>8.8365365014391806</v>
      </c>
      <c r="BZ64" s="6">
        <v>7.8404802560707898</v>
      </c>
      <c r="CA64" s="6">
        <v>7.4893517867443098</v>
      </c>
      <c r="CB64" s="6">
        <v>7.6921454114436498</v>
      </c>
      <c r="CC64" s="6">
        <v>7.7385691767446598</v>
      </c>
      <c r="CD64" s="6">
        <v>7.7547977843840696</v>
      </c>
      <c r="CE64" s="6">
        <v>7.7729526200629797</v>
      </c>
      <c r="CF64" s="6">
        <v>7.7293786505409798</v>
      </c>
      <c r="CG64" s="6">
        <v>8.1363566861832606</v>
      </c>
      <c r="CH64" s="6">
        <v>8.3609245708444</v>
      </c>
      <c r="CI64" s="6" t="s">
        <v>220</v>
      </c>
      <c r="CJ64" s="6" t="s">
        <v>220</v>
      </c>
      <c r="CK64" s="6" t="s">
        <v>220</v>
      </c>
      <c r="CL64" s="6" t="s">
        <v>220</v>
      </c>
      <c r="CM64" s="6" t="s">
        <v>220</v>
      </c>
      <c r="CN64" s="6" t="s">
        <v>220</v>
      </c>
      <c r="CO64" s="6" t="s">
        <v>220</v>
      </c>
      <c r="CP64" s="6" t="s">
        <v>220</v>
      </c>
      <c r="CQ64" s="6" t="s">
        <v>220</v>
      </c>
      <c r="CR64" s="6" t="s">
        <v>220</v>
      </c>
      <c r="CS64" s="6" t="s">
        <v>220</v>
      </c>
      <c r="CT64" s="6" t="s">
        <v>220</v>
      </c>
      <c r="CU64" s="6">
        <v>9.3050213949054701</v>
      </c>
      <c r="CV64" s="6">
        <v>10.08043914760402</v>
      </c>
      <c r="CW64" s="6">
        <v>9.91950080877141</v>
      </c>
      <c r="CX64" s="6">
        <v>9.9182258266146093</v>
      </c>
      <c r="CY64" s="6">
        <v>9.4301214001399902</v>
      </c>
      <c r="CZ64" s="6">
        <v>9.53559270569367</v>
      </c>
      <c r="DA64" s="6">
        <v>8.8681272528309592</v>
      </c>
      <c r="DB64" s="6">
        <v>8.4227559832573409</v>
      </c>
      <c r="DC64" s="6">
        <v>7.9031421363334697</v>
      </c>
      <c r="DD64" s="6">
        <v>7.4614907941684896</v>
      </c>
      <c r="DE64" s="6">
        <v>7.1264619663083897</v>
      </c>
      <c r="DF64" s="6">
        <v>6.3206428972337898</v>
      </c>
      <c r="DG64" s="6">
        <v>5.9348431223262903</v>
      </c>
      <c r="DH64" s="6">
        <v>6.0211937421136801</v>
      </c>
      <c r="DI64" s="6">
        <v>6.0307190409989397</v>
      </c>
      <c r="DJ64" s="6">
        <v>6.0451390663200302</v>
      </c>
      <c r="DK64" s="6">
        <v>6.0795105516426897</v>
      </c>
      <c r="DL64" s="6">
        <v>6.1302567969205004</v>
      </c>
      <c r="DM64" s="6">
        <v>6.2902082066715499</v>
      </c>
      <c r="DN64" s="6">
        <v>6.4781272355449797</v>
      </c>
      <c r="DO64" s="6" t="s">
        <v>220</v>
      </c>
      <c r="DP64" s="6" t="s">
        <v>220</v>
      </c>
      <c r="DQ64" s="6" t="s">
        <v>220</v>
      </c>
      <c r="DR64" s="6" t="s">
        <v>220</v>
      </c>
      <c r="DS64" s="6" t="s">
        <v>220</v>
      </c>
      <c r="DT64" s="6" t="s">
        <v>220</v>
      </c>
      <c r="DU64" s="6" t="s">
        <v>220</v>
      </c>
      <c r="DV64" s="6" t="s">
        <v>220</v>
      </c>
      <c r="DW64" s="6" t="s">
        <v>220</v>
      </c>
      <c r="DX64" s="6" t="s">
        <v>220</v>
      </c>
      <c r="DY64" s="6" t="s">
        <v>220</v>
      </c>
      <c r="DZ64" s="6" t="s">
        <v>220</v>
      </c>
      <c r="EA64" s="6">
        <v>11.883410332339745</v>
      </c>
      <c r="EB64" s="6">
        <v>13.32763129510697</v>
      </c>
      <c r="EC64" s="6">
        <v>13.284503464014776</v>
      </c>
      <c r="ED64" s="6">
        <v>12.996204618852019</v>
      </c>
      <c r="EE64" s="6">
        <v>12.038198611703415</v>
      </c>
      <c r="EF64" s="6">
        <v>12.037495558113855</v>
      </c>
      <c r="EG64" s="6">
        <v>11.163442368146592</v>
      </c>
      <c r="EH64" s="6">
        <v>10.680381180985957</v>
      </c>
      <c r="EI64" s="6">
        <v>9.9225607863286687</v>
      </c>
      <c r="EJ64" s="6">
        <v>9.4574640022403749</v>
      </c>
      <c r="EK64" s="6">
        <v>8.8365365014391823</v>
      </c>
      <c r="EL64" s="6">
        <v>7.8404802560707916</v>
      </c>
      <c r="EM64" s="6">
        <v>7.4893517867443116</v>
      </c>
      <c r="EN64" s="6">
        <v>7.6921454114436569</v>
      </c>
      <c r="EO64" s="6">
        <v>7.7385691767446625</v>
      </c>
      <c r="EP64" s="6">
        <v>7.7547977843840767</v>
      </c>
      <c r="EQ64" s="6">
        <v>7.772952620062985</v>
      </c>
      <c r="ER64" s="6">
        <v>7.7293786505409816</v>
      </c>
      <c r="ES64" s="6">
        <v>8.1363566861832606</v>
      </c>
      <c r="ET64" s="6">
        <v>8.3609245708444</v>
      </c>
      <c r="EU64" s="6" t="s">
        <v>220</v>
      </c>
      <c r="EV64" s="6" t="s">
        <v>220</v>
      </c>
      <c r="EW64" s="6" t="s">
        <v>220</v>
      </c>
      <c r="EX64" s="6" t="s">
        <v>220</v>
      </c>
      <c r="EY64" s="6" t="s">
        <v>220</v>
      </c>
      <c r="EZ64" s="6" t="s">
        <v>220</v>
      </c>
      <c r="FA64" s="6" t="s">
        <v>220</v>
      </c>
      <c r="FB64" s="6" t="s">
        <v>220</v>
      </c>
      <c r="FC64" s="6" t="s">
        <v>220</v>
      </c>
      <c r="FD64" s="6" t="s">
        <v>220</v>
      </c>
      <c r="FE64" s="6" t="s">
        <v>220</v>
      </c>
      <c r="FF64" s="6" t="s">
        <v>220</v>
      </c>
      <c r="FG64" s="6">
        <v>9.3050213949054754</v>
      </c>
      <c r="FH64" s="6">
        <v>10.080439147604027</v>
      </c>
      <c r="FI64" s="6">
        <v>9.9195008087714118</v>
      </c>
      <c r="FJ64" s="6">
        <v>9.9182258266146128</v>
      </c>
      <c r="FK64" s="6">
        <v>9.4301214001399973</v>
      </c>
      <c r="FL64" s="6">
        <v>9.5355927056936718</v>
      </c>
      <c r="FM64" s="6">
        <v>8.8681272528309663</v>
      </c>
      <c r="FN64" s="6">
        <v>8.4227559832573444</v>
      </c>
      <c r="FO64" s="6">
        <v>7.9031421363334733</v>
      </c>
      <c r="FP64" s="6">
        <v>7.4614907941684914</v>
      </c>
      <c r="FQ64" s="6">
        <v>7.1264619663083968</v>
      </c>
      <c r="FR64" s="6">
        <v>6.3206428972337996</v>
      </c>
      <c r="FS64" s="6">
        <v>5.9348431223262903</v>
      </c>
      <c r="FT64" s="6">
        <v>6.0211937421136863</v>
      </c>
      <c r="FU64" s="6">
        <v>6.0307190409989486</v>
      </c>
      <c r="FV64" s="6">
        <v>6.045139066320032</v>
      </c>
      <c r="FW64" s="6">
        <v>6.0795105516426995</v>
      </c>
      <c r="FX64" s="6">
        <v>6.1302567969205022</v>
      </c>
      <c r="FY64" s="6">
        <v>6.2902082066715588</v>
      </c>
      <c r="FZ64" s="6">
        <v>6.4781272355449868</v>
      </c>
      <c r="GA64" s="6" t="s">
        <v>220</v>
      </c>
      <c r="GB64" s="6" t="s">
        <v>220</v>
      </c>
      <c r="GC64" s="6" t="s">
        <v>220</v>
      </c>
      <c r="GD64" s="6" t="s">
        <v>220</v>
      </c>
      <c r="GE64" s="6" t="s">
        <v>220</v>
      </c>
      <c r="GF64" s="6" t="s">
        <v>220</v>
      </c>
      <c r="GG64" s="6" t="s">
        <v>220</v>
      </c>
      <c r="GH64" s="6" t="s">
        <v>220</v>
      </c>
      <c r="GI64" s="6" t="s">
        <v>220</v>
      </c>
      <c r="GJ64" s="6" t="s">
        <v>220</v>
      </c>
      <c r="GK64" s="6" t="s">
        <v>220</v>
      </c>
      <c r="GL64" s="6" t="s">
        <v>220</v>
      </c>
      <c r="GM64" s="5">
        <v>291622</v>
      </c>
      <c r="GN64" s="5">
        <v>289364</v>
      </c>
      <c r="GO64" s="5">
        <v>287662</v>
      </c>
      <c r="GP64" s="5">
        <v>286051</v>
      </c>
      <c r="GQ64" s="5">
        <v>283822</v>
      </c>
      <c r="GR64" s="5">
        <v>281983</v>
      </c>
      <c r="GS64" s="5">
        <v>280635</v>
      </c>
      <c r="GT64" s="5">
        <v>279585</v>
      </c>
      <c r="GU64" s="5">
        <v>278917</v>
      </c>
      <c r="GV64" s="5">
        <v>278765</v>
      </c>
      <c r="GW64" s="5">
        <v>277550</v>
      </c>
      <c r="GX64" s="5">
        <v>274906</v>
      </c>
      <c r="GY64" s="5">
        <v>273181</v>
      </c>
      <c r="GZ64" s="5">
        <v>271612</v>
      </c>
      <c r="HA64" s="5">
        <v>269070</v>
      </c>
      <c r="HB64" s="5">
        <v>265953</v>
      </c>
      <c r="HC64" s="5">
        <v>264206</v>
      </c>
      <c r="HD64" s="5">
        <v>263007</v>
      </c>
      <c r="HE64" s="5">
        <v>260628</v>
      </c>
      <c r="HF64" s="5">
        <v>258899</v>
      </c>
      <c r="HG64" s="5" t="s">
        <v>220</v>
      </c>
      <c r="HH64" s="5" t="s">
        <v>220</v>
      </c>
      <c r="HI64" s="5" t="s">
        <v>220</v>
      </c>
      <c r="HJ64" s="5" t="s">
        <v>220</v>
      </c>
      <c r="HK64" s="5" t="s">
        <v>220</v>
      </c>
      <c r="HL64" s="5" t="s">
        <v>220</v>
      </c>
      <c r="HM64" s="5" t="s">
        <v>220</v>
      </c>
      <c r="HN64" s="5" t="s">
        <v>220</v>
      </c>
      <c r="HO64" s="5" t="s">
        <v>220</v>
      </c>
      <c r="HP64" s="5" t="s">
        <v>220</v>
      </c>
      <c r="HQ64" s="5" t="s">
        <v>220</v>
      </c>
      <c r="HR64" s="5" t="s">
        <v>220</v>
      </c>
      <c r="HS64" s="5">
        <v>332744</v>
      </c>
      <c r="HT64" s="5">
        <v>330197</v>
      </c>
      <c r="HU64" s="5">
        <v>328084</v>
      </c>
      <c r="HV64" s="5">
        <v>326247</v>
      </c>
      <c r="HW64" s="5">
        <v>323881</v>
      </c>
      <c r="HX64" s="5">
        <v>321501</v>
      </c>
      <c r="HY64" s="5">
        <v>319937</v>
      </c>
      <c r="HZ64" s="5">
        <v>318678</v>
      </c>
      <c r="IA64" s="5">
        <v>317580</v>
      </c>
      <c r="IB64" s="5">
        <v>317329</v>
      </c>
      <c r="IC64" s="5">
        <v>315910</v>
      </c>
      <c r="ID64" s="5">
        <v>313060</v>
      </c>
      <c r="IE64" s="5">
        <v>310540</v>
      </c>
      <c r="IF64" s="5">
        <v>307753</v>
      </c>
      <c r="IG64" s="5">
        <v>304107</v>
      </c>
      <c r="IH64" s="5">
        <v>300377</v>
      </c>
      <c r="II64" s="5">
        <v>297999</v>
      </c>
      <c r="IJ64" s="5">
        <v>295837</v>
      </c>
      <c r="IK64" s="5">
        <v>292864</v>
      </c>
      <c r="IL64" s="5">
        <v>290616</v>
      </c>
      <c r="IM64" s="5" t="s">
        <v>220</v>
      </c>
      <c r="IN64" s="5" t="s">
        <v>220</v>
      </c>
      <c r="IO64" s="5" t="s">
        <v>220</v>
      </c>
      <c r="IP64" s="5" t="s">
        <v>220</v>
      </c>
      <c r="IQ64" s="5" t="s">
        <v>220</v>
      </c>
      <c r="IR64" s="5" t="s">
        <v>220</v>
      </c>
      <c r="IS64" s="5" t="s">
        <v>220</v>
      </c>
      <c r="IT64" s="5" t="s">
        <v>220</v>
      </c>
      <c r="IU64" s="5" t="s">
        <v>220</v>
      </c>
      <c r="IV64" s="5" t="s">
        <v>220</v>
      </c>
      <c r="IW64" s="5" t="s">
        <v>220</v>
      </c>
      <c r="IX64" s="5" t="s">
        <v>220</v>
      </c>
      <c r="IY64">
        <v>9773121</v>
      </c>
      <c r="IZ64">
        <v>9899906</v>
      </c>
      <c r="JA64">
        <v>9683824</v>
      </c>
      <c r="JB64">
        <v>9743174</v>
      </c>
      <c r="JC64">
        <v>9657320</v>
      </c>
      <c r="JD64">
        <v>9814230</v>
      </c>
      <c r="JE64">
        <v>9669223</v>
      </c>
      <c r="JF64">
        <v>9928413</v>
      </c>
      <c r="JG64">
        <v>10149305</v>
      </c>
      <c r="JH64">
        <v>10066554</v>
      </c>
      <c r="JI64">
        <v>9438316</v>
      </c>
      <c r="JJ64">
        <v>9961281</v>
      </c>
      <c r="JK64">
        <v>10137134</v>
      </c>
      <c r="JL64">
        <v>9936518</v>
      </c>
      <c r="JM64">
        <v>9628686</v>
      </c>
      <c r="JN64">
        <v>9138913</v>
      </c>
      <c r="JO64">
        <v>9029921</v>
      </c>
      <c r="JP64">
        <v>9005365</v>
      </c>
      <c r="JQ64">
        <v>8898370</v>
      </c>
      <c r="JR64">
        <v>9100130</v>
      </c>
      <c r="JS64" t="s">
        <v>220</v>
      </c>
      <c r="JT64" t="s">
        <v>220</v>
      </c>
      <c r="JU64" t="s">
        <v>220</v>
      </c>
      <c r="JV64" t="s">
        <v>220</v>
      </c>
      <c r="JW64" t="s">
        <v>220</v>
      </c>
      <c r="JX64" t="s">
        <v>220</v>
      </c>
      <c r="JY64" t="s">
        <v>220</v>
      </c>
      <c r="JZ64" t="s">
        <v>220</v>
      </c>
      <c r="KA64" t="s">
        <v>220</v>
      </c>
      <c r="KB64" t="s">
        <v>220</v>
      </c>
      <c r="KC64" t="s">
        <v>220</v>
      </c>
      <c r="KD64" t="s">
        <v>220</v>
      </c>
    </row>
    <row r="65" spans="1:290" hidden="1" x14ac:dyDescent="0.3">
      <c r="A65" s="1" t="s">
        <v>63</v>
      </c>
      <c r="B65" s="2">
        <v>4072456</v>
      </c>
      <c r="C65" s="5">
        <v>5424831</v>
      </c>
      <c r="D65" s="5">
        <v>5685586</v>
      </c>
      <c r="E65" s="5">
        <v>5181975</v>
      </c>
      <c r="F65" s="5">
        <v>5329997</v>
      </c>
      <c r="G65" s="5">
        <v>5212819</v>
      </c>
      <c r="H65" s="5">
        <v>5394150</v>
      </c>
      <c r="I65" s="5">
        <v>5428351</v>
      </c>
      <c r="J65" s="5">
        <v>5440280</v>
      </c>
      <c r="K65" s="5">
        <v>5623523</v>
      </c>
      <c r="L65" s="5">
        <v>5718844</v>
      </c>
      <c r="M65" s="5">
        <v>5202904</v>
      </c>
      <c r="N65" s="5">
        <v>5412990</v>
      </c>
      <c r="O65" s="5">
        <v>5596559</v>
      </c>
      <c r="P65" s="5">
        <v>5412876</v>
      </c>
      <c r="Q65" s="5">
        <v>5383096</v>
      </c>
      <c r="R65" s="5">
        <v>4902992</v>
      </c>
      <c r="S65" s="5">
        <v>5046695</v>
      </c>
      <c r="T65" s="5">
        <v>5004311</v>
      </c>
      <c r="U65" s="5">
        <v>4728840</v>
      </c>
      <c r="V65" s="5">
        <v>4725323</v>
      </c>
      <c r="W65" s="5">
        <v>4287963</v>
      </c>
      <c r="X65" s="5">
        <v>4413732</v>
      </c>
      <c r="Y65" s="5">
        <v>4087618</v>
      </c>
      <c r="Z65" s="5">
        <v>3906196</v>
      </c>
      <c r="AA65" s="5">
        <v>3879975</v>
      </c>
      <c r="AB65" s="5">
        <v>3644789</v>
      </c>
      <c r="AC65" s="5">
        <v>3582925</v>
      </c>
      <c r="AD65" s="5">
        <v>3172611</v>
      </c>
      <c r="AE65" s="5">
        <v>3613751</v>
      </c>
      <c r="AF65" s="5">
        <v>3334828</v>
      </c>
      <c r="AG65" s="5">
        <v>3165473</v>
      </c>
      <c r="AH65" s="5">
        <v>3251764</v>
      </c>
      <c r="AI65" s="5">
        <v>20934469</v>
      </c>
      <c r="AJ65" s="5">
        <v>20314567</v>
      </c>
      <c r="AK65" s="5">
        <v>21322723</v>
      </c>
      <c r="AL65" s="5">
        <v>21433876</v>
      </c>
      <c r="AM65" s="5">
        <v>20796733</v>
      </c>
      <c r="AN65" s="5">
        <v>22472307</v>
      </c>
      <c r="AO65" s="5">
        <v>21683329</v>
      </c>
      <c r="AP65" s="5">
        <v>21978891</v>
      </c>
      <c r="AQ65" s="5">
        <v>20374582</v>
      </c>
      <c r="AR65" s="5">
        <v>21517940</v>
      </c>
      <c r="AS65" s="5">
        <v>20062162</v>
      </c>
      <c r="AT65" s="5">
        <v>20288067</v>
      </c>
      <c r="AU65" s="5">
        <v>21222471</v>
      </c>
      <c r="AV65" s="5">
        <v>19725536</v>
      </c>
      <c r="AW65" s="5">
        <v>19529759</v>
      </c>
      <c r="AX65" s="5">
        <v>20646624</v>
      </c>
      <c r="AY65" s="5">
        <v>19877275</v>
      </c>
      <c r="AZ65" s="5">
        <v>18926394</v>
      </c>
      <c r="BA65" s="5">
        <v>17292530</v>
      </c>
      <c r="BB65" s="5">
        <v>15918983</v>
      </c>
      <c r="BC65" s="5">
        <v>15591303</v>
      </c>
      <c r="BD65" s="5">
        <v>17002408</v>
      </c>
      <c r="BE65" s="5">
        <v>15986675</v>
      </c>
      <c r="BF65" s="5">
        <v>16537628</v>
      </c>
      <c r="BG65" s="5">
        <v>16064779</v>
      </c>
      <c r="BH65" s="5">
        <v>16381265</v>
      </c>
      <c r="BI65" s="5">
        <v>15137551</v>
      </c>
      <c r="BJ65" s="5">
        <v>13702784</v>
      </c>
      <c r="BK65" s="5">
        <v>13106778</v>
      </c>
      <c r="BL65" s="5">
        <v>10605355</v>
      </c>
      <c r="BM65" s="5">
        <v>10219613</v>
      </c>
      <c r="BN65" s="5">
        <v>10220340</v>
      </c>
      <c r="BO65" s="6">
        <v>12.737853031734989</v>
      </c>
      <c r="BP65" s="6">
        <v>13.570683202983259</v>
      </c>
      <c r="BQ65" s="6">
        <v>13.98869851963806</v>
      </c>
      <c r="BR65" s="6">
        <v>13.56415906581525</v>
      </c>
      <c r="BS65" s="6">
        <v>12.43647630965126</v>
      </c>
      <c r="BT65" s="6">
        <v>11.68358314099533</v>
      </c>
      <c r="BU65" s="6">
        <v>11.51992566435</v>
      </c>
      <c r="BV65" s="6">
        <v>11.0087532259369</v>
      </c>
      <c r="BW65" s="6">
        <v>10.668594994882209</v>
      </c>
      <c r="BX65" s="6">
        <v>9.9410125542854395</v>
      </c>
      <c r="BY65" s="6">
        <v>9.0686470478794092</v>
      </c>
      <c r="BZ65" s="6">
        <v>8.5671505027720301</v>
      </c>
      <c r="CA65" s="6">
        <v>7.7511735335944802</v>
      </c>
      <c r="CB65" s="6">
        <v>7.0995714662593397</v>
      </c>
      <c r="CC65" s="6">
        <v>7.0595805833668903</v>
      </c>
      <c r="CD65" s="6">
        <v>7.07906519121385</v>
      </c>
      <c r="CE65" s="6">
        <v>7.1634208130271304</v>
      </c>
      <c r="CF65" s="6">
        <v>7.3424478729543603</v>
      </c>
      <c r="CG65" s="6">
        <v>7.3753832600348597</v>
      </c>
      <c r="CH65" s="6">
        <v>7.4512382436583096</v>
      </c>
      <c r="CI65" s="6" t="s">
        <v>220</v>
      </c>
      <c r="CJ65" s="6" t="s">
        <v>220</v>
      </c>
      <c r="CK65" s="6" t="s">
        <v>220</v>
      </c>
      <c r="CL65" s="6" t="s">
        <v>220</v>
      </c>
      <c r="CM65" s="6" t="s">
        <v>220</v>
      </c>
      <c r="CN65" s="6" t="s">
        <v>220</v>
      </c>
      <c r="CO65" s="6" t="s">
        <v>220</v>
      </c>
      <c r="CP65" s="6" t="s">
        <v>220</v>
      </c>
      <c r="CQ65" s="6" t="s">
        <v>220</v>
      </c>
      <c r="CR65" s="6" t="s">
        <v>220</v>
      </c>
      <c r="CS65" s="6" t="s">
        <v>220</v>
      </c>
      <c r="CT65" s="6" t="s">
        <v>220</v>
      </c>
      <c r="CU65" s="6">
        <v>10.82612122595288</v>
      </c>
      <c r="CV65" s="6">
        <v>11.515386288830481</v>
      </c>
      <c r="CW65" s="6">
        <v>11.97867939153249</v>
      </c>
      <c r="CX65" s="6">
        <v>11.637323382390999</v>
      </c>
      <c r="CY65" s="6">
        <v>10.58913465213722</v>
      </c>
      <c r="CZ65" s="6">
        <v>10.000178288077869</v>
      </c>
      <c r="DA65" s="6">
        <v>9.8834801726816099</v>
      </c>
      <c r="DB65" s="6">
        <v>9.3016580884202007</v>
      </c>
      <c r="DC65" s="6">
        <v>9.0767541655075803</v>
      </c>
      <c r="DD65" s="6">
        <v>8.4709031677973794</v>
      </c>
      <c r="DE65" s="6">
        <v>7.7230021204725299</v>
      </c>
      <c r="DF65" s="6">
        <v>7.2498419242977201</v>
      </c>
      <c r="DG65" s="6">
        <v>6.6888459269796003</v>
      </c>
      <c r="DH65" s="6">
        <v>6.2160717911861596</v>
      </c>
      <c r="DI65" s="6">
        <v>6.1930047900169001</v>
      </c>
      <c r="DJ65" s="6">
        <v>6.2167658553914</v>
      </c>
      <c r="DK65" s="6">
        <v>6.2608485719850098</v>
      </c>
      <c r="DL65" s="6">
        <v>6.3647037868630099</v>
      </c>
      <c r="DM65" s="6">
        <v>6.3546459538171902</v>
      </c>
      <c r="DN65" s="6">
        <v>6.2958227618402498</v>
      </c>
      <c r="DO65" s="6" t="s">
        <v>220</v>
      </c>
      <c r="DP65" s="6" t="s">
        <v>220</v>
      </c>
      <c r="DQ65" s="6" t="s">
        <v>220</v>
      </c>
      <c r="DR65" s="6" t="s">
        <v>220</v>
      </c>
      <c r="DS65" s="6" t="s">
        <v>220</v>
      </c>
      <c r="DT65" s="6" t="s">
        <v>220</v>
      </c>
      <c r="DU65" s="6" t="s">
        <v>220</v>
      </c>
      <c r="DV65" s="6" t="s">
        <v>220</v>
      </c>
      <c r="DW65" s="6" t="s">
        <v>220</v>
      </c>
      <c r="DX65" s="6" t="s">
        <v>220</v>
      </c>
      <c r="DY65" s="6" t="s">
        <v>220</v>
      </c>
      <c r="DZ65" s="6" t="s">
        <v>220</v>
      </c>
      <c r="EA65" s="6">
        <v>12.737853031734998</v>
      </c>
      <c r="EB65" s="6">
        <v>13.570683202983263</v>
      </c>
      <c r="EC65" s="6">
        <v>13.988698519638069</v>
      </c>
      <c r="ED65" s="6">
        <v>13.564159065815259</v>
      </c>
      <c r="EE65" s="6">
        <v>12.436476309651265</v>
      </c>
      <c r="EF65" s="6">
        <v>11.683583140995337</v>
      </c>
      <c r="EG65" s="6">
        <v>11.519925664350003</v>
      </c>
      <c r="EH65" s="6">
        <v>11.0087532259369</v>
      </c>
      <c r="EI65" s="6">
        <v>10.668594994882213</v>
      </c>
      <c r="EJ65" s="6">
        <v>9.9410125542854466</v>
      </c>
      <c r="EK65" s="6">
        <v>9.0686470478794146</v>
      </c>
      <c r="EL65" s="6">
        <v>8.5671505027720354</v>
      </c>
      <c r="EM65" s="6">
        <v>7.751173533594482</v>
      </c>
      <c r="EN65" s="6">
        <v>7.0995714662593414</v>
      </c>
      <c r="EO65" s="6">
        <v>7.0595805833668948</v>
      </c>
      <c r="EP65" s="6">
        <v>7.0790651912138545</v>
      </c>
      <c r="EQ65" s="6">
        <v>7.1634208130271393</v>
      </c>
      <c r="ER65" s="6">
        <v>7.3424478729543639</v>
      </c>
      <c r="ES65" s="6">
        <v>7.3753832600348623</v>
      </c>
      <c r="ET65" s="6">
        <v>7.4512382436583158</v>
      </c>
      <c r="EU65" s="6" t="s">
        <v>220</v>
      </c>
      <c r="EV65" s="6" t="s">
        <v>220</v>
      </c>
      <c r="EW65" s="6" t="s">
        <v>220</v>
      </c>
      <c r="EX65" s="6" t="s">
        <v>220</v>
      </c>
      <c r="EY65" s="6" t="s">
        <v>220</v>
      </c>
      <c r="EZ65" s="6" t="s">
        <v>220</v>
      </c>
      <c r="FA65" s="6" t="s">
        <v>220</v>
      </c>
      <c r="FB65" s="6" t="s">
        <v>220</v>
      </c>
      <c r="FC65" s="6" t="s">
        <v>220</v>
      </c>
      <c r="FD65" s="6" t="s">
        <v>220</v>
      </c>
      <c r="FE65" s="6" t="s">
        <v>220</v>
      </c>
      <c r="FF65" s="6" t="s">
        <v>220</v>
      </c>
      <c r="FG65" s="6">
        <v>10.826121225952884</v>
      </c>
      <c r="FH65" s="6">
        <v>11.515386288830481</v>
      </c>
      <c r="FI65" s="6">
        <v>11.978679391532495</v>
      </c>
      <c r="FJ65" s="6">
        <v>11.637323382391003</v>
      </c>
      <c r="FK65" s="6">
        <v>10.589134652137227</v>
      </c>
      <c r="FL65" s="6">
        <v>10.000178288077876</v>
      </c>
      <c r="FM65" s="6">
        <v>9.8834801726816188</v>
      </c>
      <c r="FN65" s="6">
        <v>9.301658088420206</v>
      </c>
      <c r="FO65" s="6">
        <v>9.0767541655075856</v>
      </c>
      <c r="FP65" s="6">
        <v>8.4709031677973865</v>
      </c>
      <c r="FQ65" s="6">
        <v>7.7230021204725388</v>
      </c>
      <c r="FR65" s="6">
        <v>7.2498419242977299</v>
      </c>
      <c r="FS65" s="6">
        <v>6.6888459269796101</v>
      </c>
      <c r="FT65" s="6">
        <v>6.2160717911861614</v>
      </c>
      <c r="FU65" s="6">
        <v>6.1930047900169063</v>
      </c>
      <c r="FV65" s="6">
        <v>6.2167658553914054</v>
      </c>
      <c r="FW65" s="6">
        <v>6.2608485719850133</v>
      </c>
      <c r="FX65" s="6">
        <v>6.3647037868630161</v>
      </c>
      <c r="FY65" s="6">
        <v>6.3546459538171955</v>
      </c>
      <c r="FZ65" s="6">
        <v>6.2958227618402542</v>
      </c>
      <c r="GA65" s="6" t="s">
        <v>220</v>
      </c>
      <c r="GB65" s="6" t="s">
        <v>220</v>
      </c>
      <c r="GC65" s="6" t="s">
        <v>220</v>
      </c>
      <c r="GD65" s="6" t="s">
        <v>220</v>
      </c>
      <c r="GE65" s="6" t="s">
        <v>220</v>
      </c>
      <c r="GF65" s="6" t="s">
        <v>220</v>
      </c>
      <c r="GG65" s="6" t="s">
        <v>220</v>
      </c>
      <c r="GH65" s="6" t="s">
        <v>220</v>
      </c>
      <c r="GI65" s="6" t="s">
        <v>220</v>
      </c>
      <c r="GJ65" s="6" t="s">
        <v>220</v>
      </c>
      <c r="GK65" s="6" t="s">
        <v>220</v>
      </c>
      <c r="GL65" s="6" t="s">
        <v>220</v>
      </c>
      <c r="GM65" s="5">
        <v>489449</v>
      </c>
      <c r="GN65" s="5">
        <v>484177</v>
      </c>
      <c r="GO65" s="5">
        <v>476488</v>
      </c>
      <c r="GP65" s="5">
        <v>469606</v>
      </c>
      <c r="GQ65" s="5">
        <v>463307</v>
      </c>
      <c r="GR65" s="5">
        <v>459051</v>
      </c>
      <c r="GS65" s="5">
        <v>454211</v>
      </c>
      <c r="GT65" s="5">
        <v>452559</v>
      </c>
      <c r="GU65" s="5">
        <v>451812</v>
      </c>
      <c r="GV65" s="5">
        <v>451467</v>
      </c>
      <c r="GW65" s="5">
        <v>450359</v>
      </c>
      <c r="GX65" s="5">
        <v>449150</v>
      </c>
      <c r="GY65" s="5">
        <v>446949</v>
      </c>
      <c r="GZ65" s="5">
        <v>444276</v>
      </c>
      <c r="HA65" s="5">
        <v>439382</v>
      </c>
      <c r="HB65" s="5">
        <v>434861</v>
      </c>
      <c r="HC65" s="5">
        <v>430478</v>
      </c>
      <c r="HD65" s="5">
        <v>424554</v>
      </c>
      <c r="HE65" s="5">
        <v>417536</v>
      </c>
      <c r="HF65" s="5">
        <v>409535</v>
      </c>
      <c r="HG65" s="5" t="s">
        <v>220</v>
      </c>
      <c r="HH65" s="5" t="s">
        <v>220</v>
      </c>
      <c r="HI65" s="5" t="s">
        <v>220</v>
      </c>
      <c r="HJ65" s="5" t="s">
        <v>220</v>
      </c>
      <c r="HK65" s="5" t="s">
        <v>220</v>
      </c>
      <c r="HL65" s="5" t="s">
        <v>220</v>
      </c>
      <c r="HM65" s="5" t="s">
        <v>220</v>
      </c>
      <c r="HN65" s="5" t="s">
        <v>220</v>
      </c>
      <c r="HO65" s="5" t="s">
        <v>220</v>
      </c>
      <c r="HP65" s="5" t="s">
        <v>220</v>
      </c>
      <c r="HQ65" s="5" t="s">
        <v>220</v>
      </c>
      <c r="HR65" s="5" t="s">
        <v>220</v>
      </c>
      <c r="HS65" s="5">
        <v>553970</v>
      </c>
      <c r="HT65" s="5">
        <v>548398</v>
      </c>
      <c r="HU65" s="5">
        <v>539408</v>
      </c>
      <c r="HV65" s="5">
        <v>531631</v>
      </c>
      <c r="HW65" s="5">
        <v>524988</v>
      </c>
      <c r="HX65" s="5">
        <v>520705</v>
      </c>
      <c r="HY65" s="5">
        <v>514804</v>
      </c>
      <c r="HZ65" s="5">
        <v>512820</v>
      </c>
      <c r="IA65" s="5">
        <v>512082</v>
      </c>
      <c r="IB65" s="5">
        <v>511581</v>
      </c>
      <c r="IC65" s="5">
        <v>510296</v>
      </c>
      <c r="ID65" s="5">
        <v>509272</v>
      </c>
      <c r="IE65" s="5">
        <v>506502</v>
      </c>
      <c r="IF65" s="5">
        <v>503517</v>
      </c>
      <c r="IG65" s="5">
        <v>497877</v>
      </c>
      <c r="IH65" s="5">
        <v>492501</v>
      </c>
      <c r="II65" s="5">
        <v>487564</v>
      </c>
      <c r="IJ65" s="5">
        <v>480541</v>
      </c>
      <c r="IK65" s="5">
        <v>472613</v>
      </c>
      <c r="IL65" s="5">
        <v>463436</v>
      </c>
      <c r="IM65" s="5" t="s">
        <v>220</v>
      </c>
      <c r="IN65" s="5" t="s">
        <v>220</v>
      </c>
      <c r="IO65" s="5" t="s">
        <v>220</v>
      </c>
      <c r="IP65" s="5" t="s">
        <v>220</v>
      </c>
      <c r="IQ65" s="5" t="s">
        <v>220</v>
      </c>
      <c r="IR65" s="5" t="s">
        <v>220</v>
      </c>
      <c r="IS65" s="5" t="s">
        <v>220</v>
      </c>
      <c r="IT65" s="5" t="s">
        <v>220</v>
      </c>
      <c r="IU65" s="5" t="s">
        <v>220</v>
      </c>
      <c r="IV65" s="5" t="s">
        <v>220</v>
      </c>
      <c r="IW65" s="5" t="s">
        <v>220</v>
      </c>
      <c r="IX65" s="5" t="s">
        <v>220</v>
      </c>
      <c r="IY65">
        <v>14836394</v>
      </c>
      <c r="IZ65">
        <v>15297776</v>
      </c>
      <c r="JA65">
        <v>14534482</v>
      </c>
      <c r="JB65">
        <v>14805432</v>
      </c>
      <c r="JC65">
        <v>14698066</v>
      </c>
      <c r="JD65">
        <v>14919674</v>
      </c>
      <c r="JE65">
        <v>14851378</v>
      </c>
      <c r="JF65">
        <v>14911750</v>
      </c>
      <c r="JG65">
        <v>15209611</v>
      </c>
      <c r="JH65">
        <v>15466993</v>
      </c>
      <c r="JI65">
        <v>14680690</v>
      </c>
      <c r="JJ65">
        <v>15258512</v>
      </c>
      <c r="JK65">
        <v>15586934</v>
      </c>
      <c r="JL65">
        <v>15049424</v>
      </c>
      <c r="JM65">
        <v>14921868</v>
      </c>
      <c r="JN65">
        <v>14044103</v>
      </c>
      <c r="JO65">
        <v>14099782</v>
      </c>
      <c r="JP65">
        <v>13957146</v>
      </c>
      <c r="JQ65">
        <v>13735242</v>
      </c>
      <c r="JR65">
        <v>14201321</v>
      </c>
      <c r="JS65" t="s">
        <v>220</v>
      </c>
      <c r="JT65" t="s">
        <v>220</v>
      </c>
      <c r="JU65" t="s">
        <v>220</v>
      </c>
      <c r="JV65" t="s">
        <v>220</v>
      </c>
      <c r="JW65" t="s">
        <v>220</v>
      </c>
      <c r="JX65" t="s">
        <v>220</v>
      </c>
      <c r="JY65" t="s">
        <v>220</v>
      </c>
      <c r="JZ65" t="s">
        <v>220</v>
      </c>
      <c r="KA65" t="s">
        <v>220</v>
      </c>
      <c r="KB65" t="s">
        <v>220</v>
      </c>
      <c r="KC65" t="s">
        <v>220</v>
      </c>
      <c r="KD65" t="s">
        <v>220</v>
      </c>
    </row>
    <row r="66" spans="1:290" hidden="1" x14ac:dyDescent="0.3">
      <c r="A66" s="1" t="s">
        <v>64</v>
      </c>
      <c r="B66" s="2">
        <v>4000843</v>
      </c>
      <c r="C66" s="5">
        <v>3607100</v>
      </c>
      <c r="D66" s="5">
        <v>3761199</v>
      </c>
      <c r="E66" s="5">
        <v>3382264</v>
      </c>
      <c r="F66" s="5">
        <v>3444449</v>
      </c>
      <c r="G66" s="5">
        <v>3371771</v>
      </c>
      <c r="H66" s="5">
        <v>3576410</v>
      </c>
      <c r="I66" s="5">
        <v>3570925</v>
      </c>
      <c r="J66" s="5">
        <v>3489776</v>
      </c>
      <c r="K66" s="5">
        <v>3661178</v>
      </c>
      <c r="L66" s="5">
        <v>3739794</v>
      </c>
      <c r="M66" s="5">
        <v>3444547</v>
      </c>
      <c r="N66" s="5">
        <v>3841297</v>
      </c>
      <c r="O66" s="5">
        <v>4311270</v>
      </c>
      <c r="P66" s="5">
        <v>4475472</v>
      </c>
      <c r="Q66" s="5">
        <v>4447681</v>
      </c>
      <c r="R66" s="5">
        <v>4063443</v>
      </c>
      <c r="S66" s="5">
        <v>4117094</v>
      </c>
      <c r="T66" s="5">
        <v>4074685</v>
      </c>
      <c r="U66" s="5">
        <v>3848775</v>
      </c>
      <c r="V66" s="5">
        <v>3135538</v>
      </c>
      <c r="W66" s="5">
        <v>3130351</v>
      </c>
      <c r="X66" s="5">
        <v>3168659</v>
      </c>
      <c r="Y66" s="5">
        <v>2937042</v>
      </c>
      <c r="Z66" s="5">
        <v>2897142</v>
      </c>
      <c r="AA66" s="5">
        <v>2758448</v>
      </c>
      <c r="AB66" s="5">
        <v>2639352</v>
      </c>
      <c r="AC66" s="5">
        <v>3161622</v>
      </c>
      <c r="AD66" s="5">
        <v>2834802</v>
      </c>
      <c r="AE66" s="5" t="s">
        <v>220</v>
      </c>
      <c r="AF66" s="5" t="s">
        <v>220</v>
      </c>
      <c r="AG66" s="5" t="s">
        <v>220</v>
      </c>
      <c r="AH66" s="5" t="s">
        <v>220</v>
      </c>
      <c r="AI66" s="5">
        <v>8895361</v>
      </c>
      <c r="AJ66" s="5">
        <v>9004593</v>
      </c>
      <c r="AK66" s="5">
        <v>8386821</v>
      </c>
      <c r="AL66" s="5">
        <v>8465650</v>
      </c>
      <c r="AM66" s="5">
        <v>8385574</v>
      </c>
      <c r="AN66" s="5">
        <v>8511766</v>
      </c>
      <c r="AO66" s="5">
        <v>8413828</v>
      </c>
      <c r="AP66" s="5">
        <v>8378032</v>
      </c>
      <c r="AQ66" s="5">
        <v>8520415</v>
      </c>
      <c r="AR66" s="5">
        <v>8822121</v>
      </c>
      <c r="AS66" s="5">
        <v>8112391</v>
      </c>
      <c r="AT66" s="5">
        <v>9823509</v>
      </c>
      <c r="AU66" s="5">
        <v>11724722</v>
      </c>
      <c r="AV66" s="5">
        <v>13337039</v>
      </c>
      <c r="AW66" s="5">
        <v>12426059</v>
      </c>
      <c r="AX66" s="5">
        <v>11893261</v>
      </c>
      <c r="AY66" s="5">
        <v>11757861</v>
      </c>
      <c r="AZ66" s="5">
        <v>12272153</v>
      </c>
      <c r="BA66" s="5">
        <v>12193879</v>
      </c>
      <c r="BB66" s="5">
        <v>11066556</v>
      </c>
      <c r="BC66" s="5">
        <v>11149980</v>
      </c>
      <c r="BD66" s="5">
        <v>10958375</v>
      </c>
      <c r="BE66" s="5">
        <v>9692692</v>
      </c>
      <c r="BF66" s="5">
        <v>8811320</v>
      </c>
      <c r="BG66" s="5">
        <v>7970303</v>
      </c>
      <c r="BH66" s="5">
        <v>7594109</v>
      </c>
      <c r="BI66" s="5">
        <v>8764264</v>
      </c>
      <c r="BJ66" s="5">
        <v>7985078</v>
      </c>
      <c r="BK66" s="5" t="s">
        <v>220</v>
      </c>
      <c r="BL66" s="5" t="s">
        <v>220</v>
      </c>
      <c r="BM66" s="5" t="s">
        <v>220</v>
      </c>
      <c r="BN66" s="5" t="s">
        <v>220</v>
      </c>
      <c r="BO66" s="6">
        <v>10.8952621219262</v>
      </c>
      <c r="BP66" s="6">
        <v>11.16250429716694</v>
      </c>
      <c r="BQ66" s="6">
        <v>11.24273563506574</v>
      </c>
      <c r="BR66" s="6">
        <v>11.29890769145012</v>
      </c>
      <c r="BS66" s="6">
        <v>11.25989872977731</v>
      </c>
      <c r="BT66" s="6">
        <v>11.4759773068524</v>
      </c>
      <c r="BU66" s="6">
        <v>10.989337496587011</v>
      </c>
      <c r="BV66" s="6">
        <v>10.807942973990301</v>
      </c>
      <c r="BW66" s="6">
        <v>10.38668428576813</v>
      </c>
      <c r="BX66" s="6">
        <v>9.8603024658577407</v>
      </c>
      <c r="BY66" s="6">
        <v>9.1705527606387705</v>
      </c>
      <c r="BZ66" s="6">
        <v>9.2371404762505893</v>
      </c>
      <c r="CA66" s="6">
        <v>8.8571812946069208</v>
      </c>
      <c r="CB66" s="6">
        <v>8.4810942845804806</v>
      </c>
      <c r="CC66" s="6">
        <v>7.9821147245047399</v>
      </c>
      <c r="CD66" s="6">
        <v>7.5123485182393299</v>
      </c>
      <c r="CE66" s="6">
        <v>7.1596356168609097</v>
      </c>
      <c r="CF66" s="6">
        <v>6.9534700228361199</v>
      </c>
      <c r="CG66" s="6">
        <v>7.0165182428175097</v>
      </c>
      <c r="CH66" s="6">
        <v>7.47549543331957</v>
      </c>
      <c r="CI66" s="6" t="s">
        <v>220</v>
      </c>
      <c r="CJ66" s="6" t="s">
        <v>220</v>
      </c>
      <c r="CK66" s="6" t="s">
        <v>220</v>
      </c>
      <c r="CL66" s="6" t="s">
        <v>220</v>
      </c>
      <c r="CM66" s="6" t="s">
        <v>220</v>
      </c>
      <c r="CN66" s="6" t="s">
        <v>220</v>
      </c>
      <c r="CO66" s="6" t="s">
        <v>220</v>
      </c>
      <c r="CP66" s="6" t="s">
        <v>220</v>
      </c>
      <c r="CQ66" s="6" t="s">
        <v>220</v>
      </c>
      <c r="CR66" s="6" t="s">
        <v>220</v>
      </c>
      <c r="CS66" s="6" t="s">
        <v>220</v>
      </c>
      <c r="CT66" s="6" t="s">
        <v>220</v>
      </c>
      <c r="CU66" s="6">
        <v>9.4126366135418902</v>
      </c>
      <c r="CV66" s="6">
        <v>9.6024445357142305</v>
      </c>
      <c r="CW66" s="6">
        <v>9.6262077310673408</v>
      </c>
      <c r="CX66" s="6">
        <v>9.5415961494485</v>
      </c>
      <c r="CY66" s="6">
        <v>9.3468787489251106</v>
      </c>
      <c r="CZ66" s="6">
        <v>9.7966455813052207</v>
      </c>
      <c r="DA66" s="6">
        <v>9.3098580512118794</v>
      </c>
      <c r="DB66" s="6">
        <v>8.9896765137687105</v>
      </c>
      <c r="DC66" s="6">
        <v>8.8416163234345504</v>
      </c>
      <c r="DD66" s="6">
        <v>8.3420373581943394</v>
      </c>
      <c r="DE66" s="6">
        <v>7.7928163566596096</v>
      </c>
      <c r="DF66" s="6">
        <v>7.8462045163185801</v>
      </c>
      <c r="DG66" s="6">
        <v>7.3890523504678001</v>
      </c>
      <c r="DH66" s="6">
        <v>7.10577142097251</v>
      </c>
      <c r="DI66" s="6">
        <v>6.8902277138179997</v>
      </c>
      <c r="DJ66" s="6">
        <v>6.4002890357985098</v>
      </c>
      <c r="DK66" s="6">
        <v>6.0202148903784698</v>
      </c>
      <c r="DL66" s="6">
        <v>5.8145985132083604</v>
      </c>
      <c r="DM66" s="6">
        <v>5.8912363865543096</v>
      </c>
      <c r="DN66" s="6">
        <v>6.2403328673216896</v>
      </c>
      <c r="DO66" s="6" t="s">
        <v>220</v>
      </c>
      <c r="DP66" s="6" t="s">
        <v>220</v>
      </c>
      <c r="DQ66" s="6" t="s">
        <v>220</v>
      </c>
      <c r="DR66" s="6" t="s">
        <v>220</v>
      </c>
      <c r="DS66" s="6" t="s">
        <v>220</v>
      </c>
      <c r="DT66" s="6" t="s">
        <v>220</v>
      </c>
      <c r="DU66" s="6" t="s">
        <v>220</v>
      </c>
      <c r="DV66" s="6" t="s">
        <v>220</v>
      </c>
      <c r="DW66" s="6" t="s">
        <v>220</v>
      </c>
      <c r="DX66" s="6" t="s">
        <v>220</v>
      </c>
      <c r="DY66" s="6" t="s">
        <v>220</v>
      </c>
      <c r="DZ66" s="6" t="s">
        <v>220</v>
      </c>
      <c r="EA66" s="6">
        <v>10.895262121926201</v>
      </c>
      <c r="EB66" s="6">
        <v>11.16250429716694</v>
      </c>
      <c r="EC66" s="6">
        <v>11.242735635065744</v>
      </c>
      <c r="ED66" s="6">
        <v>11.298907691450125</v>
      </c>
      <c r="EE66" s="6">
        <v>11.259898729777319</v>
      </c>
      <c r="EF66" s="6">
        <v>11.475977306852402</v>
      </c>
      <c r="EG66" s="6">
        <v>10.989337496587019</v>
      </c>
      <c r="EH66" s="6">
        <v>10.807942973990308</v>
      </c>
      <c r="EI66" s="6">
        <v>10.386684285768132</v>
      </c>
      <c r="EJ66" s="6">
        <v>9.8603024658577443</v>
      </c>
      <c r="EK66" s="6">
        <v>9.1705527606387722</v>
      </c>
      <c r="EL66" s="6">
        <v>9.2371404762506</v>
      </c>
      <c r="EM66" s="6">
        <v>8.8571812946069262</v>
      </c>
      <c r="EN66" s="6">
        <v>8.481094284580486</v>
      </c>
      <c r="EO66" s="6">
        <v>7.9821147245047479</v>
      </c>
      <c r="EP66" s="6">
        <v>7.5123485182393352</v>
      </c>
      <c r="EQ66" s="6">
        <v>7.1596356168609177</v>
      </c>
      <c r="ER66" s="6">
        <v>6.9534700228361208</v>
      </c>
      <c r="ES66" s="6">
        <v>7.0165182428175195</v>
      </c>
      <c r="ET66" s="6">
        <v>7.4754954333195771</v>
      </c>
      <c r="EU66" s="6" t="s">
        <v>220</v>
      </c>
      <c r="EV66" s="6" t="s">
        <v>220</v>
      </c>
      <c r="EW66" s="6" t="s">
        <v>220</v>
      </c>
      <c r="EX66" s="6" t="s">
        <v>220</v>
      </c>
      <c r="EY66" s="6" t="s">
        <v>220</v>
      </c>
      <c r="EZ66" s="6" t="s">
        <v>220</v>
      </c>
      <c r="FA66" s="6" t="s">
        <v>220</v>
      </c>
      <c r="FB66" s="6" t="s">
        <v>220</v>
      </c>
      <c r="FC66" s="6" t="s">
        <v>220</v>
      </c>
      <c r="FD66" s="6" t="s">
        <v>220</v>
      </c>
      <c r="FE66" s="6" t="s">
        <v>220</v>
      </c>
      <c r="FF66" s="6" t="s">
        <v>220</v>
      </c>
      <c r="FG66" s="6">
        <v>9.4126366135418937</v>
      </c>
      <c r="FH66" s="6">
        <v>9.6024445357142341</v>
      </c>
      <c r="FI66" s="6">
        <v>9.6262077310673497</v>
      </c>
      <c r="FJ66" s="6">
        <v>9.5415961494485089</v>
      </c>
      <c r="FK66" s="6">
        <v>9.3468787489251142</v>
      </c>
      <c r="FL66" s="6">
        <v>9.7966455813052207</v>
      </c>
      <c r="FM66" s="6">
        <v>9.3098580512118847</v>
      </c>
      <c r="FN66" s="6">
        <v>8.9896765137687122</v>
      </c>
      <c r="FO66" s="6">
        <v>8.8416163234345522</v>
      </c>
      <c r="FP66" s="6">
        <v>8.3420373581943466</v>
      </c>
      <c r="FQ66" s="6">
        <v>7.7928163566596105</v>
      </c>
      <c r="FR66" s="6">
        <v>7.8462045163185827</v>
      </c>
      <c r="FS66" s="6">
        <v>7.3890523504678027</v>
      </c>
      <c r="FT66" s="6">
        <v>7.1057714209725118</v>
      </c>
      <c r="FU66" s="6">
        <v>6.8902277138180077</v>
      </c>
      <c r="FV66" s="6">
        <v>6.4002890357985152</v>
      </c>
      <c r="FW66" s="6">
        <v>6.0202148903784716</v>
      </c>
      <c r="FX66" s="6">
        <v>5.8145985132083657</v>
      </c>
      <c r="FY66" s="6">
        <v>5.8912363865543167</v>
      </c>
      <c r="FZ66" s="6">
        <v>6.2403328673216922</v>
      </c>
      <c r="GA66" s="6" t="s">
        <v>220</v>
      </c>
      <c r="GB66" s="6" t="s">
        <v>220</v>
      </c>
      <c r="GC66" s="6" t="s">
        <v>220</v>
      </c>
      <c r="GD66" s="6" t="s">
        <v>220</v>
      </c>
      <c r="GE66" s="6" t="s">
        <v>220</v>
      </c>
      <c r="GF66" s="6" t="s">
        <v>220</v>
      </c>
      <c r="GG66" s="6" t="s">
        <v>220</v>
      </c>
      <c r="GH66" s="6" t="s">
        <v>220</v>
      </c>
      <c r="GI66" s="6" t="s">
        <v>220</v>
      </c>
      <c r="GJ66" s="6" t="s">
        <v>220</v>
      </c>
      <c r="GK66" s="6" t="s">
        <v>220</v>
      </c>
      <c r="GL66" s="6" t="s">
        <v>220</v>
      </c>
      <c r="GM66" s="5">
        <v>288713</v>
      </c>
      <c r="GN66" s="5">
        <v>286741</v>
      </c>
      <c r="GO66" s="5">
        <v>283563</v>
      </c>
      <c r="GP66" s="5">
        <v>280950</v>
      </c>
      <c r="GQ66" s="5">
        <v>278740</v>
      </c>
      <c r="GR66" s="5">
        <v>278361</v>
      </c>
      <c r="GS66" s="5">
        <v>275861</v>
      </c>
      <c r="GT66" s="5">
        <v>274500</v>
      </c>
      <c r="GU66" s="5">
        <v>273918</v>
      </c>
      <c r="GV66" s="5">
        <v>273781</v>
      </c>
      <c r="GW66" s="5">
        <v>273393</v>
      </c>
      <c r="GX66" s="5">
        <v>353274</v>
      </c>
      <c r="GY66" s="5">
        <v>402249</v>
      </c>
      <c r="GZ66" s="5">
        <v>397396</v>
      </c>
      <c r="HA66" s="5">
        <v>390912</v>
      </c>
      <c r="HB66" s="5">
        <v>384105</v>
      </c>
      <c r="HC66" s="5">
        <v>378464</v>
      </c>
      <c r="HD66" s="5">
        <v>372400</v>
      </c>
      <c r="HE66" s="5">
        <v>366393</v>
      </c>
      <c r="HF66" s="5">
        <v>307223</v>
      </c>
      <c r="HG66" s="5" t="s">
        <v>220</v>
      </c>
      <c r="HH66" s="5" t="s">
        <v>220</v>
      </c>
      <c r="HI66" s="5" t="s">
        <v>220</v>
      </c>
      <c r="HJ66" s="5" t="s">
        <v>220</v>
      </c>
      <c r="HK66" s="5" t="s">
        <v>220</v>
      </c>
      <c r="HL66" s="5" t="s">
        <v>220</v>
      </c>
      <c r="HM66" s="5" t="s">
        <v>220</v>
      </c>
      <c r="HN66" s="5" t="s">
        <v>220</v>
      </c>
      <c r="HO66" s="5" t="s">
        <v>220</v>
      </c>
      <c r="HP66" s="5" t="s">
        <v>220</v>
      </c>
      <c r="HQ66" s="5" t="s">
        <v>220</v>
      </c>
      <c r="HR66" s="5" t="s">
        <v>220</v>
      </c>
      <c r="HS66" s="5">
        <v>328464</v>
      </c>
      <c r="HT66" s="5">
        <v>326627</v>
      </c>
      <c r="HU66" s="5">
        <v>323470</v>
      </c>
      <c r="HV66" s="5">
        <v>320535</v>
      </c>
      <c r="HW66" s="5">
        <v>318150</v>
      </c>
      <c r="HX66" s="5">
        <v>317720</v>
      </c>
      <c r="HY66" s="5">
        <v>314907</v>
      </c>
      <c r="HZ66" s="5">
        <v>313345</v>
      </c>
      <c r="IA66" s="5">
        <v>312684</v>
      </c>
      <c r="IB66" s="5">
        <v>312464</v>
      </c>
      <c r="IC66" s="5">
        <v>312010</v>
      </c>
      <c r="ID66" s="5">
        <v>403879</v>
      </c>
      <c r="IE66" s="5">
        <v>469707</v>
      </c>
      <c r="IF66" s="5">
        <v>464591</v>
      </c>
      <c r="IG66" s="5">
        <v>457369</v>
      </c>
      <c r="IH66" s="5">
        <v>449878</v>
      </c>
      <c r="II66" s="5">
        <v>442903</v>
      </c>
      <c r="IJ66" s="5">
        <v>435749</v>
      </c>
      <c r="IK66" s="5">
        <v>428061</v>
      </c>
      <c r="IL66" s="5">
        <v>360992</v>
      </c>
      <c r="IM66" s="5" t="s">
        <v>220</v>
      </c>
      <c r="IN66" s="5" t="s">
        <v>220</v>
      </c>
      <c r="IO66" s="5" t="s">
        <v>220</v>
      </c>
      <c r="IP66" s="5" t="s">
        <v>220</v>
      </c>
      <c r="IQ66" s="5" t="s">
        <v>220</v>
      </c>
      <c r="IR66" s="5" t="s">
        <v>220</v>
      </c>
      <c r="IS66" s="5" t="s">
        <v>220</v>
      </c>
      <c r="IT66" s="5" t="s">
        <v>220</v>
      </c>
      <c r="IU66" s="5" t="s">
        <v>220</v>
      </c>
      <c r="IV66" s="5" t="s">
        <v>220</v>
      </c>
      <c r="IW66" s="5" t="s">
        <v>220</v>
      </c>
      <c r="IX66" s="5" t="s">
        <v>220</v>
      </c>
      <c r="IY66">
        <v>8133619</v>
      </c>
      <c r="IZ66">
        <v>8385396</v>
      </c>
      <c r="JA66">
        <v>7931919</v>
      </c>
      <c r="JB66">
        <v>8028772</v>
      </c>
      <c r="JC66">
        <v>7970618</v>
      </c>
      <c r="JD66">
        <v>8195101</v>
      </c>
      <c r="JE66">
        <v>8179781</v>
      </c>
      <c r="JF66">
        <v>8080313</v>
      </c>
      <c r="JG66">
        <v>8194746</v>
      </c>
      <c r="JH66">
        <v>8339054</v>
      </c>
      <c r="JI66">
        <v>7868208</v>
      </c>
      <c r="JJ66">
        <v>9057067</v>
      </c>
      <c r="JK66">
        <v>10432285</v>
      </c>
      <c r="JL66">
        <v>11497879</v>
      </c>
      <c r="JM66">
        <v>11269584</v>
      </c>
      <c r="JN66">
        <v>10647816</v>
      </c>
      <c r="JO66">
        <v>10614156</v>
      </c>
      <c r="JP66">
        <v>10405224</v>
      </c>
      <c r="JQ66">
        <v>9919972</v>
      </c>
      <c r="JR66">
        <v>8177192</v>
      </c>
      <c r="JS66" t="s">
        <v>220</v>
      </c>
      <c r="JT66" t="s">
        <v>220</v>
      </c>
      <c r="JU66" t="s">
        <v>220</v>
      </c>
      <c r="JV66" t="s">
        <v>220</v>
      </c>
      <c r="JW66" t="s">
        <v>220</v>
      </c>
      <c r="JX66" t="s">
        <v>220</v>
      </c>
      <c r="JY66" t="s">
        <v>220</v>
      </c>
      <c r="JZ66" t="s">
        <v>220</v>
      </c>
      <c r="KA66" t="s">
        <v>220</v>
      </c>
      <c r="KB66" t="s">
        <v>220</v>
      </c>
      <c r="KC66" t="s">
        <v>220</v>
      </c>
      <c r="KD66" t="s">
        <v>220</v>
      </c>
    </row>
    <row r="67" spans="1:290" hidden="1" x14ac:dyDescent="0.3">
      <c r="A67" s="1" t="s">
        <v>65</v>
      </c>
      <c r="B67" s="2">
        <v>4059947</v>
      </c>
      <c r="C67" s="5" t="s">
        <v>220</v>
      </c>
      <c r="D67" s="5" t="s">
        <v>220</v>
      </c>
      <c r="E67" s="5" t="s">
        <v>220</v>
      </c>
      <c r="F67" s="5" t="s">
        <v>220</v>
      </c>
      <c r="G67" s="5" t="s">
        <v>220</v>
      </c>
      <c r="H67" s="5" t="s">
        <v>220</v>
      </c>
      <c r="I67" s="5" t="s">
        <v>220</v>
      </c>
      <c r="J67" s="5" t="s">
        <v>220</v>
      </c>
      <c r="K67" s="5" t="s">
        <v>220</v>
      </c>
      <c r="L67" s="5" t="s">
        <v>220</v>
      </c>
      <c r="M67" s="5" t="s">
        <v>220</v>
      </c>
      <c r="N67" s="5" t="s">
        <v>220</v>
      </c>
      <c r="O67" s="5" t="s">
        <v>220</v>
      </c>
      <c r="P67" s="5" t="s">
        <v>220</v>
      </c>
      <c r="Q67" s="5" t="s">
        <v>220</v>
      </c>
      <c r="R67" s="5" t="s">
        <v>220</v>
      </c>
      <c r="S67" s="5" t="s">
        <v>220</v>
      </c>
      <c r="T67" s="5">
        <v>286727</v>
      </c>
      <c r="U67" s="5">
        <v>274638</v>
      </c>
      <c r="V67" s="5">
        <v>262060</v>
      </c>
      <c r="W67" s="5">
        <v>251413</v>
      </c>
      <c r="X67" s="5">
        <v>236385</v>
      </c>
      <c r="Y67" s="5">
        <v>228850</v>
      </c>
      <c r="Z67" s="5">
        <v>232598</v>
      </c>
      <c r="AA67" s="5">
        <v>225994</v>
      </c>
      <c r="AB67" s="5">
        <v>226942</v>
      </c>
      <c r="AC67" s="5" t="s">
        <v>220</v>
      </c>
      <c r="AD67" s="5" t="s">
        <v>220</v>
      </c>
      <c r="AE67" s="5" t="s">
        <v>220</v>
      </c>
      <c r="AF67" s="5" t="s">
        <v>220</v>
      </c>
      <c r="AG67" s="5" t="s">
        <v>220</v>
      </c>
      <c r="AH67" s="5" t="s">
        <v>220</v>
      </c>
      <c r="AI67" s="5" t="s">
        <v>220</v>
      </c>
      <c r="AJ67" s="5" t="s">
        <v>220</v>
      </c>
      <c r="AK67" s="5" t="s">
        <v>220</v>
      </c>
      <c r="AL67" s="5" t="s">
        <v>220</v>
      </c>
      <c r="AM67" s="5" t="s">
        <v>220</v>
      </c>
      <c r="AN67" s="5" t="s">
        <v>220</v>
      </c>
      <c r="AO67" s="5" t="s">
        <v>220</v>
      </c>
      <c r="AP67" s="5" t="s">
        <v>220</v>
      </c>
      <c r="AQ67" s="5" t="s">
        <v>220</v>
      </c>
      <c r="AR67" s="5" t="s">
        <v>220</v>
      </c>
      <c r="AS67" s="5" t="s">
        <v>220</v>
      </c>
      <c r="AT67" s="5" t="s">
        <v>220</v>
      </c>
      <c r="AU67" s="5" t="s">
        <v>220</v>
      </c>
      <c r="AV67" s="5" t="s">
        <v>220</v>
      </c>
      <c r="AW67" s="5" t="s">
        <v>220</v>
      </c>
      <c r="AX67" s="5" t="s">
        <v>220</v>
      </c>
      <c r="AY67" s="5" t="s">
        <v>220</v>
      </c>
      <c r="AZ67" s="5">
        <v>626419</v>
      </c>
      <c r="BA67" s="5">
        <v>594385</v>
      </c>
      <c r="BB67" s="5">
        <v>579785</v>
      </c>
      <c r="BC67" s="5">
        <v>558048</v>
      </c>
      <c r="BD67" s="5">
        <v>525341</v>
      </c>
      <c r="BE67" s="5">
        <v>513801</v>
      </c>
      <c r="BF67" s="5">
        <v>518230</v>
      </c>
      <c r="BG67" s="5">
        <v>501588</v>
      </c>
      <c r="BH67" s="5">
        <v>486895</v>
      </c>
      <c r="BI67" s="5" t="s">
        <v>220</v>
      </c>
      <c r="BJ67" s="5" t="s">
        <v>220</v>
      </c>
      <c r="BK67" s="5" t="s">
        <v>220</v>
      </c>
      <c r="BL67" s="5" t="s">
        <v>220</v>
      </c>
      <c r="BM67" s="5" t="s">
        <v>220</v>
      </c>
      <c r="BN67" s="5" t="s">
        <v>220</v>
      </c>
      <c r="BO67" s="6" t="s">
        <v>220</v>
      </c>
      <c r="BP67" s="6" t="s">
        <v>220</v>
      </c>
      <c r="BQ67" s="6" t="s">
        <v>220</v>
      </c>
      <c r="BR67" s="6" t="s">
        <v>220</v>
      </c>
      <c r="BS67" s="6" t="s">
        <v>220</v>
      </c>
      <c r="BT67" s="6" t="s">
        <v>220</v>
      </c>
      <c r="BU67" s="6" t="s">
        <v>220</v>
      </c>
      <c r="BV67" s="6" t="s">
        <v>220</v>
      </c>
      <c r="BW67" s="6" t="s">
        <v>220</v>
      </c>
      <c r="BX67" s="6" t="s">
        <v>220</v>
      </c>
      <c r="BY67" s="6" t="s">
        <v>220</v>
      </c>
      <c r="BZ67" s="6" t="s">
        <v>220</v>
      </c>
      <c r="CA67" s="6" t="s">
        <v>220</v>
      </c>
      <c r="CB67" s="6" t="s">
        <v>220</v>
      </c>
      <c r="CC67" s="6" t="s">
        <v>220</v>
      </c>
      <c r="CD67" s="6" t="s">
        <v>220</v>
      </c>
      <c r="CE67" s="6" t="s">
        <v>220</v>
      </c>
      <c r="CF67" s="6">
        <v>9.9383734353583701</v>
      </c>
      <c r="CG67" s="6">
        <v>11.003211500229391</v>
      </c>
      <c r="CH67" s="6">
        <v>9.5222468137067793</v>
      </c>
      <c r="CI67" s="6" t="s">
        <v>220</v>
      </c>
      <c r="CJ67" s="6" t="s">
        <v>220</v>
      </c>
      <c r="CK67" s="6" t="s">
        <v>220</v>
      </c>
      <c r="CL67" s="6" t="s">
        <v>220</v>
      </c>
      <c r="CM67" s="6" t="s">
        <v>220</v>
      </c>
      <c r="CN67" s="6" t="s">
        <v>220</v>
      </c>
      <c r="CO67" s="6" t="s">
        <v>220</v>
      </c>
      <c r="CP67" s="6" t="s">
        <v>220</v>
      </c>
      <c r="CQ67" s="6" t="s">
        <v>220</v>
      </c>
      <c r="CR67" s="6" t="s">
        <v>220</v>
      </c>
      <c r="CS67" s="6" t="s">
        <v>220</v>
      </c>
      <c r="CT67" s="6" t="s">
        <v>220</v>
      </c>
      <c r="CU67" s="6" t="s">
        <v>220</v>
      </c>
      <c r="CV67" s="6" t="s">
        <v>220</v>
      </c>
      <c r="CW67" s="6" t="s">
        <v>220</v>
      </c>
      <c r="CX67" s="6" t="s">
        <v>220</v>
      </c>
      <c r="CY67" s="6" t="s">
        <v>220</v>
      </c>
      <c r="CZ67" s="6" t="s">
        <v>220</v>
      </c>
      <c r="DA67" s="6" t="s">
        <v>220</v>
      </c>
      <c r="DB67" s="6" t="s">
        <v>220</v>
      </c>
      <c r="DC67" s="6" t="s">
        <v>220</v>
      </c>
      <c r="DD67" s="6" t="s">
        <v>220</v>
      </c>
      <c r="DE67" s="6" t="s">
        <v>220</v>
      </c>
      <c r="DF67" s="6" t="s">
        <v>220</v>
      </c>
      <c r="DG67" s="6" t="s">
        <v>220</v>
      </c>
      <c r="DH67" s="6" t="s">
        <v>220</v>
      </c>
      <c r="DI67" s="6" t="s">
        <v>220</v>
      </c>
      <c r="DJ67" s="6" t="s">
        <v>220</v>
      </c>
      <c r="DK67" s="6" t="s">
        <v>220</v>
      </c>
      <c r="DL67" s="6">
        <v>9.5290851650412893</v>
      </c>
      <c r="DM67" s="6">
        <v>10.64814892704223</v>
      </c>
      <c r="DN67" s="6">
        <v>9.0657743818829299</v>
      </c>
      <c r="DO67" s="6" t="s">
        <v>220</v>
      </c>
      <c r="DP67" s="6" t="s">
        <v>220</v>
      </c>
      <c r="DQ67" s="6" t="s">
        <v>220</v>
      </c>
      <c r="DR67" s="6" t="s">
        <v>220</v>
      </c>
      <c r="DS67" s="6" t="s">
        <v>220</v>
      </c>
      <c r="DT67" s="6" t="s">
        <v>220</v>
      </c>
      <c r="DU67" s="6" t="s">
        <v>220</v>
      </c>
      <c r="DV67" s="6" t="s">
        <v>220</v>
      </c>
      <c r="DW67" s="6" t="s">
        <v>220</v>
      </c>
      <c r="DX67" s="6" t="s">
        <v>220</v>
      </c>
      <c r="DY67" s="6" t="s">
        <v>220</v>
      </c>
      <c r="DZ67" s="6" t="s">
        <v>220</v>
      </c>
      <c r="EA67" s="6" t="s">
        <v>220</v>
      </c>
      <c r="EB67" s="6" t="s">
        <v>220</v>
      </c>
      <c r="EC67" s="6" t="s">
        <v>220</v>
      </c>
      <c r="ED67" s="6" t="s">
        <v>220</v>
      </c>
      <c r="EE67" s="6" t="s">
        <v>220</v>
      </c>
      <c r="EF67" s="6" t="s">
        <v>220</v>
      </c>
      <c r="EG67" s="6" t="s">
        <v>220</v>
      </c>
      <c r="EH67" s="6" t="s">
        <v>220</v>
      </c>
      <c r="EI67" s="6" t="s">
        <v>220</v>
      </c>
      <c r="EJ67" s="6" t="s">
        <v>220</v>
      </c>
      <c r="EK67" s="6" t="s">
        <v>220</v>
      </c>
      <c r="EL67" s="6" t="s">
        <v>220</v>
      </c>
      <c r="EM67" s="6" t="s">
        <v>220</v>
      </c>
      <c r="EN67" s="6" t="s">
        <v>220</v>
      </c>
      <c r="EO67" s="6" t="s">
        <v>220</v>
      </c>
      <c r="EP67" s="6" t="s">
        <v>220</v>
      </c>
      <c r="EQ67" s="6" t="s">
        <v>220</v>
      </c>
      <c r="ER67" s="6">
        <v>9.9383734353583719</v>
      </c>
      <c r="ES67" s="6">
        <v>11.003211500229392</v>
      </c>
      <c r="ET67" s="6">
        <v>9.5222468137067846</v>
      </c>
      <c r="EU67" s="6" t="s">
        <v>220</v>
      </c>
      <c r="EV67" s="6" t="s">
        <v>220</v>
      </c>
      <c r="EW67" s="6" t="s">
        <v>220</v>
      </c>
      <c r="EX67" s="6" t="s">
        <v>220</v>
      </c>
      <c r="EY67" s="6" t="s">
        <v>220</v>
      </c>
      <c r="EZ67" s="6" t="s">
        <v>220</v>
      </c>
      <c r="FA67" s="6" t="s">
        <v>220</v>
      </c>
      <c r="FB67" s="6" t="s">
        <v>220</v>
      </c>
      <c r="FC67" s="6" t="s">
        <v>220</v>
      </c>
      <c r="FD67" s="6" t="s">
        <v>220</v>
      </c>
      <c r="FE67" s="6" t="s">
        <v>220</v>
      </c>
      <c r="FF67" s="6" t="s">
        <v>220</v>
      </c>
      <c r="FG67" s="6" t="s">
        <v>220</v>
      </c>
      <c r="FH67" s="6" t="s">
        <v>220</v>
      </c>
      <c r="FI67" s="6" t="s">
        <v>220</v>
      </c>
      <c r="FJ67" s="6" t="s">
        <v>220</v>
      </c>
      <c r="FK67" s="6" t="s">
        <v>220</v>
      </c>
      <c r="FL67" s="6" t="s">
        <v>220</v>
      </c>
      <c r="FM67" s="6" t="s">
        <v>220</v>
      </c>
      <c r="FN67" s="6" t="s">
        <v>220</v>
      </c>
      <c r="FO67" s="6" t="s">
        <v>220</v>
      </c>
      <c r="FP67" s="6" t="s">
        <v>220</v>
      </c>
      <c r="FQ67" s="6" t="s">
        <v>220</v>
      </c>
      <c r="FR67" s="6" t="s">
        <v>220</v>
      </c>
      <c r="FS67" s="6" t="s">
        <v>220</v>
      </c>
      <c r="FT67" s="6" t="s">
        <v>220</v>
      </c>
      <c r="FU67" s="6" t="s">
        <v>220</v>
      </c>
      <c r="FV67" s="6" t="s">
        <v>220</v>
      </c>
      <c r="FW67" s="6" t="s">
        <v>220</v>
      </c>
      <c r="FX67" s="6">
        <v>9.5290851650412911</v>
      </c>
      <c r="FY67" s="6">
        <v>10.648148927042238</v>
      </c>
      <c r="FZ67" s="6">
        <v>9.0657743818829388</v>
      </c>
      <c r="GA67" s="6" t="s">
        <v>220</v>
      </c>
      <c r="GB67" s="6" t="s">
        <v>220</v>
      </c>
      <c r="GC67" s="6" t="s">
        <v>220</v>
      </c>
      <c r="GD67" s="6" t="s">
        <v>220</v>
      </c>
      <c r="GE67" s="6" t="s">
        <v>220</v>
      </c>
      <c r="GF67" s="6" t="s">
        <v>220</v>
      </c>
      <c r="GG67" s="6" t="s">
        <v>220</v>
      </c>
      <c r="GH67" s="6" t="s">
        <v>220</v>
      </c>
      <c r="GI67" s="6" t="s">
        <v>220</v>
      </c>
      <c r="GJ67" s="6" t="s">
        <v>220</v>
      </c>
      <c r="GK67" s="6" t="s">
        <v>220</v>
      </c>
      <c r="GL67" s="6" t="s">
        <v>220</v>
      </c>
      <c r="GM67" s="5" t="s">
        <v>220</v>
      </c>
      <c r="GN67" s="5" t="s">
        <v>220</v>
      </c>
      <c r="GO67" s="5" t="s">
        <v>220</v>
      </c>
      <c r="GP67" s="5" t="s">
        <v>220</v>
      </c>
      <c r="GQ67" s="5" t="s">
        <v>220</v>
      </c>
      <c r="GR67" s="5" t="s">
        <v>220</v>
      </c>
      <c r="GS67" s="5" t="s">
        <v>220</v>
      </c>
      <c r="GT67" s="5" t="s">
        <v>220</v>
      </c>
      <c r="GU67" s="5" t="s">
        <v>220</v>
      </c>
      <c r="GV67" s="5" t="s">
        <v>220</v>
      </c>
      <c r="GW67" s="5" t="s">
        <v>220</v>
      </c>
      <c r="GX67" s="5" t="s">
        <v>220</v>
      </c>
      <c r="GY67" s="5" t="s">
        <v>220</v>
      </c>
      <c r="GZ67" s="5" t="s">
        <v>220</v>
      </c>
      <c r="HA67" s="5" t="s">
        <v>220</v>
      </c>
      <c r="HB67" s="5" t="s">
        <v>220</v>
      </c>
      <c r="HC67" s="5" t="s">
        <v>220</v>
      </c>
      <c r="HD67" s="5">
        <v>35570</v>
      </c>
      <c r="HE67" s="5">
        <v>34878</v>
      </c>
      <c r="HF67" s="5">
        <v>34329</v>
      </c>
      <c r="HG67" s="5" t="s">
        <v>220</v>
      </c>
      <c r="HH67" s="5" t="s">
        <v>220</v>
      </c>
      <c r="HI67" s="5" t="s">
        <v>220</v>
      </c>
      <c r="HJ67" s="5" t="s">
        <v>220</v>
      </c>
      <c r="HK67" s="5" t="s">
        <v>220</v>
      </c>
      <c r="HL67" s="5" t="s">
        <v>220</v>
      </c>
      <c r="HM67" s="5" t="s">
        <v>220</v>
      </c>
      <c r="HN67" s="5" t="s">
        <v>220</v>
      </c>
      <c r="HO67" s="5" t="s">
        <v>220</v>
      </c>
      <c r="HP67" s="5" t="s">
        <v>220</v>
      </c>
      <c r="HQ67" s="5" t="s">
        <v>220</v>
      </c>
      <c r="HR67" s="5" t="s">
        <v>220</v>
      </c>
      <c r="HS67" s="5" t="s">
        <v>220</v>
      </c>
      <c r="HT67" s="5" t="s">
        <v>220</v>
      </c>
      <c r="HU67" s="5" t="s">
        <v>220</v>
      </c>
      <c r="HV67" s="5" t="s">
        <v>220</v>
      </c>
      <c r="HW67" s="5" t="s">
        <v>220</v>
      </c>
      <c r="HX67" s="5" t="s">
        <v>220</v>
      </c>
      <c r="HY67" s="5" t="s">
        <v>220</v>
      </c>
      <c r="HZ67" s="5" t="s">
        <v>220</v>
      </c>
      <c r="IA67" s="5" t="s">
        <v>220</v>
      </c>
      <c r="IB67" s="5" t="s">
        <v>220</v>
      </c>
      <c r="IC67" s="5" t="s">
        <v>220</v>
      </c>
      <c r="ID67" s="5" t="s">
        <v>220</v>
      </c>
      <c r="IE67" s="5" t="s">
        <v>220</v>
      </c>
      <c r="IF67" s="5" t="s">
        <v>220</v>
      </c>
      <c r="IG67" s="5" t="s">
        <v>220</v>
      </c>
      <c r="IH67" s="5" t="s">
        <v>220</v>
      </c>
      <c r="II67" s="5" t="s">
        <v>220</v>
      </c>
      <c r="IJ67" s="5">
        <v>42663</v>
      </c>
      <c r="IK67" s="5">
        <v>41814</v>
      </c>
      <c r="IL67" s="5">
        <v>41155</v>
      </c>
      <c r="IM67" s="5" t="s">
        <v>220</v>
      </c>
      <c r="IN67" s="5" t="s">
        <v>220</v>
      </c>
      <c r="IO67" s="5" t="s">
        <v>220</v>
      </c>
      <c r="IP67" s="5" t="s">
        <v>220</v>
      </c>
      <c r="IQ67" s="5" t="s">
        <v>220</v>
      </c>
      <c r="IR67" s="5" t="s">
        <v>220</v>
      </c>
      <c r="IS67" s="5" t="s">
        <v>220</v>
      </c>
      <c r="IT67" s="5" t="s">
        <v>220</v>
      </c>
      <c r="IU67" s="5" t="s">
        <v>220</v>
      </c>
      <c r="IV67" s="5" t="s">
        <v>220</v>
      </c>
      <c r="IW67" s="5" t="s">
        <v>220</v>
      </c>
      <c r="IX67" s="5" t="s">
        <v>220</v>
      </c>
      <c r="IY67" t="s">
        <v>220</v>
      </c>
      <c r="IZ67" t="s">
        <v>220</v>
      </c>
      <c r="JA67" t="s">
        <v>220</v>
      </c>
      <c r="JB67" t="s">
        <v>220</v>
      </c>
      <c r="JC67" t="s">
        <v>220</v>
      </c>
      <c r="JD67" t="s">
        <v>220</v>
      </c>
      <c r="JE67" t="s">
        <v>220</v>
      </c>
      <c r="JF67" t="s">
        <v>220</v>
      </c>
      <c r="JG67" t="s">
        <v>220</v>
      </c>
      <c r="JH67" t="s">
        <v>220</v>
      </c>
      <c r="JI67" t="s">
        <v>220</v>
      </c>
      <c r="JJ67" t="s">
        <v>220</v>
      </c>
      <c r="JK67" t="s">
        <v>220</v>
      </c>
      <c r="JL67" t="s">
        <v>220</v>
      </c>
      <c r="JM67" t="s">
        <v>220</v>
      </c>
      <c r="JN67" t="s">
        <v>220</v>
      </c>
      <c r="JO67" t="s">
        <v>220</v>
      </c>
      <c r="JP67">
        <v>626419</v>
      </c>
      <c r="JQ67">
        <v>594385</v>
      </c>
      <c r="JR67">
        <v>579785</v>
      </c>
      <c r="JS67" t="s">
        <v>220</v>
      </c>
      <c r="JT67" t="s">
        <v>220</v>
      </c>
      <c r="JU67" t="s">
        <v>220</v>
      </c>
      <c r="JV67" t="s">
        <v>220</v>
      </c>
      <c r="JW67" t="s">
        <v>220</v>
      </c>
      <c r="JX67" t="s">
        <v>220</v>
      </c>
      <c r="JY67" t="s">
        <v>220</v>
      </c>
      <c r="JZ67" t="s">
        <v>220</v>
      </c>
      <c r="KA67" t="s">
        <v>220</v>
      </c>
      <c r="KB67" t="s">
        <v>220</v>
      </c>
      <c r="KC67" t="s">
        <v>220</v>
      </c>
      <c r="KD67" t="s">
        <v>220</v>
      </c>
    </row>
    <row r="68" spans="1:290" hidden="1" x14ac:dyDescent="0.3">
      <c r="A68" s="1" t="s">
        <v>66</v>
      </c>
      <c r="B68" s="2">
        <v>4060026</v>
      </c>
      <c r="C68" s="5">
        <v>164023</v>
      </c>
      <c r="D68" s="5">
        <v>174450</v>
      </c>
      <c r="E68" s="5">
        <v>165548</v>
      </c>
      <c r="F68" s="5">
        <v>164086</v>
      </c>
      <c r="G68" s="5">
        <v>171254</v>
      </c>
      <c r="H68" s="5">
        <v>172848</v>
      </c>
      <c r="I68" s="5">
        <v>178742</v>
      </c>
      <c r="J68" s="5">
        <v>171893</v>
      </c>
      <c r="K68" s="5">
        <v>181070</v>
      </c>
      <c r="L68" s="5">
        <v>175098</v>
      </c>
      <c r="M68" s="5">
        <v>163058</v>
      </c>
      <c r="N68" s="5">
        <v>163968</v>
      </c>
      <c r="O68" s="5">
        <v>170377</v>
      </c>
      <c r="P68" s="5">
        <v>171027</v>
      </c>
      <c r="Q68" s="5">
        <v>172478</v>
      </c>
      <c r="R68" s="5">
        <v>177413</v>
      </c>
      <c r="S68" s="5">
        <v>168163</v>
      </c>
      <c r="T68" s="5">
        <v>161046</v>
      </c>
      <c r="U68" s="5">
        <v>162840</v>
      </c>
      <c r="V68" s="5">
        <v>149491</v>
      </c>
      <c r="W68" s="5">
        <v>147171</v>
      </c>
      <c r="X68" s="5">
        <v>138955</v>
      </c>
      <c r="Y68" s="5">
        <v>135132</v>
      </c>
      <c r="Z68" s="5">
        <v>135909</v>
      </c>
      <c r="AA68" s="5">
        <v>130436</v>
      </c>
      <c r="AB68" s="5">
        <v>130637</v>
      </c>
      <c r="AC68" s="5" t="s">
        <v>220</v>
      </c>
      <c r="AD68" s="5" t="s">
        <v>220</v>
      </c>
      <c r="AE68" s="5" t="s">
        <v>220</v>
      </c>
      <c r="AF68" s="5" t="s">
        <v>220</v>
      </c>
      <c r="AG68" s="5" t="s">
        <v>220</v>
      </c>
      <c r="AH68" s="5" t="s">
        <v>220</v>
      </c>
      <c r="AI68" s="5">
        <v>468468</v>
      </c>
      <c r="AJ68" s="5">
        <v>477647</v>
      </c>
      <c r="AK68" s="5">
        <v>455496</v>
      </c>
      <c r="AL68" s="5">
        <v>444498</v>
      </c>
      <c r="AM68" s="5">
        <v>460811</v>
      </c>
      <c r="AN68" s="5">
        <v>533929</v>
      </c>
      <c r="AO68" s="5">
        <v>505418</v>
      </c>
      <c r="AP68" s="5">
        <v>432913</v>
      </c>
      <c r="AQ68" s="5">
        <v>473350</v>
      </c>
      <c r="AR68" s="5">
        <v>605631</v>
      </c>
      <c r="AS68" s="5">
        <v>564873</v>
      </c>
      <c r="AT68" s="5">
        <v>591955</v>
      </c>
      <c r="AU68" s="5">
        <v>613541</v>
      </c>
      <c r="AV68" s="5">
        <v>640738</v>
      </c>
      <c r="AW68" s="5">
        <v>625394</v>
      </c>
      <c r="AX68" s="5">
        <v>671527</v>
      </c>
      <c r="AY68" s="5">
        <v>644683</v>
      </c>
      <c r="AZ68" s="5">
        <v>623951</v>
      </c>
      <c r="BA68" s="5">
        <v>591807</v>
      </c>
      <c r="BB68" s="5">
        <v>619104</v>
      </c>
      <c r="BC68" s="5">
        <v>622243</v>
      </c>
      <c r="BD68" s="5">
        <v>483748</v>
      </c>
      <c r="BE68" s="5">
        <v>482901</v>
      </c>
      <c r="BF68" s="5">
        <v>539479</v>
      </c>
      <c r="BG68" s="5">
        <v>470567</v>
      </c>
      <c r="BH68" s="5">
        <v>425556</v>
      </c>
      <c r="BI68" s="5" t="s">
        <v>220</v>
      </c>
      <c r="BJ68" s="5" t="s">
        <v>220</v>
      </c>
      <c r="BK68" s="5" t="s">
        <v>220</v>
      </c>
      <c r="BL68" s="5" t="s">
        <v>220</v>
      </c>
      <c r="BM68" s="5" t="s">
        <v>220</v>
      </c>
      <c r="BN68" s="5" t="s">
        <v>220</v>
      </c>
      <c r="BO68" s="6">
        <v>25.009566653911119</v>
      </c>
      <c r="BP68" s="6">
        <v>24.759893984996179</v>
      </c>
      <c r="BQ68" s="6">
        <v>22.931492595551749</v>
      </c>
      <c r="BR68" s="6">
        <v>22.082777272044328</v>
      </c>
      <c r="BS68" s="6">
        <v>24.041605458939479</v>
      </c>
      <c r="BT68" s="6">
        <v>21.289688319254289</v>
      </c>
      <c r="BU68" s="6">
        <v>18.965766740699259</v>
      </c>
      <c r="BV68" s="6">
        <v>18.197457307095199</v>
      </c>
      <c r="BW68" s="6">
        <v>18.374992219021799</v>
      </c>
      <c r="BX68" s="6">
        <v>18.63831686397473</v>
      </c>
      <c r="BY68" s="6">
        <v>19.65284724537808</v>
      </c>
      <c r="BZ68" s="6">
        <v>20.41648184335774</v>
      </c>
      <c r="CA68" s="6">
        <v>18.383634951232839</v>
      </c>
      <c r="CB68" s="6">
        <v>18.876803164262441</v>
      </c>
      <c r="CC68" s="6">
        <v>15.613006456233</v>
      </c>
      <c r="CD68" s="6">
        <v>14.599252919203501</v>
      </c>
      <c r="CE68" s="6">
        <v>13.116872437651971</v>
      </c>
      <c r="CF68" s="6">
        <v>12.095301963414171</v>
      </c>
      <c r="CG68" s="6">
        <v>15.62950177150792</v>
      </c>
      <c r="CH68" s="6">
        <v>12.18334214099845</v>
      </c>
      <c r="CI68" s="6" t="s">
        <v>220</v>
      </c>
      <c r="CJ68" s="6" t="s">
        <v>220</v>
      </c>
      <c r="CK68" s="6" t="s">
        <v>220</v>
      </c>
      <c r="CL68" s="6" t="s">
        <v>220</v>
      </c>
      <c r="CM68" s="6" t="s">
        <v>220</v>
      </c>
      <c r="CN68" s="6" t="s">
        <v>220</v>
      </c>
      <c r="CO68" s="6" t="s">
        <v>220</v>
      </c>
      <c r="CP68" s="6" t="s">
        <v>220</v>
      </c>
      <c r="CQ68" s="6" t="s">
        <v>220</v>
      </c>
      <c r="CR68" s="6" t="s">
        <v>220</v>
      </c>
      <c r="CS68" s="6" t="s">
        <v>220</v>
      </c>
      <c r="CT68" s="6" t="s">
        <v>220</v>
      </c>
      <c r="CU68" s="6">
        <v>23.40010132588629</v>
      </c>
      <c r="CV68" s="6">
        <v>23.247064734345741</v>
      </c>
      <c r="CW68" s="6">
        <v>21.535655037739421</v>
      </c>
      <c r="CX68" s="6">
        <v>20.809487529308921</v>
      </c>
      <c r="CY68" s="6">
        <v>22.767564934570711</v>
      </c>
      <c r="CZ68" s="6">
        <v>20.804978178859379</v>
      </c>
      <c r="DA68" s="6">
        <v>19.013452125224489</v>
      </c>
      <c r="DB68" s="6">
        <v>18.283559817751328</v>
      </c>
      <c r="DC68" s="6">
        <v>18.521913724217651</v>
      </c>
      <c r="DD68" s="6">
        <v>18.810142049793789</v>
      </c>
      <c r="DE68" s="6">
        <v>19.621196087463531</v>
      </c>
      <c r="DF68" s="6">
        <v>20.346626336177788</v>
      </c>
      <c r="DG68" s="6">
        <v>18.226909754931079</v>
      </c>
      <c r="DH68" s="6">
        <v>18.85362838030624</v>
      </c>
      <c r="DI68" s="6">
        <v>15.148280879823931</v>
      </c>
      <c r="DJ68" s="6">
        <v>13.841385054395261</v>
      </c>
      <c r="DK68" s="6">
        <v>12.80388128196283</v>
      </c>
      <c r="DL68" s="6">
        <v>9.7841230569554103</v>
      </c>
      <c r="DM68" s="6">
        <v>14.15495634921527</v>
      </c>
      <c r="DN68" s="6">
        <v>10.867880748434411</v>
      </c>
      <c r="DO68" s="6" t="s">
        <v>220</v>
      </c>
      <c r="DP68" s="6" t="s">
        <v>220</v>
      </c>
      <c r="DQ68" s="6" t="s">
        <v>220</v>
      </c>
      <c r="DR68" s="6" t="s">
        <v>220</v>
      </c>
      <c r="DS68" s="6" t="s">
        <v>220</v>
      </c>
      <c r="DT68" s="6" t="s">
        <v>220</v>
      </c>
      <c r="DU68" s="6" t="s">
        <v>220</v>
      </c>
      <c r="DV68" s="6" t="s">
        <v>220</v>
      </c>
      <c r="DW68" s="6" t="s">
        <v>220</v>
      </c>
      <c r="DX68" s="6" t="s">
        <v>220</v>
      </c>
      <c r="DY68" s="6" t="s">
        <v>220</v>
      </c>
      <c r="DZ68" s="6" t="s">
        <v>220</v>
      </c>
      <c r="EA68" s="6">
        <v>20.916731072339235</v>
      </c>
      <c r="EB68" s="6">
        <v>20.473228679555927</v>
      </c>
      <c r="EC68" s="6">
        <v>19.478305501072352</v>
      </c>
      <c r="ED68" s="6">
        <v>18.964230454173112</v>
      </c>
      <c r="EE68" s="6">
        <v>20.746055693952258</v>
      </c>
      <c r="EF68" s="6">
        <v>19.38771438831288</v>
      </c>
      <c r="EG68" s="6">
        <v>18.181664582840536</v>
      </c>
      <c r="EH68" s="6">
        <v>16.945787440995566</v>
      </c>
      <c r="EI68" s="6">
        <v>18.369539404494002</v>
      </c>
      <c r="EJ68" s="6">
        <v>18.631385192298897</v>
      </c>
      <c r="EK68" s="6">
        <v>19.4422763932502</v>
      </c>
      <c r="EL68" s="6">
        <v>20.210366374360273</v>
      </c>
      <c r="EM68" s="6">
        <v>18.383571099861943</v>
      </c>
      <c r="EN68" s="6">
        <v>18.873234522819647</v>
      </c>
      <c r="EO68" s="6">
        <v>15.610929328523087</v>
      </c>
      <c r="EP68" s="6">
        <v>14.599252919203506</v>
      </c>
      <c r="EQ68" s="6">
        <v>13.116872437651979</v>
      </c>
      <c r="ER68" s="6">
        <v>12.09530196341418</v>
      </c>
      <c r="ES68" s="6">
        <v>15.629501771507924</v>
      </c>
      <c r="ET68" s="6">
        <v>12.183342140998455</v>
      </c>
      <c r="EU68" s="6" t="s">
        <v>220</v>
      </c>
      <c r="EV68" s="6" t="s">
        <v>220</v>
      </c>
      <c r="EW68" s="6" t="s">
        <v>220</v>
      </c>
      <c r="EX68" s="6" t="s">
        <v>220</v>
      </c>
      <c r="EY68" s="6" t="s">
        <v>220</v>
      </c>
      <c r="EZ68" s="6" t="s">
        <v>220</v>
      </c>
      <c r="FA68" s="6" t="s">
        <v>220</v>
      </c>
      <c r="FB68" s="6" t="s">
        <v>220</v>
      </c>
      <c r="FC68" s="6" t="s">
        <v>220</v>
      </c>
      <c r="FD68" s="6" t="s">
        <v>220</v>
      </c>
      <c r="FE68" s="6" t="s">
        <v>220</v>
      </c>
      <c r="FF68" s="6" t="s">
        <v>220</v>
      </c>
      <c r="FG68" s="6">
        <v>13.781925479892315</v>
      </c>
      <c r="FH68" s="6">
        <v>13.634429477547439</v>
      </c>
      <c r="FI68" s="6">
        <v>12.910819687191383</v>
      </c>
      <c r="FJ68" s="6">
        <v>12.36170276215972</v>
      </c>
      <c r="FK68" s="6">
        <v>13.573252279635259</v>
      </c>
      <c r="FL68" s="6">
        <v>14.569309578215538</v>
      </c>
      <c r="FM68" s="6">
        <v>13.881287156742474</v>
      </c>
      <c r="FN68" s="6">
        <v>12.930503571290595</v>
      </c>
      <c r="FO68" s="6">
        <v>13.669074051324493</v>
      </c>
      <c r="FP68" s="6">
        <v>13.478453525932617</v>
      </c>
      <c r="FQ68" s="6">
        <v>13.697899163480141</v>
      </c>
      <c r="FR68" s="6">
        <v>13.780679261637035</v>
      </c>
      <c r="FS68" s="6">
        <v>12.539870554610026</v>
      </c>
      <c r="FT68" s="6">
        <v>12.659250234520663</v>
      </c>
      <c r="FU68" s="6">
        <v>11.060697721314781</v>
      </c>
      <c r="FV68" s="6">
        <v>10.565356932601553</v>
      </c>
      <c r="FW68" s="6">
        <v>10.85027794959249</v>
      </c>
      <c r="FX68" s="6">
        <v>9.7841230569554156</v>
      </c>
      <c r="FY68" s="6">
        <v>14.154956349215276</v>
      </c>
      <c r="FZ68" s="6">
        <v>10.867880748434411</v>
      </c>
      <c r="GA68" s="6" t="s">
        <v>220</v>
      </c>
      <c r="GB68" s="6" t="s">
        <v>220</v>
      </c>
      <c r="GC68" s="6" t="s">
        <v>220</v>
      </c>
      <c r="GD68" s="6" t="s">
        <v>220</v>
      </c>
      <c r="GE68" s="6" t="s">
        <v>220</v>
      </c>
      <c r="GF68" s="6" t="s">
        <v>220</v>
      </c>
      <c r="GG68" s="6" t="s">
        <v>220</v>
      </c>
      <c r="GH68" s="6" t="s">
        <v>220</v>
      </c>
      <c r="GI68" s="6" t="s">
        <v>220</v>
      </c>
      <c r="GJ68" s="6" t="s">
        <v>220</v>
      </c>
      <c r="GK68" s="6" t="s">
        <v>220</v>
      </c>
      <c r="GL68" s="6" t="s">
        <v>220</v>
      </c>
      <c r="GM68" s="5">
        <v>25614</v>
      </c>
      <c r="GN68" s="5">
        <v>25532</v>
      </c>
      <c r="GO68" s="5">
        <v>25299</v>
      </c>
      <c r="GP68" s="5">
        <v>25075</v>
      </c>
      <c r="GQ68" s="5">
        <v>24939</v>
      </c>
      <c r="GR68" s="5">
        <v>24830</v>
      </c>
      <c r="GS68" s="5">
        <v>23002</v>
      </c>
      <c r="GT68" s="5">
        <v>24622</v>
      </c>
      <c r="GU68" s="5">
        <v>24633</v>
      </c>
      <c r="GV68" s="5">
        <v>24463</v>
      </c>
      <c r="GW68" s="5">
        <v>24296</v>
      </c>
      <c r="GX68" s="5">
        <v>24293</v>
      </c>
      <c r="GY68" s="5">
        <v>24388</v>
      </c>
      <c r="GZ68" s="5">
        <v>24356</v>
      </c>
      <c r="HA68" s="5">
        <v>24122</v>
      </c>
      <c r="HB68" s="5">
        <v>23876</v>
      </c>
      <c r="HC68" s="5">
        <v>23588</v>
      </c>
      <c r="HD68" s="5">
        <v>23380</v>
      </c>
      <c r="HE68" s="5">
        <v>23148</v>
      </c>
      <c r="HF68" s="5">
        <v>23014</v>
      </c>
      <c r="HG68" s="5" t="s">
        <v>220</v>
      </c>
      <c r="HH68" s="5" t="s">
        <v>220</v>
      </c>
      <c r="HI68" s="5" t="s">
        <v>220</v>
      </c>
      <c r="HJ68" s="5" t="s">
        <v>220</v>
      </c>
      <c r="HK68" s="5" t="s">
        <v>220</v>
      </c>
      <c r="HL68" s="5" t="s">
        <v>220</v>
      </c>
      <c r="HM68" s="5" t="s">
        <v>220</v>
      </c>
      <c r="HN68" s="5" t="s">
        <v>220</v>
      </c>
      <c r="HO68" s="5" t="s">
        <v>220</v>
      </c>
      <c r="HP68" s="5" t="s">
        <v>220</v>
      </c>
      <c r="HQ68" s="5" t="s">
        <v>220</v>
      </c>
      <c r="HR68" s="5" t="s">
        <v>220</v>
      </c>
      <c r="HS68" s="5">
        <v>30019</v>
      </c>
      <c r="HT68" s="5">
        <v>29901</v>
      </c>
      <c r="HU68" s="5">
        <v>29628</v>
      </c>
      <c r="HV68" s="5">
        <v>29382</v>
      </c>
      <c r="HW68" s="5">
        <v>29212</v>
      </c>
      <c r="HX68" s="5">
        <v>29099</v>
      </c>
      <c r="HY68" s="5">
        <v>27284</v>
      </c>
      <c r="HZ68" s="5">
        <v>28879</v>
      </c>
      <c r="IA68" s="5">
        <v>28881</v>
      </c>
      <c r="IB68" s="5">
        <v>28728</v>
      </c>
      <c r="IC68" s="5">
        <v>28473</v>
      </c>
      <c r="ID68" s="5">
        <v>28392</v>
      </c>
      <c r="IE68" s="5">
        <v>28489</v>
      </c>
      <c r="IF68" s="5">
        <v>28421</v>
      </c>
      <c r="IG68" s="5">
        <v>28157</v>
      </c>
      <c r="IH68" s="5">
        <v>27879</v>
      </c>
      <c r="II68" s="5">
        <v>27447</v>
      </c>
      <c r="IJ68" s="5">
        <v>26480</v>
      </c>
      <c r="IK68" s="5">
        <v>26196</v>
      </c>
      <c r="IL68" s="5">
        <v>26024</v>
      </c>
      <c r="IM68" s="5" t="s">
        <v>220</v>
      </c>
      <c r="IN68" s="5" t="s">
        <v>220</v>
      </c>
      <c r="IO68" s="5" t="s">
        <v>220</v>
      </c>
      <c r="IP68" s="5" t="s">
        <v>220</v>
      </c>
      <c r="IQ68" s="5" t="s">
        <v>220</v>
      </c>
      <c r="IR68" s="5" t="s">
        <v>220</v>
      </c>
      <c r="IS68" s="5" t="s">
        <v>220</v>
      </c>
      <c r="IT68" s="5" t="s">
        <v>220</v>
      </c>
      <c r="IU68" s="5" t="s">
        <v>220</v>
      </c>
      <c r="IV68" s="5" t="s">
        <v>220</v>
      </c>
      <c r="IW68" s="5" t="s">
        <v>220</v>
      </c>
      <c r="IX68" s="5" t="s">
        <v>220</v>
      </c>
      <c r="IY68">
        <v>433118</v>
      </c>
      <c r="IZ68">
        <v>451218</v>
      </c>
      <c r="JA68">
        <v>435410</v>
      </c>
      <c r="JB68">
        <v>435927</v>
      </c>
      <c r="JC68">
        <v>452375</v>
      </c>
      <c r="JD68">
        <v>452506</v>
      </c>
      <c r="JE68">
        <v>445074</v>
      </c>
      <c r="JF68">
        <v>440037</v>
      </c>
      <c r="JG68">
        <v>463989</v>
      </c>
      <c r="JH68">
        <v>467153</v>
      </c>
      <c r="JI68">
        <v>440396</v>
      </c>
      <c r="JJ68">
        <v>470717</v>
      </c>
      <c r="JK68">
        <v>494726</v>
      </c>
      <c r="JL68">
        <v>513814</v>
      </c>
      <c r="JM68">
        <v>535572</v>
      </c>
      <c r="JN68">
        <v>526570</v>
      </c>
      <c r="JO68">
        <v>512503</v>
      </c>
      <c r="JP68">
        <v>493105</v>
      </c>
      <c r="JQ68">
        <v>444551</v>
      </c>
      <c r="JR68">
        <v>472346</v>
      </c>
      <c r="JS68" t="s">
        <v>220</v>
      </c>
      <c r="JT68" t="s">
        <v>220</v>
      </c>
      <c r="JU68" t="s">
        <v>220</v>
      </c>
      <c r="JV68" t="s">
        <v>220</v>
      </c>
      <c r="JW68" t="s">
        <v>220</v>
      </c>
      <c r="JX68" t="s">
        <v>220</v>
      </c>
      <c r="JY68" t="s">
        <v>220</v>
      </c>
      <c r="JZ68" t="s">
        <v>220</v>
      </c>
      <c r="KA68" t="s">
        <v>220</v>
      </c>
      <c r="KB68" t="s">
        <v>220</v>
      </c>
      <c r="KC68" t="s">
        <v>220</v>
      </c>
      <c r="KD68" t="s">
        <v>220</v>
      </c>
    </row>
    <row r="69" spans="1:290" hidden="1" x14ac:dyDescent="0.3">
      <c r="A69" s="1" t="s">
        <v>67</v>
      </c>
      <c r="B69" s="2">
        <v>4056997</v>
      </c>
      <c r="C69" s="5">
        <v>60324800</v>
      </c>
      <c r="D69" s="5">
        <v>59096276</v>
      </c>
      <c r="E69" s="5">
        <v>58188257</v>
      </c>
      <c r="F69" s="5">
        <v>58687422</v>
      </c>
      <c r="G69" s="5">
        <v>58846342</v>
      </c>
      <c r="H69" s="5">
        <v>55202423</v>
      </c>
      <c r="I69" s="5">
        <v>53930014</v>
      </c>
      <c r="J69" s="5">
        <v>53434190</v>
      </c>
      <c r="K69" s="5">
        <v>54642499</v>
      </c>
      <c r="L69" s="5">
        <v>56342503</v>
      </c>
      <c r="M69" s="5">
        <v>53949528</v>
      </c>
      <c r="N69" s="5">
        <v>53228815</v>
      </c>
      <c r="O69" s="5">
        <v>55138456</v>
      </c>
      <c r="P69" s="5">
        <v>54570485</v>
      </c>
      <c r="Q69" s="5">
        <v>54348188</v>
      </c>
      <c r="R69" s="5">
        <v>52502422</v>
      </c>
      <c r="S69" s="5">
        <v>53484924</v>
      </c>
      <c r="T69" s="5">
        <v>50864926</v>
      </c>
      <c r="U69" s="5">
        <v>47587522</v>
      </c>
      <c r="V69" s="5">
        <v>46319806</v>
      </c>
      <c r="W69" s="5">
        <v>44187226</v>
      </c>
      <c r="X69" s="5">
        <v>45482192</v>
      </c>
      <c r="Y69" s="5">
        <v>41849070</v>
      </c>
      <c r="Z69" s="5">
        <v>41301530</v>
      </c>
      <c r="AA69" s="5">
        <v>40555523</v>
      </c>
      <c r="AB69" s="5">
        <v>38715907</v>
      </c>
      <c r="AC69" s="5">
        <v>36359902</v>
      </c>
      <c r="AD69" s="5">
        <v>34198302</v>
      </c>
      <c r="AE69" s="5">
        <v>34597477</v>
      </c>
      <c r="AF69" s="5">
        <v>33488126</v>
      </c>
      <c r="AG69" s="5">
        <v>32308033</v>
      </c>
      <c r="AH69" s="5">
        <v>30083049</v>
      </c>
      <c r="AI69" s="5">
        <v>122399619</v>
      </c>
      <c r="AJ69" s="5">
        <v>119910217</v>
      </c>
      <c r="AK69" s="5">
        <v>117873183</v>
      </c>
      <c r="AL69" s="5">
        <v>119279691</v>
      </c>
      <c r="AM69" s="5">
        <v>119405262</v>
      </c>
      <c r="AN69" s="5">
        <v>112929729</v>
      </c>
      <c r="AO69" s="5">
        <v>107373794</v>
      </c>
      <c r="AP69" s="5">
        <v>105200930</v>
      </c>
      <c r="AQ69" s="5">
        <v>106443344</v>
      </c>
      <c r="AR69" s="5">
        <v>107434726</v>
      </c>
      <c r="AS69" s="5">
        <v>105399834</v>
      </c>
      <c r="AT69" s="5">
        <v>105576696</v>
      </c>
      <c r="AU69" s="5">
        <v>108820858</v>
      </c>
      <c r="AV69" s="5">
        <v>107528567</v>
      </c>
      <c r="AW69" s="5">
        <v>105956091</v>
      </c>
      <c r="AX69" s="5">
        <v>103576742</v>
      </c>
      <c r="AY69" s="5">
        <v>103358607</v>
      </c>
      <c r="AZ69" s="5">
        <v>98550792</v>
      </c>
      <c r="BA69" s="5">
        <v>93195105</v>
      </c>
      <c r="BB69" s="5">
        <v>91799280</v>
      </c>
      <c r="BC69" s="5">
        <v>88230934</v>
      </c>
      <c r="BD69" s="5">
        <v>89352228</v>
      </c>
      <c r="BE69" s="5">
        <v>82818514</v>
      </c>
      <c r="BF69" s="5">
        <v>80797369</v>
      </c>
      <c r="BG69" s="5">
        <v>78924011</v>
      </c>
      <c r="BH69" s="5">
        <v>76900969</v>
      </c>
      <c r="BI69" s="5">
        <v>72640055</v>
      </c>
      <c r="BJ69" s="5">
        <v>68725802</v>
      </c>
      <c r="BK69" s="5">
        <v>67794662</v>
      </c>
      <c r="BL69" s="5">
        <v>66862375</v>
      </c>
      <c r="BM69" s="5">
        <v>64146204</v>
      </c>
      <c r="BN69" s="5">
        <v>59892036</v>
      </c>
      <c r="BO69" s="6">
        <v>11.030144646313421</v>
      </c>
      <c r="BP69" s="6">
        <v>10.832206799314539</v>
      </c>
      <c r="BQ69" s="6">
        <v>11.20185774309491</v>
      </c>
      <c r="BR69" s="6">
        <v>10.166502188613199</v>
      </c>
      <c r="BS69" s="6">
        <v>10.653772465040539</v>
      </c>
      <c r="BT69" s="6">
        <v>11.05615357545536</v>
      </c>
      <c r="BU69" s="6">
        <v>10.409170634612121</v>
      </c>
      <c r="BV69" s="6">
        <v>10.40216724508873</v>
      </c>
      <c r="BW69" s="6">
        <v>10.642237584438091</v>
      </c>
      <c r="BX69" s="6">
        <v>10.060693164139501</v>
      </c>
      <c r="BY69" s="6">
        <v>11.94986474760438</v>
      </c>
      <c r="BZ69" s="6">
        <v>11.69276072616632</v>
      </c>
      <c r="CA69" s="6">
        <v>11.41227310532121</v>
      </c>
      <c r="CB69" s="6">
        <v>11.90009403031217</v>
      </c>
      <c r="CC69" s="6">
        <v>9.6266584279332292</v>
      </c>
      <c r="CD69" s="6">
        <v>9.0534684541741992</v>
      </c>
      <c r="CE69" s="6">
        <v>8.6435803157062008</v>
      </c>
      <c r="CF69" s="6">
        <v>8.0223530275465897</v>
      </c>
      <c r="CG69" s="6">
        <v>8.7469416029912299</v>
      </c>
      <c r="CH69" s="6">
        <v>7.55891586571554</v>
      </c>
      <c r="CI69" s="6" t="s">
        <v>220</v>
      </c>
      <c r="CJ69" s="6" t="s">
        <v>220</v>
      </c>
      <c r="CK69" s="6" t="s">
        <v>220</v>
      </c>
      <c r="CL69" s="6" t="s">
        <v>220</v>
      </c>
      <c r="CM69" s="6" t="s">
        <v>220</v>
      </c>
      <c r="CN69" s="6" t="s">
        <v>220</v>
      </c>
      <c r="CO69" s="6" t="s">
        <v>220</v>
      </c>
      <c r="CP69" s="6" t="s">
        <v>220</v>
      </c>
      <c r="CQ69" s="6" t="s">
        <v>220</v>
      </c>
      <c r="CR69" s="6" t="s">
        <v>220</v>
      </c>
      <c r="CS69" s="6" t="s">
        <v>220</v>
      </c>
      <c r="CT69" s="6" t="s">
        <v>220</v>
      </c>
      <c r="CU69" s="6">
        <v>9.9040269696619205</v>
      </c>
      <c r="CV69" s="6">
        <v>9.7360518624226309</v>
      </c>
      <c r="CW69" s="6">
        <v>10.109107620193649</v>
      </c>
      <c r="CX69" s="6">
        <v>9.2157723956251303</v>
      </c>
      <c r="CY69" s="6">
        <v>9.7140705351565604</v>
      </c>
      <c r="CZ69" s="6">
        <v>10.079397232410541</v>
      </c>
      <c r="DA69" s="6">
        <v>9.4694417897516701</v>
      </c>
      <c r="DB69" s="6">
        <v>9.5424915548811295</v>
      </c>
      <c r="DC69" s="6">
        <v>9.89115897405234</v>
      </c>
      <c r="DD69" s="6">
        <v>9.3671026348714701</v>
      </c>
      <c r="DE69" s="6">
        <v>11.24032952482794</v>
      </c>
      <c r="DF69" s="6">
        <v>10.987984069595321</v>
      </c>
      <c r="DG69" s="6">
        <v>10.698879580969511</v>
      </c>
      <c r="DH69" s="6">
        <v>11.21963054507083</v>
      </c>
      <c r="DI69" s="6">
        <v>8.9385872464295097</v>
      </c>
      <c r="DJ69" s="6">
        <v>8.4140798863939992</v>
      </c>
      <c r="DK69" s="6">
        <v>8.0050830717848704</v>
      </c>
      <c r="DL69" s="6">
        <v>7.3556153601599199</v>
      </c>
      <c r="DM69" s="6">
        <v>8.0690796967544998</v>
      </c>
      <c r="DN69" s="6">
        <v>6.8816670840136398</v>
      </c>
      <c r="DO69" s="6" t="s">
        <v>220</v>
      </c>
      <c r="DP69" s="6" t="s">
        <v>220</v>
      </c>
      <c r="DQ69" s="6" t="s">
        <v>220</v>
      </c>
      <c r="DR69" s="6" t="s">
        <v>220</v>
      </c>
      <c r="DS69" s="6" t="s">
        <v>220</v>
      </c>
      <c r="DT69" s="6" t="s">
        <v>220</v>
      </c>
      <c r="DU69" s="6" t="s">
        <v>220</v>
      </c>
      <c r="DV69" s="6" t="s">
        <v>220</v>
      </c>
      <c r="DW69" s="6" t="s">
        <v>220</v>
      </c>
      <c r="DX69" s="6" t="s">
        <v>220</v>
      </c>
      <c r="DY69" s="6" t="s">
        <v>220</v>
      </c>
      <c r="DZ69" s="6" t="s">
        <v>220</v>
      </c>
      <c r="EA69" s="6">
        <v>11.030144646313421</v>
      </c>
      <c r="EB69" s="6">
        <v>10.83220679931455</v>
      </c>
      <c r="EC69" s="6">
        <v>11.20185774309491</v>
      </c>
      <c r="ED69" s="6">
        <v>10.166502188613201</v>
      </c>
      <c r="EE69" s="6">
        <v>10.653772465040548</v>
      </c>
      <c r="EF69" s="6">
        <v>11.056153575455371</v>
      </c>
      <c r="EG69" s="6">
        <v>10.409170634612122</v>
      </c>
      <c r="EH69" s="6">
        <v>10.402167245088732</v>
      </c>
      <c r="EI69" s="6">
        <v>10.642237584438092</v>
      </c>
      <c r="EJ69" s="6">
        <v>10.060693164139503</v>
      </c>
      <c r="EK69" s="6">
        <v>11.949864747604389</v>
      </c>
      <c r="EL69" s="6">
        <v>11.692760726166323</v>
      </c>
      <c r="EM69" s="6">
        <v>11.412273105321219</v>
      </c>
      <c r="EN69" s="6">
        <v>11.900094030312177</v>
      </c>
      <c r="EO69" s="6">
        <v>9.6266584279332346</v>
      </c>
      <c r="EP69" s="6">
        <v>9.0534684541742081</v>
      </c>
      <c r="EQ69" s="6">
        <v>8.6435803157062026</v>
      </c>
      <c r="ER69" s="6">
        <v>8.0223530275465951</v>
      </c>
      <c r="ES69" s="6">
        <v>8.7469416029912388</v>
      </c>
      <c r="ET69" s="6">
        <v>7.5589158657155489</v>
      </c>
      <c r="EU69" s="6" t="s">
        <v>220</v>
      </c>
      <c r="EV69" s="6" t="s">
        <v>220</v>
      </c>
      <c r="EW69" s="6" t="s">
        <v>220</v>
      </c>
      <c r="EX69" s="6" t="s">
        <v>220</v>
      </c>
      <c r="EY69" s="6" t="s">
        <v>220</v>
      </c>
      <c r="EZ69" s="6" t="s">
        <v>220</v>
      </c>
      <c r="FA69" s="6" t="s">
        <v>220</v>
      </c>
      <c r="FB69" s="6" t="s">
        <v>220</v>
      </c>
      <c r="FC69" s="6" t="s">
        <v>220</v>
      </c>
      <c r="FD69" s="6" t="s">
        <v>220</v>
      </c>
      <c r="FE69" s="6" t="s">
        <v>220</v>
      </c>
      <c r="FF69" s="6" t="s">
        <v>220</v>
      </c>
      <c r="FG69" s="6">
        <v>9.9040269696619259</v>
      </c>
      <c r="FH69" s="6">
        <v>9.736051862422638</v>
      </c>
      <c r="FI69" s="6">
        <v>10.109107620193651</v>
      </c>
      <c r="FJ69" s="6">
        <v>9.2157723956251321</v>
      </c>
      <c r="FK69" s="6">
        <v>9.7140705351565675</v>
      </c>
      <c r="FL69" s="6">
        <v>10.079397232410546</v>
      </c>
      <c r="FM69" s="6">
        <v>9.4694417897516701</v>
      </c>
      <c r="FN69" s="6">
        <v>9.5424915548811331</v>
      </c>
      <c r="FO69" s="6">
        <v>9.8911589740523453</v>
      </c>
      <c r="FP69" s="6">
        <v>9.3671026348714737</v>
      </c>
      <c r="FQ69" s="6">
        <v>11.240329524827944</v>
      </c>
      <c r="FR69" s="6">
        <v>10.987984069595326</v>
      </c>
      <c r="FS69" s="6">
        <v>10.698879580969512</v>
      </c>
      <c r="FT69" s="6">
        <v>11.219630545070832</v>
      </c>
      <c r="FU69" s="6">
        <v>8.9385872464295133</v>
      </c>
      <c r="FV69" s="6">
        <v>8.4140798863940081</v>
      </c>
      <c r="FW69" s="6">
        <v>8.005083071784874</v>
      </c>
      <c r="FX69" s="6">
        <v>7.3556153601599288</v>
      </c>
      <c r="FY69" s="6">
        <v>8.0690796967545033</v>
      </c>
      <c r="FZ69" s="6">
        <v>6.8816670840136496</v>
      </c>
      <c r="GA69" s="6" t="s">
        <v>220</v>
      </c>
      <c r="GB69" s="6" t="s">
        <v>220</v>
      </c>
      <c r="GC69" s="6" t="s">
        <v>220</v>
      </c>
      <c r="GD69" s="6" t="s">
        <v>220</v>
      </c>
      <c r="GE69" s="6" t="s">
        <v>220</v>
      </c>
      <c r="GF69" s="6" t="s">
        <v>220</v>
      </c>
      <c r="GG69" s="6" t="s">
        <v>220</v>
      </c>
      <c r="GH69" s="6" t="s">
        <v>220</v>
      </c>
      <c r="GI69" s="6" t="s">
        <v>220</v>
      </c>
      <c r="GJ69" s="6" t="s">
        <v>220</v>
      </c>
      <c r="GK69" s="6" t="s">
        <v>220</v>
      </c>
      <c r="GL69" s="6" t="s">
        <v>220</v>
      </c>
      <c r="GM69" s="5">
        <v>4479356</v>
      </c>
      <c r="GN69" s="5">
        <v>4391832</v>
      </c>
      <c r="GO69" s="5">
        <v>4338224</v>
      </c>
      <c r="GP69" s="5">
        <v>4284159</v>
      </c>
      <c r="GQ69" s="5">
        <v>4169028</v>
      </c>
      <c r="GR69" s="5">
        <v>4169028</v>
      </c>
      <c r="GS69" s="5">
        <v>4097172</v>
      </c>
      <c r="GT69" s="5">
        <v>4052174</v>
      </c>
      <c r="GU69" s="5">
        <v>4026760</v>
      </c>
      <c r="GV69" s="5">
        <v>3998944</v>
      </c>
      <c r="GW69" s="5">
        <v>3986227</v>
      </c>
      <c r="GX69" s="5">
        <v>3992262</v>
      </c>
      <c r="GY69" s="5">
        <v>3981453</v>
      </c>
      <c r="GZ69" s="5">
        <v>3906270</v>
      </c>
      <c r="HA69" s="5">
        <v>3828375</v>
      </c>
      <c r="HB69" s="5">
        <v>3744920</v>
      </c>
      <c r="HC69" s="5">
        <v>3652666</v>
      </c>
      <c r="HD69" s="5">
        <v>3566169</v>
      </c>
      <c r="HE69" s="5">
        <v>3490546</v>
      </c>
      <c r="HF69" s="5">
        <v>3413956</v>
      </c>
      <c r="HG69" s="5" t="s">
        <v>220</v>
      </c>
      <c r="HH69" s="5" t="s">
        <v>220</v>
      </c>
      <c r="HI69" s="5" t="s">
        <v>220</v>
      </c>
      <c r="HJ69" s="5" t="s">
        <v>220</v>
      </c>
      <c r="HK69" s="5" t="s">
        <v>220</v>
      </c>
      <c r="HL69" s="5" t="s">
        <v>220</v>
      </c>
      <c r="HM69" s="5" t="s">
        <v>220</v>
      </c>
      <c r="HN69" s="5" t="s">
        <v>220</v>
      </c>
      <c r="HO69" s="5" t="s">
        <v>220</v>
      </c>
      <c r="HP69" s="5" t="s">
        <v>220</v>
      </c>
      <c r="HQ69" s="5" t="s">
        <v>220</v>
      </c>
      <c r="HR69" s="5" t="s">
        <v>220</v>
      </c>
      <c r="HS69" s="5">
        <v>5061483</v>
      </c>
      <c r="HT69" s="5">
        <v>4961288</v>
      </c>
      <c r="HU69" s="5">
        <v>4901846</v>
      </c>
      <c r="HV69" s="5">
        <v>4840240</v>
      </c>
      <c r="HW69" s="5">
        <v>4708793</v>
      </c>
      <c r="HX69" s="5">
        <v>4708793</v>
      </c>
      <c r="HY69" s="5">
        <v>4628109</v>
      </c>
      <c r="HZ69" s="5">
        <v>4576420</v>
      </c>
      <c r="IA69" s="5">
        <v>4547025</v>
      </c>
      <c r="IB69" s="5">
        <v>4515032</v>
      </c>
      <c r="IC69" s="5">
        <v>4502378</v>
      </c>
      <c r="ID69" s="5">
        <v>4509739</v>
      </c>
      <c r="IE69" s="5">
        <v>4496593</v>
      </c>
      <c r="IF69" s="5">
        <v>4409566</v>
      </c>
      <c r="IG69" s="5">
        <v>4321892</v>
      </c>
      <c r="IH69" s="5">
        <v>4224520</v>
      </c>
      <c r="II69" s="5">
        <v>4117229</v>
      </c>
      <c r="IJ69" s="5">
        <v>4019814</v>
      </c>
      <c r="IK69" s="5">
        <v>3935293</v>
      </c>
      <c r="IL69" s="5">
        <v>3848356</v>
      </c>
      <c r="IM69" s="5" t="s">
        <v>220</v>
      </c>
      <c r="IN69" s="5" t="s">
        <v>220</v>
      </c>
      <c r="IO69" s="5" t="s">
        <v>220</v>
      </c>
      <c r="IP69" s="5" t="s">
        <v>220</v>
      </c>
      <c r="IQ69" s="5" t="s">
        <v>220</v>
      </c>
      <c r="IR69" s="5" t="s">
        <v>220</v>
      </c>
      <c r="IS69" s="5" t="s">
        <v>220</v>
      </c>
      <c r="IT69" s="5" t="s">
        <v>220</v>
      </c>
      <c r="IU69" s="5" t="s">
        <v>220</v>
      </c>
      <c r="IV69" s="5" t="s">
        <v>220</v>
      </c>
      <c r="IW69" s="5" t="s">
        <v>220</v>
      </c>
      <c r="IX69" s="5" t="s">
        <v>220</v>
      </c>
      <c r="IY69">
        <v>111955723</v>
      </c>
      <c r="IZ69">
        <v>110072760</v>
      </c>
      <c r="JA69">
        <v>108513594</v>
      </c>
      <c r="JB69">
        <v>109449144</v>
      </c>
      <c r="JC69">
        <v>110326685</v>
      </c>
      <c r="JD69">
        <v>104431096</v>
      </c>
      <c r="JE69">
        <v>103058588</v>
      </c>
      <c r="JF69">
        <v>102127929</v>
      </c>
      <c r="JG69">
        <v>103557642</v>
      </c>
      <c r="JH69">
        <v>105003376</v>
      </c>
      <c r="JI69">
        <v>102762272</v>
      </c>
      <c r="JJ69">
        <v>102749430</v>
      </c>
      <c r="JK69">
        <v>105274631</v>
      </c>
      <c r="JL69">
        <v>103652914</v>
      </c>
      <c r="JM69">
        <v>101979583</v>
      </c>
      <c r="JN69">
        <v>99144067</v>
      </c>
      <c r="JO69">
        <v>99339144</v>
      </c>
      <c r="JP69">
        <v>95542625</v>
      </c>
      <c r="JQ69">
        <v>90495128</v>
      </c>
      <c r="JR69">
        <v>88128108</v>
      </c>
      <c r="JS69" t="s">
        <v>220</v>
      </c>
      <c r="JT69" t="s">
        <v>220</v>
      </c>
      <c r="JU69" t="s">
        <v>220</v>
      </c>
      <c r="JV69" t="s">
        <v>220</v>
      </c>
      <c r="JW69" t="s">
        <v>220</v>
      </c>
      <c r="JX69" t="s">
        <v>220</v>
      </c>
      <c r="JY69" t="s">
        <v>220</v>
      </c>
      <c r="JZ69" t="s">
        <v>220</v>
      </c>
      <c r="KA69" t="s">
        <v>220</v>
      </c>
      <c r="KB69" t="s">
        <v>220</v>
      </c>
      <c r="KC69" t="s">
        <v>220</v>
      </c>
      <c r="KD69" t="s">
        <v>220</v>
      </c>
    </row>
    <row r="70" spans="1:290" hidden="1" x14ac:dyDescent="0.3">
      <c r="A70" s="1" t="s">
        <v>68</v>
      </c>
      <c r="B70" s="2">
        <v>4057086</v>
      </c>
      <c r="C70" s="5" t="s">
        <v>220</v>
      </c>
      <c r="D70" s="5" t="s">
        <v>220</v>
      </c>
      <c r="E70" s="5">
        <v>291510</v>
      </c>
      <c r="F70" s="5">
        <v>303654</v>
      </c>
      <c r="G70" s="5">
        <v>303644</v>
      </c>
      <c r="H70" s="5">
        <v>310218</v>
      </c>
      <c r="I70" s="5">
        <v>289745</v>
      </c>
      <c r="J70" s="5">
        <v>292980</v>
      </c>
      <c r="K70" s="5">
        <v>318064</v>
      </c>
      <c r="L70" s="5">
        <v>347040</v>
      </c>
      <c r="M70" s="5">
        <v>316306</v>
      </c>
      <c r="N70" s="5">
        <v>329646</v>
      </c>
      <c r="O70" s="5">
        <v>349709</v>
      </c>
      <c r="P70" s="5">
        <v>349931</v>
      </c>
      <c r="Q70" s="5">
        <v>350659</v>
      </c>
      <c r="R70" s="5">
        <v>336814</v>
      </c>
      <c r="S70" s="5">
        <v>328038</v>
      </c>
      <c r="T70" s="5">
        <v>333069</v>
      </c>
      <c r="U70" s="5" t="s">
        <v>220</v>
      </c>
      <c r="V70" s="5" t="s">
        <v>220</v>
      </c>
      <c r="W70" s="5" t="s">
        <v>220</v>
      </c>
      <c r="X70" s="5" t="s">
        <v>220</v>
      </c>
      <c r="Y70" s="5" t="s">
        <v>220</v>
      </c>
      <c r="Z70" s="5" t="s">
        <v>220</v>
      </c>
      <c r="AA70" s="5" t="s">
        <v>220</v>
      </c>
      <c r="AB70" s="5" t="s">
        <v>220</v>
      </c>
      <c r="AC70" s="5" t="s">
        <v>220</v>
      </c>
      <c r="AD70" s="5" t="s">
        <v>220</v>
      </c>
      <c r="AE70" s="5" t="s">
        <v>220</v>
      </c>
      <c r="AF70" s="5" t="s">
        <v>220</v>
      </c>
      <c r="AG70" s="5" t="s">
        <v>220</v>
      </c>
      <c r="AH70" s="5" t="s">
        <v>220</v>
      </c>
      <c r="AI70" s="5" t="s">
        <v>220</v>
      </c>
      <c r="AJ70" s="5" t="s">
        <v>220</v>
      </c>
      <c r="AK70" s="5">
        <v>628467</v>
      </c>
      <c r="AL70" s="5">
        <v>645696</v>
      </c>
      <c r="AM70" s="5">
        <v>638345</v>
      </c>
      <c r="AN70" s="5">
        <v>651865</v>
      </c>
      <c r="AO70" s="5">
        <v>630678</v>
      </c>
      <c r="AP70" s="5">
        <v>661628</v>
      </c>
      <c r="AQ70" s="5">
        <v>697208</v>
      </c>
      <c r="AR70" s="5">
        <v>744258</v>
      </c>
      <c r="AS70" s="5">
        <v>703919</v>
      </c>
      <c r="AT70" s="5">
        <v>739532</v>
      </c>
      <c r="AU70" s="5">
        <v>810603</v>
      </c>
      <c r="AV70" s="5">
        <v>849144</v>
      </c>
      <c r="AW70" s="5">
        <v>814353</v>
      </c>
      <c r="AX70" s="5">
        <v>766349</v>
      </c>
      <c r="AY70" s="5">
        <v>723823</v>
      </c>
      <c r="AZ70" s="5">
        <v>741038</v>
      </c>
      <c r="BA70" s="5" t="s">
        <v>220</v>
      </c>
      <c r="BB70" s="5" t="s">
        <v>220</v>
      </c>
      <c r="BC70" s="5" t="s">
        <v>220</v>
      </c>
      <c r="BD70" s="5" t="s">
        <v>220</v>
      </c>
      <c r="BE70" s="5" t="s">
        <v>220</v>
      </c>
      <c r="BF70" s="5" t="s">
        <v>220</v>
      </c>
      <c r="BG70" s="5" t="s">
        <v>220</v>
      </c>
      <c r="BH70" s="5" t="s">
        <v>220</v>
      </c>
      <c r="BI70" s="5" t="s">
        <v>220</v>
      </c>
      <c r="BJ70" s="5" t="s">
        <v>220</v>
      </c>
      <c r="BK70" s="5" t="s">
        <v>220</v>
      </c>
      <c r="BL70" s="5" t="s">
        <v>220</v>
      </c>
      <c r="BM70" s="5" t="s">
        <v>220</v>
      </c>
      <c r="BN70" s="5" t="s">
        <v>220</v>
      </c>
      <c r="BO70" s="6">
        <v>14.8166397995079</v>
      </c>
      <c r="BP70" s="6">
        <v>14.405634494901919</v>
      </c>
      <c r="BQ70" s="6">
        <v>15.12555746140651</v>
      </c>
      <c r="BR70" s="6">
        <v>15.308541958940101</v>
      </c>
      <c r="BS70" s="6">
        <v>15.374583393711051</v>
      </c>
      <c r="BT70" s="6">
        <v>13.868956669181021</v>
      </c>
      <c r="BU70" s="6">
        <v>14.27082434554522</v>
      </c>
      <c r="BV70" s="6">
        <v>13.930254862943331</v>
      </c>
      <c r="BW70" s="6">
        <v>14.44489159414457</v>
      </c>
      <c r="BX70" s="6">
        <v>14.83661825726141</v>
      </c>
      <c r="BY70" s="6">
        <v>13.84888731517165</v>
      </c>
      <c r="BZ70" s="6">
        <v>11.47621546684787</v>
      </c>
      <c r="CA70" s="6">
        <v>7.7750358154923003</v>
      </c>
      <c r="CB70" s="6">
        <v>6.4458421803155401</v>
      </c>
      <c r="CC70" s="6">
        <v>6.5579006504857897</v>
      </c>
      <c r="CD70" s="6">
        <v>5.9017736792413604</v>
      </c>
      <c r="CE70" s="6">
        <v>6.0855569002466101</v>
      </c>
      <c r="CF70" s="6">
        <v>6.3170283545702297</v>
      </c>
      <c r="CG70" s="6">
        <v>5.9342682506831599</v>
      </c>
      <c r="CH70" s="6">
        <v>5.97247553216918</v>
      </c>
      <c r="CI70" s="6" t="s">
        <v>220</v>
      </c>
      <c r="CJ70" s="6" t="s">
        <v>220</v>
      </c>
      <c r="CK70" s="6" t="s">
        <v>220</v>
      </c>
      <c r="CL70" s="6" t="s">
        <v>220</v>
      </c>
      <c r="CM70" s="6" t="s">
        <v>220</v>
      </c>
      <c r="CN70" s="6" t="s">
        <v>220</v>
      </c>
      <c r="CO70" s="6" t="s">
        <v>220</v>
      </c>
      <c r="CP70" s="6" t="s">
        <v>220</v>
      </c>
      <c r="CQ70" s="6" t="s">
        <v>220</v>
      </c>
      <c r="CR70" s="6" t="s">
        <v>220</v>
      </c>
      <c r="CS70" s="6" t="s">
        <v>220</v>
      </c>
      <c r="CT70" s="6" t="s">
        <v>220</v>
      </c>
      <c r="CU70" s="6">
        <v>13.48367463270222</v>
      </c>
      <c r="CV70" s="6">
        <v>13.25644225294096</v>
      </c>
      <c r="CW70" s="6">
        <v>14.160906343929129</v>
      </c>
      <c r="CX70" s="6">
        <v>14.20219422142927</v>
      </c>
      <c r="CY70" s="6">
        <v>14.4827413346367</v>
      </c>
      <c r="CZ70" s="6">
        <v>13.011639297476989</v>
      </c>
      <c r="DA70" s="6">
        <v>13.36101782526106</v>
      </c>
      <c r="DB70" s="6">
        <v>13.06187162574739</v>
      </c>
      <c r="DC70" s="6">
        <v>13.67320683746877</v>
      </c>
      <c r="DD70" s="6">
        <v>14.01076214427815</v>
      </c>
      <c r="DE70" s="6">
        <v>12.987390868735741</v>
      </c>
      <c r="DF70" s="6">
        <v>10.61667003333681</v>
      </c>
      <c r="DG70" s="6">
        <v>6.9392555268379601</v>
      </c>
      <c r="DH70" s="6">
        <v>5.59196340834057</v>
      </c>
      <c r="DI70" s="6">
        <v>5.7658750128843304</v>
      </c>
      <c r="DJ70" s="6">
        <v>5.2817204525474697</v>
      </c>
      <c r="DK70" s="6">
        <v>5.4635505125665897</v>
      </c>
      <c r="DL70" s="6">
        <v>5.5552567243739501</v>
      </c>
      <c r="DM70" s="6">
        <v>5.2681202934862803</v>
      </c>
      <c r="DN70" s="6">
        <v>5.1544734091696798</v>
      </c>
      <c r="DO70" s="6" t="s">
        <v>220</v>
      </c>
      <c r="DP70" s="6" t="s">
        <v>220</v>
      </c>
      <c r="DQ70" s="6" t="s">
        <v>220</v>
      </c>
      <c r="DR70" s="6" t="s">
        <v>220</v>
      </c>
      <c r="DS70" s="6" t="s">
        <v>220</v>
      </c>
      <c r="DT70" s="6" t="s">
        <v>220</v>
      </c>
      <c r="DU70" s="6" t="s">
        <v>220</v>
      </c>
      <c r="DV70" s="6" t="s">
        <v>220</v>
      </c>
      <c r="DW70" s="6" t="s">
        <v>220</v>
      </c>
      <c r="DX70" s="6" t="s">
        <v>220</v>
      </c>
      <c r="DY70" s="6" t="s">
        <v>220</v>
      </c>
      <c r="DZ70" s="6" t="s">
        <v>220</v>
      </c>
      <c r="EA70" s="6">
        <v>14.816639799507907</v>
      </c>
      <c r="EB70" s="6">
        <v>14.405634494901928</v>
      </c>
      <c r="EC70" s="6">
        <v>15.125557461406517</v>
      </c>
      <c r="ED70" s="6">
        <v>15.308541958940109</v>
      </c>
      <c r="EE70" s="6">
        <v>15.374583393711056</v>
      </c>
      <c r="EF70" s="6">
        <v>13.868956669181028</v>
      </c>
      <c r="EG70" s="6">
        <v>14.27082434554522</v>
      </c>
      <c r="EH70" s="6">
        <v>13.930254862943331</v>
      </c>
      <c r="EI70" s="6">
        <v>14.444891594144575</v>
      </c>
      <c r="EJ70" s="6">
        <v>14.83661825726141</v>
      </c>
      <c r="EK70" s="6">
        <v>13.848887315171654</v>
      </c>
      <c r="EL70" s="6">
        <v>11.47621546684787</v>
      </c>
      <c r="EM70" s="6">
        <v>7.7750358154923092</v>
      </c>
      <c r="EN70" s="6">
        <v>6.4458421803155481</v>
      </c>
      <c r="EO70" s="6">
        <v>6.5579006504857968</v>
      </c>
      <c r="EP70" s="6">
        <v>5.9017736792413613</v>
      </c>
      <c r="EQ70" s="6">
        <v>6.0855569002466172</v>
      </c>
      <c r="ER70" s="6">
        <v>6.3170283545702377</v>
      </c>
      <c r="ES70" s="6">
        <v>5.9342682506831634</v>
      </c>
      <c r="ET70" s="6">
        <v>5.9724755321691809</v>
      </c>
      <c r="EU70" s="6" t="s">
        <v>220</v>
      </c>
      <c r="EV70" s="6" t="s">
        <v>220</v>
      </c>
      <c r="EW70" s="6" t="s">
        <v>220</v>
      </c>
      <c r="EX70" s="6" t="s">
        <v>220</v>
      </c>
      <c r="EY70" s="6" t="s">
        <v>220</v>
      </c>
      <c r="EZ70" s="6" t="s">
        <v>220</v>
      </c>
      <c r="FA70" s="6" t="s">
        <v>220</v>
      </c>
      <c r="FB70" s="6" t="s">
        <v>220</v>
      </c>
      <c r="FC70" s="6" t="s">
        <v>220</v>
      </c>
      <c r="FD70" s="6" t="s">
        <v>220</v>
      </c>
      <c r="FE70" s="6" t="s">
        <v>220</v>
      </c>
      <c r="FF70" s="6" t="s">
        <v>220</v>
      </c>
      <c r="FG70" s="6">
        <v>13.48367463270222</v>
      </c>
      <c r="FH70" s="6">
        <v>13.256442252940962</v>
      </c>
      <c r="FI70" s="6">
        <v>14.160906343929138</v>
      </c>
      <c r="FJ70" s="6">
        <v>14.202194221429279</v>
      </c>
      <c r="FK70" s="6">
        <v>14.482741334636701</v>
      </c>
      <c r="FL70" s="6">
        <v>13.011639297476995</v>
      </c>
      <c r="FM70" s="6">
        <v>13.361017825261069</v>
      </c>
      <c r="FN70" s="6">
        <v>13.061871625747399</v>
      </c>
      <c r="FO70" s="6">
        <v>13.673206837468776</v>
      </c>
      <c r="FP70" s="6">
        <v>14.010762144278154</v>
      </c>
      <c r="FQ70" s="6">
        <v>12.987390868735748</v>
      </c>
      <c r="FR70" s="6">
        <v>10.616670033336813</v>
      </c>
      <c r="FS70" s="6">
        <v>6.9392555268379637</v>
      </c>
      <c r="FT70" s="6">
        <v>5.5919634083405798</v>
      </c>
      <c r="FU70" s="6">
        <v>5.7658750128843321</v>
      </c>
      <c r="FV70" s="6">
        <v>5.2817204525474706</v>
      </c>
      <c r="FW70" s="6">
        <v>5.4635505125665951</v>
      </c>
      <c r="FX70" s="6">
        <v>5.5552567243739563</v>
      </c>
      <c r="FY70" s="6">
        <v>5.2681202934862883</v>
      </c>
      <c r="FZ70" s="6">
        <v>5.1544734091696878</v>
      </c>
      <c r="GA70" s="6" t="s">
        <v>220</v>
      </c>
      <c r="GB70" s="6" t="s">
        <v>220</v>
      </c>
      <c r="GC70" s="6" t="s">
        <v>220</v>
      </c>
      <c r="GD70" s="6" t="s">
        <v>220</v>
      </c>
      <c r="GE70" s="6" t="s">
        <v>220</v>
      </c>
      <c r="GF70" s="6" t="s">
        <v>220</v>
      </c>
      <c r="GG70" s="6" t="s">
        <v>220</v>
      </c>
      <c r="GH70" s="6" t="s">
        <v>220</v>
      </c>
      <c r="GI70" s="6" t="s">
        <v>220</v>
      </c>
      <c r="GJ70" s="6" t="s">
        <v>220</v>
      </c>
      <c r="GK70" s="6" t="s">
        <v>220</v>
      </c>
      <c r="GL70" s="6" t="s">
        <v>220</v>
      </c>
      <c r="GM70" s="5">
        <v>24573</v>
      </c>
      <c r="GN70" s="5">
        <v>23921</v>
      </c>
      <c r="GO70" s="5">
        <v>24574</v>
      </c>
      <c r="GP70" s="5">
        <v>24345</v>
      </c>
      <c r="GQ70" s="5">
        <v>24039</v>
      </c>
      <c r="GR70" s="5">
        <v>23865</v>
      </c>
      <c r="GS70" s="5">
        <v>23742</v>
      </c>
      <c r="GT70" s="5">
        <v>23669</v>
      </c>
      <c r="GU70" s="5">
        <v>23606</v>
      </c>
      <c r="GV70" s="5">
        <v>23589</v>
      </c>
      <c r="GW70" s="5">
        <v>23679</v>
      </c>
      <c r="GX70" s="5">
        <v>23849</v>
      </c>
      <c r="GY70" s="5">
        <v>23734</v>
      </c>
      <c r="GZ70" s="5">
        <v>23464</v>
      </c>
      <c r="HA70" s="5">
        <v>23119</v>
      </c>
      <c r="HB70" s="5">
        <v>22878</v>
      </c>
      <c r="HC70" s="5">
        <v>22632</v>
      </c>
      <c r="HD70" s="5">
        <v>22243</v>
      </c>
      <c r="HE70" s="5">
        <v>21866</v>
      </c>
      <c r="HF70" s="5">
        <v>21484</v>
      </c>
      <c r="HG70" s="5" t="s">
        <v>220</v>
      </c>
      <c r="HH70" s="5" t="s">
        <v>220</v>
      </c>
      <c r="HI70" s="5" t="s">
        <v>220</v>
      </c>
      <c r="HJ70" s="5" t="s">
        <v>220</v>
      </c>
      <c r="HK70" s="5" t="s">
        <v>220</v>
      </c>
      <c r="HL70" s="5" t="s">
        <v>220</v>
      </c>
      <c r="HM70" s="5" t="s">
        <v>220</v>
      </c>
      <c r="HN70" s="5" t="s">
        <v>220</v>
      </c>
      <c r="HO70" s="5" t="s">
        <v>220</v>
      </c>
      <c r="HP70" s="5" t="s">
        <v>220</v>
      </c>
      <c r="HQ70" s="5" t="s">
        <v>220</v>
      </c>
      <c r="HR70" s="5" t="s">
        <v>220</v>
      </c>
      <c r="HS70" s="5">
        <v>31830</v>
      </c>
      <c r="HT70" s="5">
        <v>31009</v>
      </c>
      <c r="HU70" s="5">
        <v>32038</v>
      </c>
      <c r="HV70" s="5">
        <v>31787</v>
      </c>
      <c r="HW70" s="5">
        <v>31432</v>
      </c>
      <c r="HX70" s="5">
        <v>31272</v>
      </c>
      <c r="HY70" s="5">
        <v>31154</v>
      </c>
      <c r="HZ70" s="5">
        <v>31065</v>
      </c>
      <c r="IA70" s="5">
        <v>30994</v>
      </c>
      <c r="IB70" s="5">
        <v>28287</v>
      </c>
      <c r="IC70" s="5">
        <v>28355</v>
      </c>
      <c r="ID70" s="5">
        <v>28518</v>
      </c>
      <c r="IE70" s="5">
        <v>28309</v>
      </c>
      <c r="IF70" s="5">
        <v>27944</v>
      </c>
      <c r="IG70" s="5">
        <v>27546</v>
      </c>
      <c r="IH70" s="5">
        <v>27271</v>
      </c>
      <c r="II70" s="5">
        <v>26796</v>
      </c>
      <c r="IJ70" s="5">
        <v>26266</v>
      </c>
      <c r="IK70" s="5">
        <v>25834</v>
      </c>
      <c r="IL70" s="5">
        <v>25297</v>
      </c>
      <c r="IM70" s="5" t="s">
        <v>220</v>
      </c>
      <c r="IN70" s="5" t="s">
        <v>220</v>
      </c>
      <c r="IO70" s="5" t="s">
        <v>220</v>
      </c>
      <c r="IP70" s="5" t="s">
        <v>220</v>
      </c>
      <c r="IQ70" s="5" t="s">
        <v>220</v>
      </c>
      <c r="IR70" s="5" t="s">
        <v>220</v>
      </c>
      <c r="IS70" s="5" t="s">
        <v>220</v>
      </c>
      <c r="IT70" s="5" t="s">
        <v>220</v>
      </c>
      <c r="IU70" s="5" t="s">
        <v>220</v>
      </c>
      <c r="IV70" s="5" t="s">
        <v>220</v>
      </c>
      <c r="IW70" s="5" t="s">
        <v>220</v>
      </c>
      <c r="IX70" s="5" t="s">
        <v>220</v>
      </c>
      <c r="IY70">
        <v>652604</v>
      </c>
      <c r="IZ70">
        <v>660328</v>
      </c>
      <c r="JA70">
        <v>627135</v>
      </c>
      <c r="JB70">
        <v>645696</v>
      </c>
      <c r="JC70">
        <v>638346</v>
      </c>
      <c r="JD70">
        <v>648235</v>
      </c>
      <c r="JE70">
        <v>630678</v>
      </c>
      <c r="JF70">
        <v>661628</v>
      </c>
      <c r="JG70">
        <v>693356</v>
      </c>
      <c r="JH70">
        <v>745948</v>
      </c>
      <c r="JI70">
        <v>697669</v>
      </c>
      <c r="JJ70">
        <v>737623</v>
      </c>
      <c r="JK70">
        <v>812897</v>
      </c>
      <c r="JL70">
        <v>848718</v>
      </c>
      <c r="JM70">
        <v>824645</v>
      </c>
      <c r="JN70">
        <v>766682</v>
      </c>
      <c r="JO70">
        <v>723028</v>
      </c>
      <c r="JP70">
        <v>743638</v>
      </c>
      <c r="JQ70">
        <v>724395</v>
      </c>
      <c r="JR70">
        <v>758739</v>
      </c>
      <c r="JS70" t="s">
        <v>220</v>
      </c>
      <c r="JT70" t="s">
        <v>220</v>
      </c>
      <c r="JU70" t="s">
        <v>220</v>
      </c>
      <c r="JV70" t="s">
        <v>220</v>
      </c>
      <c r="JW70" t="s">
        <v>220</v>
      </c>
      <c r="JX70" t="s">
        <v>220</v>
      </c>
      <c r="JY70" t="s">
        <v>220</v>
      </c>
      <c r="JZ70" t="s">
        <v>220</v>
      </c>
      <c r="KA70" t="s">
        <v>220</v>
      </c>
      <c r="KB70" t="s">
        <v>220</v>
      </c>
      <c r="KC70" t="s">
        <v>220</v>
      </c>
      <c r="KD70" t="s">
        <v>220</v>
      </c>
    </row>
    <row r="71" spans="1:290" hidden="1" x14ac:dyDescent="0.3">
      <c r="A71" s="1" t="s">
        <v>69</v>
      </c>
      <c r="B71" s="2">
        <v>4057107</v>
      </c>
      <c r="C71" s="5" t="s">
        <v>220</v>
      </c>
      <c r="D71" s="5" t="s">
        <v>220</v>
      </c>
      <c r="E71" s="5" t="s">
        <v>220</v>
      </c>
      <c r="F71" s="5" t="s">
        <v>220</v>
      </c>
      <c r="G71" s="5" t="s">
        <v>220</v>
      </c>
      <c r="H71" s="5" t="s">
        <v>220</v>
      </c>
      <c r="I71" s="5" t="s">
        <v>220</v>
      </c>
      <c r="J71" s="5" t="s">
        <v>220</v>
      </c>
      <c r="K71" s="5" t="s">
        <v>220</v>
      </c>
      <c r="L71" s="5" t="s">
        <v>220</v>
      </c>
      <c r="M71" s="5" t="s">
        <v>220</v>
      </c>
      <c r="N71" s="5" t="s">
        <v>220</v>
      </c>
      <c r="O71" s="5" t="s">
        <v>220</v>
      </c>
      <c r="P71" s="5" t="s">
        <v>220</v>
      </c>
      <c r="Q71" s="5" t="s">
        <v>220</v>
      </c>
      <c r="R71" s="5">
        <v>34096</v>
      </c>
      <c r="S71" s="5">
        <v>496217</v>
      </c>
      <c r="T71" s="5">
        <v>874847</v>
      </c>
      <c r="U71" s="5">
        <v>866652</v>
      </c>
      <c r="V71" s="5">
        <v>850141</v>
      </c>
      <c r="W71" s="5">
        <v>785282</v>
      </c>
      <c r="X71" s="5">
        <v>749836</v>
      </c>
      <c r="Y71" s="5">
        <v>730297</v>
      </c>
      <c r="Z71" s="5">
        <v>713686</v>
      </c>
      <c r="AA71" s="5">
        <v>673199</v>
      </c>
      <c r="AB71" s="5">
        <v>680423</v>
      </c>
      <c r="AC71" s="5" t="s">
        <v>220</v>
      </c>
      <c r="AD71" s="5" t="s">
        <v>220</v>
      </c>
      <c r="AE71" s="5" t="s">
        <v>220</v>
      </c>
      <c r="AF71" s="5" t="s">
        <v>220</v>
      </c>
      <c r="AG71" s="5" t="s">
        <v>220</v>
      </c>
      <c r="AH71" s="5" t="s">
        <v>220</v>
      </c>
      <c r="AI71" s="5" t="s">
        <v>220</v>
      </c>
      <c r="AJ71" s="5" t="s">
        <v>220</v>
      </c>
      <c r="AK71" s="5" t="s">
        <v>220</v>
      </c>
      <c r="AL71" s="5" t="s">
        <v>220</v>
      </c>
      <c r="AM71" s="5" t="s">
        <v>220</v>
      </c>
      <c r="AN71" s="5" t="s">
        <v>220</v>
      </c>
      <c r="AO71" s="5" t="s">
        <v>220</v>
      </c>
      <c r="AP71" s="5" t="s">
        <v>220</v>
      </c>
      <c r="AQ71" s="5" t="s">
        <v>220</v>
      </c>
      <c r="AR71" s="5" t="s">
        <v>220</v>
      </c>
      <c r="AS71" s="5" t="s">
        <v>220</v>
      </c>
      <c r="AT71" s="5" t="s">
        <v>220</v>
      </c>
      <c r="AU71" s="5" t="s">
        <v>220</v>
      </c>
      <c r="AV71" s="5" t="s">
        <v>220</v>
      </c>
      <c r="AW71" s="5" t="s">
        <v>220</v>
      </c>
      <c r="AX71" s="5">
        <v>83296</v>
      </c>
      <c r="AY71" s="5">
        <v>1116166</v>
      </c>
      <c r="AZ71" s="5">
        <v>1975431</v>
      </c>
      <c r="BA71" s="5">
        <v>1990781</v>
      </c>
      <c r="BB71" s="5">
        <v>1945372</v>
      </c>
      <c r="BC71" s="5">
        <v>1805674</v>
      </c>
      <c r="BD71" s="5">
        <v>1745418</v>
      </c>
      <c r="BE71" s="5">
        <v>1721498</v>
      </c>
      <c r="BF71" s="5">
        <v>1691383</v>
      </c>
      <c r="BG71" s="5">
        <v>1594247</v>
      </c>
      <c r="BH71" s="5">
        <v>1562115</v>
      </c>
      <c r="BI71" s="5" t="s">
        <v>220</v>
      </c>
      <c r="BJ71" s="5" t="s">
        <v>220</v>
      </c>
      <c r="BK71" s="5" t="s">
        <v>220</v>
      </c>
      <c r="BL71" s="5" t="s">
        <v>220</v>
      </c>
      <c r="BM71" s="5" t="s">
        <v>220</v>
      </c>
      <c r="BN71" s="5" t="s">
        <v>220</v>
      </c>
      <c r="BO71" s="6" t="s">
        <v>220</v>
      </c>
      <c r="BP71" s="6" t="s">
        <v>220</v>
      </c>
      <c r="BQ71" s="6" t="s">
        <v>220</v>
      </c>
      <c r="BR71" s="6" t="s">
        <v>220</v>
      </c>
      <c r="BS71" s="6" t="s">
        <v>220</v>
      </c>
      <c r="BT71" s="6" t="s">
        <v>220</v>
      </c>
      <c r="BU71" s="6" t="s">
        <v>220</v>
      </c>
      <c r="BV71" s="6" t="s">
        <v>220</v>
      </c>
      <c r="BW71" s="6" t="s">
        <v>220</v>
      </c>
      <c r="BX71" s="6" t="s">
        <v>220</v>
      </c>
      <c r="BY71" s="6" t="s">
        <v>220</v>
      </c>
      <c r="BZ71" s="6" t="s">
        <v>220</v>
      </c>
      <c r="CA71" s="6" t="s">
        <v>220</v>
      </c>
      <c r="CB71" s="6" t="s">
        <v>220</v>
      </c>
      <c r="CC71" s="6" t="s">
        <v>220</v>
      </c>
      <c r="CD71" s="6" t="s">
        <v>220</v>
      </c>
      <c r="CE71" s="6" t="s">
        <v>220</v>
      </c>
      <c r="CF71" s="6">
        <v>17.38677705620346</v>
      </c>
      <c r="CG71" s="6">
        <v>18.144236851754101</v>
      </c>
      <c r="CH71" s="6">
        <v>17.952717582101929</v>
      </c>
      <c r="CI71" s="6" t="s">
        <v>220</v>
      </c>
      <c r="CJ71" s="6" t="s">
        <v>220</v>
      </c>
      <c r="CK71" s="6" t="s">
        <v>220</v>
      </c>
      <c r="CL71" s="6" t="s">
        <v>220</v>
      </c>
      <c r="CM71" s="6" t="s">
        <v>220</v>
      </c>
      <c r="CN71" s="6" t="s">
        <v>220</v>
      </c>
      <c r="CO71" s="6" t="s">
        <v>220</v>
      </c>
      <c r="CP71" s="6" t="s">
        <v>220</v>
      </c>
      <c r="CQ71" s="6" t="s">
        <v>220</v>
      </c>
      <c r="CR71" s="6" t="s">
        <v>220</v>
      </c>
      <c r="CS71" s="6" t="s">
        <v>220</v>
      </c>
      <c r="CT71" s="6" t="s">
        <v>220</v>
      </c>
      <c r="CU71" s="6" t="s">
        <v>220</v>
      </c>
      <c r="CV71" s="6" t="s">
        <v>220</v>
      </c>
      <c r="CW71" s="6" t="s">
        <v>220</v>
      </c>
      <c r="CX71" s="6" t="s">
        <v>220</v>
      </c>
      <c r="CY71" s="6" t="s">
        <v>220</v>
      </c>
      <c r="CZ71" s="6" t="s">
        <v>220</v>
      </c>
      <c r="DA71" s="6" t="s">
        <v>220</v>
      </c>
      <c r="DB71" s="6" t="s">
        <v>220</v>
      </c>
      <c r="DC71" s="6" t="s">
        <v>220</v>
      </c>
      <c r="DD71" s="6" t="s">
        <v>220</v>
      </c>
      <c r="DE71" s="6" t="s">
        <v>220</v>
      </c>
      <c r="DF71" s="6" t="s">
        <v>220</v>
      </c>
      <c r="DG71" s="6" t="s">
        <v>220</v>
      </c>
      <c r="DH71" s="6" t="s">
        <v>220</v>
      </c>
      <c r="DI71" s="6" t="s">
        <v>220</v>
      </c>
      <c r="DJ71" s="6" t="s">
        <v>220</v>
      </c>
      <c r="DK71" s="6" t="s">
        <v>220</v>
      </c>
      <c r="DL71" s="6">
        <v>16.611807161397788</v>
      </c>
      <c r="DM71" s="6">
        <v>17.382560239482238</v>
      </c>
      <c r="DN71" s="6">
        <v>16.7071639315437</v>
      </c>
      <c r="DO71" s="6" t="s">
        <v>220</v>
      </c>
      <c r="DP71" s="6" t="s">
        <v>220</v>
      </c>
      <c r="DQ71" s="6" t="s">
        <v>220</v>
      </c>
      <c r="DR71" s="6" t="s">
        <v>220</v>
      </c>
      <c r="DS71" s="6" t="s">
        <v>220</v>
      </c>
      <c r="DT71" s="6" t="s">
        <v>220</v>
      </c>
      <c r="DU71" s="6" t="s">
        <v>220</v>
      </c>
      <c r="DV71" s="6" t="s">
        <v>220</v>
      </c>
      <c r="DW71" s="6" t="s">
        <v>220</v>
      </c>
      <c r="DX71" s="6" t="s">
        <v>220</v>
      </c>
      <c r="DY71" s="6" t="s">
        <v>220</v>
      </c>
      <c r="DZ71" s="6" t="s">
        <v>220</v>
      </c>
      <c r="EA71" s="6" t="s">
        <v>220</v>
      </c>
      <c r="EB71" s="6" t="s">
        <v>220</v>
      </c>
      <c r="EC71" s="6" t="s">
        <v>220</v>
      </c>
      <c r="ED71" s="6" t="s">
        <v>220</v>
      </c>
      <c r="EE71" s="6" t="s">
        <v>220</v>
      </c>
      <c r="EF71" s="6" t="s">
        <v>220</v>
      </c>
      <c r="EG71" s="6" t="s">
        <v>220</v>
      </c>
      <c r="EH71" s="6" t="s">
        <v>220</v>
      </c>
      <c r="EI71" s="6" t="s">
        <v>220</v>
      </c>
      <c r="EJ71" s="6" t="s">
        <v>220</v>
      </c>
      <c r="EK71" s="6" t="s">
        <v>220</v>
      </c>
      <c r="EL71" s="6" t="s">
        <v>220</v>
      </c>
      <c r="EM71" s="6" t="s">
        <v>220</v>
      </c>
      <c r="EN71" s="6" t="s">
        <v>220</v>
      </c>
      <c r="EO71" s="6" t="s">
        <v>220</v>
      </c>
      <c r="EP71" s="6" t="s">
        <v>220</v>
      </c>
      <c r="EQ71" s="6" t="s">
        <v>220</v>
      </c>
      <c r="ER71" s="6">
        <v>17.38677705620346</v>
      </c>
      <c r="ES71" s="6">
        <v>18.144236851754108</v>
      </c>
      <c r="ET71" s="6">
        <v>17.952717582101936</v>
      </c>
      <c r="EU71" s="6" t="s">
        <v>220</v>
      </c>
      <c r="EV71" s="6" t="s">
        <v>220</v>
      </c>
      <c r="EW71" s="6" t="s">
        <v>220</v>
      </c>
      <c r="EX71" s="6" t="s">
        <v>220</v>
      </c>
      <c r="EY71" s="6" t="s">
        <v>220</v>
      </c>
      <c r="EZ71" s="6" t="s">
        <v>220</v>
      </c>
      <c r="FA71" s="6" t="s">
        <v>220</v>
      </c>
      <c r="FB71" s="6" t="s">
        <v>220</v>
      </c>
      <c r="FC71" s="6" t="s">
        <v>220</v>
      </c>
      <c r="FD71" s="6" t="s">
        <v>220</v>
      </c>
      <c r="FE71" s="6" t="s">
        <v>220</v>
      </c>
      <c r="FF71" s="6" t="s">
        <v>220</v>
      </c>
      <c r="FG71" s="6" t="s">
        <v>220</v>
      </c>
      <c r="FH71" s="6" t="s">
        <v>220</v>
      </c>
      <c r="FI71" s="6" t="s">
        <v>220</v>
      </c>
      <c r="FJ71" s="6" t="s">
        <v>220</v>
      </c>
      <c r="FK71" s="6" t="s">
        <v>220</v>
      </c>
      <c r="FL71" s="6" t="s">
        <v>220</v>
      </c>
      <c r="FM71" s="6" t="s">
        <v>220</v>
      </c>
      <c r="FN71" s="6" t="s">
        <v>220</v>
      </c>
      <c r="FO71" s="6" t="s">
        <v>220</v>
      </c>
      <c r="FP71" s="6" t="s">
        <v>220</v>
      </c>
      <c r="FQ71" s="6" t="s">
        <v>220</v>
      </c>
      <c r="FR71" s="6" t="s">
        <v>220</v>
      </c>
      <c r="FS71" s="6" t="s">
        <v>220</v>
      </c>
      <c r="FT71" s="6" t="s">
        <v>220</v>
      </c>
      <c r="FU71" s="6" t="s">
        <v>220</v>
      </c>
      <c r="FV71" s="6" t="s">
        <v>220</v>
      </c>
      <c r="FW71" s="6" t="s">
        <v>220</v>
      </c>
      <c r="FX71" s="6">
        <v>16.611807161397792</v>
      </c>
      <c r="FY71" s="6">
        <v>17.382560239482245</v>
      </c>
      <c r="FZ71" s="6">
        <v>16.7071639315437</v>
      </c>
      <c r="GA71" s="6" t="s">
        <v>220</v>
      </c>
      <c r="GB71" s="6" t="s">
        <v>220</v>
      </c>
      <c r="GC71" s="6" t="s">
        <v>220</v>
      </c>
      <c r="GD71" s="6" t="s">
        <v>220</v>
      </c>
      <c r="GE71" s="6" t="s">
        <v>220</v>
      </c>
      <c r="GF71" s="6" t="s">
        <v>220</v>
      </c>
      <c r="GG71" s="6" t="s">
        <v>220</v>
      </c>
      <c r="GH71" s="6" t="s">
        <v>220</v>
      </c>
      <c r="GI71" s="6" t="s">
        <v>220</v>
      </c>
      <c r="GJ71" s="6" t="s">
        <v>220</v>
      </c>
      <c r="GK71" s="6" t="s">
        <v>220</v>
      </c>
      <c r="GL71" s="6" t="s">
        <v>220</v>
      </c>
      <c r="GM71" s="5" t="s">
        <v>220</v>
      </c>
      <c r="GN71" s="5" t="s">
        <v>220</v>
      </c>
      <c r="GO71" s="5" t="s">
        <v>220</v>
      </c>
      <c r="GP71" s="5" t="s">
        <v>220</v>
      </c>
      <c r="GQ71" s="5" t="s">
        <v>220</v>
      </c>
      <c r="GR71" s="5" t="s">
        <v>220</v>
      </c>
      <c r="GS71" s="5" t="s">
        <v>220</v>
      </c>
      <c r="GT71" s="5" t="s">
        <v>220</v>
      </c>
      <c r="GU71" s="5" t="s">
        <v>220</v>
      </c>
      <c r="GV71" s="5" t="s">
        <v>220</v>
      </c>
      <c r="GW71" s="5" t="s">
        <v>220</v>
      </c>
      <c r="GX71" s="5" t="s">
        <v>220</v>
      </c>
      <c r="GY71" s="5" t="s">
        <v>220</v>
      </c>
      <c r="GZ71" s="5" t="s">
        <v>220</v>
      </c>
      <c r="HA71" s="5" t="s">
        <v>220</v>
      </c>
      <c r="HB71" s="5" t="s">
        <v>220</v>
      </c>
      <c r="HC71" s="5" t="s">
        <v>220</v>
      </c>
      <c r="HD71" s="5">
        <v>38397</v>
      </c>
      <c r="HE71" s="5">
        <v>42137</v>
      </c>
      <c r="HF71" s="5">
        <v>41750</v>
      </c>
      <c r="HG71" s="5" t="s">
        <v>220</v>
      </c>
      <c r="HH71" s="5" t="s">
        <v>220</v>
      </c>
      <c r="HI71" s="5" t="s">
        <v>220</v>
      </c>
      <c r="HJ71" s="5" t="s">
        <v>220</v>
      </c>
      <c r="HK71" s="5" t="s">
        <v>220</v>
      </c>
      <c r="HL71" s="5" t="s">
        <v>220</v>
      </c>
      <c r="HM71" s="5" t="s">
        <v>220</v>
      </c>
      <c r="HN71" s="5" t="s">
        <v>220</v>
      </c>
      <c r="HO71" s="5" t="s">
        <v>220</v>
      </c>
      <c r="HP71" s="5" t="s">
        <v>220</v>
      </c>
      <c r="HQ71" s="5" t="s">
        <v>220</v>
      </c>
      <c r="HR71" s="5" t="s">
        <v>220</v>
      </c>
      <c r="HS71" s="5" t="s">
        <v>220</v>
      </c>
      <c r="HT71" s="5" t="s">
        <v>220</v>
      </c>
      <c r="HU71" s="5" t="s">
        <v>220</v>
      </c>
      <c r="HV71" s="5" t="s">
        <v>220</v>
      </c>
      <c r="HW71" s="5" t="s">
        <v>220</v>
      </c>
      <c r="HX71" s="5" t="s">
        <v>220</v>
      </c>
      <c r="HY71" s="5" t="s">
        <v>220</v>
      </c>
      <c r="HZ71" s="5" t="s">
        <v>220</v>
      </c>
      <c r="IA71" s="5" t="s">
        <v>220</v>
      </c>
      <c r="IB71" s="5" t="s">
        <v>220</v>
      </c>
      <c r="IC71" s="5" t="s">
        <v>220</v>
      </c>
      <c r="ID71" s="5" t="s">
        <v>220</v>
      </c>
      <c r="IE71" s="5" t="s">
        <v>220</v>
      </c>
      <c r="IF71" s="5" t="s">
        <v>220</v>
      </c>
      <c r="IG71" s="5" t="s">
        <v>220</v>
      </c>
      <c r="IH71" s="5" t="s">
        <v>220</v>
      </c>
      <c r="II71" s="5" t="s">
        <v>220</v>
      </c>
      <c r="IJ71" s="5">
        <v>46861</v>
      </c>
      <c r="IK71" s="5">
        <v>51733</v>
      </c>
      <c r="IL71" s="5">
        <v>51108</v>
      </c>
      <c r="IM71" s="5" t="s">
        <v>220</v>
      </c>
      <c r="IN71" s="5" t="s">
        <v>220</v>
      </c>
      <c r="IO71" s="5" t="s">
        <v>220</v>
      </c>
      <c r="IP71" s="5" t="s">
        <v>220</v>
      </c>
      <c r="IQ71" s="5" t="s">
        <v>220</v>
      </c>
      <c r="IR71" s="5" t="s">
        <v>220</v>
      </c>
      <c r="IS71" s="5" t="s">
        <v>220</v>
      </c>
      <c r="IT71" s="5" t="s">
        <v>220</v>
      </c>
      <c r="IU71" s="5" t="s">
        <v>220</v>
      </c>
      <c r="IV71" s="5" t="s">
        <v>220</v>
      </c>
      <c r="IW71" s="5" t="s">
        <v>220</v>
      </c>
      <c r="IX71" s="5" t="s">
        <v>220</v>
      </c>
      <c r="IY71" t="s">
        <v>220</v>
      </c>
      <c r="IZ71" t="s">
        <v>220</v>
      </c>
      <c r="JA71" t="s">
        <v>220</v>
      </c>
      <c r="JB71" t="s">
        <v>220</v>
      </c>
      <c r="JC71" t="s">
        <v>220</v>
      </c>
      <c r="JD71" t="s">
        <v>220</v>
      </c>
      <c r="JE71" t="s">
        <v>220</v>
      </c>
      <c r="JF71" t="s">
        <v>220</v>
      </c>
      <c r="JG71" t="s">
        <v>220</v>
      </c>
      <c r="JH71" t="s">
        <v>220</v>
      </c>
      <c r="JI71" t="s">
        <v>220</v>
      </c>
      <c r="JJ71" t="s">
        <v>220</v>
      </c>
      <c r="JK71" t="s">
        <v>220</v>
      </c>
      <c r="JL71" t="s">
        <v>220</v>
      </c>
      <c r="JM71" t="s">
        <v>220</v>
      </c>
      <c r="JN71" t="s">
        <v>220</v>
      </c>
      <c r="JO71" t="s">
        <v>220</v>
      </c>
      <c r="JP71">
        <v>649538</v>
      </c>
      <c r="JQ71">
        <v>711535</v>
      </c>
      <c r="JR71">
        <v>722271</v>
      </c>
      <c r="JS71" t="s">
        <v>220</v>
      </c>
      <c r="JT71" t="s">
        <v>220</v>
      </c>
      <c r="JU71" t="s">
        <v>220</v>
      </c>
      <c r="JV71" t="s">
        <v>220</v>
      </c>
      <c r="JW71" t="s">
        <v>220</v>
      </c>
      <c r="JX71" t="s">
        <v>220</v>
      </c>
      <c r="JY71" t="s">
        <v>220</v>
      </c>
      <c r="JZ71" t="s">
        <v>220</v>
      </c>
      <c r="KA71" t="s">
        <v>220</v>
      </c>
      <c r="KB71" t="s">
        <v>220</v>
      </c>
      <c r="KC71" t="s">
        <v>220</v>
      </c>
      <c r="KD71" t="s">
        <v>220</v>
      </c>
    </row>
    <row r="72" spans="1:290" hidden="1" x14ac:dyDescent="0.3">
      <c r="A72" s="1" t="s">
        <v>70</v>
      </c>
      <c r="B72" s="2">
        <v>4004152</v>
      </c>
      <c r="C72" s="5">
        <v>28201080</v>
      </c>
      <c r="D72" s="5">
        <v>28331136</v>
      </c>
      <c r="E72" s="5">
        <v>26143932</v>
      </c>
      <c r="F72" s="5">
        <v>27585289</v>
      </c>
      <c r="G72" s="5">
        <v>26648898</v>
      </c>
      <c r="H72" s="5">
        <v>27132065</v>
      </c>
      <c r="I72" s="5">
        <v>25478655</v>
      </c>
      <c r="J72" s="5">
        <v>25742280</v>
      </c>
      <c r="K72" s="5">
        <v>27223443</v>
      </c>
      <c r="L72" s="5">
        <v>29433085</v>
      </c>
      <c r="M72" s="5">
        <v>26272226</v>
      </c>
      <c r="N72" s="5">
        <v>26412131</v>
      </c>
      <c r="O72" s="5">
        <v>26840275</v>
      </c>
      <c r="P72" s="5">
        <v>26206170</v>
      </c>
      <c r="Q72" s="5">
        <v>23585116</v>
      </c>
      <c r="R72" s="5">
        <v>22930371</v>
      </c>
      <c r="S72" s="5">
        <v>21778582</v>
      </c>
      <c r="T72" s="5">
        <v>22144559</v>
      </c>
      <c r="U72" s="5">
        <v>20119080</v>
      </c>
      <c r="V72" s="5">
        <v>20693481</v>
      </c>
      <c r="W72" s="5">
        <v>19404709</v>
      </c>
      <c r="X72" s="5">
        <v>19481486</v>
      </c>
      <c r="Y72" s="5">
        <v>17295022</v>
      </c>
      <c r="Z72" s="5">
        <v>17826451</v>
      </c>
      <c r="AA72" s="5">
        <v>17307399</v>
      </c>
      <c r="AB72" s="5">
        <v>15680709</v>
      </c>
      <c r="AC72" s="5">
        <v>16649859</v>
      </c>
      <c r="AD72" s="5">
        <v>14939172</v>
      </c>
      <c r="AE72" s="5">
        <v>14815089</v>
      </c>
      <c r="AF72" s="5">
        <v>14771648</v>
      </c>
      <c r="AG72" s="5">
        <v>14134195</v>
      </c>
      <c r="AH72" s="5">
        <v>13800038</v>
      </c>
      <c r="AI72" s="5">
        <v>87680544</v>
      </c>
      <c r="AJ72" s="5">
        <v>89159322</v>
      </c>
      <c r="AK72" s="5">
        <v>86478222</v>
      </c>
      <c r="AL72" s="5">
        <v>89686468</v>
      </c>
      <c r="AM72" s="5">
        <v>87859128</v>
      </c>
      <c r="AN72" s="5">
        <v>89190865</v>
      </c>
      <c r="AO72" s="5">
        <v>84726779</v>
      </c>
      <c r="AP72" s="5">
        <v>85280595</v>
      </c>
      <c r="AQ72" s="5">
        <v>88874805</v>
      </c>
      <c r="AR72" s="5">
        <v>92919228</v>
      </c>
      <c r="AS72" s="5">
        <v>89147979</v>
      </c>
      <c r="AT72" s="5">
        <v>97796314</v>
      </c>
      <c r="AU72" s="5">
        <v>101854177</v>
      </c>
      <c r="AV72" s="5">
        <v>102364649</v>
      </c>
      <c r="AW72" s="5">
        <v>95071659</v>
      </c>
      <c r="AX72" s="5">
        <v>88657058</v>
      </c>
      <c r="AY72" s="5">
        <v>89698318</v>
      </c>
      <c r="AZ72" s="5">
        <v>87464402</v>
      </c>
      <c r="BA72" s="5">
        <v>83788400</v>
      </c>
      <c r="BB72" s="5">
        <v>83332883</v>
      </c>
      <c r="BC72" s="5">
        <v>77828174</v>
      </c>
      <c r="BD72" s="5">
        <v>78646777</v>
      </c>
      <c r="BE72" s="5">
        <v>74717765</v>
      </c>
      <c r="BF72" s="5">
        <v>74425961</v>
      </c>
      <c r="BG72" s="5">
        <v>72263246</v>
      </c>
      <c r="BH72" s="5">
        <v>70265336</v>
      </c>
      <c r="BI72" s="5">
        <v>76359294</v>
      </c>
      <c r="BJ72" s="5">
        <v>74804525</v>
      </c>
      <c r="BK72" s="5">
        <v>77033816</v>
      </c>
      <c r="BL72" s="5">
        <v>72590981</v>
      </c>
      <c r="BM72" s="5">
        <v>69850151</v>
      </c>
      <c r="BN72" s="5">
        <v>67343039</v>
      </c>
      <c r="BO72" s="6">
        <v>12.097164363917971</v>
      </c>
      <c r="BP72" s="6">
        <v>11.632713915883921</v>
      </c>
      <c r="BQ72" s="6">
        <v>12.376248530634181</v>
      </c>
      <c r="BR72" s="6">
        <v>12.100163242806699</v>
      </c>
      <c r="BS72" s="6">
        <v>12.14989077597129</v>
      </c>
      <c r="BT72" s="6">
        <v>12.37343711214019</v>
      </c>
      <c r="BU72" s="6">
        <v>12.001771679078031</v>
      </c>
      <c r="BV72" s="6">
        <v>11.60064298888831</v>
      </c>
      <c r="BW72" s="6">
        <v>11.90433921234724</v>
      </c>
      <c r="BX72" s="6">
        <v>10.278137680776579</v>
      </c>
      <c r="BY72" s="6">
        <v>10.14336204324673</v>
      </c>
      <c r="BZ72" s="6">
        <v>10.242702491517999</v>
      </c>
      <c r="CA72" s="6">
        <v>9.1001340336490504</v>
      </c>
      <c r="CB72" s="6">
        <v>8.8765012208956797</v>
      </c>
      <c r="CC72" s="6">
        <v>8.58254841740019</v>
      </c>
      <c r="CD72" s="6">
        <v>7.5710593605310601</v>
      </c>
      <c r="CE72" s="6">
        <v>7.26898564837692</v>
      </c>
      <c r="CF72" s="6">
        <v>7.2272290452927903</v>
      </c>
      <c r="CG72" s="6">
        <v>7.4087681941719001</v>
      </c>
      <c r="CH72" s="6">
        <v>7.2920404256780103</v>
      </c>
      <c r="CI72" s="6" t="s">
        <v>220</v>
      </c>
      <c r="CJ72" s="6" t="s">
        <v>220</v>
      </c>
      <c r="CK72" s="6" t="s">
        <v>220</v>
      </c>
      <c r="CL72" s="6" t="s">
        <v>220</v>
      </c>
      <c r="CM72" s="6" t="s">
        <v>220</v>
      </c>
      <c r="CN72" s="6" t="s">
        <v>220</v>
      </c>
      <c r="CO72" s="6" t="s">
        <v>220</v>
      </c>
      <c r="CP72" s="6" t="s">
        <v>220</v>
      </c>
      <c r="CQ72" s="6" t="s">
        <v>220</v>
      </c>
      <c r="CR72" s="6" t="s">
        <v>220</v>
      </c>
      <c r="CS72" s="6" t="s">
        <v>220</v>
      </c>
      <c r="CT72" s="6" t="s">
        <v>220</v>
      </c>
      <c r="CU72" s="6">
        <v>9.4278910388328008</v>
      </c>
      <c r="CV72" s="6">
        <v>9.06799502859689</v>
      </c>
      <c r="CW72" s="6">
        <v>9.3900249460934102</v>
      </c>
      <c r="CX72" s="6">
        <v>9.2081754676187604</v>
      </c>
      <c r="CY72" s="6">
        <v>9.21462077690291</v>
      </c>
      <c r="CZ72" s="6">
        <v>9.85882137007642</v>
      </c>
      <c r="DA72" s="6">
        <v>9.3864645294412803</v>
      </c>
      <c r="DB72" s="6">
        <v>9.0063504488508404</v>
      </c>
      <c r="DC72" s="6">
        <v>9.6068599094194393</v>
      </c>
      <c r="DD72" s="6">
        <v>8.6149174376506394</v>
      </c>
      <c r="DE72" s="6">
        <v>8.4385292005766406</v>
      </c>
      <c r="DF72" s="6">
        <v>8.7973753776108001</v>
      </c>
      <c r="DG72" s="6">
        <v>7.5502485615699602</v>
      </c>
      <c r="DH72" s="6">
        <v>7.3399498563618701</v>
      </c>
      <c r="DI72" s="6">
        <v>7.1477683749018004</v>
      </c>
      <c r="DJ72" s="6">
        <v>6.1318707815016102</v>
      </c>
      <c r="DK72" s="6">
        <v>5.7452261193059497</v>
      </c>
      <c r="DL72" s="6">
        <v>5.6846833423946297</v>
      </c>
      <c r="DM72" s="6">
        <v>5.9343024896098999</v>
      </c>
      <c r="DN72" s="6">
        <v>5.7546845426422601</v>
      </c>
      <c r="DO72" s="6" t="s">
        <v>220</v>
      </c>
      <c r="DP72" s="6" t="s">
        <v>220</v>
      </c>
      <c r="DQ72" s="6" t="s">
        <v>220</v>
      </c>
      <c r="DR72" s="6" t="s">
        <v>220</v>
      </c>
      <c r="DS72" s="6" t="s">
        <v>220</v>
      </c>
      <c r="DT72" s="6" t="s">
        <v>220</v>
      </c>
      <c r="DU72" s="6" t="s">
        <v>220</v>
      </c>
      <c r="DV72" s="6" t="s">
        <v>220</v>
      </c>
      <c r="DW72" s="6" t="s">
        <v>220</v>
      </c>
      <c r="DX72" s="6" t="s">
        <v>220</v>
      </c>
      <c r="DY72" s="6" t="s">
        <v>220</v>
      </c>
      <c r="DZ72" s="6" t="s">
        <v>220</v>
      </c>
      <c r="EA72" s="6">
        <v>12.097164363917978</v>
      </c>
      <c r="EB72" s="6">
        <v>11.632713915883924</v>
      </c>
      <c r="EC72" s="6">
        <v>12.376248530634182</v>
      </c>
      <c r="ED72" s="6">
        <v>12.100163242806699</v>
      </c>
      <c r="EE72" s="6">
        <v>12.149890775971299</v>
      </c>
      <c r="EF72" s="6">
        <v>12.373437112140193</v>
      </c>
      <c r="EG72" s="6">
        <v>12.001771679078036</v>
      </c>
      <c r="EH72" s="6">
        <v>11.600642988888319</v>
      </c>
      <c r="EI72" s="6">
        <v>11.90433921234724</v>
      </c>
      <c r="EJ72" s="6">
        <v>10.278137680776581</v>
      </c>
      <c r="EK72" s="6">
        <v>10.143362043246736</v>
      </c>
      <c r="EL72" s="6">
        <v>10.242702491518008</v>
      </c>
      <c r="EM72" s="6">
        <v>9.1001340336490593</v>
      </c>
      <c r="EN72" s="6">
        <v>8.8765012208956904</v>
      </c>
      <c r="EO72" s="6">
        <v>8.5825484174001936</v>
      </c>
      <c r="EP72" s="6">
        <v>7.5710593605310619</v>
      </c>
      <c r="EQ72" s="6">
        <v>7.2689856483769235</v>
      </c>
      <c r="ER72" s="6">
        <v>7.2272290452927965</v>
      </c>
      <c r="ES72" s="6">
        <v>7.4087681941719001</v>
      </c>
      <c r="ET72" s="6">
        <v>7.2920404256780191</v>
      </c>
      <c r="EU72" s="6" t="s">
        <v>220</v>
      </c>
      <c r="EV72" s="6" t="s">
        <v>220</v>
      </c>
      <c r="EW72" s="6" t="s">
        <v>220</v>
      </c>
      <c r="EX72" s="6" t="s">
        <v>220</v>
      </c>
      <c r="EY72" s="6" t="s">
        <v>220</v>
      </c>
      <c r="EZ72" s="6" t="s">
        <v>220</v>
      </c>
      <c r="FA72" s="6" t="s">
        <v>220</v>
      </c>
      <c r="FB72" s="6" t="s">
        <v>220</v>
      </c>
      <c r="FC72" s="6" t="s">
        <v>220</v>
      </c>
      <c r="FD72" s="6" t="s">
        <v>220</v>
      </c>
      <c r="FE72" s="6" t="s">
        <v>220</v>
      </c>
      <c r="FF72" s="6" t="s">
        <v>220</v>
      </c>
      <c r="FG72" s="6">
        <v>9.4278910388328043</v>
      </c>
      <c r="FH72" s="6">
        <v>9.06799502859689</v>
      </c>
      <c r="FI72" s="6">
        <v>9.3900249460934138</v>
      </c>
      <c r="FJ72" s="6">
        <v>9.2081754676187639</v>
      </c>
      <c r="FK72" s="6">
        <v>9.2146207769029136</v>
      </c>
      <c r="FL72" s="6">
        <v>9.8588213700764253</v>
      </c>
      <c r="FM72" s="6">
        <v>9.3864645294412892</v>
      </c>
      <c r="FN72" s="6">
        <v>9.0063504488508421</v>
      </c>
      <c r="FO72" s="6">
        <v>9.6068599094194465</v>
      </c>
      <c r="FP72" s="6">
        <v>8.6149174376506501</v>
      </c>
      <c r="FQ72" s="6">
        <v>8.4385292005766441</v>
      </c>
      <c r="FR72" s="6">
        <v>8.7973753776108037</v>
      </c>
      <c r="FS72" s="6">
        <v>7.5502485615699637</v>
      </c>
      <c r="FT72" s="6">
        <v>7.339949856361871</v>
      </c>
      <c r="FU72" s="6">
        <v>7.1477683749018039</v>
      </c>
      <c r="FV72" s="6">
        <v>6.1318707815016191</v>
      </c>
      <c r="FW72" s="6">
        <v>5.7452261193059542</v>
      </c>
      <c r="FX72" s="6">
        <v>5.6846833423946395</v>
      </c>
      <c r="FY72" s="6">
        <v>5.9343024896099061</v>
      </c>
      <c r="FZ72" s="6">
        <v>5.7546845426422699</v>
      </c>
      <c r="GA72" s="6" t="s">
        <v>220</v>
      </c>
      <c r="GB72" s="6" t="s">
        <v>220</v>
      </c>
      <c r="GC72" s="6" t="s">
        <v>220</v>
      </c>
      <c r="GD72" s="6" t="s">
        <v>220</v>
      </c>
      <c r="GE72" s="6" t="s">
        <v>220</v>
      </c>
      <c r="GF72" s="6" t="s">
        <v>220</v>
      </c>
      <c r="GG72" s="6" t="s">
        <v>220</v>
      </c>
      <c r="GH72" s="6" t="s">
        <v>220</v>
      </c>
      <c r="GI72" s="6" t="s">
        <v>220</v>
      </c>
      <c r="GJ72" s="6" t="s">
        <v>220</v>
      </c>
      <c r="GK72" s="6" t="s">
        <v>220</v>
      </c>
      <c r="GL72" s="6" t="s">
        <v>220</v>
      </c>
      <c r="GM72" s="5">
        <v>2238149</v>
      </c>
      <c r="GN72" s="5">
        <v>2204911</v>
      </c>
      <c r="GO72" s="5">
        <v>2173557</v>
      </c>
      <c r="GP72" s="5">
        <v>2144447</v>
      </c>
      <c r="GQ72" s="5">
        <v>2118033</v>
      </c>
      <c r="GR72" s="5">
        <v>2092051</v>
      </c>
      <c r="GS72" s="5">
        <v>2072622</v>
      </c>
      <c r="GT72" s="5">
        <v>2057900</v>
      </c>
      <c r="GU72" s="5">
        <v>2048675</v>
      </c>
      <c r="GV72" s="5">
        <v>2048658</v>
      </c>
      <c r="GW72" s="5">
        <v>2044813</v>
      </c>
      <c r="GX72" s="5">
        <v>2036557</v>
      </c>
      <c r="GY72" s="5">
        <v>2015817</v>
      </c>
      <c r="GZ72" s="5">
        <v>1982968</v>
      </c>
      <c r="HA72" s="5">
        <v>1817912</v>
      </c>
      <c r="HB72" s="5">
        <v>1786200</v>
      </c>
      <c r="HC72" s="5">
        <v>1753391</v>
      </c>
      <c r="HD72" s="5">
        <v>1721086</v>
      </c>
      <c r="HE72" s="5">
        <v>1686018</v>
      </c>
      <c r="HF72" s="5">
        <v>1652862</v>
      </c>
      <c r="HG72" s="5" t="s">
        <v>220</v>
      </c>
      <c r="HH72" s="5" t="s">
        <v>220</v>
      </c>
      <c r="HI72" s="5" t="s">
        <v>220</v>
      </c>
      <c r="HJ72" s="5" t="s">
        <v>220</v>
      </c>
      <c r="HK72" s="5" t="s">
        <v>220</v>
      </c>
      <c r="HL72" s="5" t="s">
        <v>220</v>
      </c>
      <c r="HM72" s="5" t="s">
        <v>220</v>
      </c>
      <c r="HN72" s="5" t="s">
        <v>220</v>
      </c>
      <c r="HO72" s="5" t="s">
        <v>220</v>
      </c>
      <c r="HP72" s="5" t="s">
        <v>220</v>
      </c>
      <c r="HQ72" s="5" t="s">
        <v>220</v>
      </c>
      <c r="HR72" s="5" t="s">
        <v>220</v>
      </c>
      <c r="HS72" s="5">
        <v>2572624</v>
      </c>
      <c r="HT72" s="5">
        <v>2536685</v>
      </c>
      <c r="HU72" s="5">
        <v>2501473</v>
      </c>
      <c r="HV72" s="5">
        <v>2468872</v>
      </c>
      <c r="HW72" s="5">
        <v>2439237</v>
      </c>
      <c r="HX72" s="5">
        <v>2410042</v>
      </c>
      <c r="HY72" s="5">
        <v>2387727</v>
      </c>
      <c r="HZ72" s="5">
        <v>2370982</v>
      </c>
      <c r="IA72" s="5">
        <v>2360487</v>
      </c>
      <c r="IB72" s="5">
        <v>2359765</v>
      </c>
      <c r="IC72" s="5">
        <v>2354531</v>
      </c>
      <c r="ID72" s="5">
        <v>2346766</v>
      </c>
      <c r="IE72" s="5">
        <v>2324874</v>
      </c>
      <c r="IF72" s="5">
        <v>2287987</v>
      </c>
      <c r="IG72" s="5">
        <v>2097807</v>
      </c>
      <c r="IH72" s="5">
        <v>2059962</v>
      </c>
      <c r="II72" s="5">
        <v>2019934</v>
      </c>
      <c r="IJ72" s="5">
        <v>1979812</v>
      </c>
      <c r="IK72" s="5">
        <v>1939385</v>
      </c>
      <c r="IL72" s="5">
        <v>1898936</v>
      </c>
      <c r="IM72" s="5" t="s">
        <v>220</v>
      </c>
      <c r="IN72" s="5" t="s">
        <v>220</v>
      </c>
      <c r="IO72" s="5" t="s">
        <v>220</v>
      </c>
      <c r="IP72" s="5" t="s">
        <v>220</v>
      </c>
      <c r="IQ72" s="5" t="s">
        <v>220</v>
      </c>
      <c r="IR72" s="5" t="s">
        <v>220</v>
      </c>
      <c r="IS72" s="5" t="s">
        <v>220</v>
      </c>
      <c r="IT72" s="5" t="s">
        <v>220</v>
      </c>
      <c r="IU72" s="5" t="s">
        <v>220</v>
      </c>
      <c r="IV72" s="5" t="s">
        <v>220</v>
      </c>
      <c r="IW72" s="5" t="s">
        <v>220</v>
      </c>
      <c r="IX72" s="5" t="s">
        <v>220</v>
      </c>
      <c r="IY72">
        <v>84700194</v>
      </c>
      <c r="IZ72">
        <v>85492162</v>
      </c>
      <c r="JA72">
        <v>82400878</v>
      </c>
      <c r="JB72">
        <v>84872503</v>
      </c>
      <c r="JC72">
        <v>83804165</v>
      </c>
      <c r="JD72">
        <v>83740365</v>
      </c>
      <c r="JE72">
        <v>81178648</v>
      </c>
      <c r="JF72">
        <v>81742411</v>
      </c>
      <c r="JG72">
        <v>84299772</v>
      </c>
      <c r="JH72">
        <v>87160371</v>
      </c>
      <c r="JI72">
        <v>81346510</v>
      </c>
      <c r="JJ72">
        <v>84304394</v>
      </c>
      <c r="JK72">
        <v>86084305</v>
      </c>
      <c r="JL72">
        <v>84555891</v>
      </c>
      <c r="JM72">
        <v>78982218</v>
      </c>
      <c r="JN72">
        <v>77904202</v>
      </c>
      <c r="JO72">
        <v>75018318</v>
      </c>
      <c r="JP72">
        <v>75432469</v>
      </c>
      <c r="JQ72">
        <v>72544819</v>
      </c>
      <c r="JR72">
        <v>74434054</v>
      </c>
      <c r="JS72" t="s">
        <v>220</v>
      </c>
      <c r="JT72" t="s">
        <v>220</v>
      </c>
      <c r="JU72" t="s">
        <v>220</v>
      </c>
      <c r="JV72" t="s">
        <v>220</v>
      </c>
      <c r="JW72" t="s">
        <v>220</v>
      </c>
      <c r="JX72" t="s">
        <v>220</v>
      </c>
      <c r="JY72" t="s">
        <v>220</v>
      </c>
      <c r="JZ72" t="s">
        <v>220</v>
      </c>
      <c r="KA72" t="s">
        <v>220</v>
      </c>
      <c r="KB72" t="s">
        <v>220</v>
      </c>
      <c r="KC72" t="s">
        <v>220</v>
      </c>
      <c r="KD72" t="s">
        <v>220</v>
      </c>
    </row>
    <row r="73" spans="1:290" hidden="1" x14ac:dyDescent="0.3">
      <c r="A73" s="1" t="s">
        <v>71</v>
      </c>
      <c r="B73" s="2">
        <v>4063057</v>
      </c>
      <c r="C73" s="5">
        <v>78465</v>
      </c>
      <c r="D73" s="5">
        <v>75619</v>
      </c>
      <c r="E73" s="5">
        <v>75681</v>
      </c>
      <c r="F73" s="5">
        <v>75897</v>
      </c>
      <c r="G73" s="5">
        <v>75499</v>
      </c>
      <c r="H73" s="5">
        <v>73536</v>
      </c>
      <c r="I73" s="5">
        <v>76429</v>
      </c>
      <c r="J73" s="5">
        <v>74409</v>
      </c>
      <c r="K73" s="5">
        <v>78398</v>
      </c>
      <c r="L73" s="5">
        <v>76115</v>
      </c>
      <c r="M73" s="5">
        <v>75401</v>
      </c>
      <c r="N73" s="5">
        <v>77379</v>
      </c>
      <c r="O73" s="5">
        <v>76993</v>
      </c>
      <c r="P73" s="5">
        <v>56760</v>
      </c>
      <c r="Q73" s="5">
        <v>54222</v>
      </c>
      <c r="R73" s="5">
        <v>74157</v>
      </c>
      <c r="S73" s="5">
        <v>0</v>
      </c>
      <c r="T73" s="5" t="s">
        <v>220</v>
      </c>
      <c r="U73" s="5" t="s">
        <v>220</v>
      </c>
      <c r="V73" s="5" t="s">
        <v>220</v>
      </c>
      <c r="W73" s="5" t="s">
        <v>220</v>
      </c>
      <c r="X73" s="5" t="s">
        <v>220</v>
      </c>
      <c r="Y73" s="5" t="s">
        <v>220</v>
      </c>
      <c r="Z73" s="5" t="s">
        <v>220</v>
      </c>
      <c r="AA73" s="5" t="s">
        <v>220</v>
      </c>
      <c r="AB73" s="5" t="s">
        <v>220</v>
      </c>
      <c r="AC73" s="5" t="s">
        <v>220</v>
      </c>
      <c r="AD73" s="5" t="s">
        <v>220</v>
      </c>
      <c r="AE73" s="5" t="s">
        <v>220</v>
      </c>
      <c r="AF73" s="5" t="s">
        <v>220</v>
      </c>
      <c r="AG73" s="5" t="s">
        <v>220</v>
      </c>
      <c r="AH73" s="5" t="s">
        <v>220</v>
      </c>
      <c r="AI73" s="5">
        <v>132036</v>
      </c>
      <c r="AJ73" s="5">
        <v>128040</v>
      </c>
      <c r="AK73" s="5">
        <v>127985</v>
      </c>
      <c r="AL73" s="5">
        <v>128821</v>
      </c>
      <c r="AM73" s="5">
        <v>133665</v>
      </c>
      <c r="AN73" s="5">
        <v>126850</v>
      </c>
      <c r="AO73" s="5">
        <v>134129</v>
      </c>
      <c r="AP73" s="5">
        <v>130783</v>
      </c>
      <c r="AQ73" s="5">
        <v>136723</v>
      </c>
      <c r="AR73" s="5">
        <v>132167</v>
      </c>
      <c r="AS73" s="5">
        <v>136365</v>
      </c>
      <c r="AT73" s="5">
        <v>160959</v>
      </c>
      <c r="AU73" s="5">
        <v>161598</v>
      </c>
      <c r="AV73" s="5">
        <v>141236</v>
      </c>
      <c r="AW73" s="5">
        <v>134065</v>
      </c>
      <c r="AX73" s="5">
        <v>137856</v>
      </c>
      <c r="AY73" s="5">
        <v>2737</v>
      </c>
      <c r="AZ73" s="5" t="s">
        <v>220</v>
      </c>
      <c r="BA73" s="5" t="s">
        <v>220</v>
      </c>
      <c r="BB73" s="5" t="s">
        <v>220</v>
      </c>
      <c r="BC73" s="5" t="s">
        <v>220</v>
      </c>
      <c r="BD73" s="5" t="s">
        <v>220</v>
      </c>
      <c r="BE73" s="5" t="s">
        <v>220</v>
      </c>
      <c r="BF73" s="5" t="s">
        <v>220</v>
      </c>
      <c r="BG73" s="5" t="s">
        <v>220</v>
      </c>
      <c r="BH73" s="5" t="s">
        <v>220</v>
      </c>
      <c r="BI73" s="5" t="s">
        <v>220</v>
      </c>
      <c r="BJ73" s="5" t="s">
        <v>220</v>
      </c>
      <c r="BK73" s="5" t="s">
        <v>220</v>
      </c>
      <c r="BL73" s="5" t="s">
        <v>220</v>
      </c>
      <c r="BM73" s="5" t="s">
        <v>220</v>
      </c>
      <c r="BN73" s="5" t="s">
        <v>220</v>
      </c>
      <c r="BO73" s="6">
        <v>26.405403683170839</v>
      </c>
      <c r="BP73" s="6">
        <v>27.1333924013806</v>
      </c>
      <c r="BQ73" s="6">
        <v>27.708407658461169</v>
      </c>
      <c r="BR73" s="6">
        <v>29.793401496785069</v>
      </c>
      <c r="BS73" s="6">
        <v>28.580889559988339</v>
      </c>
      <c r="BT73" s="6">
        <v>28.88245213228894</v>
      </c>
      <c r="BU73" s="6">
        <v>27.548443653586979</v>
      </c>
      <c r="BV73" s="6">
        <v>27.796368718837769</v>
      </c>
      <c r="BW73" s="6">
        <v>26.833592693691159</v>
      </c>
      <c r="BX73" s="6">
        <v>27.232962312048421</v>
      </c>
      <c r="BY73" s="6">
        <v>20.923895412963081</v>
      </c>
      <c r="BZ73" s="6">
        <v>20.613448482300939</v>
      </c>
      <c r="CA73" s="6">
        <v>20.508357902666472</v>
      </c>
      <c r="CB73" s="6">
        <v>20.868770004572468</v>
      </c>
      <c r="CC73" s="6">
        <v>19.31793433004086</v>
      </c>
      <c r="CD73" s="6">
        <v>17.900202292650029</v>
      </c>
      <c r="CE73" s="6">
        <v>18.255464264644509</v>
      </c>
      <c r="CF73" s="6">
        <v>15.4587713652292</v>
      </c>
      <c r="CG73" s="6">
        <v>11.30739393210451</v>
      </c>
      <c r="CH73" s="6">
        <v>10.20299222368098</v>
      </c>
      <c r="CI73" s="6" t="s">
        <v>220</v>
      </c>
      <c r="CJ73" s="6" t="s">
        <v>220</v>
      </c>
      <c r="CK73" s="6" t="s">
        <v>220</v>
      </c>
      <c r="CL73" s="6" t="s">
        <v>220</v>
      </c>
      <c r="CM73" s="6" t="s">
        <v>220</v>
      </c>
      <c r="CN73" s="6" t="s">
        <v>220</v>
      </c>
      <c r="CO73" s="6" t="s">
        <v>220</v>
      </c>
      <c r="CP73" s="6" t="s">
        <v>220</v>
      </c>
      <c r="CQ73" s="6" t="s">
        <v>220</v>
      </c>
      <c r="CR73" s="6" t="s">
        <v>220</v>
      </c>
      <c r="CS73" s="6" t="s">
        <v>220</v>
      </c>
      <c r="CT73" s="6" t="s">
        <v>220</v>
      </c>
      <c r="CU73" s="6">
        <v>25.478551880283892</v>
      </c>
      <c r="CV73" s="6">
        <v>26.501991656256621</v>
      </c>
      <c r="CW73" s="6">
        <v>26.685479370219849</v>
      </c>
      <c r="CX73" s="6">
        <v>27.661150708860362</v>
      </c>
      <c r="CY73" s="6">
        <v>26.660290828582831</v>
      </c>
      <c r="CZ73" s="6">
        <v>28.887107399969828</v>
      </c>
      <c r="DA73" s="6">
        <v>27.525892174642902</v>
      </c>
      <c r="DB73" s="6">
        <v>28.500727119200629</v>
      </c>
      <c r="DC73" s="6">
        <v>26.9056390949908</v>
      </c>
      <c r="DD73" s="6">
        <v>26.812290511247131</v>
      </c>
      <c r="DE73" s="6">
        <v>20.887324460088731</v>
      </c>
      <c r="DF73" s="6">
        <v>20.531599676759441</v>
      </c>
      <c r="DG73" s="6">
        <v>20.204213869169251</v>
      </c>
      <c r="DH73" s="6">
        <v>20.430488193436471</v>
      </c>
      <c r="DI73" s="6">
        <v>19.64909230524043</v>
      </c>
      <c r="DJ73" s="6">
        <v>18.565615093901648</v>
      </c>
      <c r="DK73" s="6">
        <v>18.423786225065861</v>
      </c>
      <c r="DL73" s="6">
        <v>15.88988515163928</v>
      </c>
      <c r="DM73" s="6">
        <v>11.9580805295091</v>
      </c>
      <c r="DN73" s="6">
        <v>10.67656038878147</v>
      </c>
      <c r="DO73" s="6" t="s">
        <v>220</v>
      </c>
      <c r="DP73" s="6" t="s">
        <v>220</v>
      </c>
      <c r="DQ73" s="6" t="s">
        <v>220</v>
      </c>
      <c r="DR73" s="6" t="s">
        <v>220</v>
      </c>
      <c r="DS73" s="6" t="s">
        <v>220</v>
      </c>
      <c r="DT73" s="6" t="s">
        <v>220</v>
      </c>
      <c r="DU73" s="6" t="s">
        <v>220</v>
      </c>
      <c r="DV73" s="6" t="s">
        <v>220</v>
      </c>
      <c r="DW73" s="6" t="s">
        <v>220</v>
      </c>
      <c r="DX73" s="6" t="s">
        <v>220</v>
      </c>
      <c r="DY73" s="6" t="s">
        <v>220</v>
      </c>
      <c r="DZ73" s="6" t="s">
        <v>220</v>
      </c>
      <c r="EA73" s="6">
        <v>26.405403683170839</v>
      </c>
      <c r="EB73" s="6">
        <v>27.133392401380604</v>
      </c>
      <c r="EC73" s="6">
        <v>27.708407658461173</v>
      </c>
      <c r="ED73" s="6">
        <v>29.793401496785073</v>
      </c>
      <c r="EE73" s="6">
        <v>28.580889559988343</v>
      </c>
      <c r="EF73" s="6">
        <v>28.882452132288947</v>
      </c>
      <c r="EG73" s="6">
        <v>27.54844365358699</v>
      </c>
      <c r="EH73" s="6">
        <v>27.796368718837776</v>
      </c>
      <c r="EI73" s="6">
        <v>26.833592693691166</v>
      </c>
      <c r="EJ73" s="6">
        <v>27.232962312048429</v>
      </c>
      <c r="EK73" s="6">
        <v>20.923895412963084</v>
      </c>
      <c r="EL73" s="6">
        <v>20.613448482300942</v>
      </c>
      <c r="EM73" s="6">
        <v>20.508357902666475</v>
      </c>
      <c r="EN73" s="6">
        <v>20.868770004572475</v>
      </c>
      <c r="EO73" s="6">
        <v>19.317934330040867</v>
      </c>
      <c r="EP73" s="6">
        <v>17.900202292650032</v>
      </c>
      <c r="EQ73" s="6">
        <v>18.255464264644516</v>
      </c>
      <c r="ER73" s="6">
        <v>15.458771365229207</v>
      </c>
      <c r="ES73" s="6">
        <v>11.307393932104519</v>
      </c>
      <c r="ET73" s="6">
        <v>10.202992223680983</v>
      </c>
      <c r="EU73" s="6" t="s">
        <v>220</v>
      </c>
      <c r="EV73" s="6" t="s">
        <v>220</v>
      </c>
      <c r="EW73" s="6" t="s">
        <v>220</v>
      </c>
      <c r="EX73" s="6" t="s">
        <v>220</v>
      </c>
      <c r="EY73" s="6" t="s">
        <v>220</v>
      </c>
      <c r="EZ73" s="6" t="s">
        <v>220</v>
      </c>
      <c r="FA73" s="6" t="s">
        <v>220</v>
      </c>
      <c r="FB73" s="6" t="s">
        <v>220</v>
      </c>
      <c r="FC73" s="6" t="s">
        <v>220</v>
      </c>
      <c r="FD73" s="6" t="s">
        <v>220</v>
      </c>
      <c r="FE73" s="6" t="s">
        <v>220</v>
      </c>
      <c r="FF73" s="6" t="s">
        <v>220</v>
      </c>
      <c r="FG73" s="6">
        <v>25.478551880283892</v>
      </c>
      <c r="FH73" s="6">
        <v>26.501991656256628</v>
      </c>
      <c r="FI73" s="6">
        <v>26.685479370219856</v>
      </c>
      <c r="FJ73" s="6">
        <v>27.661150708860365</v>
      </c>
      <c r="FK73" s="6">
        <v>26.660290828582831</v>
      </c>
      <c r="FL73" s="6">
        <v>28.887107399969839</v>
      </c>
      <c r="FM73" s="6">
        <v>27.525892174642905</v>
      </c>
      <c r="FN73" s="6">
        <v>28.500727119200636</v>
      </c>
      <c r="FO73" s="6">
        <v>26.905639094990807</v>
      </c>
      <c r="FP73" s="6">
        <v>26.812290511247134</v>
      </c>
      <c r="FQ73" s="6">
        <v>20.887324460088731</v>
      </c>
      <c r="FR73" s="6">
        <v>20.531599676759441</v>
      </c>
      <c r="FS73" s="6">
        <v>20.204213869169259</v>
      </c>
      <c r="FT73" s="6">
        <v>20.430488193436471</v>
      </c>
      <c r="FU73" s="6">
        <v>19.649092305240433</v>
      </c>
      <c r="FV73" s="6">
        <v>18.565615093901652</v>
      </c>
      <c r="FW73" s="6">
        <v>18.423786225065864</v>
      </c>
      <c r="FX73" s="6">
        <v>15.889885151639282</v>
      </c>
      <c r="FY73" s="6">
        <v>11.9580805295091</v>
      </c>
      <c r="FZ73" s="6">
        <v>10.676560388781475</v>
      </c>
      <c r="GA73" s="6" t="s">
        <v>220</v>
      </c>
      <c r="GB73" s="6" t="s">
        <v>220</v>
      </c>
      <c r="GC73" s="6" t="s">
        <v>220</v>
      </c>
      <c r="GD73" s="6" t="s">
        <v>220</v>
      </c>
      <c r="GE73" s="6" t="s">
        <v>220</v>
      </c>
      <c r="GF73" s="6" t="s">
        <v>220</v>
      </c>
      <c r="GG73" s="6" t="s">
        <v>220</v>
      </c>
      <c r="GH73" s="6" t="s">
        <v>220</v>
      </c>
      <c r="GI73" s="6" t="s">
        <v>220</v>
      </c>
      <c r="GJ73" s="6" t="s">
        <v>220</v>
      </c>
      <c r="GK73" s="6" t="s">
        <v>220</v>
      </c>
      <c r="GL73" s="6" t="s">
        <v>220</v>
      </c>
      <c r="GM73" s="5">
        <v>22853</v>
      </c>
      <c r="GN73" s="5">
        <v>22791</v>
      </c>
      <c r="GO73" s="5">
        <v>22470</v>
      </c>
      <c r="GP73" s="5">
        <v>22356</v>
      </c>
      <c r="GQ73" s="5">
        <v>22248</v>
      </c>
      <c r="GR73" s="5">
        <v>22147</v>
      </c>
      <c r="GS73" s="5">
        <v>21997</v>
      </c>
      <c r="GT73" s="5">
        <v>21905</v>
      </c>
      <c r="GU73" s="5">
        <v>21747</v>
      </c>
      <c r="GV73" s="5">
        <v>21723</v>
      </c>
      <c r="GW73" s="5">
        <v>21636</v>
      </c>
      <c r="GX73" s="5">
        <v>21710</v>
      </c>
      <c r="GY73" s="5">
        <v>21783</v>
      </c>
      <c r="GZ73" s="5">
        <v>21585</v>
      </c>
      <c r="HA73" s="5">
        <v>21329</v>
      </c>
      <c r="HB73" s="5">
        <v>21177</v>
      </c>
      <c r="HC73" s="5">
        <v>20764</v>
      </c>
      <c r="HD73" s="5">
        <v>20341</v>
      </c>
      <c r="HE73" s="5">
        <v>20108</v>
      </c>
      <c r="HF73" s="5">
        <v>19893</v>
      </c>
      <c r="HG73" s="5" t="s">
        <v>220</v>
      </c>
      <c r="HH73" s="5" t="s">
        <v>220</v>
      </c>
      <c r="HI73" s="5" t="s">
        <v>220</v>
      </c>
      <c r="HJ73" s="5" t="s">
        <v>220</v>
      </c>
      <c r="HK73" s="5" t="s">
        <v>220</v>
      </c>
      <c r="HL73" s="5" t="s">
        <v>220</v>
      </c>
      <c r="HM73" s="5" t="s">
        <v>220</v>
      </c>
      <c r="HN73" s="5" t="s">
        <v>220</v>
      </c>
      <c r="HO73" s="5" t="s">
        <v>220</v>
      </c>
      <c r="HP73" s="5" t="s">
        <v>220</v>
      </c>
      <c r="HQ73" s="5" t="s">
        <v>220</v>
      </c>
      <c r="HR73" s="5" t="s">
        <v>220</v>
      </c>
      <c r="HS73" s="5">
        <v>24358</v>
      </c>
      <c r="HT73" s="5">
        <v>24301</v>
      </c>
      <c r="HU73" s="5">
        <v>23981</v>
      </c>
      <c r="HV73" s="5">
        <v>23862</v>
      </c>
      <c r="HW73" s="5">
        <v>23750</v>
      </c>
      <c r="HX73" s="5">
        <v>23652</v>
      </c>
      <c r="HY73" s="5">
        <v>23507</v>
      </c>
      <c r="HZ73" s="5">
        <v>23404</v>
      </c>
      <c r="IA73" s="5">
        <v>23266</v>
      </c>
      <c r="IB73" s="5">
        <v>23204</v>
      </c>
      <c r="IC73" s="5">
        <v>23097</v>
      </c>
      <c r="ID73" s="5">
        <v>23174</v>
      </c>
      <c r="IE73" s="5">
        <v>23273</v>
      </c>
      <c r="IF73" s="5">
        <v>23105</v>
      </c>
      <c r="IG73" s="5">
        <v>22839</v>
      </c>
      <c r="IH73" s="5">
        <v>22692</v>
      </c>
      <c r="II73" s="5">
        <v>22402</v>
      </c>
      <c r="IJ73" s="5">
        <v>21844</v>
      </c>
      <c r="IK73" s="5">
        <v>21603</v>
      </c>
      <c r="IL73" s="5">
        <v>21290</v>
      </c>
      <c r="IM73" s="5" t="s">
        <v>220</v>
      </c>
      <c r="IN73" s="5" t="s">
        <v>220</v>
      </c>
      <c r="IO73" s="5" t="s">
        <v>220</v>
      </c>
      <c r="IP73" s="5" t="s">
        <v>220</v>
      </c>
      <c r="IQ73" s="5" t="s">
        <v>220</v>
      </c>
      <c r="IR73" s="5" t="s">
        <v>220</v>
      </c>
      <c r="IS73" s="5" t="s">
        <v>220</v>
      </c>
      <c r="IT73" s="5" t="s">
        <v>220</v>
      </c>
      <c r="IU73" s="5" t="s">
        <v>220</v>
      </c>
      <c r="IV73" s="5" t="s">
        <v>220</v>
      </c>
      <c r="IW73" s="5" t="s">
        <v>220</v>
      </c>
      <c r="IX73" s="5" t="s">
        <v>220</v>
      </c>
      <c r="IY73">
        <v>131177</v>
      </c>
      <c r="IZ73">
        <v>127281</v>
      </c>
      <c r="JA73">
        <v>127219</v>
      </c>
      <c r="JB73">
        <v>128234</v>
      </c>
      <c r="JC73">
        <v>132793</v>
      </c>
      <c r="JD73">
        <v>125987</v>
      </c>
      <c r="JE73">
        <v>133438</v>
      </c>
      <c r="JF73">
        <v>127902</v>
      </c>
      <c r="JG73">
        <v>136529</v>
      </c>
      <c r="JH73">
        <v>132167</v>
      </c>
      <c r="JI73">
        <v>136365</v>
      </c>
      <c r="JJ73">
        <v>137359</v>
      </c>
      <c r="JK73">
        <v>140441</v>
      </c>
      <c r="JL73">
        <v>141235</v>
      </c>
      <c r="JM73">
        <v>138042</v>
      </c>
      <c r="JN73">
        <v>137857</v>
      </c>
      <c r="JO73">
        <v>132850</v>
      </c>
      <c r="JP73">
        <v>131826</v>
      </c>
      <c r="JQ73">
        <v>126910</v>
      </c>
      <c r="JR73">
        <v>133957</v>
      </c>
      <c r="JS73" t="s">
        <v>220</v>
      </c>
      <c r="JT73" t="s">
        <v>220</v>
      </c>
      <c r="JU73" t="s">
        <v>220</v>
      </c>
      <c r="JV73" t="s">
        <v>220</v>
      </c>
      <c r="JW73" t="s">
        <v>220</v>
      </c>
      <c r="JX73" t="s">
        <v>220</v>
      </c>
      <c r="JY73" t="s">
        <v>220</v>
      </c>
      <c r="JZ73" t="s">
        <v>220</v>
      </c>
      <c r="KA73" t="s">
        <v>220</v>
      </c>
      <c r="KB73" t="s">
        <v>220</v>
      </c>
      <c r="KC73" t="s">
        <v>220</v>
      </c>
      <c r="KD73" t="s">
        <v>220</v>
      </c>
    </row>
    <row r="74" spans="1:290" hidden="1" x14ac:dyDescent="0.3">
      <c r="A74" s="1" t="s">
        <v>72</v>
      </c>
      <c r="B74" s="2">
        <v>4056999</v>
      </c>
      <c r="C74" s="5">
        <v>1501957</v>
      </c>
      <c r="D74" s="5">
        <v>1531307</v>
      </c>
      <c r="E74" s="5">
        <v>1466488</v>
      </c>
      <c r="F74" s="5">
        <v>1493928</v>
      </c>
      <c r="G74" s="5">
        <v>1521795</v>
      </c>
      <c r="H74" s="5">
        <v>1551471</v>
      </c>
      <c r="I74" s="5">
        <v>1583593</v>
      </c>
      <c r="J74" s="5">
        <v>786169</v>
      </c>
      <c r="K74" s="5">
        <v>578465</v>
      </c>
      <c r="L74" s="5">
        <v>573808</v>
      </c>
      <c r="M74" s="5">
        <v>570263</v>
      </c>
      <c r="N74" s="5">
        <v>577823</v>
      </c>
      <c r="O74" s="5">
        <v>580895</v>
      </c>
      <c r="P74" s="5">
        <v>582284</v>
      </c>
      <c r="Q74" s="5">
        <v>598605</v>
      </c>
      <c r="R74" s="5">
        <v>582079</v>
      </c>
      <c r="S74" s="5">
        <v>581047</v>
      </c>
      <c r="T74" s="5">
        <v>553294</v>
      </c>
      <c r="U74" s="5">
        <v>549151</v>
      </c>
      <c r="V74" s="5">
        <v>558682</v>
      </c>
      <c r="W74" s="5">
        <v>544447</v>
      </c>
      <c r="X74" s="5">
        <v>533904</v>
      </c>
      <c r="Y74" s="5">
        <v>549259</v>
      </c>
      <c r="Z74" s="5">
        <v>557727</v>
      </c>
      <c r="AA74" s="5">
        <v>549296</v>
      </c>
      <c r="AB74" s="5">
        <v>564634</v>
      </c>
      <c r="AC74" s="5">
        <v>557005</v>
      </c>
      <c r="AD74" s="5">
        <v>563608</v>
      </c>
      <c r="AE74" s="5">
        <v>550853</v>
      </c>
      <c r="AF74" s="5">
        <v>500163</v>
      </c>
      <c r="AG74" s="5">
        <v>446972</v>
      </c>
      <c r="AH74" s="5">
        <v>422911</v>
      </c>
      <c r="AI74" s="5">
        <v>5218770</v>
      </c>
      <c r="AJ74" s="5">
        <v>5597128</v>
      </c>
      <c r="AK74" s="5">
        <v>4633551</v>
      </c>
      <c r="AL74" s="5">
        <v>4688744</v>
      </c>
      <c r="AM74" s="5">
        <v>4751076</v>
      </c>
      <c r="AN74" s="5">
        <v>4713347</v>
      </c>
      <c r="AO74" s="5">
        <v>4853495</v>
      </c>
      <c r="AP74" s="5">
        <v>2730722</v>
      </c>
      <c r="AQ74" s="5">
        <v>2157851</v>
      </c>
      <c r="AR74" s="5">
        <v>2226787</v>
      </c>
      <c r="AS74" s="5">
        <v>2183707</v>
      </c>
      <c r="AT74" s="5">
        <v>2197213</v>
      </c>
      <c r="AU74" s="5">
        <v>2181181</v>
      </c>
      <c r="AV74" s="5">
        <v>2403819</v>
      </c>
      <c r="AW74" s="5">
        <v>2375019</v>
      </c>
      <c r="AX74" s="5">
        <v>2381694</v>
      </c>
      <c r="AY74" s="5">
        <v>4220767</v>
      </c>
      <c r="AZ74" s="5">
        <v>4051396</v>
      </c>
      <c r="BA74" s="5">
        <v>4325035</v>
      </c>
      <c r="BB74" s="5">
        <v>2438594</v>
      </c>
      <c r="BC74" s="5">
        <v>2402622</v>
      </c>
      <c r="BD74" s="5">
        <v>2384794</v>
      </c>
      <c r="BE74" s="5">
        <v>2396062</v>
      </c>
      <c r="BF74" s="5">
        <v>2479424</v>
      </c>
      <c r="BG74" s="5">
        <v>2339669</v>
      </c>
      <c r="BH74" s="5">
        <v>2063021</v>
      </c>
      <c r="BI74" s="5">
        <v>2016653</v>
      </c>
      <c r="BJ74" s="5">
        <v>2066614</v>
      </c>
      <c r="BK74" s="5">
        <v>2190418</v>
      </c>
      <c r="BL74" s="5">
        <v>2288935</v>
      </c>
      <c r="BM74" s="5">
        <v>2316412</v>
      </c>
      <c r="BN74" s="5">
        <v>1996884</v>
      </c>
      <c r="BO74" s="6">
        <v>17.65437869018799</v>
      </c>
      <c r="BP74" s="6">
        <v>18.07683366115765</v>
      </c>
      <c r="BQ74" s="6">
        <v>17.608009895764429</v>
      </c>
      <c r="BR74" s="6">
        <v>17.266628646092709</v>
      </c>
      <c r="BS74" s="6">
        <v>16.912264792564041</v>
      </c>
      <c r="BT74" s="6">
        <v>17.444412431814708</v>
      </c>
      <c r="BU74" s="6">
        <v>17.080881814408819</v>
      </c>
      <c r="BV74" s="6">
        <v>16.87992608921472</v>
      </c>
      <c r="BW74" s="6">
        <v>15.9754173501462</v>
      </c>
      <c r="BX74" s="6">
        <v>15.746235232403921</v>
      </c>
      <c r="BY74" s="6">
        <v>15.084443493616099</v>
      </c>
      <c r="BZ74" s="6">
        <v>14.678024239256651</v>
      </c>
      <c r="CA74" s="6">
        <v>14.37884643524216</v>
      </c>
      <c r="CB74" s="6">
        <v>13.255902617966489</v>
      </c>
      <c r="CC74" s="6">
        <v>13.12434744113396</v>
      </c>
      <c r="CD74" s="6">
        <v>12.858364655693981</v>
      </c>
      <c r="CE74" s="6">
        <v>12.896374992040229</v>
      </c>
      <c r="CF74" s="6">
        <v>12.95857175389575</v>
      </c>
      <c r="CG74" s="6">
        <v>13.32839237295388</v>
      </c>
      <c r="CH74" s="6">
        <v>12.499418273722791</v>
      </c>
      <c r="CI74" s="6" t="s">
        <v>220</v>
      </c>
      <c r="CJ74" s="6" t="s">
        <v>220</v>
      </c>
      <c r="CK74" s="6" t="s">
        <v>220</v>
      </c>
      <c r="CL74" s="6" t="s">
        <v>220</v>
      </c>
      <c r="CM74" s="6" t="s">
        <v>220</v>
      </c>
      <c r="CN74" s="6" t="s">
        <v>220</v>
      </c>
      <c r="CO74" s="6" t="s">
        <v>220</v>
      </c>
      <c r="CP74" s="6" t="s">
        <v>220</v>
      </c>
      <c r="CQ74" s="6" t="s">
        <v>220</v>
      </c>
      <c r="CR74" s="6" t="s">
        <v>220</v>
      </c>
      <c r="CS74" s="6" t="s">
        <v>220</v>
      </c>
      <c r="CT74" s="6" t="s">
        <v>220</v>
      </c>
      <c r="CU74" s="6">
        <v>15.23248812016976</v>
      </c>
      <c r="CV74" s="6">
        <v>14.908237596757941</v>
      </c>
      <c r="CW74" s="6">
        <v>14.225531070368641</v>
      </c>
      <c r="CX74" s="6">
        <v>14.09591617759925</v>
      </c>
      <c r="CY74" s="6">
        <v>14.01027524046247</v>
      </c>
      <c r="CZ74" s="6">
        <v>14.24281392219225</v>
      </c>
      <c r="DA74" s="6">
        <v>14.32638708633591</v>
      </c>
      <c r="DB74" s="6">
        <v>13.48464797310141</v>
      </c>
      <c r="DC74" s="6">
        <v>12.763157686046879</v>
      </c>
      <c r="DD74" s="6">
        <v>12.412194880968739</v>
      </c>
      <c r="DE74" s="6">
        <v>11.999287619780921</v>
      </c>
      <c r="DF74" s="6">
        <v>11.555968748323879</v>
      </c>
      <c r="DG74" s="6">
        <v>11.394073211841469</v>
      </c>
      <c r="DH74" s="6">
        <v>10.486911610898639</v>
      </c>
      <c r="DI74" s="6">
        <v>10.38186959697766</v>
      </c>
      <c r="DJ74" s="6">
        <v>10.164904755257171</v>
      </c>
      <c r="DK74" s="6">
        <v>10.21839679624021</v>
      </c>
      <c r="DL74" s="6">
        <v>10.0947669273587</v>
      </c>
      <c r="DM74" s="6">
        <v>10.439678591652269</v>
      </c>
      <c r="DN74" s="6">
        <v>9.5239730485795899</v>
      </c>
      <c r="DO74" s="6" t="s">
        <v>220</v>
      </c>
      <c r="DP74" s="6" t="s">
        <v>220</v>
      </c>
      <c r="DQ74" s="6" t="s">
        <v>220</v>
      </c>
      <c r="DR74" s="6" t="s">
        <v>220</v>
      </c>
      <c r="DS74" s="6" t="s">
        <v>220</v>
      </c>
      <c r="DT74" s="6" t="s">
        <v>220</v>
      </c>
      <c r="DU74" s="6" t="s">
        <v>220</v>
      </c>
      <c r="DV74" s="6" t="s">
        <v>220</v>
      </c>
      <c r="DW74" s="6" t="s">
        <v>220</v>
      </c>
      <c r="DX74" s="6" t="s">
        <v>220</v>
      </c>
      <c r="DY74" s="6" t="s">
        <v>220</v>
      </c>
      <c r="DZ74" s="6" t="s">
        <v>220</v>
      </c>
      <c r="EA74" s="6">
        <v>17.654378690187993</v>
      </c>
      <c r="EB74" s="6">
        <v>18.07683366115765</v>
      </c>
      <c r="EC74" s="6">
        <v>17.608009895764432</v>
      </c>
      <c r="ED74" s="6">
        <v>17.266628646092716</v>
      </c>
      <c r="EE74" s="6">
        <v>16.912264792564045</v>
      </c>
      <c r="EF74" s="6">
        <v>17.444412431814708</v>
      </c>
      <c r="EG74" s="6">
        <v>17.080881814408826</v>
      </c>
      <c r="EH74" s="6">
        <v>16.87992608921472</v>
      </c>
      <c r="EI74" s="6">
        <v>15.975417350146206</v>
      </c>
      <c r="EJ74" s="6">
        <v>15.746235232403926</v>
      </c>
      <c r="EK74" s="6">
        <v>15.084443493616103</v>
      </c>
      <c r="EL74" s="6">
        <v>14.678024239256658</v>
      </c>
      <c r="EM74" s="6">
        <v>14.378846435242169</v>
      </c>
      <c r="EN74" s="6">
        <v>13.255902617966491</v>
      </c>
      <c r="EO74" s="6">
        <v>13.12434744113397</v>
      </c>
      <c r="EP74" s="6">
        <v>12.858364655693984</v>
      </c>
      <c r="EQ74" s="6">
        <v>12.896374992040231</v>
      </c>
      <c r="ER74" s="6">
        <v>12.958571753895759</v>
      </c>
      <c r="ES74" s="6">
        <v>13.328392372953887</v>
      </c>
      <c r="ET74" s="6">
        <v>12.499418273722798</v>
      </c>
      <c r="EU74" s="6" t="s">
        <v>220</v>
      </c>
      <c r="EV74" s="6" t="s">
        <v>220</v>
      </c>
      <c r="EW74" s="6" t="s">
        <v>220</v>
      </c>
      <c r="EX74" s="6" t="s">
        <v>220</v>
      </c>
      <c r="EY74" s="6" t="s">
        <v>220</v>
      </c>
      <c r="EZ74" s="6" t="s">
        <v>220</v>
      </c>
      <c r="FA74" s="6" t="s">
        <v>220</v>
      </c>
      <c r="FB74" s="6" t="s">
        <v>220</v>
      </c>
      <c r="FC74" s="6" t="s">
        <v>220</v>
      </c>
      <c r="FD74" s="6" t="s">
        <v>220</v>
      </c>
      <c r="FE74" s="6" t="s">
        <v>220</v>
      </c>
      <c r="FF74" s="6" t="s">
        <v>220</v>
      </c>
      <c r="FG74" s="6">
        <v>15.232488120169769</v>
      </c>
      <c r="FH74" s="6">
        <v>14.908237596757948</v>
      </c>
      <c r="FI74" s="6">
        <v>14.225531070368648</v>
      </c>
      <c r="FJ74" s="6">
        <v>14.095916177599257</v>
      </c>
      <c r="FK74" s="6">
        <v>14.010275240462471</v>
      </c>
      <c r="FL74" s="6">
        <v>14.24281392219226</v>
      </c>
      <c r="FM74" s="6">
        <v>14.326387086335918</v>
      </c>
      <c r="FN74" s="6">
        <v>13.484647973101413</v>
      </c>
      <c r="FO74" s="6">
        <v>12.763157686046886</v>
      </c>
      <c r="FP74" s="6">
        <v>12.412194880968748</v>
      </c>
      <c r="FQ74" s="6">
        <v>11.999287619780922</v>
      </c>
      <c r="FR74" s="6">
        <v>11.555968748323888</v>
      </c>
      <c r="FS74" s="6">
        <v>11.394073211841473</v>
      </c>
      <c r="FT74" s="6">
        <v>10.486911610898645</v>
      </c>
      <c r="FU74" s="6">
        <v>10.381869596977669</v>
      </c>
      <c r="FV74" s="6">
        <v>10.164904755257179</v>
      </c>
      <c r="FW74" s="6">
        <v>10.218396796240215</v>
      </c>
      <c r="FX74" s="6">
        <v>10.094766927358702</v>
      </c>
      <c r="FY74" s="6">
        <v>10.439678591652271</v>
      </c>
      <c r="FZ74" s="6">
        <v>9.523973048579597</v>
      </c>
      <c r="GA74" s="6" t="s">
        <v>220</v>
      </c>
      <c r="GB74" s="6" t="s">
        <v>220</v>
      </c>
      <c r="GC74" s="6" t="s">
        <v>220</v>
      </c>
      <c r="GD74" s="6" t="s">
        <v>220</v>
      </c>
      <c r="GE74" s="6" t="s">
        <v>220</v>
      </c>
      <c r="GF74" s="6" t="s">
        <v>220</v>
      </c>
      <c r="GG74" s="6" t="s">
        <v>220</v>
      </c>
      <c r="GH74" s="6" t="s">
        <v>220</v>
      </c>
      <c r="GI74" s="6" t="s">
        <v>220</v>
      </c>
      <c r="GJ74" s="6" t="s">
        <v>220</v>
      </c>
      <c r="GK74" s="6" t="s">
        <v>220</v>
      </c>
      <c r="GL74" s="6" t="s">
        <v>220</v>
      </c>
      <c r="GM74" s="5">
        <v>222599</v>
      </c>
      <c r="GN74" s="5">
        <v>221911</v>
      </c>
      <c r="GO74" s="5">
        <v>221420</v>
      </c>
      <c r="GP74" s="5">
        <v>220612</v>
      </c>
      <c r="GQ74" s="5">
        <v>220648</v>
      </c>
      <c r="GR74" s="5">
        <v>219910</v>
      </c>
      <c r="GS74" s="5">
        <v>220367</v>
      </c>
      <c r="GT74" s="5">
        <v>115545</v>
      </c>
      <c r="GU74" s="5">
        <v>80888</v>
      </c>
      <c r="GV74" s="5">
        <v>80697</v>
      </c>
      <c r="GW74" s="5">
        <v>80323</v>
      </c>
      <c r="GX74" s="5">
        <v>79983</v>
      </c>
      <c r="GY74" s="5">
        <v>79461</v>
      </c>
      <c r="GZ74" s="5">
        <v>78856</v>
      </c>
      <c r="HA74" s="5">
        <v>77543</v>
      </c>
      <c r="HB74" s="5">
        <v>76132</v>
      </c>
      <c r="HC74" s="5">
        <v>75532</v>
      </c>
      <c r="HD74" s="5">
        <v>74543</v>
      </c>
      <c r="HE74" s="5">
        <v>73830</v>
      </c>
      <c r="HF74" s="5">
        <v>72400</v>
      </c>
      <c r="HG74" s="5" t="s">
        <v>220</v>
      </c>
      <c r="HH74" s="5" t="s">
        <v>220</v>
      </c>
      <c r="HI74" s="5" t="s">
        <v>220</v>
      </c>
      <c r="HJ74" s="5" t="s">
        <v>220</v>
      </c>
      <c r="HK74" s="5" t="s">
        <v>220</v>
      </c>
      <c r="HL74" s="5" t="s">
        <v>220</v>
      </c>
      <c r="HM74" s="5" t="s">
        <v>220</v>
      </c>
      <c r="HN74" s="5" t="s">
        <v>220</v>
      </c>
      <c r="HO74" s="5" t="s">
        <v>220</v>
      </c>
      <c r="HP74" s="5" t="s">
        <v>220</v>
      </c>
      <c r="HQ74" s="5" t="s">
        <v>220</v>
      </c>
      <c r="HR74" s="5" t="s">
        <v>220</v>
      </c>
      <c r="HS74" s="5">
        <v>266731</v>
      </c>
      <c r="HT74" s="5">
        <v>264748</v>
      </c>
      <c r="HU74" s="5">
        <v>263896</v>
      </c>
      <c r="HV74" s="5">
        <v>262316</v>
      </c>
      <c r="HW74" s="5">
        <v>260632</v>
      </c>
      <c r="HX74" s="5">
        <v>258928</v>
      </c>
      <c r="HY74" s="5">
        <v>258872</v>
      </c>
      <c r="HZ74" s="5">
        <v>136210</v>
      </c>
      <c r="IA74" s="5">
        <v>95590</v>
      </c>
      <c r="IB74" s="5">
        <v>95389</v>
      </c>
      <c r="IC74" s="5">
        <v>94936</v>
      </c>
      <c r="ID74" s="5">
        <v>94546</v>
      </c>
      <c r="IE74" s="5">
        <v>93873</v>
      </c>
      <c r="IF74" s="5">
        <v>93033</v>
      </c>
      <c r="IG74" s="5">
        <v>91600</v>
      </c>
      <c r="IH74" s="5">
        <v>89815</v>
      </c>
      <c r="II74" s="5">
        <v>89115</v>
      </c>
      <c r="IJ74" s="5">
        <v>87962</v>
      </c>
      <c r="IK74" s="5">
        <v>86975</v>
      </c>
      <c r="IL74" s="5">
        <v>85220</v>
      </c>
      <c r="IM74" s="5" t="s">
        <v>220</v>
      </c>
      <c r="IN74" s="5" t="s">
        <v>220</v>
      </c>
      <c r="IO74" s="5" t="s">
        <v>220</v>
      </c>
      <c r="IP74" s="5" t="s">
        <v>220</v>
      </c>
      <c r="IQ74" s="5" t="s">
        <v>220</v>
      </c>
      <c r="IR74" s="5" t="s">
        <v>220</v>
      </c>
      <c r="IS74" s="5" t="s">
        <v>220</v>
      </c>
      <c r="IT74" s="5" t="s">
        <v>220</v>
      </c>
      <c r="IU74" s="5" t="s">
        <v>220</v>
      </c>
      <c r="IV74" s="5" t="s">
        <v>220</v>
      </c>
      <c r="IW74" s="5" t="s">
        <v>220</v>
      </c>
      <c r="IX74" s="5" t="s">
        <v>220</v>
      </c>
      <c r="IY74">
        <v>4128426</v>
      </c>
      <c r="IZ74">
        <v>4222263</v>
      </c>
      <c r="JA74">
        <v>4146861</v>
      </c>
      <c r="JB74">
        <v>4222833</v>
      </c>
      <c r="JC74">
        <v>4229974</v>
      </c>
      <c r="JD74">
        <v>4281682</v>
      </c>
      <c r="JE74">
        <v>4295605</v>
      </c>
      <c r="JF74">
        <v>2477751</v>
      </c>
      <c r="JG74">
        <v>1891499</v>
      </c>
      <c r="JH74">
        <v>1912901</v>
      </c>
      <c r="JI74">
        <v>1875403</v>
      </c>
      <c r="JJ74">
        <v>1957655</v>
      </c>
      <c r="JK74">
        <v>1982794</v>
      </c>
      <c r="JL74">
        <v>1962923</v>
      </c>
      <c r="JM74">
        <v>2008251</v>
      </c>
      <c r="JN74">
        <v>1969925</v>
      </c>
      <c r="JO74">
        <v>1933728</v>
      </c>
      <c r="JP74">
        <v>1948148</v>
      </c>
      <c r="JQ74">
        <v>1953154</v>
      </c>
      <c r="JR74">
        <v>1951066</v>
      </c>
      <c r="JS74" t="s">
        <v>220</v>
      </c>
      <c r="JT74" t="s">
        <v>220</v>
      </c>
      <c r="JU74" t="s">
        <v>220</v>
      </c>
      <c r="JV74" t="s">
        <v>220</v>
      </c>
      <c r="JW74" t="s">
        <v>220</v>
      </c>
      <c r="JX74" t="s">
        <v>220</v>
      </c>
      <c r="JY74" t="s">
        <v>220</v>
      </c>
      <c r="JZ74" t="s">
        <v>220</v>
      </c>
      <c r="KA74" t="s">
        <v>220</v>
      </c>
      <c r="KB74" t="s">
        <v>220</v>
      </c>
      <c r="KC74" t="s">
        <v>220</v>
      </c>
      <c r="KD74" t="s">
        <v>220</v>
      </c>
    </row>
    <row r="75" spans="1:290" hidden="1" x14ac:dyDescent="0.3">
      <c r="A75" s="1" t="s">
        <v>73</v>
      </c>
      <c r="B75" s="2">
        <v>4625922</v>
      </c>
      <c r="C75" s="5" t="s">
        <v>220</v>
      </c>
      <c r="D75" s="5" t="s">
        <v>220</v>
      </c>
      <c r="E75" s="5" t="s">
        <v>220</v>
      </c>
      <c r="F75" s="5" t="s">
        <v>220</v>
      </c>
      <c r="G75" s="5" t="s">
        <v>220</v>
      </c>
      <c r="H75" s="5" t="s">
        <v>220</v>
      </c>
      <c r="I75" s="5" t="s">
        <v>220</v>
      </c>
      <c r="J75" s="5" t="s">
        <v>220</v>
      </c>
      <c r="K75" s="5" t="s">
        <v>220</v>
      </c>
      <c r="L75" s="5" t="s">
        <v>220</v>
      </c>
      <c r="M75" s="5" t="s">
        <v>220</v>
      </c>
      <c r="N75" s="5" t="s">
        <v>220</v>
      </c>
      <c r="O75" s="5" t="s">
        <v>220</v>
      </c>
      <c r="P75" s="5" t="s">
        <v>220</v>
      </c>
      <c r="Q75" s="5" t="s">
        <v>220</v>
      </c>
      <c r="R75" s="5" t="s">
        <v>220</v>
      </c>
      <c r="S75" s="5" t="s">
        <v>220</v>
      </c>
      <c r="T75" s="5" t="s">
        <v>220</v>
      </c>
      <c r="U75" s="5" t="s">
        <v>220</v>
      </c>
      <c r="V75" s="5" t="s">
        <v>220</v>
      </c>
      <c r="W75" s="5" t="s">
        <v>220</v>
      </c>
      <c r="X75" s="5" t="s">
        <v>220</v>
      </c>
      <c r="Y75" s="5" t="s">
        <v>220</v>
      </c>
      <c r="Z75" s="5" t="s">
        <v>220</v>
      </c>
      <c r="AA75" s="5" t="s">
        <v>220</v>
      </c>
      <c r="AB75" s="5" t="s">
        <v>220</v>
      </c>
      <c r="AC75" s="5" t="s">
        <v>220</v>
      </c>
      <c r="AD75" s="5" t="s">
        <v>220</v>
      </c>
      <c r="AE75" s="5" t="s">
        <v>220</v>
      </c>
      <c r="AF75" s="5" t="s">
        <v>220</v>
      </c>
      <c r="AG75" s="5" t="s">
        <v>220</v>
      </c>
      <c r="AH75" s="5" t="s">
        <v>220</v>
      </c>
      <c r="AI75" s="5" t="s">
        <v>220</v>
      </c>
      <c r="AJ75" s="5" t="s">
        <v>220</v>
      </c>
      <c r="AK75" s="5" t="s">
        <v>220</v>
      </c>
      <c r="AL75" s="5" t="s">
        <v>220</v>
      </c>
      <c r="AM75" s="5" t="s">
        <v>220</v>
      </c>
      <c r="AN75" s="5" t="s">
        <v>220</v>
      </c>
      <c r="AO75" s="5" t="s">
        <v>220</v>
      </c>
      <c r="AP75" s="5" t="s">
        <v>220</v>
      </c>
      <c r="AQ75" s="5" t="s">
        <v>220</v>
      </c>
      <c r="AR75" s="5" t="s">
        <v>220</v>
      </c>
      <c r="AS75" s="5" t="s">
        <v>220</v>
      </c>
      <c r="AT75" s="5" t="s">
        <v>220</v>
      </c>
      <c r="AU75" s="5" t="s">
        <v>220</v>
      </c>
      <c r="AV75" s="5" t="s">
        <v>220</v>
      </c>
      <c r="AW75" s="5" t="s">
        <v>220</v>
      </c>
      <c r="AX75" s="5" t="s">
        <v>220</v>
      </c>
      <c r="AY75" s="5" t="s">
        <v>220</v>
      </c>
      <c r="AZ75" s="5" t="s">
        <v>220</v>
      </c>
      <c r="BA75" s="5" t="s">
        <v>220</v>
      </c>
      <c r="BB75" s="5" t="s">
        <v>220</v>
      </c>
      <c r="BC75" s="5" t="s">
        <v>220</v>
      </c>
      <c r="BD75" s="5" t="s">
        <v>220</v>
      </c>
      <c r="BE75" s="5" t="s">
        <v>220</v>
      </c>
      <c r="BF75" s="5" t="s">
        <v>220</v>
      </c>
      <c r="BG75" s="5" t="s">
        <v>220</v>
      </c>
      <c r="BH75" s="5" t="s">
        <v>220</v>
      </c>
      <c r="BI75" s="5" t="s">
        <v>220</v>
      </c>
      <c r="BJ75" s="5" t="s">
        <v>220</v>
      </c>
      <c r="BK75" s="5" t="s">
        <v>220</v>
      </c>
      <c r="BL75" s="5" t="s">
        <v>220</v>
      </c>
      <c r="BM75" s="5" t="s">
        <v>220</v>
      </c>
      <c r="BN75" s="5" t="s">
        <v>220</v>
      </c>
      <c r="BO75" s="6" t="s">
        <v>220</v>
      </c>
      <c r="BP75" s="6" t="s">
        <v>220</v>
      </c>
      <c r="BQ75" s="6" t="s">
        <v>220</v>
      </c>
      <c r="BR75" s="6" t="s">
        <v>220</v>
      </c>
      <c r="BS75" s="6" t="s">
        <v>220</v>
      </c>
      <c r="BT75" s="6" t="s">
        <v>220</v>
      </c>
      <c r="BU75" s="6" t="s">
        <v>220</v>
      </c>
      <c r="BV75" s="6" t="s">
        <v>220</v>
      </c>
      <c r="BW75" s="6" t="s">
        <v>220</v>
      </c>
      <c r="BX75" s="6" t="s">
        <v>220</v>
      </c>
      <c r="BY75" s="6" t="s">
        <v>220</v>
      </c>
      <c r="BZ75" s="6" t="s">
        <v>220</v>
      </c>
      <c r="CA75" s="6" t="s">
        <v>220</v>
      </c>
      <c r="CB75" s="6" t="s">
        <v>220</v>
      </c>
      <c r="CC75" s="6" t="s">
        <v>220</v>
      </c>
      <c r="CD75" s="6" t="s">
        <v>220</v>
      </c>
      <c r="CE75" s="6" t="s">
        <v>220</v>
      </c>
      <c r="CF75" s="6" t="s">
        <v>220</v>
      </c>
      <c r="CG75" s="6" t="s">
        <v>220</v>
      </c>
      <c r="CH75" s="6" t="s">
        <v>220</v>
      </c>
      <c r="CI75" s="6" t="s">
        <v>220</v>
      </c>
      <c r="CJ75" s="6" t="s">
        <v>220</v>
      </c>
      <c r="CK75" s="6" t="s">
        <v>220</v>
      </c>
      <c r="CL75" s="6" t="s">
        <v>220</v>
      </c>
      <c r="CM75" s="6" t="s">
        <v>220</v>
      </c>
      <c r="CN75" s="6" t="s">
        <v>220</v>
      </c>
      <c r="CO75" s="6" t="s">
        <v>220</v>
      </c>
      <c r="CP75" s="6" t="s">
        <v>220</v>
      </c>
      <c r="CQ75" s="6" t="s">
        <v>220</v>
      </c>
      <c r="CR75" s="6" t="s">
        <v>220</v>
      </c>
      <c r="CS75" s="6" t="s">
        <v>220</v>
      </c>
      <c r="CT75" s="6" t="s">
        <v>220</v>
      </c>
      <c r="CU75" s="6" t="s">
        <v>220</v>
      </c>
      <c r="CV75" s="6" t="s">
        <v>220</v>
      </c>
      <c r="CW75" s="6" t="s">
        <v>220</v>
      </c>
      <c r="CX75" s="6" t="s">
        <v>220</v>
      </c>
      <c r="CY75" s="6" t="s">
        <v>220</v>
      </c>
      <c r="CZ75" s="6" t="s">
        <v>220</v>
      </c>
      <c r="DA75" s="6" t="s">
        <v>220</v>
      </c>
      <c r="DB75" s="6" t="s">
        <v>220</v>
      </c>
      <c r="DC75" s="6" t="s">
        <v>220</v>
      </c>
      <c r="DD75" s="6" t="s">
        <v>220</v>
      </c>
      <c r="DE75" s="6" t="s">
        <v>220</v>
      </c>
      <c r="DF75" s="6" t="s">
        <v>220</v>
      </c>
      <c r="DG75" s="6" t="s">
        <v>220</v>
      </c>
      <c r="DH75" s="6" t="s">
        <v>220</v>
      </c>
      <c r="DI75" s="6" t="s">
        <v>220</v>
      </c>
      <c r="DJ75" s="6" t="s">
        <v>220</v>
      </c>
      <c r="DK75" s="6" t="s">
        <v>220</v>
      </c>
      <c r="DL75" s="6" t="s">
        <v>220</v>
      </c>
      <c r="DM75" s="6" t="s">
        <v>220</v>
      </c>
      <c r="DN75" s="6" t="s">
        <v>220</v>
      </c>
      <c r="DO75" s="6" t="s">
        <v>220</v>
      </c>
      <c r="DP75" s="6" t="s">
        <v>220</v>
      </c>
      <c r="DQ75" s="6" t="s">
        <v>220</v>
      </c>
      <c r="DR75" s="6" t="s">
        <v>220</v>
      </c>
      <c r="DS75" s="6" t="s">
        <v>220</v>
      </c>
      <c r="DT75" s="6" t="s">
        <v>220</v>
      </c>
      <c r="DU75" s="6" t="s">
        <v>220</v>
      </c>
      <c r="DV75" s="6" t="s">
        <v>220</v>
      </c>
      <c r="DW75" s="6" t="s">
        <v>220</v>
      </c>
      <c r="DX75" s="6" t="s">
        <v>220</v>
      </c>
      <c r="DY75" s="6" t="s">
        <v>220</v>
      </c>
      <c r="DZ75" s="6" t="s">
        <v>220</v>
      </c>
      <c r="EA75" s="6" t="s">
        <v>220</v>
      </c>
      <c r="EB75" s="6" t="s">
        <v>220</v>
      </c>
      <c r="EC75" s="6" t="s">
        <v>220</v>
      </c>
      <c r="ED75" s="6" t="s">
        <v>220</v>
      </c>
      <c r="EE75" s="6" t="s">
        <v>220</v>
      </c>
      <c r="EF75" s="6" t="s">
        <v>220</v>
      </c>
      <c r="EG75" s="6" t="s">
        <v>220</v>
      </c>
      <c r="EH75" s="6" t="s">
        <v>220</v>
      </c>
      <c r="EI75" s="6" t="s">
        <v>220</v>
      </c>
      <c r="EJ75" s="6" t="s">
        <v>220</v>
      </c>
      <c r="EK75" s="6" t="s">
        <v>220</v>
      </c>
      <c r="EL75" s="6" t="s">
        <v>220</v>
      </c>
      <c r="EM75" s="6" t="s">
        <v>220</v>
      </c>
      <c r="EN75" s="6" t="s">
        <v>220</v>
      </c>
      <c r="EO75" s="6" t="s">
        <v>220</v>
      </c>
      <c r="EP75" s="6" t="s">
        <v>220</v>
      </c>
      <c r="EQ75" s="6" t="s">
        <v>220</v>
      </c>
      <c r="ER75" s="6" t="s">
        <v>220</v>
      </c>
      <c r="ES75" s="6" t="s">
        <v>220</v>
      </c>
      <c r="ET75" s="6" t="s">
        <v>220</v>
      </c>
      <c r="EU75" s="6" t="s">
        <v>220</v>
      </c>
      <c r="EV75" s="6" t="s">
        <v>220</v>
      </c>
      <c r="EW75" s="6" t="s">
        <v>220</v>
      </c>
      <c r="EX75" s="6" t="s">
        <v>220</v>
      </c>
      <c r="EY75" s="6" t="s">
        <v>220</v>
      </c>
      <c r="EZ75" s="6" t="s">
        <v>220</v>
      </c>
      <c r="FA75" s="6" t="s">
        <v>220</v>
      </c>
      <c r="FB75" s="6" t="s">
        <v>220</v>
      </c>
      <c r="FC75" s="6" t="s">
        <v>220</v>
      </c>
      <c r="FD75" s="6" t="s">
        <v>220</v>
      </c>
      <c r="FE75" s="6" t="s">
        <v>220</v>
      </c>
      <c r="FF75" s="6" t="s">
        <v>220</v>
      </c>
      <c r="FG75" s="6" t="s">
        <v>220</v>
      </c>
      <c r="FH75" s="6" t="s">
        <v>220</v>
      </c>
      <c r="FI75" s="6" t="s">
        <v>220</v>
      </c>
      <c r="FJ75" s="6" t="s">
        <v>220</v>
      </c>
      <c r="FK75" s="6" t="s">
        <v>220</v>
      </c>
      <c r="FL75" s="6" t="s">
        <v>220</v>
      </c>
      <c r="FM75" s="6" t="s">
        <v>220</v>
      </c>
      <c r="FN75" s="6" t="s">
        <v>220</v>
      </c>
      <c r="FO75" s="6" t="s">
        <v>220</v>
      </c>
      <c r="FP75" s="6" t="s">
        <v>220</v>
      </c>
      <c r="FQ75" s="6" t="s">
        <v>220</v>
      </c>
      <c r="FR75" s="6" t="s">
        <v>220</v>
      </c>
      <c r="FS75" s="6" t="s">
        <v>220</v>
      </c>
      <c r="FT75" s="6" t="s">
        <v>220</v>
      </c>
      <c r="FU75" s="6" t="s">
        <v>220</v>
      </c>
      <c r="FV75" s="6" t="s">
        <v>220</v>
      </c>
      <c r="FW75" s="6" t="s">
        <v>220</v>
      </c>
      <c r="FX75" s="6" t="s">
        <v>220</v>
      </c>
      <c r="FY75" s="6" t="s">
        <v>220</v>
      </c>
      <c r="FZ75" s="6" t="s">
        <v>220</v>
      </c>
      <c r="GA75" s="6" t="s">
        <v>220</v>
      </c>
      <c r="GB75" s="6" t="s">
        <v>220</v>
      </c>
      <c r="GC75" s="6" t="s">
        <v>220</v>
      </c>
      <c r="GD75" s="6" t="s">
        <v>220</v>
      </c>
      <c r="GE75" s="6" t="s">
        <v>220</v>
      </c>
      <c r="GF75" s="6" t="s">
        <v>220</v>
      </c>
      <c r="GG75" s="6" t="s">
        <v>220</v>
      </c>
      <c r="GH75" s="6" t="s">
        <v>220</v>
      </c>
      <c r="GI75" s="6" t="s">
        <v>220</v>
      </c>
      <c r="GJ75" s="6" t="s">
        <v>220</v>
      </c>
      <c r="GK75" s="6" t="s">
        <v>220</v>
      </c>
      <c r="GL75" s="6" t="s">
        <v>220</v>
      </c>
      <c r="GM75" s="5" t="s">
        <v>220</v>
      </c>
      <c r="GN75" s="5" t="s">
        <v>220</v>
      </c>
      <c r="GO75" s="5" t="s">
        <v>220</v>
      </c>
      <c r="GP75" s="5" t="s">
        <v>220</v>
      </c>
      <c r="GQ75" s="5" t="s">
        <v>220</v>
      </c>
      <c r="GR75" s="5" t="s">
        <v>220</v>
      </c>
      <c r="GS75" s="5" t="s">
        <v>220</v>
      </c>
      <c r="GT75" s="5" t="s">
        <v>220</v>
      </c>
      <c r="GU75" s="5" t="s">
        <v>220</v>
      </c>
      <c r="GV75" s="5" t="s">
        <v>220</v>
      </c>
      <c r="GW75" s="5" t="s">
        <v>220</v>
      </c>
      <c r="GX75" s="5" t="s">
        <v>220</v>
      </c>
      <c r="GY75" s="5" t="s">
        <v>220</v>
      </c>
      <c r="GZ75" s="5" t="s">
        <v>220</v>
      </c>
      <c r="HA75" s="5" t="s">
        <v>220</v>
      </c>
      <c r="HB75" s="5" t="s">
        <v>220</v>
      </c>
      <c r="HC75" s="5" t="s">
        <v>220</v>
      </c>
      <c r="HD75" s="5" t="s">
        <v>220</v>
      </c>
      <c r="HE75" s="5" t="s">
        <v>220</v>
      </c>
      <c r="HF75" s="5" t="s">
        <v>220</v>
      </c>
      <c r="HG75" s="5" t="s">
        <v>220</v>
      </c>
      <c r="HH75" s="5" t="s">
        <v>220</v>
      </c>
      <c r="HI75" s="5" t="s">
        <v>220</v>
      </c>
      <c r="HJ75" s="5" t="s">
        <v>220</v>
      </c>
      <c r="HK75" s="5" t="s">
        <v>220</v>
      </c>
      <c r="HL75" s="5" t="s">
        <v>220</v>
      </c>
      <c r="HM75" s="5" t="s">
        <v>220</v>
      </c>
      <c r="HN75" s="5" t="s">
        <v>220</v>
      </c>
      <c r="HO75" s="5" t="s">
        <v>220</v>
      </c>
      <c r="HP75" s="5" t="s">
        <v>220</v>
      </c>
      <c r="HQ75" s="5" t="s">
        <v>220</v>
      </c>
      <c r="HR75" s="5" t="s">
        <v>220</v>
      </c>
      <c r="HS75" s="5" t="s">
        <v>220</v>
      </c>
      <c r="HT75" s="5" t="s">
        <v>220</v>
      </c>
      <c r="HU75" s="5" t="s">
        <v>220</v>
      </c>
      <c r="HV75" s="5" t="s">
        <v>220</v>
      </c>
      <c r="HW75" s="5" t="s">
        <v>220</v>
      </c>
      <c r="HX75" s="5" t="s">
        <v>220</v>
      </c>
      <c r="HY75" s="5" t="s">
        <v>220</v>
      </c>
      <c r="HZ75" s="5" t="s">
        <v>220</v>
      </c>
      <c r="IA75" s="5" t="s">
        <v>220</v>
      </c>
      <c r="IB75" s="5" t="s">
        <v>220</v>
      </c>
      <c r="IC75" s="5" t="s">
        <v>220</v>
      </c>
      <c r="ID75" s="5" t="s">
        <v>220</v>
      </c>
      <c r="IE75" s="5" t="s">
        <v>220</v>
      </c>
      <c r="IF75" s="5" t="s">
        <v>220</v>
      </c>
      <c r="IG75" s="5" t="s">
        <v>220</v>
      </c>
      <c r="IH75" s="5" t="s">
        <v>220</v>
      </c>
      <c r="II75" s="5" t="s">
        <v>220</v>
      </c>
      <c r="IJ75" s="5" t="s">
        <v>220</v>
      </c>
      <c r="IK75" s="5" t="s">
        <v>220</v>
      </c>
      <c r="IL75" s="5" t="s">
        <v>220</v>
      </c>
      <c r="IM75" s="5" t="s">
        <v>220</v>
      </c>
      <c r="IN75" s="5" t="s">
        <v>220</v>
      </c>
      <c r="IO75" s="5" t="s">
        <v>220</v>
      </c>
      <c r="IP75" s="5" t="s">
        <v>220</v>
      </c>
      <c r="IQ75" s="5" t="s">
        <v>220</v>
      </c>
      <c r="IR75" s="5" t="s">
        <v>220</v>
      </c>
      <c r="IS75" s="5" t="s">
        <v>220</v>
      </c>
      <c r="IT75" s="5" t="s">
        <v>220</v>
      </c>
      <c r="IU75" s="5" t="s">
        <v>220</v>
      </c>
      <c r="IV75" s="5" t="s">
        <v>220</v>
      </c>
      <c r="IW75" s="5" t="s">
        <v>220</v>
      </c>
      <c r="IX75" s="5" t="s">
        <v>220</v>
      </c>
      <c r="IY75" t="s">
        <v>220</v>
      </c>
      <c r="IZ75" t="s">
        <v>220</v>
      </c>
      <c r="JA75" t="s">
        <v>220</v>
      </c>
      <c r="JB75" t="s">
        <v>220</v>
      </c>
      <c r="JC75" t="s">
        <v>220</v>
      </c>
      <c r="JD75" t="s">
        <v>220</v>
      </c>
      <c r="JE75" t="s">
        <v>220</v>
      </c>
      <c r="JF75" t="s">
        <v>220</v>
      </c>
      <c r="JG75" t="s">
        <v>220</v>
      </c>
      <c r="JH75" t="s">
        <v>220</v>
      </c>
      <c r="JI75" t="s">
        <v>220</v>
      </c>
      <c r="JJ75" t="s">
        <v>220</v>
      </c>
      <c r="JK75" t="s">
        <v>220</v>
      </c>
      <c r="JL75" t="s">
        <v>220</v>
      </c>
      <c r="JM75" t="s">
        <v>220</v>
      </c>
      <c r="JN75" t="s">
        <v>220</v>
      </c>
      <c r="JO75" t="s">
        <v>220</v>
      </c>
      <c r="JP75" t="s">
        <v>220</v>
      </c>
      <c r="JQ75" t="s">
        <v>220</v>
      </c>
      <c r="JR75" t="s">
        <v>220</v>
      </c>
      <c r="JS75" t="s">
        <v>220</v>
      </c>
      <c r="JT75" t="s">
        <v>220</v>
      </c>
      <c r="JU75" t="s">
        <v>220</v>
      </c>
      <c r="JV75" t="s">
        <v>220</v>
      </c>
      <c r="JW75" t="s">
        <v>220</v>
      </c>
      <c r="JX75" t="s">
        <v>220</v>
      </c>
      <c r="JY75" t="s">
        <v>220</v>
      </c>
      <c r="JZ75" t="s">
        <v>220</v>
      </c>
      <c r="KA75" t="s">
        <v>220</v>
      </c>
      <c r="KB75" t="s">
        <v>220</v>
      </c>
      <c r="KC75" t="s">
        <v>220</v>
      </c>
      <c r="KD75" t="s">
        <v>220</v>
      </c>
    </row>
    <row r="76" spans="1:290" hidden="1" x14ac:dyDescent="0.3">
      <c r="A76" s="1" t="s">
        <v>74</v>
      </c>
      <c r="B76" s="2">
        <v>4057000</v>
      </c>
      <c r="C76" s="5">
        <v>5547327</v>
      </c>
      <c r="D76" s="5">
        <v>5519378</v>
      </c>
      <c r="E76" s="5">
        <v>5229276</v>
      </c>
      <c r="F76" s="5">
        <v>5357622</v>
      </c>
      <c r="G76" s="5">
        <v>5364991</v>
      </c>
      <c r="H76" s="5">
        <v>5362423</v>
      </c>
      <c r="I76" s="5">
        <v>5088828</v>
      </c>
      <c r="J76" s="5">
        <v>5053724</v>
      </c>
      <c r="K76" s="5">
        <v>5304769</v>
      </c>
      <c r="L76" s="5">
        <v>5651275</v>
      </c>
      <c r="M76" s="5">
        <v>5254491</v>
      </c>
      <c r="N76" s="5">
        <v>5348643</v>
      </c>
      <c r="O76" s="5">
        <v>5477111</v>
      </c>
      <c r="P76" s="5">
        <v>5425491</v>
      </c>
      <c r="Q76" s="5">
        <v>5319630</v>
      </c>
      <c r="R76" s="5">
        <v>5215332</v>
      </c>
      <c r="S76" s="5">
        <v>5101099</v>
      </c>
      <c r="T76" s="5">
        <v>5143802</v>
      </c>
      <c r="U76" s="5">
        <v>4716404</v>
      </c>
      <c r="V76" s="5">
        <v>4790038</v>
      </c>
      <c r="W76" s="5">
        <v>4471118</v>
      </c>
      <c r="X76" s="5">
        <v>4437558</v>
      </c>
      <c r="Y76" s="5">
        <v>4119492</v>
      </c>
      <c r="Z76" s="5">
        <v>4159924</v>
      </c>
      <c r="AA76" s="5">
        <v>4014142</v>
      </c>
      <c r="AB76" s="5">
        <v>3751932</v>
      </c>
      <c r="AC76" s="5">
        <v>3712980</v>
      </c>
      <c r="AD76" s="5">
        <v>3596515</v>
      </c>
      <c r="AE76" s="5">
        <v>3455099</v>
      </c>
      <c r="AF76" s="5">
        <v>3360838</v>
      </c>
      <c r="AG76" s="5">
        <v>3293750</v>
      </c>
      <c r="AH76" s="5">
        <v>3154542</v>
      </c>
      <c r="AI76" s="5">
        <v>14942931</v>
      </c>
      <c r="AJ76" s="5">
        <v>15492844</v>
      </c>
      <c r="AK76" s="5">
        <v>15445454</v>
      </c>
      <c r="AL76" s="5">
        <v>14616769</v>
      </c>
      <c r="AM76" s="5">
        <v>14031937</v>
      </c>
      <c r="AN76" s="5">
        <v>16028868</v>
      </c>
      <c r="AO76" s="5">
        <v>14909545</v>
      </c>
      <c r="AP76" s="5">
        <v>16009992</v>
      </c>
      <c r="AQ76" s="5">
        <v>15661145</v>
      </c>
      <c r="AR76" s="5">
        <v>15471157</v>
      </c>
      <c r="AS76" s="5">
        <v>13586885</v>
      </c>
      <c r="AT76" s="5">
        <v>15231396</v>
      </c>
      <c r="AU76" s="5">
        <v>16632354</v>
      </c>
      <c r="AV76" s="5">
        <v>16445780</v>
      </c>
      <c r="AW76" s="5">
        <v>15511112</v>
      </c>
      <c r="AX76" s="5">
        <v>16428139</v>
      </c>
      <c r="AY76" s="5">
        <v>15827874</v>
      </c>
      <c r="AZ76" s="5">
        <v>14648878</v>
      </c>
      <c r="BA76" s="5">
        <v>13229340</v>
      </c>
      <c r="BB76" s="5">
        <v>13734977</v>
      </c>
      <c r="BC76" s="5">
        <v>13633138</v>
      </c>
      <c r="BD76" s="5">
        <v>12502158</v>
      </c>
      <c r="BE76" s="5">
        <v>11317844</v>
      </c>
      <c r="BF76" s="5">
        <v>11038203</v>
      </c>
      <c r="BG76" s="5">
        <v>10690299</v>
      </c>
      <c r="BH76" s="5">
        <v>10458273</v>
      </c>
      <c r="BI76" s="5">
        <v>10683134</v>
      </c>
      <c r="BJ76" s="5">
        <v>10801514</v>
      </c>
      <c r="BK76" s="5">
        <v>10648557</v>
      </c>
      <c r="BL76" s="5">
        <v>9549116</v>
      </c>
      <c r="BM76" s="5">
        <v>9215481</v>
      </c>
      <c r="BN76" s="5">
        <v>9139246</v>
      </c>
      <c r="BO76" s="6">
        <v>13.254279128592071</v>
      </c>
      <c r="BP76" s="6">
        <v>12.64392244127464</v>
      </c>
      <c r="BQ76" s="6">
        <v>13.767928868164541</v>
      </c>
      <c r="BR76" s="6">
        <v>13.356744212872011</v>
      </c>
      <c r="BS76" s="6">
        <v>13.688410660893931</v>
      </c>
      <c r="BT76" s="6">
        <v>13.002405815430819</v>
      </c>
      <c r="BU76" s="6">
        <v>12.429087320481781</v>
      </c>
      <c r="BV76" s="6">
        <v>12.05950305161104</v>
      </c>
      <c r="BW76" s="6">
        <v>12.014698472261459</v>
      </c>
      <c r="BX76" s="6">
        <v>12.51392163961612</v>
      </c>
      <c r="BY76" s="6">
        <v>11.191816676439251</v>
      </c>
      <c r="BZ76" s="6">
        <v>10.87608779948256</v>
      </c>
      <c r="CA76" s="6">
        <v>9.8166350837147505</v>
      </c>
      <c r="CB76" s="6">
        <v>9.41841024157997</v>
      </c>
      <c r="CC76" s="6">
        <v>8.7477136567768792</v>
      </c>
      <c r="CD76" s="6">
        <v>7.6962118614883899</v>
      </c>
      <c r="CE76" s="6">
        <v>7.4780748226999698</v>
      </c>
      <c r="CF76" s="6">
        <v>7.0408231109984403</v>
      </c>
      <c r="CG76" s="6">
        <v>6.3804118561514196</v>
      </c>
      <c r="CH76" s="6">
        <v>6.4452098292330797</v>
      </c>
      <c r="CI76" s="6" t="s">
        <v>220</v>
      </c>
      <c r="CJ76" s="6" t="s">
        <v>220</v>
      </c>
      <c r="CK76" s="6" t="s">
        <v>220</v>
      </c>
      <c r="CL76" s="6" t="s">
        <v>220</v>
      </c>
      <c r="CM76" s="6" t="s">
        <v>220</v>
      </c>
      <c r="CN76" s="6" t="s">
        <v>220</v>
      </c>
      <c r="CO76" s="6" t="s">
        <v>220</v>
      </c>
      <c r="CP76" s="6" t="s">
        <v>220</v>
      </c>
      <c r="CQ76" s="6" t="s">
        <v>220</v>
      </c>
      <c r="CR76" s="6" t="s">
        <v>220</v>
      </c>
      <c r="CS76" s="6" t="s">
        <v>220</v>
      </c>
      <c r="CT76" s="6" t="s">
        <v>220</v>
      </c>
      <c r="CU76" s="6">
        <v>11.366025843073491</v>
      </c>
      <c r="CV76" s="6">
        <v>10.90046937838915</v>
      </c>
      <c r="CW76" s="6">
        <v>11.847574948765409</v>
      </c>
      <c r="CX76" s="6">
        <v>11.53755739856634</v>
      </c>
      <c r="CY76" s="6">
        <v>11.935227107078269</v>
      </c>
      <c r="CZ76" s="6">
        <v>11.369137256297069</v>
      </c>
      <c r="DA76" s="6">
        <v>11.017064302649491</v>
      </c>
      <c r="DB76" s="6">
        <v>10.73347354884355</v>
      </c>
      <c r="DC76" s="6">
        <v>10.946182830210841</v>
      </c>
      <c r="DD76" s="6">
        <v>11.521291781679951</v>
      </c>
      <c r="DE76" s="6">
        <v>10.149370475025551</v>
      </c>
      <c r="DF76" s="6">
        <v>9.7091419953516205</v>
      </c>
      <c r="DG76" s="6">
        <v>8.7348214825107195</v>
      </c>
      <c r="DH76" s="6">
        <v>8.3301075870951404</v>
      </c>
      <c r="DI76" s="6">
        <v>7.6952309194782096</v>
      </c>
      <c r="DJ76" s="6">
        <v>6.6706746056569104</v>
      </c>
      <c r="DK76" s="6">
        <v>6.4234042570783796</v>
      </c>
      <c r="DL76" s="6">
        <v>6.1146054404344898</v>
      </c>
      <c r="DM76" s="6">
        <v>5.5058936952657298</v>
      </c>
      <c r="DN76" s="6">
        <v>5.6274099633490202</v>
      </c>
      <c r="DO76" s="6" t="s">
        <v>220</v>
      </c>
      <c r="DP76" s="6" t="s">
        <v>220</v>
      </c>
      <c r="DQ76" s="6" t="s">
        <v>220</v>
      </c>
      <c r="DR76" s="6" t="s">
        <v>220</v>
      </c>
      <c r="DS76" s="6" t="s">
        <v>220</v>
      </c>
      <c r="DT76" s="6" t="s">
        <v>220</v>
      </c>
      <c r="DU76" s="6" t="s">
        <v>220</v>
      </c>
      <c r="DV76" s="6" t="s">
        <v>220</v>
      </c>
      <c r="DW76" s="6" t="s">
        <v>220</v>
      </c>
      <c r="DX76" s="6" t="s">
        <v>220</v>
      </c>
      <c r="DY76" s="6" t="s">
        <v>220</v>
      </c>
      <c r="DZ76" s="6" t="s">
        <v>220</v>
      </c>
      <c r="EA76" s="6">
        <v>13.254279128592074</v>
      </c>
      <c r="EB76" s="6">
        <v>12.643922441274643</v>
      </c>
      <c r="EC76" s="6">
        <v>13.767928868164541</v>
      </c>
      <c r="ED76" s="6">
        <v>13.356744212872014</v>
      </c>
      <c r="EE76" s="6">
        <v>13.688410660893933</v>
      </c>
      <c r="EF76" s="6">
        <v>13.002405815430823</v>
      </c>
      <c r="EG76" s="6">
        <v>12.429087320481784</v>
      </c>
      <c r="EH76" s="6">
        <v>12.059503051611049</v>
      </c>
      <c r="EI76" s="6">
        <v>12.014698472261468</v>
      </c>
      <c r="EJ76" s="6">
        <v>12.513921639616129</v>
      </c>
      <c r="EK76" s="6">
        <v>11.191816676439259</v>
      </c>
      <c r="EL76" s="6">
        <v>10.87608779948256</v>
      </c>
      <c r="EM76" s="6">
        <v>9.816635083714754</v>
      </c>
      <c r="EN76" s="6">
        <v>9.4184102415799789</v>
      </c>
      <c r="EO76" s="6">
        <v>8.747713656776881</v>
      </c>
      <c r="EP76" s="6">
        <v>7.6962118614883961</v>
      </c>
      <c r="EQ76" s="6">
        <v>7.4780748226999707</v>
      </c>
      <c r="ER76" s="6">
        <v>7.0408231109984403</v>
      </c>
      <c r="ES76" s="6">
        <v>6.380411856151424</v>
      </c>
      <c r="ET76" s="6">
        <v>6.4452098292330877</v>
      </c>
      <c r="EU76" s="6" t="s">
        <v>220</v>
      </c>
      <c r="EV76" s="6" t="s">
        <v>220</v>
      </c>
      <c r="EW76" s="6" t="s">
        <v>220</v>
      </c>
      <c r="EX76" s="6" t="s">
        <v>220</v>
      </c>
      <c r="EY76" s="6" t="s">
        <v>220</v>
      </c>
      <c r="EZ76" s="6" t="s">
        <v>220</v>
      </c>
      <c r="FA76" s="6" t="s">
        <v>220</v>
      </c>
      <c r="FB76" s="6" t="s">
        <v>220</v>
      </c>
      <c r="FC76" s="6" t="s">
        <v>220</v>
      </c>
      <c r="FD76" s="6" t="s">
        <v>220</v>
      </c>
      <c r="FE76" s="6" t="s">
        <v>220</v>
      </c>
      <c r="FF76" s="6" t="s">
        <v>220</v>
      </c>
      <c r="FG76" s="6">
        <v>11.366025843073498</v>
      </c>
      <c r="FH76" s="6">
        <v>10.900469378389156</v>
      </c>
      <c r="FI76" s="6">
        <v>11.847574948765416</v>
      </c>
      <c r="FJ76" s="6">
        <v>11.537557398566349</v>
      </c>
      <c r="FK76" s="6">
        <v>11.935227107078271</v>
      </c>
      <c r="FL76" s="6">
        <v>11.369137256297075</v>
      </c>
      <c r="FM76" s="6">
        <v>11.017064302649491</v>
      </c>
      <c r="FN76" s="6">
        <v>10.733473548843559</v>
      </c>
      <c r="FO76" s="6">
        <v>10.946182830210844</v>
      </c>
      <c r="FP76" s="6">
        <v>11.521291781679952</v>
      </c>
      <c r="FQ76" s="6">
        <v>10.149370475025552</v>
      </c>
      <c r="FR76" s="6">
        <v>9.7091419953516294</v>
      </c>
      <c r="FS76" s="6">
        <v>8.7348214825107231</v>
      </c>
      <c r="FT76" s="6">
        <v>8.3301075870951493</v>
      </c>
      <c r="FU76" s="6">
        <v>7.6952309194782123</v>
      </c>
      <c r="FV76" s="6">
        <v>6.6706746056569157</v>
      </c>
      <c r="FW76" s="6">
        <v>6.4234042570783867</v>
      </c>
      <c r="FX76" s="6">
        <v>6.1146054404344934</v>
      </c>
      <c r="FY76" s="6">
        <v>5.5058936952657387</v>
      </c>
      <c r="FZ76" s="6">
        <v>5.6274099633490273</v>
      </c>
      <c r="GA76" s="6" t="s">
        <v>220</v>
      </c>
      <c r="GB76" s="6" t="s">
        <v>220</v>
      </c>
      <c r="GC76" s="6" t="s">
        <v>220</v>
      </c>
      <c r="GD76" s="6" t="s">
        <v>220</v>
      </c>
      <c r="GE76" s="6" t="s">
        <v>220</v>
      </c>
      <c r="GF76" s="6" t="s">
        <v>220</v>
      </c>
      <c r="GG76" s="6" t="s">
        <v>220</v>
      </c>
      <c r="GH76" s="6" t="s">
        <v>220</v>
      </c>
      <c r="GI76" s="6" t="s">
        <v>220</v>
      </c>
      <c r="GJ76" s="6" t="s">
        <v>220</v>
      </c>
      <c r="GK76" s="6" t="s">
        <v>220</v>
      </c>
      <c r="GL76" s="6" t="s">
        <v>220</v>
      </c>
      <c r="GM76" s="5">
        <v>407435</v>
      </c>
      <c r="GN76" s="5">
        <v>406949</v>
      </c>
      <c r="GO76" s="5">
        <v>401793</v>
      </c>
      <c r="GP76" s="5">
        <v>396408</v>
      </c>
      <c r="GQ76" s="5">
        <v>393149</v>
      </c>
      <c r="GR76" s="5">
        <v>386765</v>
      </c>
      <c r="GS76" s="5">
        <v>382599</v>
      </c>
      <c r="GT76" s="5">
        <v>379922</v>
      </c>
      <c r="GU76" s="5">
        <v>378248</v>
      </c>
      <c r="GV76" s="5">
        <v>375847</v>
      </c>
      <c r="GW76" s="5">
        <v>374010</v>
      </c>
      <c r="GX76" s="5">
        <v>374709</v>
      </c>
      <c r="GY76" s="5">
        <v>371213</v>
      </c>
      <c r="GZ76" s="5">
        <v>360930</v>
      </c>
      <c r="HA76" s="5">
        <v>350404</v>
      </c>
      <c r="HB76" s="5">
        <v>345467</v>
      </c>
      <c r="HC76" s="5">
        <v>338631</v>
      </c>
      <c r="HD76" s="5">
        <v>331637</v>
      </c>
      <c r="HE76" s="5">
        <v>325343</v>
      </c>
      <c r="HF76" s="5">
        <v>319506</v>
      </c>
      <c r="HG76" s="5" t="s">
        <v>220</v>
      </c>
      <c r="HH76" s="5" t="s">
        <v>220</v>
      </c>
      <c r="HI76" s="5" t="s">
        <v>220</v>
      </c>
      <c r="HJ76" s="5" t="s">
        <v>220</v>
      </c>
      <c r="HK76" s="5" t="s">
        <v>220</v>
      </c>
      <c r="HL76" s="5" t="s">
        <v>220</v>
      </c>
      <c r="HM76" s="5" t="s">
        <v>220</v>
      </c>
      <c r="HN76" s="5" t="s">
        <v>220</v>
      </c>
      <c r="HO76" s="5" t="s">
        <v>220</v>
      </c>
      <c r="HP76" s="5" t="s">
        <v>220</v>
      </c>
      <c r="HQ76" s="5" t="s">
        <v>220</v>
      </c>
      <c r="HR76" s="5" t="s">
        <v>220</v>
      </c>
      <c r="HS76" s="5">
        <v>464882</v>
      </c>
      <c r="HT76" s="5">
        <v>464682</v>
      </c>
      <c r="HU76" s="5">
        <v>459049</v>
      </c>
      <c r="HV76" s="5">
        <v>453139</v>
      </c>
      <c r="HW76" s="5">
        <v>449470</v>
      </c>
      <c r="HX76" s="5">
        <v>442369</v>
      </c>
      <c r="HY76" s="5">
        <v>437696</v>
      </c>
      <c r="HZ76" s="5">
        <v>434570</v>
      </c>
      <c r="IA76" s="5">
        <v>432534</v>
      </c>
      <c r="IB76" s="5">
        <v>430025</v>
      </c>
      <c r="IC76" s="5">
        <v>428204</v>
      </c>
      <c r="ID76" s="5">
        <v>429302</v>
      </c>
      <c r="IE76" s="5">
        <v>425791</v>
      </c>
      <c r="IF76" s="5">
        <v>415183</v>
      </c>
      <c r="IG76" s="5">
        <v>404085</v>
      </c>
      <c r="IH76" s="5">
        <v>398199</v>
      </c>
      <c r="II76" s="5">
        <v>389807</v>
      </c>
      <c r="IJ76" s="5">
        <v>381520</v>
      </c>
      <c r="IK76" s="5">
        <v>374559</v>
      </c>
      <c r="IL76" s="5">
        <v>367739</v>
      </c>
      <c r="IM76" s="5" t="s">
        <v>220</v>
      </c>
      <c r="IN76" s="5" t="s">
        <v>220</v>
      </c>
      <c r="IO76" s="5" t="s">
        <v>220</v>
      </c>
      <c r="IP76" s="5" t="s">
        <v>220</v>
      </c>
      <c r="IQ76" s="5" t="s">
        <v>220</v>
      </c>
      <c r="IR76" s="5" t="s">
        <v>220</v>
      </c>
      <c r="IS76" s="5" t="s">
        <v>220</v>
      </c>
      <c r="IT76" s="5" t="s">
        <v>220</v>
      </c>
      <c r="IU76" s="5" t="s">
        <v>220</v>
      </c>
      <c r="IV76" s="5" t="s">
        <v>220</v>
      </c>
      <c r="IW76" s="5" t="s">
        <v>220</v>
      </c>
      <c r="IX76" s="5" t="s">
        <v>220</v>
      </c>
      <c r="IY76">
        <v>11078868</v>
      </c>
      <c r="IZ76">
        <v>11132383</v>
      </c>
      <c r="JA76">
        <v>10808617</v>
      </c>
      <c r="JB76">
        <v>11081505</v>
      </c>
      <c r="JC76">
        <v>11085872</v>
      </c>
      <c r="JD76">
        <v>11075062</v>
      </c>
      <c r="JE76">
        <v>10619889</v>
      </c>
      <c r="JF76">
        <v>10662634</v>
      </c>
      <c r="JG76">
        <v>11040287</v>
      </c>
      <c r="JH76">
        <v>11359195</v>
      </c>
      <c r="JI76">
        <v>10902824</v>
      </c>
      <c r="JJ76">
        <v>11543399</v>
      </c>
      <c r="JK76">
        <v>11520888</v>
      </c>
      <c r="JL76">
        <v>11428880</v>
      </c>
      <c r="JM76">
        <v>11238896</v>
      </c>
      <c r="JN76">
        <v>11046409</v>
      </c>
      <c r="JO76">
        <v>10884789</v>
      </c>
      <c r="JP76">
        <v>10771897</v>
      </c>
      <c r="JQ76">
        <v>10173244</v>
      </c>
      <c r="JR76">
        <v>10112965</v>
      </c>
      <c r="JS76" t="s">
        <v>220</v>
      </c>
      <c r="JT76" t="s">
        <v>220</v>
      </c>
      <c r="JU76" t="s">
        <v>220</v>
      </c>
      <c r="JV76" t="s">
        <v>220</v>
      </c>
      <c r="JW76" t="s">
        <v>220</v>
      </c>
      <c r="JX76" t="s">
        <v>220</v>
      </c>
      <c r="JY76" t="s">
        <v>220</v>
      </c>
      <c r="JZ76" t="s">
        <v>220</v>
      </c>
      <c r="KA76" t="s">
        <v>220</v>
      </c>
      <c r="KB76" t="s">
        <v>220</v>
      </c>
      <c r="KC76" t="s">
        <v>220</v>
      </c>
      <c r="KD76" t="s">
        <v>220</v>
      </c>
    </row>
    <row r="77" spans="1:290" hidden="1" x14ac:dyDescent="0.3">
      <c r="A77" s="1" t="s">
        <v>75</v>
      </c>
      <c r="B77" s="2">
        <v>4060446</v>
      </c>
      <c r="C77" s="5" t="s">
        <v>220</v>
      </c>
      <c r="D77" s="5">
        <v>419892</v>
      </c>
      <c r="E77" s="5">
        <v>392019</v>
      </c>
      <c r="F77" s="5">
        <v>385979</v>
      </c>
      <c r="G77" s="5">
        <v>388374</v>
      </c>
      <c r="H77" s="5">
        <v>386585</v>
      </c>
      <c r="I77" s="5">
        <v>395701</v>
      </c>
      <c r="J77" s="5">
        <v>409840</v>
      </c>
      <c r="K77" s="5">
        <v>426793</v>
      </c>
      <c r="L77" s="5">
        <v>430942</v>
      </c>
      <c r="M77" s="5">
        <v>440074</v>
      </c>
      <c r="N77" s="5">
        <v>441414</v>
      </c>
      <c r="O77" s="5">
        <v>451386</v>
      </c>
      <c r="P77" s="5">
        <v>442294</v>
      </c>
      <c r="Q77" s="5">
        <v>423486</v>
      </c>
      <c r="R77" s="5" t="s">
        <v>220</v>
      </c>
      <c r="S77" s="5" t="s">
        <v>220</v>
      </c>
      <c r="T77" s="5" t="s">
        <v>220</v>
      </c>
      <c r="U77" s="5" t="s">
        <v>220</v>
      </c>
      <c r="V77" s="5" t="s">
        <v>220</v>
      </c>
      <c r="W77" s="5" t="s">
        <v>220</v>
      </c>
      <c r="X77" s="5" t="s">
        <v>220</v>
      </c>
      <c r="Y77" s="5" t="s">
        <v>220</v>
      </c>
      <c r="Z77" s="5" t="s">
        <v>220</v>
      </c>
      <c r="AA77" s="5" t="s">
        <v>220</v>
      </c>
      <c r="AB77" s="5" t="s">
        <v>220</v>
      </c>
      <c r="AC77" s="5" t="s">
        <v>220</v>
      </c>
      <c r="AD77" s="5" t="s">
        <v>220</v>
      </c>
      <c r="AE77" s="5" t="s">
        <v>220</v>
      </c>
      <c r="AF77" s="5" t="s">
        <v>220</v>
      </c>
      <c r="AG77" s="5" t="s">
        <v>220</v>
      </c>
      <c r="AH77" s="5" t="s">
        <v>220</v>
      </c>
      <c r="AI77" s="5" t="s">
        <v>220</v>
      </c>
      <c r="AJ77" s="5">
        <v>1064082</v>
      </c>
      <c r="AK77" s="5">
        <v>1046949</v>
      </c>
      <c r="AL77" s="5">
        <v>1067398</v>
      </c>
      <c r="AM77" s="5">
        <v>1064785</v>
      </c>
      <c r="AN77" s="5">
        <v>1062521</v>
      </c>
      <c r="AO77" s="5">
        <v>1076103</v>
      </c>
      <c r="AP77" s="5">
        <v>1085171</v>
      </c>
      <c r="AQ77" s="5">
        <v>1103572</v>
      </c>
      <c r="AR77" s="5">
        <v>1109783</v>
      </c>
      <c r="AS77" s="5">
        <v>1119881</v>
      </c>
      <c r="AT77" s="5">
        <v>1141030</v>
      </c>
      <c r="AU77" s="5">
        <v>1162684</v>
      </c>
      <c r="AV77" s="5">
        <v>1148761</v>
      </c>
      <c r="AW77" s="5">
        <v>1116487</v>
      </c>
      <c r="AX77" s="5" t="s">
        <v>220</v>
      </c>
      <c r="AY77" s="5" t="s">
        <v>220</v>
      </c>
      <c r="AZ77" s="5" t="s">
        <v>220</v>
      </c>
      <c r="BA77" s="5" t="s">
        <v>220</v>
      </c>
      <c r="BB77" s="5" t="s">
        <v>220</v>
      </c>
      <c r="BC77" s="5" t="s">
        <v>220</v>
      </c>
      <c r="BD77" s="5" t="s">
        <v>220</v>
      </c>
      <c r="BE77" s="5" t="s">
        <v>220</v>
      </c>
      <c r="BF77" s="5" t="s">
        <v>220</v>
      </c>
      <c r="BG77" s="5" t="s">
        <v>220</v>
      </c>
      <c r="BH77" s="5" t="s">
        <v>220</v>
      </c>
      <c r="BI77" s="5" t="s">
        <v>220</v>
      </c>
      <c r="BJ77" s="5" t="s">
        <v>220</v>
      </c>
      <c r="BK77" s="5" t="s">
        <v>220</v>
      </c>
      <c r="BL77" s="5" t="s">
        <v>220</v>
      </c>
      <c r="BM77" s="5" t="s">
        <v>220</v>
      </c>
      <c r="BN77" s="5" t="s">
        <v>220</v>
      </c>
      <c r="BO77" s="6">
        <v>36.531358999992662</v>
      </c>
      <c r="BP77" s="6">
        <v>37.075247920893943</v>
      </c>
      <c r="BQ77" s="6">
        <v>34.196046620189321</v>
      </c>
      <c r="BR77" s="6">
        <v>31.517258710966139</v>
      </c>
      <c r="BS77" s="6">
        <v>34.646243054375418</v>
      </c>
      <c r="BT77" s="6">
        <v>41.889364564067407</v>
      </c>
      <c r="BU77" s="6">
        <v>42.169719055549507</v>
      </c>
      <c r="BV77" s="6">
        <v>42.470476283427672</v>
      </c>
      <c r="BW77" s="6">
        <v>41.918213279036912</v>
      </c>
      <c r="BX77" s="6">
        <v>35.30799968441228</v>
      </c>
      <c r="BY77" s="6">
        <v>32.688593282038923</v>
      </c>
      <c r="BZ77" s="6">
        <v>40.882708749609208</v>
      </c>
      <c r="CA77" s="6">
        <v>32.773502058105471</v>
      </c>
      <c r="CB77" s="6">
        <v>31.033430252275629</v>
      </c>
      <c r="CC77" s="6">
        <v>27.89513702932328</v>
      </c>
      <c r="CD77" s="6">
        <v>23.905585590872519</v>
      </c>
      <c r="CE77" s="6">
        <v>22.13663901670796</v>
      </c>
      <c r="CF77" s="6">
        <v>21.08179363538467</v>
      </c>
      <c r="CG77" s="6">
        <v>21.90984956474805</v>
      </c>
      <c r="CH77" s="6">
        <v>21.761929289773441</v>
      </c>
      <c r="CI77" s="6" t="s">
        <v>220</v>
      </c>
      <c r="CJ77" s="6" t="s">
        <v>220</v>
      </c>
      <c r="CK77" s="6" t="s">
        <v>220</v>
      </c>
      <c r="CL77" s="6" t="s">
        <v>220</v>
      </c>
      <c r="CM77" s="6" t="s">
        <v>220</v>
      </c>
      <c r="CN77" s="6" t="s">
        <v>220</v>
      </c>
      <c r="CO77" s="6" t="s">
        <v>220</v>
      </c>
      <c r="CP77" s="6" t="s">
        <v>220</v>
      </c>
      <c r="CQ77" s="6" t="s">
        <v>220</v>
      </c>
      <c r="CR77" s="6" t="s">
        <v>220</v>
      </c>
      <c r="CS77" s="6" t="s">
        <v>220</v>
      </c>
      <c r="CT77" s="6" t="s">
        <v>220</v>
      </c>
      <c r="CU77" s="6">
        <v>34.302486227325822</v>
      </c>
      <c r="CV77" s="6">
        <v>34.932740145966193</v>
      </c>
      <c r="CW77" s="6">
        <v>31.682219781269399</v>
      </c>
      <c r="CX77" s="6">
        <v>28.997712193577271</v>
      </c>
      <c r="CY77" s="6">
        <v>32.292246791605812</v>
      </c>
      <c r="CZ77" s="6">
        <v>39.589523407066771</v>
      </c>
      <c r="DA77" s="6">
        <v>39.984239441540957</v>
      </c>
      <c r="DB77" s="6">
        <v>40.477399414470163</v>
      </c>
      <c r="DC77" s="6">
        <v>40.159500241035467</v>
      </c>
      <c r="DD77" s="6">
        <v>33.497179178271779</v>
      </c>
      <c r="DE77" s="6">
        <v>30.626557643178149</v>
      </c>
      <c r="DF77" s="6">
        <v>39.018605996336639</v>
      </c>
      <c r="DG77" s="6">
        <v>31.021584540597441</v>
      </c>
      <c r="DH77" s="6">
        <v>29.491451652216298</v>
      </c>
      <c r="DI77" s="6">
        <v>26.309128543368612</v>
      </c>
      <c r="DJ77" s="6">
        <v>22.25207262236021</v>
      </c>
      <c r="DK77" s="6">
        <v>20.386045173383849</v>
      </c>
      <c r="DL77" s="6">
        <v>19.25134495849067</v>
      </c>
      <c r="DM77" s="6">
        <v>20.1341799299088</v>
      </c>
      <c r="DN77" s="6">
        <v>20.1344644524141</v>
      </c>
      <c r="DO77" s="6" t="s">
        <v>220</v>
      </c>
      <c r="DP77" s="6" t="s">
        <v>220</v>
      </c>
      <c r="DQ77" s="6" t="s">
        <v>220</v>
      </c>
      <c r="DR77" s="6" t="s">
        <v>220</v>
      </c>
      <c r="DS77" s="6" t="s">
        <v>220</v>
      </c>
      <c r="DT77" s="6" t="s">
        <v>220</v>
      </c>
      <c r="DU77" s="6" t="s">
        <v>220</v>
      </c>
      <c r="DV77" s="6" t="s">
        <v>220</v>
      </c>
      <c r="DW77" s="6" t="s">
        <v>220</v>
      </c>
      <c r="DX77" s="6" t="s">
        <v>220</v>
      </c>
      <c r="DY77" s="6" t="s">
        <v>220</v>
      </c>
      <c r="DZ77" s="6" t="s">
        <v>220</v>
      </c>
      <c r="EA77" s="6">
        <v>36.531358999992669</v>
      </c>
      <c r="EB77" s="6">
        <v>37.075247920893943</v>
      </c>
      <c r="EC77" s="6">
        <v>34.196046620189328</v>
      </c>
      <c r="ED77" s="6">
        <v>31.517258710966139</v>
      </c>
      <c r="EE77" s="6">
        <v>34.646243054375418</v>
      </c>
      <c r="EF77" s="6">
        <v>41.889364564067414</v>
      </c>
      <c r="EG77" s="6">
        <v>42.169719055549521</v>
      </c>
      <c r="EH77" s="6">
        <v>42.470476283427679</v>
      </c>
      <c r="EI77" s="6">
        <v>41.918213279036912</v>
      </c>
      <c r="EJ77" s="6">
        <v>35.307999684412287</v>
      </c>
      <c r="EK77" s="6">
        <v>32.68859328203893</v>
      </c>
      <c r="EL77" s="6">
        <v>40.882708749609208</v>
      </c>
      <c r="EM77" s="6">
        <v>32.773502058105478</v>
      </c>
      <c r="EN77" s="6">
        <v>31.033430252275636</v>
      </c>
      <c r="EO77" s="6">
        <v>27.895137029323283</v>
      </c>
      <c r="EP77" s="6">
        <v>23.905585590872523</v>
      </c>
      <c r="EQ77" s="6">
        <v>22.136639016707964</v>
      </c>
      <c r="ER77" s="6">
        <v>21.081793635384674</v>
      </c>
      <c r="ES77" s="6">
        <v>21.90984956474805</v>
      </c>
      <c r="ET77" s="6">
        <v>21.761929289773448</v>
      </c>
      <c r="EU77" s="6" t="s">
        <v>220</v>
      </c>
      <c r="EV77" s="6" t="s">
        <v>220</v>
      </c>
      <c r="EW77" s="6" t="s">
        <v>220</v>
      </c>
      <c r="EX77" s="6" t="s">
        <v>220</v>
      </c>
      <c r="EY77" s="6" t="s">
        <v>220</v>
      </c>
      <c r="EZ77" s="6" t="s">
        <v>220</v>
      </c>
      <c r="FA77" s="6" t="s">
        <v>220</v>
      </c>
      <c r="FB77" s="6" t="s">
        <v>220</v>
      </c>
      <c r="FC77" s="6" t="s">
        <v>220</v>
      </c>
      <c r="FD77" s="6" t="s">
        <v>220</v>
      </c>
      <c r="FE77" s="6" t="s">
        <v>220</v>
      </c>
      <c r="FF77" s="6" t="s">
        <v>220</v>
      </c>
      <c r="FG77" s="6">
        <v>34.302486227325822</v>
      </c>
      <c r="FH77" s="6">
        <v>34.932740145966193</v>
      </c>
      <c r="FI77" s="6">
        <v>31.682219781269403</v>
      </c>
      <c r="FJ77" s="6">
        <v>28.997712193577279</v>
      </c>
      <c r="FK77" s="6">
        <v>32.29224679160582</v>
      </c>
      <c r="FL77" s="6">
        <v>39.589523407066778</v>
      </c>
      <c r="FM77" s="6">
        <v>39.984239441540964</v>
      </c>
      <c r="FN77" s="6">
        <v>40.477399414470163</v>
      </c>
      <c r="FO77" s="6">
        <v>40.159500241035474</v>
      </c>
      <c r="FP77" s="6">
        <v>33.497179178271786</v>
      </c>
      <c r="FQ77" s="6">
        <v>30.62655764317816</v>
      </c>
      <c r="FR77" s="6">
        <v>39.018605996336646</v>
      </c>
      <c r="FS77" s="6">
        <v>31.021584540597445</v>
      </c>
      <c r="FT77" s="6">
        <v>29.491451652216302</v>
      </c>
      <c r="FU77" s="6">
        <v>26.309128543368619</v>
      </c>
      <c r="FV77" s="6">
        <v>22.252072622360217</v>
      </c>
      <c r="FW77" s="6">
        <v>20.386045173383856</v>
      </c>
      <c r="FX77" s="6">
        <v>19.251344958490673</v>
      </c>
      <c r="FY77" s="6">
        <v>20.134179929908807</v>
      </c>
      <c r="FZ77" s="6">
        <v>20.134464452414104</v>
      </c>
      <c r="GA77" s="6" t="s">
        <v>220</v>
      </c>
      <c r="GB77" s="6" t="s">
        <v>220</v>
      </c>
      <c r="GC77" s="6" t="s">
        <v>220</v>
      </c>
      <c r="GD77" s="6" t="s">
        <v>220</v>
      </c>
      <c r="GE77" s="6" t="s">
        <v>220</v>
      </c>
      <c r="GF77" s="6" t="s">
        <v>220</v>
      </c>
      <c r="GG77" s="6" t="s">
        <v>220</v>
      </c>
      <c r="GH77" s="6" t="s">
        <v>220</v>
      </c>
      <c r="GI77" s="6" t="s">
        <v>220</v>
      </c>
      <c r="GJ77" s="6" t="s">
        <v>220</v>
      </c>
      <c r="GK77" s="6" t="s">
        <v>220</v>
      </c>
      <c r="GL77" s="6" t="s">
        <v>220</v>
      </c>
      <c r="GM77" s="5">
        <v>74829</v>
      </c>
      <c r="GN77" s="5">
        <v>74288</v>
      </c>
      <c r="GO77" s="5">
        <v>72494</v>
      </c>
      <c r="GP77" s="5">
        <v>71518</v>
      </c>
      <c r="GQ77" s="5">
        <v>70812</v>
      </c>
      <c r="GR77" s="5">
        <v>70108</v>
      </c>
      <c r="GS77" s="5">
        <v>69461</v>
      </c>
      <c r="GT77" s="5">
        <v>68786</v>
      </c>
      <c r="GU77" s="5">
        <v>68055</v>
      </c>
      <c r="GV77" s="5">
        <v>67277</v>
      </c>
      <c r="GW77" s="5">
        <v>66542</v>
      </c>
      <c r="GX77" s="5">
        <v>65855</v>
      </c>
      <c r="GY77" s="5">
        <v>64267</v>
      </c>
      <c r="GZ77" s="5">
        <v>61931</v>
      </c>
      <c r="HA77" s="5">
        <v>59754</v>
      </c>
      <c r="HB77" s="5">
        <v>58073</v>
      </c>
      <c r="HC77" s="5">
        <v>56531</v>
      </c>
      <c r="HD77" s="5">
        <v>55153</v>
      </c>
      <c r="HE77" s="5">
        <v>53986</v>
      </c>
      <c r="HF77" s="5">
        <v>52813</v>
      </c>
      <c r="HG77" s="5" t="s">
        <v>220</v>
      </c>
      <c r="HH77" s="5" t="s">
        <v>220</v>
      </c>
      <c r="HI77" s="5" t="s">
        <v>220</v>
      </c>
      <c r="HJ77" s="5" t="s">
        <v>220</v>
      </c>
      <c r="HK77" s="5" t="s">
        <v>220</v>
      </c>
      <c r="HL77" s="5" t="s">
        <v>220</v>
      </c>
      <c r="HM77" s="5" t="s">
        <v>220</v>
      </c>
      <c r="HN77" s="5" t="s">
        <v>220</v>
      </c>
      <c r="HO77" s="5" t="s">
        <v>220</v>
      </c>
      <c r="HP77" s="5" t="s">
        <v>220</v>
      </c>
      <c r="HQ77" s="5" t="s">
        <v>220</v>
      </c>
      <c r="HR77" s="5" t="s">
        <v>220</v>
      </c>
      <c r="HS77" s="5">
        <v>86271</v>
      </c>
      <c r="HT77" s="5">
        <v>85758</v>
      </c>
      <c r="HU77" s="5">
        <v>85391</v>
      </c>
      <c r="HV77" s="5">
        <v>84609</v>
      </c>
      <c r="HW77" s="5">
        <v>83860</v>
      </c>
      <c r="HX77" s="5">
        <v>83104</v>
      </c>
      <c r="HY77" s="5">
        <v>82268</v>
      </c>
      <c r="HZ77" s="5">
        <v>81515</v>
      </c>
      <c r="IA77" s="5">
        <v>80807</v>
      </c>
      <c r="IB77" s="5">
        <v>80171</v>
      </c>
      <c r="IC77" s="5">
        <v>79679</v>
      </c>
      <c r="ID77" s="5">
        <v>79386</v>
      </c>
      <c r="IE77" s="5">
        <v>77933</v>
      </c>
      <c r="IF77" s="5">
        <v>75351</v>
      </c>
      <c r="IG77" s="5">
        <v>72521</v>
      </c>
      <c r="IH77" s="5">
        <v>70124</v>
      </c>
      <c r="II77" s="5">
        <v>67879</v>
      </c>
      <c r="IJ77" s="5">
        <v>66034</v>
      </c>
      <c r="IK77" s="5">
        <v>64661</v>
      </c>
      <c r="IL77" s="5">
        <v>63208</v>
      </c>
      <c r="IM77" s="5" t="s">
        <v>220</v>
      </c>
      <c r="IN77" s="5" t="s">
        <v>220</v>
      </c>
      <c r="IO77" s="5" t="s">
        <v>220</v>
      </c>
      <c r="IP77" s="5" t="s">
        <v>220</v>
      </c>
      <c r="IQ77" s="5" t="s">
        <v>220</v>
      </c>
      <c r="IR77" s="5" t="s">
        <v>220</v>
      </c>
      <c r="IS77" s="5" t="s">
        <v>220</v>
      </c>
      <c r="IT77" s="5" t="s">
        <v>220</v>
      </c>
      <c r="IU77" s="5" t="s">
        <v>220</v>
      </c>
      <c r="IV77" s="5" t="s">
        <v>220</v>
      </c>
      <c r="IW77" s="5" t="s">
        <v>220</v>
      </c>
      <c r="IX77" s="5" t="s">
        <v>220</v>
      </c>
      <c r="IY77">
        <v>1049542</v>
      </c>
      <c r="IZ77">
        <v>1064082</v>
      </c>
      <c r="JA77">
        <v>1046950</v>
      </c>
      <c r="JB77">
        <v>1067398</v>
      </c>
      <c r="JC77">
        <v>1064785</v>
      </c>
      <c r="JD77">
        <v>1062521</v>
      </c>
      <c r="JE77">
        <v>1076104</v>
      </c>
      <c r="JF77">
        <v>1085171</v>
      </c>
      <c r="JG77">
        <v>1103572</v>
      </c>
      <c r="JH77">
        <v>1109783</v>
      </c>
      <c r="JI77">
        <v>1119881</v>
      </c>
      <c r="JJ77">
        <v>1141030</v>
      </c>
      <c r="JK77">
        <v>1162684</v>
      </c>
      <c r="JL77">
        <v>1148760</v>
      </c>
      <c r="JM77">
        <v>1116487</v>
      </c>
      <c r="JN77">
        <v>1082807</v>
      </c>
      <c r="JO77">
        <v>1046147</v>
      </c>
      <c r="JP77">
        <v>995198</v>
      </c>
      <c r="JQ77">
        <v>959607</v>
      </c>
      <c r="JR77">
        <v>954453</v>
      </c>
      <c r="JS77" t="s">
        <v>220</v>
      </c>
      <c r="JT77" t="s">
        <v>220</v>
      </c>
      <c r="JU77" t="s">
        <v>220</v>
      </c>
      <c r="JV77" t="s">
        <v>220</v>
      </c>
      <c r="JW77" t="s">
        <v>220</v>
      </c>
      <c r="JX77" t="s">
        <v>220</v>
      </c>
      <c r="JY77" t="s">
        <v>220</v>
      </c>
      <c r="JZ77" t="s">
        <v>220</v>
      </c>
      <c r="KA77" t="s">
        <v>220</v>
      </c>
      <c r="KB77" t="s">
        <v>220</v>
      </c>
      <c r="KC77" t="s">
        <v>220</v>
      </c>
      <c r="KD77" t="s">
        <v>220</v>
      </c>
    </row>
    <row r="78" spans="1:290" hidden="1" x14ac:dyDescent="0.3">
      <c r="A78" s="1" t="s">
        <v>76</v>
      </c>
      <c r="B78" s="2">
        <v>4057001</v>
      </c>
      <c r="C78" s="5" t="s">
        <v>220</v>
      </c>
      <c r="D78" s="5">
        <v>1607867</v>
      </c>
      <c r="E78" s="5">
        <v>1578773</v>
      </c>
      <c r="F78" s="5">
        <v>1580401</v>
      </c>
      <c r="G78" s="5">
        <v>1626917</v>
      </c>
      <c r="H78" s="5">
        <v>1611149</v>
      </c>
      <c r="I78" s="5">
        <v>1667309</v>
      </c>
      <c r="J78" s="5">
        <v>1776146</v>
      </c>
      <c r="K78" s="5">
        <v>1924674</v>
      </c>
      <c r="L78" s="5">
        <v>1975743</v>
      </c>
      <c r="M78" s="5">
        <v>2025278</v>
      </c>
      <c r="N78" s="5">
        <v>2048728</v>
      </c>
      <c r="O78" s="5">
        <v>2134535</v>
      </c>
      <c r="P78" s="5">
        <v>2134432</v>
      </c>
      <c r="Q78" s="5">
        <v>2142534</v>
      </c>
      <c r="R78" s="5">
        <v>2151329</v>
      </c>
      <c r="S78" s="5">
        <v>2066522</v>
      </c>
      <c r="T78" s="5">
        <v>2002655</v>
      </c>
      <c r="U78" s="5">
        <v>1924443</v>
      </c>
      <c r="V78" s="5">
        <v>1897691</v>
      </c>
      <c r="W78" s="5">
        <v>1845973</v>
      </c>
      <c r="X78" s="5">
        <v>1820788</v>
      </c>
      <c r="Y78" s="5">
        <v>1852176</v>
      </c>
      <c r="Z78" s="5">
        <v>1863425</v>
      </c>
      <c r="AA78" s="5">
        <v>1815661</v>
      </c>
      <c r="AB78" s="5">
        <v>1782043</v>
      </c>
      <c r="AC78" s="5">
        <v>1725508</v>
      </c>
      <c r="AD78" s="5">
        <v>1730537</v>
      </c>
      <c r="AE78" s="5">
        <v>1688248</v>
      </c>
      <c r="AF78" s="5">
        <v>1657105</v>
      </c>
      <c r="AG78" s="5">
        <v>1620439</v>
      </c>
      <c r="AH78" s="5">
        <v>1570898</v>
      </c>
      <c r="AI78" s="5" t="s">
        <v>220</v>
      </c>
      <c r="AJ78" s="5">
        <v>6525670</v>
      </c>
      <c r="AK78" s="5">
        <v>6548697</v>
      </c>
      <c r="AL78" s="5">
        <v>6660195</v>
      </c>
      <c r="AM78" s="5">
        <v>6754083</v>
      </c>
      <c r="AN78" s="5">
        <v>6781665</v>
      </c>
      <c r="AO78" s="5">
        <v>6858536</v>
      </c>
      <c r="AP78" s="5">
        <v>6975996</v>
      </c>
      <c r="AQ78" s="5">
        <v>7242311</v>
      </c>
      <c r="AR78" s="5">
        <v>7277229</v>
      </c>
      <c r="AS78" s="5">
        <v>7377537</v>
      </c>
      <c r="AT78" s="5">
        <v>7555962</v>
      </c>
      <c r="AU78" s="5">
        <v>7675355</v>
      </c>
      <c r="AV78" s="5">
        <v>7700605</v>
      </c>
      <c r="AW78" s="5">
        <v>7721296</v>
      </c>
      <c r="AX78" s="5">
        <v>7732834</v>
      </c>
      <c r="AY78" s="5">
        <v>7522230</v>
      </c>
      <c r="AZ78" s="5">
        <v>7390367</v>
      </c>
      <c r="BA78" s="5">
        <v>7276681</v>
      </c>
      <c r="BB78" s="5">
        <v>7211760</v>
      </c>
      <c r="BC78" s="5">
        <v>6997936</v>
      </c>
      <c r="BD78" s="5">
        <v>6938326</v>
      </c>
      <c r="BE78" s="5">
        <v>7040291</v>
      </c>
      <c r="BF78" s="5">
        <v>7091147</v>
      </c>
      <c r="BG78" s="5">
        <v>6962794</v>
      </c>
      <c r="BH78" s="5">
        <v>6797364</v>
      </c>
      <c r="BI78" s="5">
        <v>6607424</v>
      </c>
      <c r="BJ78" s="5">
        <v>6650449</v>
      </c>
      <c r="BK78" s="5">
        <v>6538952</v>
      </c>
      <c r="BL78" s="5">
        <v>6470587</v>
      </c>
      <c r="BM78" s="5">
        <v>6254219</v>
      </c>
      <c r="BN78" s="5">
        <v>6095707</v>
      </c>
      <c r="BO78" s="6">
        <v>31.04341044970106</v>
      </c>
      <c r="BP78" s="6">
        <v>31.17956895688511</v>
      </c>
      <c r="BQ78" s="6">
        <v>28.215139225208429</v>
      </c>
      <c r="BR78" s="6">
        <v>26.06718168363598</v>
      </c>
      <c r="BS78" s="6">
        <v>28.019130662473859</v>
      </c>
      <c r="BT78" s="6">
        <v>35.479400105142354</v>
      </c>
      <c r="BU78" s="6">
        <v>34.624895565249147</v>
      </c>
      <c r="BV78" s="6">
        <v>35.100839413901681</v>
      </c>
      <c r="BW78" s="6">
        <v>32.041405686268703</v>
      </c>
      <c r="BX78" s="6">
        <v>25.474062162943252</v>
      </c>
      <c r="BY78" s="6">
        <v>21.533389490232938</v>
      </c>
      <c r="BZ78" s="6">
        <v>28.891927088417781</v>
      </c>
      <c r="CA78" s="6">
        <v>20.51931685355358</v>
      </c>
      <c r="CB78" s="6">
        <v>20.063370489198061</v>
      </c>
      <c r="CC78" s="6">
        <v>17.673231790020601</v>
      </c>
      <c r="CD78" s="6">
        <v>15.689743409771349</v>
      </c>
      <c r="CE78" s="6">
        <v>14.888348636017421</v>
      </c>
      <c r="CF78" s="6">
        <v>13.859052108326191</v>
      </c>
      <c r="CG78" s="6">
        <v>14.25456612640644</v>
      </c>
      <c r="CH78" s="6">
        <v>14.477225217382591</v>
      </c>
      <c r="CI78" s="6" t="s">
        <v>220</v>
      </c>
      <c r="CJ78" s="6" t="s">
        <v>220</v>
      </c>
      <c r="CK78" s="6" t="s">
        <v>220</v>
      </c>
      <c r="CL78" s="6" t="s">
        <v>220</v>
      </c>
      <c r="CM78" s="6" t="s">
        <v>220</v>
      </c>
      <c r="CN78" s="6" t="s">
        <v>220</v>
      </c>
      <c r="CO78" s="6" t="s">
        <v>220</v>
      </c>
      <c r="CP78" s="6" t="s">
        <v>220</v>
      </c>
      <c r="CQ78" s="6" t="s">
        <v>220</v>
      </c>
      <c r="CR78" s="6" t="s">
        <v>220</v>
      </c>
      <c r="CS78" s="6" t="s">
        <v>220</v>
      </c>
      <c r="CT78" s="6" t="s">
        <v>220</v>
      </c>
      <c r="CU78" s="6">
        <v>27.197222533727938</v>
      </c>
      <c r="CV78" s="6">
        <v>27.422885312925722</v>
      </c>
      <c r="CW78" s="6">
        <v>24.310423890431942</v>
      </c>
      <c r="CX78" s="6">
        <v>22.01474581449942</v>
      </c>
      <c r="CY78" s="6">
        <v>24.226012620810248</v>
      </c>
      <c r="CZ78" s="6">
        <v>31.468584779696432</v>
      </c>
      <c r="DA78" s="6">
        <v>30.85518542149519</v>
      </c>
      <c r="DB78" s="6">
        <v>31.77575385303458</v>
      </c>
      <c r="DC78" s="6">
        <v>29.0495533815104</v>
      </c>
      <c r="DD78" s="6">
        <v>22.609265147489509</v>
      </c>
      <c r="DE78" s="6">
        <v>18.694694448838408</v>
      </c>
      <c r="DF78" s="6">
        <v>25.78418208032279</v>
      </c>
      <c r="DG78" s="6">
        <v>17.9890832411009</v>
      </c>
      <c r="DH78" s="6">
        <v>17.68128608076897</v>
      </c>
      <c r="DI78" s="6">
        <v>15.556404002644109</v>
      </c>
      <c r="DJ78" s="6">
        <v>13.58348051956113</v>
      </c>
      <c r="DK78" s="6">
        <v>12.77170466736592</v>
      </c>
      <c r="DL78" s="6">
        <v>11.7126524298455</v>
      </c>
      <c r="DM78" s="6">
        <v>12.125143317399781</v>
      </c>
      <c r="DN78" s="6">
        <v>12.211485129843471</v>
      </c>
      <c r="DO78" s="6" t="s">
        <v>220</v>
      </c>
      <c r="DP78" s="6" t="s">
        <v>220</v>
      </c>
      <c r="DQ78" s="6" t="s">
        <v>220</v>
      </c>
      <c r="DR78" s="6" t="s">
        <v>220</v>
      </c>
      <c r="DS78" s="6" t="s">
        <v>220</v>
      </c>
      <c r="DT78" s="6" t="s">
        <v>220</v>
      </c>
      <c r="DU78" s="6" t="s">
        <v>220</v>
      </c>
      <c r="DV78" s="6" t="s">
        <v>220</v>
      </c>
      <c r="DW78" s="6" t="s">
        <v>220</v>
      </c>
      <c r="DX78" s="6" t="s">
        <v>220</v>
      </c>
      <c r="DY78" s="6" t="s">
        <v>220</v>
      </c>
      <c r="DZ78" s="6" t="s">
        <v>220</v>
      </c>
      <c r="EA78" s="6">
        <v>31.043410449701067</v>
      </c>
      <c r="EB78" s="6">
        <v>31.179568956885117</v>
      </c>
      <c r="EC78" s="6">
        <v>28.215139225208436</v>
      </c>
      <c r="ED78" s="6">
        <v>26.06718168363599</v>
      </c>
      <c r="EE78" s="6">
        <v>28.01913066247387</v>
      </c>
      <c r="EF78" s="6">
        <v>35.479400105142354</v>
      </c>
      <c r="EG78" s="6">
        <v>34.624895565249155</v>
      </c>
      <c r="EH78" s="6">
        <v>35.100839413901681</v>
      </c>
      <c r="EI78" s="6">
        <v>32.041405686268703</v>
      </c>
      <c r="EJ78" s="6">
        <v>25.474062162943259</v>
      </c>
      <c r="EK78" s="6">
        <v>21.533389490232945</v>
      </c>
      <c r="EL78" s="6">
        <v>28.891927088417788</v>
      </c>
      <c r="EM78" s="6">
        <v>20.519316853553583</v>
      </c>
      <c r="EN78" s="6">
        <v>20.063370489198064</v>
      </c>
      <c r="EO78" s="6">
        <v>17.673231790020601</v>
      </c>
      <c r="EP78" s="6">
        <v>15.689743409771355</v>
      </c>
      <c r="EQ78" s="6">
        <v>14.888348636017424</v>
      </c>
      <c r="ER78" s="6">
        <v>13.859052108326196</v>
      </c>
      <c r="ES78" s="6">
        <v>14.254566126406447</v>
      </c>
      <c r="ET78" s="6">
        <v>14.477225217382598</v>
      </c>
      <c r="EU78" s="6" t="s">
        <v>220</v>
      </c>
      <c r="EV78" s="6" t="s">
        <v>220</v>
      </c>
      <c r="EW78" s="6" t="s">
        <v>220</v>
      </c>
      <c r="EX78" s="6" t="s">
        <v>220</v>
      </c>
      <c r="EY78" s="6" t="s">
        <v>220</v>
      </c>
      <c r="EZ78" s="6" t="s">
        <v>220</v>
      </c>
      <c r="FA78" s="6" t="s">
        <v>220</v>
      </c>
      <c r="FB78" s="6" t="s">
        <v>220</v>
      </c>
      <c r="FC78" s="6" t="s">
        <v>220</v>
      </c>
      <c r="FD78" s="6" t="s">
        <v>220</v>
      </c>
      <c r="FE78" s="6" t="s">
        <v>220</v>
      </c>
      <c r="FF78" s="6" t="s">
        <v>220</v>
      </c>
      <c r="FG78" s="6">
        <v>27.197222533727942</v>
      </c>
      <c r="FH78" s="6">
        <v>27.422885312925722</v>
      </c>
      <c r="FI78" s="6">
        <v>24.310423890431945</v>
      </c>
      <c r="FJ78" s="6">
        <v>22.014745814499424</v>
      </c>
      <c r="FK78" s="6">
        <v>24.226012620810256</v>
      </c>
      <c r="FL78" s="6">
        <v>31.468584779696432</v>
      </c>
      <c r="FM78" s="6">
        <v>30.8551854214952</v>
      </c>
      <c r="FN78" s="6">
        <v>31.775753853034583</v>
      </c>
      <c r="FO78" s="6">
        <v>29.049553381510403</v>
      </c>
      <c r="FP78" s="6">
        <v>22.60926514748952</v>
      </c>
      <c r="FQ78" s="6">
        <v>18.694694448838412</v>
      </c>
      <c r="FR78" s="6">
        <v>25.784182080322797</v>
      </c>
      <c r="FS78" s="6">
        <v>17.9890832411009</v>
      </c>
      <c r="FT78" s="6">
        <v>17.681286080768977</v>
      </c>
      <c r="FU78" s="6">
        <v>15.556404002644115</v>
      </c>
      <c r="FV78" s="6">
        <v>13.583480519561133</v>
      </c>
      <c r="FW78" s="6">
        <v>12.771704667365928</v>
      </c>
      <c r="FX78" s="6">
        <v>11.7126524298455</v>
      </c>
      <c r="FY78" s="6">
        <v>12.125143317399788</v>
      </c>
      <c r="FZ78" s="6">
        <v>12.211485129843478</v>
      </c>
      <c r="GA78" s="6" t="s">
        <v>220</v>
      </c>
      <c r="GB78" s="6" t="s">
        <v>220</v>
      </c>
      <c r="GC78" s="6" t="s">
        <v>220</v>
      </c>
      <c r="GD78" s="6" t="s">
        <v>220</v>
      </c>
      <c r="GE78" s="6" t="s">
        <v>220</v>
      </c>
      <c r="GF78" s="6" t="s">
        <v>220</v>
      </c>
      <c r="GG78" s="6" t="s">
        <v>220</v>
      </c>
      <c r="GH78" s="6" t="s">
        <v>220</v>
      </c>
      <c r="GI78" s="6" t="s">
        <v>220</v>
      </c>
      <c r="GJ78" s="6" t="s">
        <v>220</v>
      </c>
      <c r="GK78" s="6" t="s">
        <v>220</v>
      </c>
      <c r="GL78" s="6" t="s">
        <v>220</v>
      </c>
      <c r="GM78" s="5">
        <v>272590</v>
      </c>
      <c r="GN78" s="5">
        <v>271807</v>
      </c>
      <c r="GO78" s="5">
        <v>271065</v>
      </c>
      <c r="GP78" s="5">
        <v>270451</v>
      </c>
      <c r="GQ78" s="5">
        <v>268842</v>
      </c>
      <c r="GR78" s="5">
        <v>266923</v>
      </c>
      <c r="GS78" s="5">
        <v>265372</v>
      </c>
      <c r="GT78" s="5">
        <v>264047</v>
      </c>
      <c r="GU78" s="5">
        <v>263384</v>
      </c>
      <c r="GV78" s="5">
        <v>262038</v>
      </c>
      <c r="GW78" s="5">
        <v>261630</v>
      </c>
      <c r="GX78" s="5">
        <v>259929</v>
      </c>
      <c r="GY78" s="5">
        <v>260583</v>
      </c>
      <c r="GZ78" s="5">
        <v>259098</v>
      </c>
      <c r="HA78" s="5">
        <v>256269</v>
      </c>
      <c r="HB78" s="5">
        <v>253670</v>
      </c>
      <c r="HC78" s="5">
        <v>253033</v>
      </c>
      <c r="HD78" s="5">
        <v>249896</v>
      </c>
      <c r="HE78" s="5">
        <v>247672</v>
      </c>
      <c r="HF78" s="5">
        <v>243512</v>
      </c>
      <c r="HG78" s="5" t="s">
        <v>220</v>
      </c>
      <c r="HH78" s="5" t="s">
        <v>220</v>
      </c>
      <c r="HI78" s="5" t="s">
        <v>220</v>
      </c>
      <c r="HJ78" s="5" t="s">
        <v>220</v>
      </c>
      <c r="HK78" s="5" t="s">
        <v>220</v>
      </c>
      <c r="HL78" s="5" t="s">
        <v>220</v>
      </c>
      <c r="HM78" s="5" t="s">
        <v>220</v>
      </c>
      <c r="HN78" s="5" t="s">
        <v>220</v>
      </c>
      <c r="HO78" s="5" t="s">
        <v>220</v>
      </c>
      <c r="HP78" s="5" t="s">
        <v>220</v>
      </c>
      <c r="HQ78" s="5" t="s">
        <v>220</v>
      </c>
      <c r="HR78" s="5" t="s">
        <v>220</v>
      </c>
      <c r="HS78" s="5">
        <v>306368</v>
      </c>
      <c r="HT78" s="5">
        <v>305456</v>
      </c>
      <c r="HU78" s="5">
        <v>304948</v>
      </c>
      <c r="HV78" s="5">
        <v>304261</v>
      </c>
      <c r="HW78" s="5">
        <v>302499</v>
      </c>
      <c r="HX78" s="5">
        <v>300723</v>
      </c>
      <c r="HY78" s="5">
        <v>298920</v>
      </c>
      <c r="HZ78" s="5">
        <v>297529</v>
      </c>
      <c r="IA78" s="5">
        <v>296800</v>
      </c>
      <c r="IB78" s="5">
        <v>295675</v>
      </c>
      <c r="IC78" s="5">
        <v>295282</v>
      </c>
      <c r="ID78" s="5">
        <v>293740</v>
      </c>
      <c r="IE78" s="5">
        <v>294591</v>
      </c>
      <c r="IF78" s="5">
        <v>292988</v>
      </c>
      <c r="IG78" s="5">
        <v>290038</v>
      </c>
      <c r="IH78" s="5">
        <v>287258</v>
      </c>
      <c r="II78" s="5">
        <v>286677</v>
      </c>
      <c r="IJ78" s="5">
        <v>283161</v>
      </c>
      <c r="IK78" s="5">
        <v>280911</v>
      </c>
      <c r="IL78" s="5">
        <v>276394</v>
      </c>
      <c r="IM78" s="5" t="s">
        <v>220</v>
      </c>
      <c r="IN78" s="5" t="s">
        <v>220</v>
      </c>
      <c r="IO78" s="5" t="s">
        <v>220</v>
      </c>
      <c r="IP78" s="5" t="s">
        <v>220</v>
      </c>
      <c r="IQ78" s="5" t="s">
        <v>220</v>
      </c>
      <c r="IR78" s="5" t="s">
        <v>220</v>
      </c>
      <c r="IS78" s="5" t="s">
        <v>220</v>
      </c>
      <c r="IT78" s="5" t="s">
        <v>220</v>
      </c>
      <c r="IU78" s="5" t="s">
        <v>220</v>
      </c>
      <c r="IV78" s="5" t="s">
        <v>220</v>
      </c>
      <c r="IW78" s="5" t="s">
        <v>220</v>
      </c>
      <c r="IX78" s="5" t="s">
        <v>220</v>
      </c>
      <c r="IY78">
        <v>6563104</v>
      </c>
      <c r="IZ78">
        <v>6525670</v>
      </c>
      <c r="JA78">
        <v>6548697</v>
      </c>
      <c r="JB78">
        <v>6660195</v>
      </c>
      <c r="JC78">
        <v>6754083</v>
      </c>
      <c r="JD78">
        <v>6781665</v>
      </c>
      <c r="JE78">
        <v>6858536</v>
      </c>
      <c r="JF78">
        <v>6975995</v>
      </c>
      <c r="JG78">
        <v>7242311</v>
      </c>
      <c r="JH78">
        <v>7277229</v>
      </c>
      <c r="JI78">
        <v>7377537</v>
      </c>
      <c r="JJ78">
        <v>7555962</v>
      </c>
      <c r="JK78">
        <v>7675355</v>
      </c>
      <c r="JL78">
        <v>7700605</v>
      </c>
      <c r="JM78">
        <v>7721296</v>
      </c>
      <c r="JN78">
        <v>7732834</v>
      </c>
      <c r="JO78">
        <v>7522230</v>
      </c>
      <c r="JP78">
        <v>7390367</v>
      </c>
      <c r="JQ78">
        <v>7276681</v>
      </c>
      <c r="JR78">
        <v>7211760</v>
      </c>
      <c r="JS78" t="s">
        <v>220</v>
      </c>
      <c r="JT78" t="s">
        <v>220</v>
      </c>
      <c r="JU78" t="s">
        <v>220</v>
      </c>
      <c r="JV78" t="s">
        <v>220</v>
      </c>
      <c r="JW78" t="s">
        <v>220</v>
      </c>
      <c r="JX78" t="s">
        <v>220</v>
      </c>
      <c r="JY78" t="s">
        <v>220</v>
      </c>
      <c r="JZ78" t="s">
        <v>220</v>
      </c>
      <c r="KA78" t="s">
        <v>220</v>
      </c>
      <c r="KB78" t="s">
        <v>220</v>
      </c>
      <c r="KC78" t="s">
        <v>220</v>
      </c>
      <c r="KD78" t="s">
        <v>220</v>
      </c>
    </row>
    <row r="79" spans="1:290" hidden="1" x14ac:dyDescent="0.3">
      <c r="A79" s="1" t="s">
        <v>77</v>
      </c>
      <c r="B79" s="2">
        <v>4057002</v>
      </c>
      <c r="C79" s="5">
        <v>5272659</v>
      </c>
      <c r="D79" s="5">
        <v>5134576</v>
      </c>
      <c r="E79" s="5">
        <v>5354568</v>
      </c>
      <c r="F79" s="5">
        <v>5004352</v>
      </c>
      <c r="G79" s="5">
        <v>4977176</v>
      </c>
      <c r="H79" s="5">
        <v>4965076</v>
      </c>
      <c r="I79" s="5">
        <v>5365313</v>
      </c>
      <c r="J79" s="5">
        <v>5039358</v>
      </c>
      <c r="K79" s="5">
        <v>5146013</v>
      </c>
      <c r="L79" s="5">
        <v>4967379</v>
      </c>
      <c r="M79" s="5">
        <v>5300443</v>
      </c>
      <c r="N79" s="5">
        <v>5297257</v>
      </c>
      <c r="O79" s="5">
        <v>5227166</v>
      </c>
      <c r="P79" s="5">
        <v>5067767</v>
      </c>
      <c r="Q79" s="5">
        <v>4760275</v>
      </c>
      <c r="R79" s="5">
        <v>4580337</v>
      </c>
      <c r="S79" s="5">
        <v>4426976</v>
      </c>
      <c r="T79" s="5">
        <v>4386794</v>
      </c>
      <c r="U79" s="5">
        <v>4306996</v>
      </c>
      <c r="V79" s="5">
        <v>4392484</v>
      </c>
      <c r="W79" s="5">
        <v>4200175</v>
      </c>
      <c r="X79" s="5">
        <v>4090453</v>
      </c>
      <c r="Y79" s="5">
        <v>4040744</v>
      </c>
      <c r="Z79" s="5">
        <v>3971760</v>
      </c>
      <c r="AA79" s="5">
        <v>3747678</v>
      </c>
      <c r="AB79" s="5">
        <v>3806372</v>
      </c>
      <c r="AC79" s="5">
        <v>3781925</v>
      </c>
      <c r="AD79" s="5">
        <v>3474325</v>
      </c>
      <c r="AE79" s="5">
        <v>3624889</v>
      </c>
      <c r="AF79" s="5">
        <v>3414593</v>
      </c>
      <c r="AG79" s="5">
        <v>3497093</v>
      </c>
      <c r="AH79" s="5">
        <v>3328398</v>
      </c>
      <c r="AI79" s="5">
        <v>17387636</v>
      </c>
      <c r="AJ79" s="5">
        <v>17450159</v>
      </c>
      <c r="AK79" s="5">
        <v>16706603</v>
      </c>
      <c r="AL79" s="5">
        <v>15381629</v>
      </c>
      <c r="AM79" s="5">
        <v>15518629</v>
      </c>
      <c r="AN79" s="5">
        <v>16312786</v>
      </c>
      <c r="AO79" s="5">
        <v>16302681</v>
      </c>
      <c r="AP79" s="5">
        <v>16268578</v>
      </c>
      <c r="AQ79" s="5">
        <v>17369354</v>
      </c>
      <c r="AR79" s="5">
        <v>15494440</v>
      </c>
      <c r="AS79" s="5">
        <v>16784308</v>
      </c>
      <c r="AT79" s="5">
        <v>16591948</v>
      </c>
      <c r="AU79" s="5">
        <v>17285472</v>
      </c>
      <c r="AV79" s="5">
        <v>19760137</v>
      </c>
      <c r="AW79" s="5">
        <v>16062664</v>
      </c>
      <c r="AX79" s="5">
        <v>16124939</v>
      </c>
      <c r="AY79" s="5">
        <v>14809971</v>
      </c>
      <c r="AZ79" s="5">
        <v>14962572</v>
      </c>
      <c r="BA79" s="5">
        <v>15418231</v>
      </c>
      <c r="BB79" s="5">
        <v>19127188</v>
      </c>
      <c r="BC79" s="5">
        <v>19689732</v>
      </c>
      <c r="BD79" s="5">
        <v>37277511</v>
      </c>
      <c r="BE79" s="5">
        <v>25885212</v>
      </c>
      <c r="BF79" s="5">
        <v>17305749</v>
      </c>
      <c r="BG79" s="5">
        <v>14878578</v>
      </c>
      <c r="BH79" s="5">
        <v>14497484</v>
      </c>
      <c r="BI79" s="5">
        <v>14995927</v>
      </c>
      <c r="BJ79" s="5">
        <v>13227723</v>
      </c>
      <c r="BK79" s="5">
        <v>13358108</v>
      </c>
      <c r="BL79" s="5">
        <v>12959622</v>
      </c>
      <c r="BM79" s="5">
        <v>14003845</v>
      </c>
      <c r="BN79" s="5">
        <v>11892913</v>
      </c>
      <c r="BO79" s="6">
        <v>10.02478824729832</v>
      </c>
      <c r="BP79" s="6">
        <v>10.3818114679771</v>
      </c>
      <c r="BQ79" s="6">
        <v>10.31519256081909</v>
      </c>
      <c r="BR79" s="6">
        <v>10.290123476526031</v>
      </c>
      <c r="BS79" s="6">
        <v>10.28834423375825</v>
      </c>
      <c r="BT79" s="6">
        <v>10.074266738313771</v>
      </c>
      <c r="BU79" s="6">
        <v>9.5784719363064106</v>
      </c>
      <c r="BV79" s="6">
        <v>8.5637099011421594</v>
      </c>
      <c r="BW79" s="6">
        <v>7.4357954400814696</v>
      </c>
      <c r="BX79" s="6">
        <v>7.8508605846262096</v>
      </c>
      <c r="BY79" s="6">
        <v>7.7253920096867299</v>
      </c>
      <c r="BZ79" s="6">
        <v>6.6687532811792902</v>
      </c>
      <c r="CA79" s="6">
        <v>5.8962734300001101</v>
      </c>
      <c r="CB79" s="6">
        <v>5.9117556114951597</v>
      </c>
      <c r="CC79" s="6">
        <v>6.2913802248819604</v>
      </c>
      <c r="CD79" s="6">
        <v>5.9889479747887497</v>
      </c>
      <c r="CE79" s="6">
        <v>6.2326969922583704</v>
      </c>
      <c r="CF79" s="6">
        <v>6.9715377562748504</v>
      </c>
      <c r="CG79" s="6">
        <v>6.0425410193090396</v>
      </c>
      <c r="CH79" s="6">
        <v>5.1300585272478996</v>
      </c>
      <c r="CI79" s="6" t="s">
        <v>220</v>
      </c>
      <c r="CJ79" s="6" t="s">
        <v>220</v>
      </c>
      <c r="CK79" s="6" t="s">
        <v>220</v>
      </c>
      <c r="CL79" s="6" t="s">
        <v>220</v>
      </c>
      <c r="CM79" s="6" t="s">
        <v>220</v>
      </c>
      <c r="CN79" s="6" t="s">
        <v>220</v>
      </c>
      <c r="CO79" s="6" t="s">
        <v>220</v>
      </c>
      <c r="CP79" s="6" t="s">
        <v>220</v>
      </c>
      <c r="CQ79" s="6" t="s">
        <v>220</v>
      </c>
      <c r="CR79" s="6" t="s">
        <v>220</v>
      </c>
      <c r="CS79" s="6" t="s">
        <v>220</v>
      </c>
      <c r="CT79" s="6" t="s">
        <v>220</v>
      </c>
      <c r="CU79" s="6">
        <v>7.8645559099532303</v>
      </c>
      <c r="CV79" s="6">
        <v>8.1888746337200793</v>
      </c>
      <c r="CW79" s="6">
        <v>8.3500503810526006</v>
      </c>
      <c r="CX79" s="6">
        <v>8.1482063293591303</v>
      </c>
      <c r="CY79" s="6">
        <v>8.1664591934673005</v>
      </c>
      <c r="CZ79" s="6">
        <v>8.0964823013763407</v>
      </c>
      <c r="DA79" s="6">
        <v>7.6618091332900198</v>
      </c>
      <c r="DB79" s="6">
        <v>6.7840366520708502</v>
      </c>
      <c r="DC79" s="6">
        <v>6.0762914806074901</v>
      </c>
      <c r="DD79" s="6">
        <v>6.4412265853908304</v>
      </c>
      <c r="DE79" s="6">
        <v>6.4056643543146503</v>
      </c>
      <c r="DF79" s="6">
        <v>5.39277656312548</v>
      </c>
      <c r="DG79" s="6">
        <v>4.5957299032274097</v>
      </c>
      <c r="DH79" s="6">
        <v>4.5653250941904302</v>
      </c>
      <c r="DI79" s="6">
        <v>5.0212915947640697</v>
      </c>
      <c r="DJ79" s="6">
        <v>4.8025357886864901</v>
      </c>
      <c r="DK79" s="6">
        <v>5.1692403508127196</v>
      </c>
      <c r="DL79" s="6">
        <v>5.9875207731183</v>
      </c>
      <c r="DM79" s="6">
        <v>4.9927691797076497</v>
      </c>
      <c r="DN79" s="6">
        <v>3.8727492465093198</v>
      </c>
      <c r="DO79" s="6" t="s">
        <v>220</v>
      </c>
      <c r="DP79" s="6" t="s">
        <v>220</v>
      </c>
      <c r="DQ79" s="6" t="s">
        <v>220</v>
      </c>
      <c r="DR79" s="6" t="s">
        <v>220</v>
      </c>
      <c r="DS79" s="6" t="s">
        <v>220</v>
      </c>
      <c r="DT79" s="6" t="s">
        <v>220</v>
      </c>
      <c r="DU79" s="6" t="s">
        <v>220</v>
      </c>
      <c r="DV79" s="6" t="s">
        <v>220</v>
      </c>
      <c r="DW79" s="6" t="s">
        <v>220</v>
      </c>
      <c r="DX79" s="6" t="s">
        <v>220</v>
      </c>
      <c r="DY79" s="6" t="s">
        <v>220</v>
      </c>
      <c r="DZ79" s="6" t="s">
        <v>220</v>
      </c>
      <c r="EA79" s="6">
        <v>10.024788247298327</v>
      </c>
      <c r="EB79" s="6">
        <v>10.381811467977103</v>
      </c>
      <c r="EC79" s="6">
        <v>10.315192560819099</v>
      </c>
      <c r="ED79" s="6">
        <v>10.290123476526032</v>
      </c>
      <c r="EE79" s="6">
        <v>10.288344233758259</v>
      </c>
      <c r="EF79" s="6">
        <v>10.074266738313774</v>
      </c>
      <c r="EG79" s="6">
        <v>9.5784719363064195</v>
      </c>
      <c r="EH79" s="6">
        <v>8.56370990114217</v>
      </c>
      <c r="EI79" s="6">
        <v>7.4357954400814767</v>
      </c>
      <c r="EJ79" s="6">
        <v>7.8508605846262185</v>
      </c>
      <c r="EK79" s="6">
        <v>7.7253920096867379</v>
      </c>
      <c r="EL79" s="6">
        <v>6.6687532811792973</v>
      </c>
      <c r="EM79" s="6">
        <v>5.8962734300001189</v>
      </c>
      <c r="EN79" s="6">
        <v>5.9117556114951615</v>
      </c>
      <c r="EO79" s="6">
        <v>6.2913802248819657</v>
      </c>
      <c r="EP79" s="6">
        <v>5.9889479747887542</v>
      </c>
      <c r="EQ79" s="6">
        <v>6.2326969922583721</v>
      </c>
      <c r="ER79" s="6">
        <v>6.9715377562748557</v>
      </c>
      <c r="ES79" s="6">
        <v>6.0425410193090494</v>
      </c>
      <c r="ET79" s="6">
        <v>5.1300585272479076</v>
      </c>
      <c r="EU79" s="6" t="s">
        <v>220</v>
      </c>
      <c r="EV79" s="6" t="s">
        <v>220</v>
      </c>
      <c r="EW79" s="6" t="s">
        <v>220</v>
      </c>
      <c r="EX79" s="6" t="s">
        <v>220</v>
      </c>
      <c r="EY79" s="6" t="s">
        <v>220</v>
      </c>
      <c r="EZ79" s="6" t="s">
        <v>220</v>
      </c>
      <c r="FA79" s="6" t="s">
        <v>220</v>
      </c>
      <c r="FB79" s="6" t="s">
        <v>220</v>
      </c>
      <c r="FC79" s="6" t="s">
        <v>220</v>
      </c>
      <c r="FD79" s="6" t="s">
        <v>220</v>
      </c>
      <c r="FE79" s="6" t="s">
        <v>220</v>
      </c>
      <c r="FF79" s="6" t="s">
        <v>220</v>
      </c>
      <c r="FG79" s="6">
        <v>7.8645559099532401</v>
      </c>
      <c r="FH79" s="6">
        <v>8.1888746337200882</v>
      </c>
      <c r="FI79" s="6">
        <v>8.3500503810526059</v>
      </c>
      <c r="FJ79" s="6">
        <v>8.1482063293591391</v>
      </c>
      <c r="FK79" s="6">
        <v>8.1664591934673041</v>
      </c>
      <c r="FL79" s="6">
        <v>8.0964823013763407</v>
      </c>
      <c r="FM79" s="6">
        <v>7.6618091332900207</v>
      </c>
      <c r="FN79" s="6">
        <v>6.7840366520708519</v>
      </c>
      <c r="FO79" s="6">
        <v>6.0762914806074955</v>
      </c>
      <c r="FP79" s="6">
        <v>6.4412265853908348</v>
      </c>
      <c r="FQ79" s="6">
        <v>6.4056643543146539</v>
      </c>
      <c r="FR79" s="6">
        <v>5.3927765631254854</v>
      </c>
      <c r="FS79" s="6">
        <v>4.595729903227415</v>
      </c>
      <c r="FT79" s="6">
        <v>4.5653250941904311</v>
      </c>
      <c r="FU79" s="6">
        <v>5.0212915947640768</v>
      </c>
      <c r="FV79" s="6">
        <v>4.8025357886864919</v>
      </c>
      <c r="FW79" s="6">
        <v>5.1692403508127214</v>
      </c>
      <c r="FX79" s="6">
        <v>5.9875207731183053</v>
      </c>
      <c r="FY79" s="6">
        <v>4.9927691797076594</v>
      </c>
      <c r="FZ79" s="6">
        <v>3.8727492465093238</v>
      </c>
      <c r="GA79" s="6" t="s">
        <v>220</v>
      </c>
      <c r="GB79" s="6" t="s">
        <v>220</v>
      </c>
      <c r="GC79" s="6" t="s">
        <v>220</v>
      </c>
      <c r="GD79" s="6" t="s">
        <v>220</v>
      </c>
      <c r="GE79" s="6" t="s">
        <v>220</v>
      </c>
      <c r="GF79" s="6" t="s">
        <v>220</v>
      </c>
      <c r="GG79" s="6" t="s">
        <v>220</v>
      </c>
      <c r="GH79" s="6" t="s">
        <v>220</v>
      </c>
      <c r="GI79" s="6" t="s">
        <v>220</v>
      </c>
      <c r="GJ79" s="6" t="s">
        <v>220</v>
      </c>
      <c r="GK79" s="6" t="s">
        <v>220</v>
      </c>
      <c r="GL79" s="6" t="s">
        <v>220</v>
      </c>
      <c r="GM79" s="5">
        <v>471298</v>
      </c>
      <c r="GN79" s="5">
        <v>459128</v>
      </c>
      <c r="GO79" s="5">
        <v>448799</v>
      </c>
      <c r="GP79" s="5">
        <v>440362</v>
      </c>
      <c r="GQ79" s="5">
        <v>432275</v>
      </c>
      <c r="GR79" s="5">
        <v>425036</v>
      </c>
      <c r="GS79" s="5">
        <v>418892</v>
      </c>
      <c r="GT79" s="5">
        <v>413610</v>
      </c>
      <c r="GU79" s="5">
        <v>409785</v>
      </c>
      <c r="GV79" s="5">
        <v>407551</v>
      </c>
      <c r="GW79" s="5">
        <v>405144</v>
      </c>
      <c r="GX79" s="5">
        <v>402520</v>
      </c>
      <c r="GY79" s="5">
        <v>397285</v>
      </c>
      <c r="GZ79" s="5">
        <v>387707</v>
      </c>
      <c r="HA79" s="5">
        <v>373603</v>
      </c>
      <c r="HB79" s="5">
        <v>360462</v>
      </c>
      <c r="HC79" s="5">
        <v>354704</v>
      </c>
      <c r="HD79" s="5">
        <v>344447</v>
      </c>
      <c r="HE79" s="5">
        <v>331274</v>
      </c>
      <c r="HF79" s="5">
        <v>323460</v>
      </c>
      <c r="HG79" s="5" t="s">
        <v>220</v>
      </c>
      <c r="HH79" s="5" t="s">
        <v>220</v>
      </c>
      <c r="HI79" s="5" t="s">
        <v>220</v>
      </c>
      <c r="HJ79" s="5" t="s">
        <v>220</v>
      </c>
      <c r="HK79" s="5" t="s">
        <v>220</v>
      </c>
      <c r="HL79" s="5" t="s">
        <v>220</v>
      </c>
      <c r="HM79" s="5" t="s">
        <v>220</v>
      </c>
      <c r="HN79" s="5" t="s">
        <v>220</v>
      </c>
      <c r="HO79" s="5" t="s">
        <v>220</v>
      </c>
      <c r="HP79" s="5" t="s">
        <v>220</v>
      </c>
      <c r="HQ79" s="5" t="s">
        <v>220</v>
      </c>
      <c r="HR79" s="5" t="s">
        <v>220</v>
      </c>
      <c r="HS79" s="5">
        <v>565078</v>
      </c>
      <c r="HT79" s="5">
        <v>551455</v>
      </c>
      <c r="HU79" s="5">
        <v>539589</v>
      </c>
      <c r="HV79" s="5">
        <v>529901</v>
      </c>
      <c r="HW79" s="5">
        <v>520545</v>
      </c>
      <c r="HX79" s="5">
        <v>511958</v>
      </c>
      <c r="HY79" s="5">
        <v>504655</v>
      </c>
      <c r="HZ79" s="5">
        <v>498282</v>
      </c>
      <c r="IA79" s="5">
        <v>493532</v>
      </c>
      <c r="IB79" s="5">
        <v>490706</v>
      </c>
      <c r="IC79" s="5">
        <v>488176</v>
      </c>
      <c r="ID79" s="5">
        <v>484535</v>
      </c>
      <c r="IE79" s="5">
        <v>477094</v>
      </c>
      <c r="IF79" s="5">
        <v>464969</v>
      </c>
      <c r="IG79" s="5">
        <v>448819</v>
      </c>
      <c r="IH79" s="5">
        <v>433465</v>
      </c>
      <c r="II79" s="5">
        <v>426600</v>
      </c>
      <c r="IJ79" s="5">
        <v>412308</v>
      </c>
      <c r="IK79" s="5">
        <v>398290</v>
      </c>
      <c r="IL79" s="5">
        <v>388387</v>
      </c>
      <c r="IM79" s="5" t="s">
        <v>220</v>
      </c>
      <c r="IN79" s="5" t="s">
        <v>220</v>
      </c>
      <c r="IO79" s="5" t="s">
        <v>220</v>
      </c>
      <c r="IP79" s="5" t="s">
        <v>220</v>
      </c>
      <c r="IQ79" s="5" t="s">
        <v>220</v>
      </c>
      <c r="IR79" s="5" t="s">
        <v>220</v>
      </c>
      <c r="IS79" s="5" t="s">
        <v>220</v>
      </c>
      <c r="IT79" s="5" t="s">
        <v>220</v>
      </c>
      <c r="IU79" s="5" t="s">
        <v>220</v>
      </c>
      <c r="IV79" s="5" t="s">
        <v>220</v>
      </c>
      <c r="IW79" s="5" t="s">
        <v>220</v>
      </c>
      <c r="IX79" s="5" t="s">
        <v>220</v>
      </c>
      <c r="IY79">
        <v>14536714</v>
      </c>
      <c r="IZ79">
        <v>14586522</v>
      </c>
      <c r="JA79">
        <v>14570954</v>
      </c>
      <c r="JB79">
        <v>14195750</v>
      </c>
      <c r="JC79">
        <v>14264493</v>
      </c>
      <c r="JD79">
        <v>14092367</v>
      </c>
      <c r="JE79">
        <v>14619354</v>
      </c>
      <c r="JF79">
        <v>14085316</v>
      </c>
      <c r="JG79">
        <v>13734430</v>
      </c>
      <c r="JH79">
        <v>13512504</v>
      </c>
      <c r="JI79">
        <v>13948280</v>
      </c>
      <c r="JJ79">
        <v>14543714</v>
      </c>
      <c r="JK79">
        <v>14541825</v>
      </c>
      <c r="JL79">
        <v>13939314</v>
      </c>
      <c r="JM79">
        <v>13288812</v>
      </c>
      <c r="JN79">
        <v>13239589</v>
      </c>
      <c r="JO79">
        <v>12980031</v>
      </c>
      <c r="JP79">
        <v>12894068</v>
      </c>
      <c r="JQ79">
        <v>13031025</v>
      </c>
      <c r="JR79">
        <v>14598389</v>
      </c>
      <c r="JS79" t="s">
        <v>220</v>
      </c>
      <c r="JT79" t="s">
        <v>220</v>
      </c>
      <c r="JU79" t="s">
        <v>220</v>
      </c>
      <c r="JV79" t="s">
        <v>220</v>
      </c>
      <c r="JW79" t="s">
        <v>220</v>
      </c>
      <c r="JX79" t="s">
        <v>220</v>
      </c>
      <c r="JY79" t="s">
        <v>220</v>
      </c>
      <c r="JZ79" t="s">
        <v>220</v>
      </c>
      <c r="KA79" t="s">
        <v>220</v>
      </c>
      <c r="KB79" t="s">
        <v>220</v>
      </c>
      <c r="KC79" t="s">
        <v>220</v>
      </c>
      <c r="KD79" t="s">
        <v>220</v>
      </c>
    </row>
    <row r="80" spans="1:290" hidden="1" x14ac:dyDescent="0.3">
      <c r="A80" s="1" t="s">
        <v>78</v>
      </c>
      <c r="B80" s="2">
        <v>4019050</v>
      </c>
      <c r="C80" s="5" t="s">
        <v>220</v>
      </c>
      <c r="D80" s="5" t="s">
        <v>220</v>
      </c>
      <c r="E80" s="5" t="s">
        <v>220</v>
      </c>
      <c r="F80" s="5" t="s">
        <v>220</v>
      </c>
      <c r="G80" s="5" t="s">
        <v>220</v>
      </c>
      <c r="H80" s="5" t="s">
        <v>220</v>
      </c>
      <c r="I80" s="5" t="s">
        <v>220</v>
      </c>
      <c r="J80" s="5" t="s">
        <v>220</v>
      </c>
      <c r="K80" s="5" t="s">
        <v>220</v>
      </c>
      <c r="L80" s="5" t="s">
        <v>220</v>
      </c>
      <c r="M80" s="5">
        <v>5466278</v>
      </c>
      <c r="N80" s="5">
        <v>5718209</v>
      </c>
      <c r="O80" s="5">
        <v>5858993</v>
      </c>
      <c r="P80" s="5">
        <v>5658054</v>
      </c>
      <c r="Q80" s="5">
        <v>5888469</v>
      </c>
      <c r="R80" s="5">
        <v>5350137</v>
      </c>
      <c r="S80" s="5">
        <v>5309031</v>
      </c>
      <c r="T80" s="5">
        <v>5548382</v>
      </c>
      <c r="U80" s="5">
        <v>5202145</v>
      </c>
      <c r="V80" s="5">
        <v>5046409</v>
      </c>
      <c r="W80" s="5">
        <v>4948645</v>
      </c>
      <c r="X80" s="5">
        <v>4892633</v>
      </c>
      <c r="Y80" s="5">
        <v>4782331</v>
      </c>
      <c r="Z80" s="5">
        <v>4782331</v>
      </c>
      <c r="AA80" s="5">
        <v>4754284</v>
      </c>
      <c r="AB80" s="5">
        <v>4537105</v>
      </c>
      <c r="AC80" s="5">
        <v>4546450</v>
      </c>
      <c r="AD80" s="5">
        <v>4137858</v>
      </c>
      <c r="AE80" s="5">
        <v>4619760</v>
      </c>
      <c r="AF80" s="5">
        <v>4223388</v>
      </c>
      <c r="AG80" s="5">
        <v>4283165</v>
      </c>
      <c r="AH80" s="5">
        <v>4411100</v>
      </c>
      <c r="AI80" s="5" t="s">
        <v>220</v>
      </c>
      <c r="AJ80" s="5" t="s">
        <v>220</v>
      </c>
      <c r="AK80" s="5" t="s">
        <v>220</v>
      </c>
      <c r="AL80" s="5" t="s">
        <v>220</v>
      </c>
      <c r="AM80" s="5" t="s">
        <v>220</v>
      </c>
      <c r="AN80" s="5" t="s">
        <v>220</v>
      </c>
      <c r="AO80" s="5" t="s">
        <v>220</v>
      </c>
      <c r="AP80" s="5" t="s">
        <v>220</v>
      </c>
      <c r="AQ80" s="5" t="s">
        <v>220</v>
      </c>
      <c r="AR80" s="5" t="s">
        <v>220</v>
      </c>
      <c r="AS80" s="5">
        <v>17390365</v>
      </c>
      <c r="AT80" s="5">
        <v>18259681</v>
      </c>
      <c r="AU80" s="5">
        <v>18495239</v>
      </c>
      <c r="AV80" s="5">
        <v>18544274</v>
      </c>
      <c r="AW80" s="5">
        <v>18989411</v>
      </c>
      <c r="AX80" s="5">
        <v>18536800</v>
      </c>
      <c r="AY80" s="5">
        <v>18601179</v>
      </c>
      <c r="AZ80" s="5">
        <v>19144366</v>
      </c>
      <c r="BA80" s="5">
        <v>18910128</v>
      </c>
      <c r="BB80" s="5">
        <v>19001513</v>
      </c>
      <c r="BC80" s="5">
        <v>24741719</v>
      </c>
      <c r="BD80" s="5">
        <v>34220863</v>
      </c>
      <c r="BE80" s="5">
        <v>22990750</v>
      </c>
      <c r="BF80" s="5">
        <v>22990750</v>
      </c>
      <c r="BG80" s="5">
        <v>22038472</v>
      </c>
      <c r="BH80" s="5">
        <v>22111631</v>
      </c>
      <c r="BI80" s="5">
        <v>22264497</v>
      </c>
      <c r="BJ80" s="5">
        <v>18548611</v>
      </c>
      <c r="BK80" s="5">
        <v>19431878</v>
      </c>
      <c r="BL80" s="5">
        <v>15941416</v>
      </c>
      <c r="BM80" s="5">
        <v>15841169</v>
      </c>
      <c r="BN80" s="5">
        <v>15728488</v>
      </c>
      <c r="BO80" s="6" t="s">
        <v>220</v>
      </c>
      <c r="BP80" s="6" t="s">
        <v>220</v>
      </c>
      <c r="BQ80" s="6" t="s">
        <v>220</v>
      </c>
      <c r="BR80" s="6" t="s">
        <v>220</v>
      </c>
      <c r="BS80" s="6" t="s">
        <v>220</v>
      </c>
      <c r="BT80" s="6" t="s">
        <v>220</v>
      </c>
      <c r="BU80" s="6" t="s">
        <v>220</v>
      </c>
      <c r="BV80" s="6" t="s">
        <v>220</v>
      </c>
      <c r="BW80" s="6" t="s">
        <v>220</v>
      </c>
      <c r="BX80" s="6" t="s">
        <v>220</v>
      </c>
      <c r="BY80" s="6">
        <v>11.14164224531652</v>
      </c>
      <c r="BZ80" s="6">
        <v>10.72978516226153</v>
      </c>
      <c r="CA80" s="6">
        <v>9.2132897240191198</v>
      </c>
      <c r="CB80" s="6">
        <v>7.71176803897594</v>
      </c>
      <c r="CC80" s="6">
        <v>7.6100595927396402</v>
      </c>
      <c r="CD80" s="6">
        <v>7.7052045583131701</v>
      </c>
      <c r="CE80" s="6">
        <v>7.7286043347646602</v>
      </c>
      <c r="CF80" s="6">
        <v>7.8546682618464203</v>
      </c>
      <c r="CG80" s="6">
        <v>8.2932905561071397</v>
      </c>
      <c r="CH80" s="6">
        <v>8.3245927945990896</v>
      </c>
      <c r="CI80" s="6" t="s">
        <v>220</v>
      </c>
      <c r="CJ80" s="6" t="s">
        <v>220</v>
      </c>
      <c r="CK80" s="6" t="s">
        <v>220</v>
      </c>
      <c r="CL80" s="6" t="s">
        <v>220</v>
      </c>
      <c r="CM80" s="6" t="s">
        <v>220</v>
      </c>
      <c r="CN80" s="6" t="s">
        <v>220</v>
      </c>
      <c r="CO80" s="6" t="s">
        <v>220</v>
      </c>
      <c r="CP80" s="6" t="s">
        <v>220</v>
      </c>
      <c r="CQ80" s="6" t="s">
        <v>220</v>
      </c>
      <c r="CR80" s="6" t="s">
        <v>220</v>
      </c>
      <c r="CS80" s="6" t="s">
        <v>220</v>
      </c>
      <c r="CT80" s="6" t="s">
        <v>220</v>
      </c>
      <c r="CU80" s="6" t="s">
        <v>220</v>
      </c>
      <c r="CV80" s="6" t="s">
        <v>220</v>
      </c>
      <c r="CW80" s="6" t="s">
        <v>220</v>
      </c>
      <c r="CX80" s="6" t="s">
        <v>220</v>
      </c>
      <c r="CY80" s="6" t="s">
        <v>220</v>
      </c>
      <c r="CZ80" s="6" t="s">
        <v>220</v>
      </c>
      <c r="DA80" s="6" t="s">
        <v>220</v>
      </c>
      <c r="DB80" s="6" t="s">
        <v>220</v>
      </c>
      <c r="DC80" s="6" t="s">
        <v>220</v>
      </c>
      <c r="DD80" s="6" t="s">
        <v>220</v>
      </c>
      <c r="DE80" s="6">
        <v>10.86541925037902</v>
      </c>
      <c r="DF80" s="6">
        <v>10.61531557932525</v>
      </c>
      <c r="DG80" s="6">
        <v>9.4085647375894705</v>
      </c>
      <c r="DH80" s="6">
        <v>6.64731674876968</v>
      </c>
      <c r="DI80" s="6">
        <v>6.67727325918049</v>
      </c>
      <c r="DJ80" s="6">
        <v>6.6122200192808096</v>
      </c>
      <c r="DK80" s="6">
        <v>6.4433871871090798</v>
      </c>
      <c r="DL80" s="6">
        <v>6.4957980460783498</v>
      </c>
      <c r="DM80" s="6">
        <v>6.6207593866974896</v>
      </c>
      <c r="DN80" s="6">
        <v>6.3187007469517402</v>
      </c>
      <c r="DO80" s="6" t="s">
        <v>220</v>
      </c>
      <c r="DP80" s="6" t="s">
        <v>220</v>
      </c>
      <c r="DQ80" s="6" t="s">
        <v>220</v>
      </c>
      <c r="DR80" s="6" t="s">
        <v>220</v>
      </c>
      <c r="DS80" s="6" t="s">
        <v>220</v>
      </c>
      <c r="DT80" s="6" t="s">
        <v>220</v>
      </c>
      <c r="DU80" s="6" t="s">
        <v>220</v>
      </c>
      <c r="DV80" s="6" t="s">
        <v>220</v>
      </c>
      <c r="DW80" s="6" t="s">
        <v>220</v>
      </c>
      <c r="DX80" s="6" t="s">
        <v>220</v>
      </c>
      <c r="DY80" s="6" t="s">
        <v>220</v>
      </c>
      <c r="DZ80" s="6" t="s">
        <v>220</v>
      </c>
      <c r="EA80" s="6" t="s">
        <v>220</v>
      </c>
      <c r="EB80" s="6" t="s">
        <v>220</v>
      </c>
      <c r="EC80" s="6" t="s">
        <v>220</v>
      </c>
      <c r="ED80" s="6" t="s">
        <v>220</v>
      </c>
      <c r="EE80" s="6" t="s">
        <v>220</v>
      </c>
      <c r="EF80" s="6" t="s">
        <v>220</v>
      </c>
      <c r="EG80" s="6" t="s">
        <v>220</v>
      </c>
      <c r="EH80" s="6" t="s">
        <v>220</v>
      </c>
      <c r="EI80" s="6" t="s">
        <v>220</v>
      </c>
      <c r="EJ80" s="6" t="s">
        <v>220</v>
      </c>
      <c r="EK80" s="6">
        <v>11.141529940482354</v>
      </c>
      <c r="EL80" s="6">
        <v>10.729740728259495</v>
      </c>
      <c r="EM80" s="6">
        <v>9.2132897240191269</v>
      </c>
      <c r="EN80" s="6">
        <v>7.7117680389759444</v>
      </c>
      <c r="EO80" s="6">
        <v>7.6100595927396411</v>
      </c>
      <c r="EP80" s="6">
        <v>7.7052045583131799</v>
      </c>
      <c r="EQ80" s="6">
        <v>7.7286043347646682</v>
      </c>
      <c r="ER80" s="6">
        <v>7.8546682618464265</v>
      </c>
      <c r="ES80" s="6">
        <v>8.2932905561071451</v>
      </c>
      <c r="ET80" s="6">
        <v>8.3245927945990896</v>
      </c>
      <c r="EU80" s="6" t="s">
        <v>220</v>
      </c>
      <c r="EV80" s="6" t="s">
        <v>220</v>
      </c>
      <c r="EW80" s="6" t="s">
        <v>220</v>
      </c>
      <c r="EX80" s="6" t="s">
        <v>220</v>
      </c>
      <c r="EY80" s="6" t="s">
        <v>220</v>
      </c>
      <c r="EZ80" s="6" t="s">
        <v>220</v>
      </c>
      <c r="FA80" s="6" t="s">
        <v>220</v>
      </c>
      <c r="FB80" s="6" t="s">
        <v>220</v>
      </c>
      <c r="FC80" s="6" t="s">
        <v>220</v>
      </c>
      <c r="FD80" s="6" t="s">
        <v>220</v>
      </c>
      <c r="FE80" s="6" t="s">
        <v>220</v>
      </c>
      <c r="FF80" s="6" t="s">
        <v>220</v>
      </c>
      <c r="FG80" s="6" t="s">
        <v>220</v>
      </c>
      <c r="FH80" s="6" t="s">
        <v>220</v>
      </c>
      <c r="FI80" s="6" t="s">
        <v>220</v>
      </c>
      <c r="FJ80" s="6" t="s">
        <v>220</v>
      </c>
      <c r="FK80" s="6" t="s">
        <v>220</v>
      </c>
      <c r="FL80" s="6" t="s">
        <v>220</v>
      </c>
      <c r="FM80" s="6" t="s">
        <v>220</v>
      </c>
      <c r="FN80" s="6" t="s">
        <v>220</v>
      </c>
      <c r="FO80" s="6" t="s">
        <v>220</v>
      </c>
      <c r="FP80" s="6" t="s">
        <v>220</v>
      </c>
      <c r="FQ80" s="6">
        <v>5.6848893050835905</v>
      </c>
      <c r="FR80" s="6">
        <v>5.632360171023798</v>
      </c>
      <c r="FS80" s="6">
        <v>5.2665148628160541</v>
      </c>
      <c r="FT80" s="6">
        <v>5.9737717685755403</v>
      </c>
      <c r="FU80" s="6">
        <v>5.6061245860965103</v>
      </c>
      <c r="FV80" s="6">
        <v>5.4386662979922979</v>
      </c>
      <c r="FW80" s="6">
        <v>5.6487958860798626</v>
      </c>
      <c r="FX80" s="6">
        <v>5.675346846748015</v>
      </c>
      <c r="FY80" s="6">
        <v>5.7214952053129648</v>
      </c>
      <c r="FZ80" s="6">
        <v>6.0027281170034916</v>
      </c>
      <c r="GA80" s="6" t="s">
        <v>220</v>
      </c>
      <c r="GB80" s="6" t="s">
        <v>220</v>
      </c>
      <c r="GC80" s="6" t="s">
        <v>220</v>
      </c>
      <c r="GD80" s="6" t="s">
        <v>220</v>
      </c>
      <c r="GE80" s="6" t="s">
        <v>220</v>
      </c>
      <c r="GF80" s="6" t="s">
        <v>220</v>
      </c>
      <c r="GG80" s="6" t="s">
        <v>220</v>
      </c>
      <c r="GH80" s="6" t="s">
        <v>220</v>
      </c>
      <c r="GI80" s="6" t="s">
        <v>220</v>
      </c>
      <c r="GJ80" s="6" t="s">
        <v>220</v>
      </c>
      <c r="GK80" s="6" t="s">
        <v>220</v>
      </c>
      <c r="GL80" s="6" t="s">
        <v>220</v>
      </c>
      <c r="GM80" s="5" t="s">
        <v>220</v>
      </c>
      <c r="GN80" s="5" t="s">
        <v>220</v>
      </c>
      <c r="GO80" s="5" t="s">
        <v>220</v>
      </c>
      <c r="GP80" s="5" t="s">
        <v>220</v>
      </c>
      <c r="GQ80" s="5" t="s">
        <v>220</v>
      </c>
      <c r="GR80" s="5" t="s">
        <v>220</v>
      </c>
      <c r="GS80" s="5" t="s">
        <v>220</v>
      </c>
      <c r="GT80" s="5" t="s">
        <v>220</v>
      </c>
      <c r="GU80" s="5" t="s">
        <v>220</v>
      </c>
      <c r="GV80" s="5" t="s">
        <v>220</v>
      </c>
      <c r="GW80" s="5">
        <v>545333</v>
      </c>
      <c r="GX80" s="5">
        <v>551068</v>
      </c>
      <c r="GY80" s="5">
        <v>541223</v>
      </c>
      <c r="GZ80" s="5">
        <v>542546</v>
      </c>
      <c r="HA80" s="5">
        <v>539963</v>
      </c>
      <c r="HB80" s="5">
        <v>533915</v>
      </c>
      <c r="HC80" s="5">
        <v>530722</v>
      </c>
      <c r="HD80" s="5">
        <v>527763</v>
      </c>
      <c r="HE80" s="5">
        <v>510763</v>
      </c>
      <c r="HF80" s="5">
        <v>503783</v>
      </c>
      <c r="HG80" s="5" t="s">
        <v>220</v>
      </c>
      <c r="HH80" s="5" t="s">
        <v>220</v>
      </c>
      <c r="HI80" s="5" t="s">
        <v>220</v>
      </c>
      <c r="HJ80" s="5" t="s">
        <v>220</v>
      </c>
      <c r="HK80" s="5" t="s">
        <v>220</v>
      </c>
      <c r="HL80" s="5" t="s">
        <v>220</v>
      </c>
      <c r="HM80" s="5" t="s">
        <v>220</v>
      </c>
      <c r="HN80" s="5" t="s">
        <v>220</v>
      </c>
      <c r="HO80" s="5" t="s">
        <v>220</v>
      </c>
      <c r="HP80" s="5" t="s">
        <v>220</v>
      </c>
      <c r="HQ80" s="5" t="s">
        <v>220</v>
      </c>
      <c r="HR80" s="5" t="s">
        <v>220</v>
      </c>
      <c r="HS80" s="5" t="s">
        <v>220</v>
      </c>
      <c r="HT80" s="5" t="s">
        <v>220</v>
      </c>
      <c r="HU80" s="5" t="s">
        <v>220</v>
      </c>
      <c r="HV80" s="5" t="s">
        <v>220</v>
      </c>
      <c r="HW80" s="5" t="s">
        <v>220</v>
      </c>
      <c r="HX80" s="5" t="s">
        <v>220</v>
      </c>
      <c r="HY80" s="5" t="s">
        <v>220</v>
      </c>
      <c r="HZ80" s="5" t="s">
        <v>220</v>
      </c>
      <c r="IA80" s="5" t="s">
        <v>220</v>
      </c>
      <c r="IB80" s="5" t="s">
        <v>220</v>
      </c>
      <c r="IC80" s="5">
        <v>616812</v>
      </c>
      <c r="ID80" s="5">
        <v>626530</v>
      </c>
      <c r="IE80" s="5">
        <v>613536</v>
      </c>
      <c r="IF80" s="5">
        <v>616210</v>
      </c>
      <c r="IG80" s="5">
        <v>612522</v>
      </c>
      <c r="IH80" s="5">
        <v>605462</v>
      </c>
      <c r="II80" s="5">
        <v>601924</v>
      </c>
      <c r="IJ80" s="5">
        <v>598446</v>
      </c>
      <c r="IK80" s="5">
        <v>575394</v>
      </c>
      <c r="IL80" s="5">
        <v>567719</v>
      </c>
      <c r="IM80" s="5" t="s">
        <v>220</v>
      </c>
      <c r="IN80" s="5" t="s">
        <v>220</v>
      </c>
      <c r="IO80" s="5" t="s">
        <v>220</v>
      </c>
      <c r="IP80" s="5" t="s">
        <v>220</v>
      </c>
      <c r="IQ80" s="5" t="s">
        <v>220</v>
      </c>
      <c r="IR80" s="5" t="s">
        <v>220</v>
      </c>
      <c r="IS80" s="5" t="s">
        <v>220</v>
      </c>
      <c r="IT80" s="5" t="s">
        <v>220</v>
      </c>
      <c r="IU80" s="5" t="s">
        <v>220</v>
      </c>
      <c r="IV80" s="5" t="s">
        <v>220</v>
      </c>
      <c r="IW80" s="5" t="s">
        <v>220</v>
      </c>
      <c r="IX80" s="5" t="s">
        <v>220</v>
      </c>
      <c r="IY80" t="s">
        <v>220</v>
      </c>
      <c r="IZ80" t="s">
        <v>220</v>
      </c>
      <c r="JA80" t="s">
        <v>220</v>
      </c>
      <c r="JB80" t="s">
        <v>220</v>
      </c>
      <c r="JC80" t="s">
        <v>220</v>
      </c>
      <c r="JD80" t="s">
        <v>220</v>
      </c>
      <c r="JE80" t="s">
        <v>220</v>
      </c>
      <c r="JF80" t="s">
        <v>220</v>
      </c>
      <c r="JG80" t="s">
        <v>220</v>
      </c>
      <c r="JH80" t="s">
        <v>220</v>
      </c>
      <c r="JI80">
        <v>17390365</v>
      </c>
      <c r="JJ80">
        <v>18259681</v>
      </c>
      <c r="JK80">
        <v>18243279</v>
      </c>
      <c r="JL80">
        <v>18633052</v>
      </c>
      <c r="JM80">
        <v>18978458</v>
      </c>
      <c r="JN80">
        <v>18534875</v>
      </c>
      <c r="JO80">
        <v>18599486</v>
      </c>
      <c r="JP80">
        <v>19142460</v>
      </c>
      <c r="JQ80">
        <v>18908012</v>
      </c>
      <c r="JR80">
        <v>18950067</v>
      </c>
      <c r="JS80" t="s">
        <v>220</v>
      </c>
      <c r="JT80" t="s">
        <v>220</v>
      </c>
      <c r="JU80" t="s">
        <v>220</v>
      </c>
      <c r="JV80" t="s">
        <v>220</v>
      </c>
      <c r="JW80" t="s">
        <v>220</v>
      </c>
      <c r="JX80" t="s">
        <v>220</v>
      </c>
      <c r="JY80" t="s">
        <v>220</v>
      </c>
      <c r="JZ80" t="s">
        <v>220</v>
      </c>
      <c r="KA80" t="s">
        <v>220</v>
      </c>
      <c r="KB80" t="s">
        <v>220</v>
      </c>
      <c r="KC80" t="s">
        <v>220</v>
      </c>
      <c r="KD80" t="s">
        <v>220</v>
      </c>
    </row>
    <row r="81" spans="1:290" hidden="1" x14ac:dyDescent="0.3">
      <c r="A81" s="1" t="s">
        <v>79</v>
      </c>
      <c r="B81" s="2">
        <v>4057003</v>
      </c>
      <c r="C81" s="5">
        <v>5408646</v>
      </c>
      <c r="D81" s="5">
        <v>5730640</v>
      </c>
      <c r="E81" s="5">
        <v>5310766</v>
      </c>
      <c r="F81" s="5">
        <v>5577764</v>
      </c>
      <c r="G81" s="5">
        <v>5482893</v>
      </c>
      <c r="H81" s="5">
        <v>5775781</v>
      </c>
      <c r="I81" s="5">
        <v>5778467</v>
      </c>
      <c r="J81" s="5">
        <v>5770852</v>
      </c>
      <c r="K81" s="5">
        <v>5997336</v>
      </c>
      <c r="L81" s="5">
        <v>6083107</v>
      </c>
      <c r="M81" s="5">
        <v>5766751</v>
      </c>
      <c r="N81" s="5">
        <v>6058613</v>
      </c>
      <c r="O81" s="5">
        <v>6131688</v>
      </c>
      <c r="P81" s="5">
        <v>5783935</v>
      </c>
      <c r="Q81" s="5">
        <v>5985598</v>
      </c>
      <c r="R81" s="5">
        <v>5524079</v>
      </c>
      <c r="S81" s="5">
        <v>5476309</v>
      </c>
      <c r="T81" s="5">
        <v>5777972</v>
      </c>
      <c r="U81" s="5">
        <v>5413402</v>
      </c>
      <c r="V81" s="5">
        <v>5224988</v>
      </c>
      <c r="W81" s="5">
        <v>5351392</v>
      </c>
      <c r="X81" s="5">
        <v>5133902</v>
      </c>
      <c r="Y81" s="5">
        <v>5075191</v>
      </c>
      <c r="Z81" s="5">
        <v>5139729</v>
      </c>
      <c r="AA81" s="5">
        <v>5157449</v>
      </c>
      <c r="AB81" s="5">
        <v>4936666</v>
      </c>
      <c r="AC81" s="5">
        <v>4884365</v>
      </c>
      <c r="AD81" s="5">
        <v>4633779</v>
      </c>
      <c r="AE81" s="5">
        <v>4559115</v>
      </c>
      <c r="AF81" s="5">
        <v>4257512</v>
      </c>
      <c r="AG81" s="5">
        <v>4377273</v>
      </c>
      <c r="AH81" s="5">
        <v>4395926</v>
      </c>
      <c r="AI81" s="5">
        <v>26514012</v>
      </c>
      <c r="AJ81" s="5">
        <v>30103426</v>
      </c>
      <c r="AK81" s="5">
        <v>29819953</v>
      </c>
      <c r="AL81" s="5">
        <v>28379413</v>
      </c>
      <c r="AM81" s="5">
        <v>30404900</v>
      </c>
      <c r="AN81" s="5">
        <v>35331017</v>
      </c>
      <c r="AO81" s="5">
        <v>38036953</v>
      </c>
      <c r="AP81" s="5">
        <v>41399054</v>
      </c>
      <c r="AQ81" s="5">
        <v>40597230</v>
      </c>
      <c r="AR81" s="5">
        <v>39327835</v>
      </c>
      <c r="AS81" s="5">
        <v>32381305</v>
      </c>
      <c r="AT81" s="5">
        <v>42074292</v>
      </c>
      <c r="AU81" s="5">
        <v>44045346</v>
      </c>
      <c r="AV81" s="5">
        <v>44261113</v>
      </c>
      <c r="AW81" s="5">
        <v>42561497</v>
      </c>
      <c r="AX81" s="5">
        <v>43261777</v>
      </c>
      <c r="AY81" s="5">
        <v>40818881</v>
      </c>
      <c r="AZ81" s="5">
        <v>40377460</v>
      </c>
      <c r="BA81" s="5">
        <v>129171285</v>
      </c>
      <c r="BB81" s="5">
        <v>32777043</v>
      </c>
      <c r="BC81" s="5">
        <v>25920409</v>
      </c>
      <c r="BD81" s="5">
        <v>25284538</v>
      </c>
      <c r="BE81" s="5">
        <v>34546364</v>
      </c>
      <c r="BF81" s="5">
        <v>35585003</v>
      </c>
      <c r="BG81" s="5">
        <v>31105593</v>
      </c>
      <c r="BH81" s="5">
        <v>26767011</v>
      </c>
      <c r="BI81" s="5">
        <v>32185355</v>
      </c>
      <c r="BJ81" s="5">
        <v>25991389</v>
      </c>
      <c r="BK81" s="5">
        <v>31560732</v>
      </c>
      <c r="BL81" s="5">
        <v>22843056</v>
      </c>
      <c r="BM81" s="5">
        <v>21505856</v>
      </c>
      <c r="BN81" s="5">
        <v>19375031</v>
      </c>
      <c r="BO81" s="6">
        <v>13.65931510400199</v>
      </c>
      <c r="BP81" s="6">
        <v>12.60831250959753</v>
      </c>
      <c r="BQ81" s="6">
        <v>11.57398010004583</v>
      </c>
      <c r="BR81" s="6">
        <v>11.24463136124081</v>
      </c>
      <c r="BS81" s="6">
        <v>10.88978026746099</v>
      </c>
      <c r="BT81" s="6">
        <v>10.13681269023404</v>
      </c>
      <c r="BU81" s="6">
        <v>9.7663099919061498</v>
      </c>
      <c r="BV81" s="6">
        <v>8.7419847190674709</v>
      </c>
      <c r="BW81" s="6">
        <v>8.3902752822252999</v>
      </c>
      <c r="BX81" s="6">
        <v>8.1950391469359296</v>
      </c>
      <c r="BY81" s="6">
        <v>7.6701248241860904</v>
      </c>
      <c r="BZ81" s="6">
        <v>7.2485237132657199</v>
      </c>
      <c r="CA81" s="6">
        <v>6.8325883508749898</v>
      </c>
      <c r="CB81" s="6">
        <v>6.7287420637925601</v>
      </c>
      <c r="CC81" s="6">
        <v>6.6282266199634501</v>
      </c>
      <c r="CD81" s="6">
        <v>6.6439129491087998</v>
      </c>
      <c r="CE81" s="6">
        <v>6.4406519062383003</v>
      </c>
      <c r="CF81" s="6">
        <v>6.4266493503256799</v>
      </c>
      <c r="CG81" s="6">
        <v>6.4765188323349996</v>
      </c>
      <c r="CH81" s="6">
        <v>6.51645515740897</v>
      </c>
      <c r="CI81" s="6" t="s">
        <v>220</v>
      </c>
      <c r="CJ81" s="6" t="s">
        <v>220</v>
      </c>
      <c r="CK81" s="6" t="s">
        <v>220</v>
      </c>
      <c r="CL81" s="6" t="s">
        <v>220</v>
      </c>
      <c r="CM81" s="6" t="s">
        <v>220</v>
      </c>
      <c r="CN81" s="6" t="s">
        <v>220</v>
      </c>
      <c r="CO81" s="6" t="s">
        <v>220</v>
      </c>
      <c r="CP81" s="6" t="s">
        <v>220</v>
      </c>
      <c r="CQ81" s="6" t="s">
        <v>220</v>
      </c>
      <c r="CR81" s="6" t="s">
        <v>220</v>
      </c>
      <c r="CS81" s="6" t="s">
        <v>220</v>
      </c>
      <c r="CT81" s="6" t="s">
        <v>220</v>
      </c>
      <c r="CU81" s="6">
        <v>10.27743172421466</v>
      </c>
      <c r="CV81" s="6">
        <v>9.5403177302386695</v>
      </c>
      <c r="CW81" s="6">
        <v>8.7758212975615209</v>
      </c>
      <c r="CX81" s="6">
        <v>8.6513248317816203</v>
      </c>
      <c r="CY81" s="6">
        <v>8.4102439367453101</v>
      </c>
      <c r="CZ81" s="6">
        <v>7.8465952671613497</v>
      </c>
      <c r="DA81" s="6">
        <v>7.7868163241148203</v>
      </c>
      <c r="DB81" s="6">
        <v>7.1460668857954603</v>
      </c>
      <c r="DC81" s="6">
        <v>6.9361583726303904</v>
      </c>
      <c r="DD81" s="6">
        <v>6.8424635248966696</v>
      </c>
      <c r="DE81" s="6">
        <v>6.4694324462120001</v>
      </c>
      <c r="DF81" s="6">
        <v>6.1709506523178801</v>
      </c>
      <c r="DG81" s="6">
        <v>5.6989045590233998</v>
      </c>
      <c r="DH81" s="6">
        <v>5.5276465826015402</v>
      </c>
      <c r="DI81" s="6">
        <v>5.4602040710300104</v>
      </c>
      <c r="DJ81" s="6">
        <v>5.3953543101474999</v>
      </c>
      <c r="DK81" s="6">
        <v>5.2217944085756898</v>
      </c>
      <c r="DL81" s="6">
        <v>5.2121819955157402</v>
      </c>
      <c r="DM81" s="6">
        <v>5.2436663756387301</v>
      </c>
      <c r="DN81" s="6">
        <v>5.22017605217866</v>
      </c>
      <c r="DO81" s="6" t="s">
        <v>220</v>
      </c>
      <c r="DP81" s="6" t="s">
        <v>220</v>
      </c>
      <c r="DQ81" s="6" t="s">
        <v>220</v>
      </c>
      <c r="DR81" s="6" t="s">
        <v>220</v>
      </c>
      <c r="DS81" s="6" t="s">
        <v>220</v>
      </c>
      <c r="DT81" s="6" t="s">
        <v>220</v>
      </c>
      <c r="DU81" s="6" t="s">
        <v>220</v>
      </c>
      <c r="DV81" s="6" t="s">
        <v>220</v>
      </c>
      <c r="DW81" s="6" t="s">
        <v>220</v>
      </c>
      <c r="DX81" s="6" t="s">
        <v>220</v>
      </c>
      <c r="DY81" s="6" t="s">
        <v>220</v>
      </c>
      <c r="DZ81" s="6" t="s">
        <v>220</v>
      </c>
      <c r="EA81" s="6">
        <v>13.659315104001999</v>
      </c>
      <c r="EB81" s="6">
        <v>12.608312509597532</v>
      </c>
      <c r="EC81" s="6">
        <v>11.573980100045832</v>
      </c>
      <c r="ED81" s="6">
        <v>11.244631361240813</v>
      </c>
      <c r="EE81" s="6">
        <v>10.889780267460992</v>
      </c>
      <c r="EF81" s="6">
        <v>10.136812690234047</v>
      </c>
      <c r="EG81" s="6">
        <v>9.7663099919061587</v>
      </c>
      <c r="EH81" s="6">
        <v>8.7419847190674798</v>
      </c>
      <c r="EI81" s="6">
        <v>8.3902752822253088</v>
      </c>
      <c r="EJ81" s="6">
        <v>8.1950391469359332</v>
      </c>
      <c r="EK81" s="6">
        <v>7.6701248241860975</v>
      </c>
      <c r="EL81" s="6">
        <v>7.2485237132657261</v>
      </c>
      <c r="EM81" s="6">
        <v>6.8325883508749952</v>
      </c>
      <c r="EN81" s="6">
        <v>6.7287420637925672</v>
      </c>
      <c r="EO81" s="6">
        <v>6.6282266199634519</v>
      </c>
      <c r="EP81" s="6">
        <v>6.6439129491088016</v>
      </c>
      <c r="EQ81" s="6">
        <v>6.4406519062383074</v>
      </c>
      <c r="ER81" s="6">
        <v>6.4266493503256852</v>
      </c>
      <c r="ES81" s="6">
        <v>6.4765188323350085</v>
      </c>
      <c r="ET81" s="6">
        <v>6.5164551574089735</v>
      </c>
      <c r="EU81" s="6" t="s">
        <v>220</v>
      </c>
      <c r="EV81" s="6" t="s">
        <v>220</v>
      </c>
      <c r="EW81" s="6" t="s">
        <v>220</v>
      </c>
      <c r="EX81" s="6" t="s">
        <v>220</v>
      </c>
      <c r="EY81" s="6" t="s">
        <v>220</v>
      </c>
      <c r="EZ81" s="6" t="s">
        <v>220</v>
      </c>
      <c r="FA81" s="6" t="s">
        <v>220</v>
      </c>
      <c r="FB81" s="6" t="s">
        <v>220</v>
      </c>
      <c r="FC81" s="6" t="s">
        <v>220</v>
      </c>
      <c r="FD81" s="6" t="s">
        <v>220</v>
      </c>
      <c r="FE81" s="6" t="s">
        <v>220</v>
      </c>
      <c r="FF81" s="6" t="s">
        <v>220</v>
      </c>
      <c r="FG81" s="6">
        <v>10.190923921392425</v>
      </c>
      <c r="FH81" s="6">
        <v>9.5403177302386766</v>
      </c>
      <c r="FI81" s="6">
        <v>8.7758212975615226</v>
      </c>
      <c r="FJ81" s="6">
        <v>8.6513248317816203</v>
      </c>
      <c r="FK81" s="6">
        <v>8.4102439367453101</v>
      </c>
      <c r="FL81" s="6">
        <v>7.8465952671613532</v>
      </c>
      <c r="FM81" s="6">
        <v>7.7868163241148238</v>
      </c>
      <c r="FN81" s="6">
        <v>7.1460668857954674</v>
      </c>
      <c r="FO81" s="6">
        <v>6.9361583726303992</v>
      </c>
      <c r="FP81" s="6">
        <v>6.8424635248966785</v>
      </c>
      <c r="FQ81" s="6">
        <v>6.4694324462120054</v>
      </c>
      <c r="FR81" s="6">
        <v>6.1709506523178819</v>
      </c>
      <c r="FS81" s="6">
        <v>5.6989045590234024</v>
      </c>
      <c r="FT81" s="6">
        <v>5.5276465826015455</v>
      </c>
      <c r="FU81" s="6">
        <v>5.4602040710300184</v>
      </c>
      <c r="FV81" s="6">
        <v>5.3953543101475097</v>
      </c>
      <c r="FW81" s="6">
        <v>5.2217944085756987</v>
      </c>
      <c r="FX81" s="6">
        <v>5.2121819955157411</v>
      </c>
      <c r="FY81" s="6">
        <v>5.2436663756387354</v>
      </c>
      <c r="FZ81" s="6">
        <v>5.2201760521786618</v>
      </c>
      <c r="GA81" s="6" t="s">
        <v>220</v>
      </c>
      <c r="GB81" s="6" t="s">
        <v>220</v>
      </c>
      <c r="GC81" s="6" t="s">
        <v>220</v>
      </c>
      <c r="GD81" s="6" t="s">
        <v>220</v>
      </c>
      <c r="GE81" s="6" t="s">
        <v>220</v>
      </c>
      <c r="GF81" s="6" t="s">
        <v>220</v>
      </c>
      <c r="GG81" s="6" t="s">
        <v>220</v>
      </c>
      <c r="GH81" s="6" t="s">
        <v>220</v>
      </c>
      <c r="GI81" s="6" t="s">
        <v>220</v>
      </c>
      <c r="GJ81" s="6" t="s">
        <v>220</v>
      </c>
      <c r="GK81" s="6" t="s">
        <v>220</v>
      </c>
      <c r="GL81" s="6" t="s">
        <v>220</v>
      </c>
      <c r="GM81" s="5">
        <v>518687</v>
      </c>
      <c r="GN81" s="5">
        <v>517044</v>
      </c>
      <c r="GO81" s="5">
        <v>514523</v>
      </c>
      <c r="GP81" s="5">
        <v>512004</v>
      </c>
      <c r="GQ81" s="5">
        <v>510491</v>
      </c>
      <c r="GR81" s="5">
        <v>509382</v>
      </c>
      <c r="GS81" s="5">
        <v>508855</v>
      </c>
      <c r="GT81" s="5">
        <v>507074</v>
      </c>
      <c r="GU81" s="5">
        <v>506644</v>
      </c>
      <c r="GV81" s="5">
        <v>506812</v>
      </c>
      <c r="GW81" s="5">
        <v>506409</v>
      </c>
      <c r="GX81" s="5">
        <v>507452</v>
      </c>
      <c r="GY81" s="5">
        <v>507201</v>
      </c>
      <c r="GZ81" s="5">
        <v>506908</v>
      </c>
      <c r="HA81" s="5">
        <v>506353</v>
      </c>
      <c r="HB81" s="5">
        <v>504896</v>
      </c>
      <c r="HC81" s="5">
        <v>501761</v>
      </c>
      <c r="HD81" s="5">
        <v>498866</v>
      </c>
      <c r="HE81" s="5">
        <v>496225</v>
      </c>
      <c r="HF81" s="5">
        <v>494219</v>
      </c>
      <c r="HG81" s="5" t="s">
        <v>220</v>
      </c>
      <c r="HH81" s="5" t="s">
        <v>220</v>
      </c>
      <c r="HI81" s="5" t="s">
        <v>220</v>
      </c>
      <c r="HJ81" s="5" t="s">
        <v>220</v>
      </c>
      <c r="HK81" s="5" t="s">
        <v>220</v>
      </c>
      <c r="HL81" s="5" t="s">
        <v>220</v>
      </c>
      <c r="HM81" s="5" t="s">
        <v>220</v>
      </c>
      <c r="HN81" s="5" t="s">
        <v>220</v>
      </c>
      <c r="HO81" s="5" t="s">
        <v>220</v>
      </c>
      <c r="HP81" s="5" t="s">
        <v>220</v>
      </c>
      <c r="HQ81" s="5" t="s">
        <v>220</v>
      </c>
      <c r="HR81" s="5" t="s">
        <v>220</v>
      </c>
      <c r="HS81" s="5">
        <v>596709</v>
      </c>
      <c r="HT81" s="5">
        <v>595192</v>
      </c>
      <c r="HU81" s="5">
        <v>591984</v>
      </c>
      <c r="HV81" s="5">
        <v>589041</v>
      </c>
      <c r="HW81" s="5">
        <v>587252</v>
      </c>
      <c r="HX81" s="5">
        <v>585874</v>
      </c>
      <c r="HY81" s="5">
        <v>585386</v>
      </c>
      <c r="HZ81" s="5">
        <v>583362</v>
      </c>
      <c r="IA81" s="5">
        <v>582796</v>
      </c>
      <c r="IB81" s="5">
        <v>582701</v>
      </c>
      <c r="IC81" s="5">
        <v>582215</v>
      </c>
      <c r="ID81" s="5">
        <v>582768</v>
      </c>
      <c r="IE81" s="5">
        <v>581881</v>
      </c>
      <c r="IF81" s="5">
        <v>580891</v>
      </c>
      <c r="IG81" s="5">
        <v>579376</v>
      </c>
      <c r="IH81" s="5">
        <v>576633</v>
      </c>
      <c r="II81" s="5">
        <v>572663</v>
      </c>
      <c r="IJ81" s="5">
        <v>568868</v>
      </c>
      <c r="IK81" s="5">
        <v>565355</v>
      </c>
      <c r="IL81" s="5">
        <v>562202</v>
      </c>
      <c r="IM81" s="5" t="s">
        <v>220</v>
      </c>
      <c r="IN81" s="5" t="s">
        <v>220</v>
      </c>
      <c r="IO81" s="5" t="s">
        <v>220</v>
      </c>
      <c r="IP81" s="5" t="s">
        <v>220</v>
      </c>
      <c r="IQ81" s="5" t="s">
        <v>220</v>
      </c>
      <c r="IR81" s="5" t="s">
        <v>220</v>
      </c>
      <c r="IS81" s="5" t="s">
        <v>220</v>
      </c>
      <c r="IT81" s="5" t="s">
        <v>220</v>
      </c>
      <c r="IU81" s="5" t="s">
        <v>220</v>
      </c>
      <c r="IV81" s="5" t="s">
        <v>220</v>
      </c>
      <c r="IW81" s="5" t="s">
        <v>220</v>
      </c>
      <c r="IX81" s="5" t="s">
        <v>220</v>
      </c>
      <c r="IY81">
        <v>17751521</v>
      </c>
      <c r="IZ81">
        <v>18488640</v>
      </c>
      <c r="JA81">
        <v>17946571</v>
      </c>
      <c r="JB81">
        <v>18407620</v>
      </c>
      <c r="JC81">
        <v>18015613</v>
      </c>
      <c r="JD81">
        <v>18371089</v>
      </c>
      <c r="JE81">
        <v>18314892</v>
      </c>
      <c r="JF81">
        <v>18403788</v>
      </c>
      <c r="JG81">
        <v>18638372</v>
      </c>
      <c r="JH81">
        <v>18720509</v>
      </c>
      <c r="JI81">
        <v>17642645</v>
      </c>
      <c r="JJ81">
        <v>18942835</v>
      </c>
      <c r="JK81">
        <v>19552126</v>
      </c>
      <c r="JL81">
        <v>18982744</v>
      </c>
      <c r="JM81">
        <v>19248200</v>
      </c>
      <c r="JN81">
        <v>18611660</v>
      </c>
      <c r="JO81">
        <v>18211460</v>
      </c>
      <c r="JP81">
        <v>18956533</v>
      </c>
      <c r="JQ81">
        <v>18184967</v>
      </c>
      <c r="JR81">
        <v>18226301</v>
      </c>
      <c r="JS81" t="s">
        <v>220</v>
      </c>
      <c r="JT81" t="s">
        <v>220</v>
      </c>
      <c r="JU81" t="s">
        <v>220</v>
      </c>
      <c r="JV81" t="s">
        <v>220</v>
      </c>
      <c r="JW81" t="s">
        <v>220</v>
      </c>
      <c r="JX81" t="s">
        <v>220</v>
      </c>
      <c r="JY81" t="s">
        <v>220</v>
      </c>
      <c r="JZ81" t="s">
        <v>220</v>
      </c>
      <c r="KA81" t="s">
        <v>220</v>
      </c>
      <c r="KB81" t="s">
        <v>220</v>
      </c>
      <c r="KC81" t="s">
        <v>220</v>
      </c>
      <c r="KD81" t="s">
        <v>220</v>
      </c>
    </row>
    <row r="82" spans="1:290" hidden="1" x14ac:dyDescent="0.3">
      <c r="A82" s="1" t="s">
        <v>80</v>
      </c>
      <c r="B82" s="2">
        <v>4024697</v>
      </c>
      <c r="C82" s="5">
        <v>5200598</v>
      </c>
      <c r="D82" s="5">
        <v>5334848</v>
      </c>
      <c r="E82" s="5">
        <v>4915435</v>
      </c>
      <c r="F82" s="5">
        <v>5151841</v>
      </c>
      <c r="G82" s="5">
        <v>5061853</v>
      </c>
      <c r="H82" s="5">
        <v>5269009</v>
      </c>
      <c r="I82" s="5">
        <v>5242466</v>
      </c>
      <c r="J82" s="5">
        <v>5144104</v>
      </c>
      <c r="K82" s="5">
        <v>5265501</v>
      </c>
      <c r="L82" s="5">
        <v>5501420</v>
      </c>
      <c r="M82" s="5">
        <v>5084534</v>
      </c>
      <c r="N82" s="5">
        <v>5349792</v>
      </c>
      <c r="O82" s="5">
        <v>5466825</v>
      </c>
      <c r="P82" s="5">
        <v>5027223</v>
      </c>
      <c r="Q82" s="5">
        <v>5314160</v>
      </c>
      <c r="R82" s="5">
        <v>4984432</v>
      </c>
      <c r="S82" s="5">
        <v>4916519</v>
      </c>
      <c r="T82" s="5">
        <v>4938673</v>
      </c>
      <c r="U82" s="5">
        <v>4717218</v>
      </c>
      <c r="V82" s="5">
        <v>4614421</v>
      </c>
      <c r="W82" s="5">
        <v>4569948</v>
      </c>
      <c r="X82" s="5">
        <v>4320065</v>
      </c>
      <c r="Y82" s="5">
        <v>4254672</v>
      </c>
      <c r="Z82" s="5">
        <v>4367062</v>
      </c>
      <c r="AA82" s="5">
        <v>4277065</v>
      </c>
      <c r="AB82" s="5">
        <v>4076549</v>
      </c>
      <c r="AC82" s="5">
        <v>4014081</v>
      </c>
      <c r="AD82" s="5">
        <v>3675431</v>
      </c>
      <c r="AE82" s="5">
        <v>3959930</v>
      </c>
      <c r="AF82" s="5">
        <v>3584726</v>
      </c>
      <c r="AG82" s="5">
        <v>3585364</v>
      </c>
      <c r="AH82" s="5">
        <v>3643298</v>
      </c>
      <c r="AI82" s="5">
        <v>16083015</v>
      </c>
      <c r="AJ82" s="5">
        <v>15091945</v>
      </c>
      <c r="AK82" s="5">
        <v>13484489</v>
      </c>
      <c r="AL82" s="5">
        <v>14185985</v>
      </c>
      <c r="AM82" s="5">
        <v>14397561</v>
      </c>
      <c r="AN82" s="5">
        <v>16391321</v>
      </c>
      <c r="AO82" s="5">
        <v>16033922</v>
      </c>
      <c r="AP82" s="5">
        <v>15323698</v>
      </c>
      <c r="AQ82" s="5">
        <v>15646848</v>
      </c>
      <c r="AR82" s="5">
        <v>16536764</v>
      </c>
      <c r="AS82" s="5">
        <v>15966680</v>
      </c>
      <c r="AT82" s="5">
        <v>16192461</v>
      </c>
      <c r="AU82" s="5">
        <v>16967238</v>
      </c>
      <c r="AV82" s="5">
        <v>16286686</v>
      </c>
      <c r="AW82" s="5">
        <v>16277711</v>
      </c>
      <c r="AX82" s="5">
        <v>16204984</v>
      </c>
      <c r="AY82" s="5">
        <v>15706940</v>
      </c>
      <c r="AZ82" s="5">
        <v>16255350</v>
      </c>
      <c r="BA82" s="5">
        <v>16256381</v>
      </c>
      <c r="BB82" s="5">
        <v>16420870</v>
      </c>
      <c r="BC82" s="5">
        <v>15849776</v>
      </c>
      <c r="BD82" s="5">
        <v>15640849</v>
      </c>
      <c r="BE82" s="5">
        <v>14257934</v>
      </c>
      <c r="BF82" s="5">
        <v>14081105</v>
      </c>
      <c r="BG82" s="5">
        <v>13478238</v>
      </c>
      <c r="BH82" s="5">
        <v>13135972</v>
      </c>
      <c r="BI82" s="5">
        <v>12791601</v>
      </c>
      <c r="BJ82" s="5">
        <v>11944751</v>
      </c>
      <c r="BK82" s="5">
        <v>12236367</v>
      </c>
      <c r="BL82" s="5">
        <v>11390667</v>
      </c>
      <c r="BM82" s="5">
        <v>11248396</v>
      </c>
      <c r="BN82" s="5">
        <v>11941121</v>
      </c>
      <c r="BO82" s="6">
        <v>11.245634552690911</v>
      </c>
      <c r="BP82" s="6">
        <v>11.033304041652171</v>
      </c>
      <c r="BQ82" s="6">
        <v>10.953944055816009</v>
      </c>
      <c r="BR82" s="6">
        <v>10.337353190830219</v>
      </c>
      <c r="BS82" s="6">
        <v>9.5018365803985194</v>
      </c>
      <c r="BT82" s="6">
        <v>9.21959123994497</v>
      </c>
      <c r="BU82" s="6">
        <v>9.0154137384963402</v>
      </c>
      <c r="BV82" s="6">
        <v>9.0646106688356198</v>
      </c>
      <c r="BW82" s="6">
        <v>8.32219004421421</v>
      </c>
      <c r="BX82" s="6">
        <v>7.7779751006058602</v>
      </c>
      <c r="BY82" s="6">
        <v>7.7131945621761897</v>
      </c>
      <c r="BZ82" s="6">
        <v>7.3066765960246602</v>
      </c>
      <c r="CA82" s="6">
        <v>6.89764168415853</v>
      </c>
      <c r="CB82" s="6">
        <v>7.23397390567317</v>
      </c>
      <c r="CC82" s="6">
        <v>6.4793507307553204</v>
      </c>
      <c r="CD82" s="6">
        <v>6.29997560404074</v>
      </c>
      <c r="CE82" s="6">
        <v>6.1168277799800999</v>
      </c>
      <c r="CF82" s="6">
        <v>5.9298317584500904</v>
      </c>
      <c r="CG82" s="6">
        <v>6.1430063227944904</v>
      </c>
      <c r="CH82" s="6">
        <v>6.1762895063107504</v>
      </c>
      <c r="CI82" s="6" t="s">
        <v>220</v>
      </c>
      <c r="CJ82" s="6" t="s">
        <v>220</v>
      </c>
      <c r="CK82" s="6" t="s">
        <v>220</v>
      </c>
      <c r="CL82" s="6" t="s">
        <v>220</v>
      </c>
      <c r="CM82" s="6" t="s">
        <v>220</v>
      </c>
      <c r="CN82" s="6" t="s">
        <v>220</v>
      </c>
      <c r="CO82" s="6" t="s">
        <v>220</v>
      </c>
      <c r="CP82" s="6" t="s">
        <v>220</v>
      </c>
      <c r="CQ82" s="6" t="s">
        <v>220</v>
      </c>
      <c r="CR82" s="6" t="s">
        <v>220</v>
      </c>
      <c r="CS82" s="6" t="s">
        <v>220</v>
      </c>
      <c r="CT82" s="6" t="s">
        <v>220</v>
      </c>
      <c r="CU82" s="6">
        <v>10.28092788577049</v>
      </c>
      <c r="CV82" s="6">
        <v>10.007085631013201</v>
      </c>
      <c r="CW82" s="6">
        <v>9.9760819727564005</v>
      </c>
      <c r="CX82" s="6">
        <v>9.5692532602749605</v>
      </c>
      <c r="CY82" s="6">
        <v>8.8300372923246808</v>
      </c>
      <c r="CZ82" s="6">
        <v>8.7002709004599801</v>
      </c>
      <c r="DA82" s="6">
        <v>8.35905712077966</v>
      </c>
      <c r="DB82" s="6">
        <v>8.3587583075468501</v>
      </c>
      <c r="DC82" s="6">
        <v>7.7747551587200601</v>
      </c>
      <c r="DD82" s="6">
        <v>7.2869321915467697</v>
      </c>
      <c r="DE82" s="6">
        <v>7.1003778119902199</v>
      </c>
      <c r="DF82" s="6">
        <v>6.6859595336358799</v>
      </c>
      <c r="DG82" s="6">
        <v>6.2987578597302898</v>
      </c>
      <c r="DH82" s="6">
        <v>6.4483096820630204</v>
      </c>
      <c r="DI82" s="6">
        <v>5.81669540400737</v>
      </c>
      <c r="DJ82" s="6">
        <v>5.6014990132551503</v>
      </c>
      <c r="DK82" s="6">
        <v>5.4172275922004101</v>
      </c>
      <c r="DL82" s="6">
        <v>5.3290579538747096</v>
      </c>
      <c r="DM82" s="6">
        <v>5.4146479790658901</v>
      </c>
      <c r="DN82" s="6">
        <v>5.4116788278740904</v>
      </c>
      <c r="DO82" s="6" t="s">
        <v>220</v>
      </c>
      <c r="DP82" s="6" t="s">
        <v>220</v>
      </c>
      <c r="DQ82" s="6" t="s">
        <v>220</v>
      </c>
      <c r="DR82" s="6" t="s">
        <v>220</v>
      </c>
      <c r="DS82" s="6" t="s">
        <v>220</v>
      </c>
      <c r="DT82" s="6" t="s">
        <v>220</v>
      </c>
      <c r="DU82" s="6" t="s">
        <v>220</v>
      </c>
      <c r="DV82" s="6" t="s">
        <v>220</v>
      </c>
      <c r="DW82" s="6" t="s">
        <v>220</v>
      </c>
      <c r="DX82" s="6" t="s">
        <v>220</v>
      </c>
      <c r="DY82" s="6" t="s">
        <v>220</v>
      </c>
      <c r="DZ82" s="6" t="s">
        <v>220</v>
      </c>
      <c r="EA82" s="6">
        <v>11.245634552690916</v>
      </c>
      <c r="EB82" s="6">
        <v>11.033304041652171</v>
      </c>
      <c r="EC82" s="6">
        <v>10.953944055816017</v>
      </c>
      <c r="ED82" s="6">
        <v>10.33735319083023</v>
      </c>
      <c r="EE82" s="6">
        <v>9.5018365803985212</v>
      </c>
      <c r="EF82" s="6">
        <v>9.2195912399449771</v>
      </c>
      <c r="EG82" s="6">
        <v>9.0154137384963491</v>
      </c>
      <c r="EH82" s="6">
        <v>9.0646106688356216</v>
      </c>
      <c r="EI82" s="6">
        <v>8.3221900442142154</v>
      </c>
      <c r="EJ82" s="6">
        <v>7.7779751006058619</v>
      </c>
      <c r="EK82" s="6">
        <v>7.7131945621761995</v>
      </c>
      <c r="EL82" s="6">
        <v>7.3066765960246682</v>
      </c>
      <c r="EM82" s="6">
        <v>6.897641684158538</v>
      </c>
      <c r="EN82" s="6">
        <v>7.2339739056731718</v>
      </c>
      <c r="EO82" s="6">
        <v>6.4793507307553275</v>
      </c>
      <c r="EP82" s="6">
        <v>6.2999756040407409</v>
      </c>
      <c r="EQ82" s="6">
        <v>6.1168277799801034</v>
      </c>
      <c r="ER82" s="6">
        <v>5.9298317584500939</v>
      </c>
      <c r="ES82" s="6">
        <v>6.1430063227944949</v>
      </c>
      <c r="ET82" s="6">
        <v>6.1762895063107592</v>
      </c>
      <c r="EU82" s="6" t="s">
        <v>220</v>
      </c>
      <c r="EV82" s="6" t="s">
        <v>220</v>
      </c>
      <c r="EW82" s="6" t="s">
        <v>220</v>
      </c>
      <c r="EX82" s="6" t="s">
        <v>220</v>
      </c>
      <c r="EY82" s="6" t="s">
        <v>220</v>
      </c>
      <c r="EZ82" s="6" t="s">
        <v>220</v>
      </c>
      <c r="FA82" s="6" t="s">
        <v>220</v>
      </c>
      <c r="FB82" s="6" t="s">
        <v>220</v>
      </c>
      <c r="FC82" s="6" t="s">
        <v>220</v>
      </c>
      <c r="FD82" s="6" t="s">
        <v>220</v>
      </c>
      <c r="FE82" s="6" t="s">
        <v>220</v>
      </c>
      <c r="FF82" s="6" t="s">
        <v>220</v>
      </c>
      <c r="FG82" s="6">
        <v>10.280927885770494</v>
      </c>
      <c r="FH82" s="6">
        <v>10.007085631013203</v>
      </c>
      <c r="FI82" s="6">
        <v>9.9760819727564058</v>
      </c>
      <c r="FJ82" s="6">
        <v>9.5692532602749658</v>
      </c>
      <c r="FK82" s="6">
        <v>8.8300372923246879</v>
      </c>
      <c r="FL82" s="6">
        <v>8.7002709004599801</v>
      </c>
      <c r="FM82" s="6">
        <v>8.3590571207796689</v>
      </c>
      <c r="FN82" s="6">
        <v>8.3587583075468519</v>
      </c>
      <c r="FO82" s="6">
        <v>7.7747551587200627</v>
      </c>
      <c r="FP82" s="6">
        <v>7.2869321915467786</v>
      </c>
      <c r="FQ82" s="6">
        <v>7.1003778119902243</v>
      </c>
      <c r="FR82" s="6">
        <v>6.6859595336358879</v>
      </c>
      <c r="FS82" s="6">
        <v>6.2987578597302898</v>
      </c>
      <c r="FT82" s="6">
        <v>6.448309682063023</v>
      </c>
      <c r="FU82" s="6">
        <v>5.8166954040073726</v>
      </c>
      <c r="FV82" s="6">
        <v>5.6014990132551556</v>
      </c>
      <c r="FW82" s="6">
        <v>5.4172275922004145</v>
      </c>
      <c r="FX82" s="6">
        <v>5.3290579538747167</v>
      </c>
      <c r="FY82" s="6">
        <v>5.4146479790658955</v>
      </c>
      <c r="FZ82" s="6">
        <v>5.4116788278740984</v>
      </c>
      <c r="GA82" s="6" t="s">
        <v>220</v>
      </c>
      <c r="GB82" s="6" t="s">
        <v>220</v>
      </c>
      <c r="GC82" s="6" t="s">
        <v>220</v>
      </c>
      <c r="GD82" s="6" t="s">
        <v>220</v>
      </c>
      <c r="GE82" s="6" t="s">
        <v>220</v>
      </c>
      <c r="GF82" s="6" t="s">
        <v>220</v>
      </c>
      <c r="GG82" s="6" t="s">
        <v>220</v>
      </c>
      <c r="GH82" s="6" t="s">
        <v>220</v>
      </c>
      <c r="GI82" s="6" t="s">
        <v>220</v>
      </c>
      <c r="GJ82" s="6" t="s">
        <v>220</v>
      </c>
      <c r="GK82" s="6" t="s">
        <v>220</v>
      </c>
      <c r="GL82" s="6" t="s">
        <v>220</v>
      </c>
      <c r="GM82" s="5">
        <v>445624</v>
      </c>
      <c r="GN82" s="5">
        <v>440693</v>
      </c>
      <c r="GO82" s="5">
        <v>437120</v>
      </c>
      <c r="GP82" s="5">
        <v>432975</v>
      </c>
      <c r="GQ82" s="5">
        <v>431182</v>
      </c>
      <c r="GR82" s="5">
        <v>424752</v>
      </c>
      <c r="GS82" s="5">
        <v>422029</v>
      </c>
      <c r="GT82" s="5">
        <v>418278</v>
      </c>
      <c r="GU82" s="5">
        <v>415729</v>
      </c>
      <c r="GV82" s="5">
        <v>415744</v>
      </c>
      <c r="GW82" s="5">
        <v>415371</v>
      </c>
      <c r="GX82" s="5">
        <v>415979</v>
      </c>
      <c r="GY82" s="5">
        <v>416836</v>
      </c>
      <c r="GZ82" s="5">
        <v>415433</v>
      </c>
      <c r="HA82" s="5">
        <v>412151</v>
      </c>
      <c r="HB82" s="5">
        <v>408679</v>
      </c>
      <c r="HC82" s="5">
        <v>402691</v>
      </c>
      <c r="HD82" s="5">
        <v>400130</v>
      </c>
      <c r="HE82" s="5">
        <v>394793</v>
      </c>
      <c r="HF82" s="5">
        <v>388431</v>
      </c>
      <c r="HG82" s="5" t="s">
        <v>220</v>
      </c>
      <c r="HH82" s="5" t="s">
        <v>220</v>
      </c>
      <c r="HI82" s="5" t="s">
        <v>220</v>
      </c>
      <c r="HJ82" s="5" t="s">
        <v>220</v>
      </c>
      <c r="HK82" s="5" t="s">
        <v>220</v>
      </c>
      <c r="HL82" s="5" t="s">
        <v>220</v>
      </c>
      <c r="HM82" s="5" t="s">
        <v>220</v>
      </c>
      <c r="HN82" s="5" t="s">
        <v>220</v>
      </c>
      <c r="HO82" s="5" t="s">
        <v>220</v>
      </c>
      <c r="HP82" s="5" t="s">
        <v>220</v>
      </c>
      <c r="HQ82" s="5" t="s">
        <v>220</v>
      </c>
      <c r="HR82" s="5" t="s">
        <v>220</v>
      </c>
      <c r="HS82" s="5">
        <v>503198</v>
      </c>
      <c r="HT82" s="5">
        <v>495352</v>
      </c>
      <c r="HU82" s="5">
        <v>491347</v>
      </c>
      <c r="HV82" s="5">
        <v>486827</v>
      </c>
      <c r="HW82" s="5">
        <v>484791</v>
      </c>
      <c r="HX82" s="5">
        <v>477921</v>
      </c>
      <c r="HY82" s="5">
        <v>474121</v>
      </c>
      <c r="HZ82" s="5">
        <v>470961</v>
      </c>
      <c r="IA82" s="5">
        <v>468195</v>
      </c>
      <c r="IB82" s="5">
        <v>468161</v>
      </c>
      <c r="IC82" s="5">
        <v>467683</v>
      </c>
      <c r="ID82" s="5">
        <v>468203</v>
      </c>
      <c r="IE82" s="5">
        <v>468666</v>
      </c>
      <c r="IF82" s="5">
        <v>466833</v>
      </c>
      <c r="IG82" s="5">
        <v>462837</v>
      </c>
      <c r="IH82" s="5">
        <v>458796</v>
      </c>
      <c r="II82" s="5">
        <v>452340</v>
      </c>
      <c r="IJ82" s="5">
        <v>449550</v>
      </c>
      <c r="IK82" s="5">
        <v>443465</v>
      </c>
      <c r="IL82" s="5">
        <v>436379</v>
      </c>
      <c r="IM82" s="5" t="s">
        <v>220</v>
      </c>
      <c r="IN82" s="5" t="s">
        <v>220</v>
      </c>
      <c r="IO82" s="5" t="s">
        <v>220</v>
      </c>
      <c r="IP82" s="5" t="s">
        <v>220</v>
      </c>
      <c r="IQ82" s="5" t="s">
        <v>220</v>
      </c>
      <c r="IR82" s="5" t="s">
        <v>220</v>
      </c>
      <c r="IS82" s="5" t="s">
        <v>220</v>
      </c>
      <c r="IT82" s="5" t="s">
        <v>220</v>
      </c>
      <c r="IU82" s="5" t="s">
        <v>220</v>
      </c>
      <c r="IV82" s="5" t="s">
        <v>220</v>
      </c>
      <c r="IW82" s="5" t="s">
        <v>220</v>
      </c>
      <c r="IX82" s="5" t="s">
        <v>220</v>
      </c>
      <c r="IY82">
        <v>13364533</v>
      </c>
      <c r="IZ82">
        <v>13850566</v>
      </c>
      <c r="JA82">
        <v>13216391</v>
      </c>
      <c r="JB82">
        <v>13679291</v>
      </c>
      <c r="JC82">
        <v>13708719</v>
      </c>
      <c r="JD82">
        <v>13994070</v>
      </c>
      <c r="JE82">
        <v>14028520</v>
      </c>
      <c r="JF82">
        <v>14015419</v>
      </c>
      <c r="JG82">
        <v>14229014</v>
      </c>
      <c r="JH82">
        <v>14609152</v>
      </c>
      <c r="JI82">
        <v>14085842</v>
      </c>
      <c r="JJ82">
        <v>15003127</v>
      </c>
      <c r="JK82">
        <v>15327657</v>
      </c>
      <c r="JL82">
        <v>14715841</v>
      </c>
      <c r="JM82">
        <v>15137100</v>
      </c>
      <c r="JN82">
        <v>14590398</v>
      </c>
      <c r="JO82">
        <v>14355738</v>
      </c>
      <c r="JP82">
        <v>14446437</v>
      </c>
      <c r="JQ82">
        <v>14081137</v>
      </c>
      <c r="JR82">
        <v>14107563</v>
      </c>
      <c r="JS82" t="s">
        <v>220</v>
      </c>
      <c r="JT82" t="s">
        <v>220</v>
      </c>
      <c r="JU82" t="s">
        <v>220</v>
      </c>
      <c r="JV82" t="s">
        <v>220</v>
      </c>
      <c r="JW82" t="s">
        <v>220</v>
      </c>
      <c r="JX82" t="s">
        <v>220</v>
      </c>
      <c r="JY82" t="s">
        <v>220</v>
      </c>
      <c r="JZ82" t="s">
        <v>220</v>
      </c>
      <c r="KA82" t="s">
        <v>220</v>
      </c>
      <c r="KB82" t="s">
        <v>220</v>
      </c>
      <c r="KC82" t="s">
        <v>220</v>
      </c>
      <c r="KD82" t="s">
        <v>220</v>
      </c>
    </row>
    <row r="83" spans="1:290" hidden="1" x14ac:dyDescent="0.3">
      <c r="A83" s="1" t="s">
        <v>81</v>
      </c>
      <c r="B83" s="2">
        <v>4057087</v>
      </c>
      <c r="C83" s="5">
        <v>3612717</v>
      </c>
      <c r="D83" s="5">
        <v>3752039</v>
      </c>
      <c r="E83" s="5">
        <v>3507789</v>
      </c>
      <c r="F83" s="5">
        <v>3632961</v>
      </c>
      <c r="G83" s="5">
        <v>3843431</v>
      </c>
      <c r="H83" s="5">
        <v>4163995</v>
      </c>
      <c r="I83" s="5">
        <v>4271627</v>
      </c>
      <c r="J83" s="5">
        <v>4140590</v>
      </c>
      <c r="K83" s="5">
        <v>4223397</v>
      </c>
      <c r="L83" s="5">
        <v>4294641</v>
      </c>
      <c r="M83" s="5">
        <v>4113010</v>
      </c>
      <c r="N83" s="5">
        <v>4218254</v>
      </c>
      <c r="O83" s="5">
        <v>4203553</v>
      </c>
      <c r="P83" s="5">
        <v>4157305</v>
      </c>
      <c r="Q83" s="5">
        <v>4281906</v>
      </c>
      <c r="R83" s="5">
        <v>3979378</v>
      </c>
      <c r="S83" s="5">
        <v>4155575</v>
      </c>
      <c r="T83" s="5">
        <v>4183444</v>
      </c>
      <c r="U83" s="5">
        <v>2800578</v>
      </c>
      <c r="V83" s="5">
        <v>2742536</v>
      </c>
      <c r="W83" s="5">
        <v>2685351</v>
      </c>
      <c r="X83" s="5">
        <v>2661106</v>
      </c>
      <c r="Y83" s="5">
        <v>2681859</v>
      </c>
      <c r="Z83" s="5">
        <v>2642309</v>
      </c>
      <c r="AA83" s="5">
        <v>2689915</v>
      </c>
      <c r="AB83" s="5">
        <v>2493702</v>
      </c>
      <c r="AC83" s="5">
        <v>2528220</v>
      </c>
      <c r="AD83" s="5" t="s">
        <v>220</v>
      </c>
      <c r="AE83" s="5" t="s">
        <v>220</v>
      </c>
      <c r="AF83" s="5" t="s">
        <v>220</v>
      </c>
      <c r="AG83" s="5" t="s">
        <v>220</v>
      </c>
      <c r="AH83" s="5" t="s">
        <v>220</v>
      </c>
      <c r="AI83" s="5">
        <v>19472928</v>
      </c>
      <c r="AJ83" s="5">
        <v>18270964</v>
      </c>
      <c r="AK83" s="5">
        <v>17406995</v>
      </c>
      <c r="AL83" s="5">
        <v>16662731</v>
      </c>
      <c r="AM83" s="5">
        <v>16703172</v>
      </c>
      <c r="AN83" s="5">
        <v>16871181</v>
      </c>
      <c r="AO83" s="5">
        <v>17194056</v>
      </c>
      <c r="AP83" s="5">
        <v>17385097</v>
      </c>
      <c r="AQ83" s="5">
        <v>17521906</v>
      </c>
      <c r="AR83" s="5">
        <v>17201985</v>
      </c>
      <c r="AS83" s="5">
        <v>16890760</v>
      </c>
      <c r="AT83" s="5">
        <v>17857499</v>
      </c>
      <c r="AU83" s="5">
        <v>18804962</v>
      </c>
      <c r="AV83" s="5">
        <v>18207493</v>
      </c>
      <c r="AW83" s="5">
        <v>17943929</v>
      </c>
      <c r="AX83" s="5">
        <v>16695956</v>
      </c>
      <c r="AY83" s="5">
        <v>16802016</v>
      </c>
      <c r="AZ83" s="5">
        <v>16673242</v>
      </c>
      <c r="BA83" s="5">
        <v>11470482</v>
      </c>
      <c r="BB83" s="5">
        <v>11579510</v>
      </c>
      <c r="BC83" s="5">
        <v>11847294</v>
      </c>
      <c r="BD83" s="5">
        <v>11803241</v>
      </c>
      <c r="BE83" s="5">
        <v>10640423</v>
      </c>
      <c r="BF83" s="5">
        <v>11184502</v>
      </c>
      <c r="BG83" s="5">
        <v>10869635</v>
      </c>
      <c r="BH83" s="5">
        <v>10428794</v>
      </c>
      <c r="BI83" s="5">
        <v>10973537</v>
      </c>
      <c r="BJ83" s="5" t="s">
        <v>220</v>
      </c>
      <c r="BK83" s="5" t="s">
        <v>220</v>
      </c>
      <c r="BL83" s="5" t="s">
        <v>220</v>
      </c>
      <c r="BM83" s="5" t="s">
        <v>220</v>
      </c>
      <c r="BN83" s="5" t="s">
        <v>220</v>
      </c>
      <c r="BO83" s="6">
        <v>16.703236537355931</v>
      </c>
      <c r="BP83" s="6">
        <v>15.84551759723179</v>
      </c>
      <c r="BQ83" s="6">
        <v>15.269447506677279</v>
      </c>
      <c r="BR83" s="6">
        <v>14.77241291607589</v>
      </c>
      <c r="BS83" s="6">
        <v>14.059495279087869</v>
      </c>
      <c r="BT83" s="6">
        <v>13.3629603301637</v>
      </c>
      <c r="BU83" s="6">
        <v>13.444315245689751</v>
      </c>
      <c r="BV83" s="6">
        <v>12.79827270992781</v>
      </c>
      <c r="BW83" s="6">
        <v>12.86305786550494</v>
      </c>
      <c r="BX83" s="6">
        <v>13.08437655207967</v>
      </c>
      <c r="BY83" s="6">
        <v>11.64548307796891</v>
      </c>
      <c r="BZ83" s="6">
        <v>10.79057828191474</v>
      </c>
      <c r="CA83" s="6">
        <v>10.73337245896507</v>
      </c>
      <c r="CB83" s="6">
        <v>11.334744182891511</v>
      </c>
      <c r="CC83" s="6">
        <v>10.600977555094021</v>
      </c>
      <c r="CD83" s="6">
        <v>9.7725899167582799</v>
      </c>
      <c r="CE83" s="6">
        <v>8.8477725235268103</v>
      </c>
      <c r="CF83" s="6">
        <v>8.4876479761650891</v>
      </c>
      <c r="CG83" s="6">
        <v>8.8649557341377303</v>
      </c>
      <c r="CH83" s="6">
        <v>8.6082005851518399</v>
      </c>
      <c r="CI83" s="6" t="s">
        <v>220</v>
      </c>
      <c r="CJ83" s="6" t="s">
        <v>220</v>
      </c>
      <c r="CK83" s="6" t="s">
        <v>220</v>
      </c>
      <c r="CL83" s="6" t="s">
        <v>220</v>
      </c>
      <c r="CM83" s="6" t="s">
        <v>220</v>
      </c>
      <c r="CN83" s="6" t="s">
        <v>220</v>
      </c>
      <c r="CO83" s="6" t="s">
        <v>220</v>
      </c>
      <c r="CP83" s="6" t="s">
        <v>220</v>
      </c>
      <c r="CQ83" s="6" t="s">
        <v>220</v>
      </c>
      <c r="CR83" s="6" t="s">
        <v>220</v>
      </c>
      <c r="CS83" s="6" t="s">
        <v>220</v>
      </c>
      <c r="CT83" s="6" t="s">
        <v>220</v>
      </c>
      <c r="CU83" s="6">
        <v>11.538112114320111</v>
      </c>
      <c r="CV83" s="6">
        <v>10.91082253225094</v>
      </c>
      <c r="CW83" s="6">
        <v>10.140610776257381</v>
      </c>
      <c r="CX83" s="6">
        <v>9.9728048805105107</v>
      </c>
      <c r="CY83" s="6">
        <v>9.5558966241594803</v>
      </c>
      <c r="CZ83" s="6">
        <v>9.2968108945975807</v>
      </c>
      <c r="DA83" s="6">
        <v>9.3273197765416302</v>
      </c>
      <c r="DB83" s="6">
        <v>8.5570941638411693</v>
      </c>
      <c r="DC83" s="6">
        <v>8.7239732046237393</v>
      </c>
      <c r="DD83" s="6">
        <v>9.1371521227950492</v>
      </c>
      <c r="DE83" s="6">
        <v>8.3468502011968599</v>
      </c>
      <c r="DF83" s="6">
        <v>7.4835591903917296</v>
      </c>
      <c r="DG83" s="6">
        <v>7.4100717981955997</v>
      </c>
      <c r="DH83" s="6">
        <v>7.8828383469472403</v>
      </c>
      <c r="DI83" s="6">
        <v>7.1123897307203103</v>
      </c>
      <c r="DJ83" s="6">
        <v>6.5351293660497598</v>
      </c>
      <c r="DK83" s="6">
        <v>6.1010338297367301</v>
      </c>
      <c r="DL83" s="6">
        <v>5.8662168208367804</v>
      </c>
      <c r="DM83" s="6">
        <v>6.24855226431632</v>
      </c>
      <c r="DN83" s="6">
        <v>5.8121594176460496</v>
      </c>
      <c r="DO83" s="6" t="s">
        <v>220</v>
      </c>
      <c r="DP83" s="6" t="s">
        <v>220</v>
      </c>
      <c r="DQ83" s="6" t="s">
        <v>220</v>
      </c>
      <c r="DR83" s="6" t="s">
        <v>220</v>
      </c>
      <c r="DS83" s="6" t="s">
        <v>220</v>
      </c>
      <c r="DT83" s="6" t="s">
        <v>220</v>
      </c>
      <c r="DU83" s="6" t="s">
        <v>220</v>
      </c>
      <c r="DV83" s="6" t="s">
        <v>220</v>
      </c>
      <c r="DW83" s="6" t="s">
        <v>220</v>
      </c>
      <c r="DX83" s="6" t="s">
        <v>220</v>
      </c>
      <c r="DY83" s="6" t="s">
        <v>220</v>
      </c>
      <c r="DZ83" s="6" t="s">
        <v>220</v>
      </c>
      <c r="EA83" s="6">
        <v>16.703236537355934</v>
      </c>
      <c r="EB83" s="6">
        <v>15.845517597231799</v>
      </c>
      <c r="EC83" s="6">
        <v>15.269447506677283</v>
      </c>
      <c r="ED83" s="6">
        <v>14.772412916075895</v>
      </c>
      <c r="EE83" s="6">
        <v>14.059495279087878</v>
      </c>
      <c r="EF83" s="6">
        <v>13.3629603301637</v>
      </c>
      <c r="EG83" s="6">
        <v>13.444315245689758</v>
      </c>
      <c r="EH83" s="6">
        <v>12.798272709927812</v>
      </c>
      <c r="EI83" s="6">
        <v>12.863057865504947</v>
      </c>
      <c r="EJ83" s="6">
        <v>13.084376552079673</v>
      </c>
      <c r="EK83" s="6">
        <v>11.645483077968914</v>
      </c>
      <c r="EL83" s="6">
        <v>10.790578281914744</v>
      </c>
      <c r="EM83" s="6">
        <v>10.733372458965071</v>
      </c>
      <c r="EN83" s="6">
        <v>11.334744182891516</v>
      </c>
      <c r="EO83" s="6">
        <v>10.600977555094026</v>
      </c>
      <c r="EP83" s="6">
        <v>9.7725899167582853</v>
      </c>
      <c r="EQ83" s="6">
        <v>8.8477725235268174</v>
      </c>
      <c r="ER83" s="6">
        <v>8.4876479761650927</v>
      </c>
      <c r="ES83" s="6">
        <v>8.8649557341377392</v>
      </c>
      <c r="ET83" s="6">
        <v>8.6082005851518453</v>
      </c>
      <c r="EU83" s="6" t="s">
        <v>220</v>
      </c>
      <c r="EV83" s="6" t="s">
        <v>220</v>
      </c>
      <c r="EW83" s="6" t="s">
        <v>220</v>
      </c>
      <c r="EX83" s="6" t="s">
        <v>220</v>
      </c>
      <c r="EY83" s="6" t="s">
        <v>220</v>
      </c>
      <c r="EZ83" s="6" t="s">
        <v>220</v>
      </c>
      <c r="FA83" s="6" t="s">
        <v>220</v>
      </c>
      <c r="FB83" s="6" t="s">
        <v>220</v>
      </c>
      <c r="FC83" s="6" t="s">
        <v>220</v>
      </c>
      <c r="FD83" s="6" t="s">
        <v>220</v>
      </c>
      <c r="FE83" s="6" t="s">
        <v>220</v>
      </c>
      <c r="FF83" s="6" t="s">
        <v>220</v>
      </c>
      <c r="FG83" s="6">
        <v>11.53811211432012</v>
      </c>
      <c r="FH83" s="6">
        <v>10.91082253225094</v>
      </c>
      <c r="FI83" s="6">
        <v>10.140610776257382</v>
      </c>
      <c r="FJ83" s="6">
        <v>9.9728048805105161</v>
      </c>
      <c r="FK83" s="6">
        <v>9.5558966241594856</v>
      </c>
      <c r="FL83" s="6">
        <v>9.2968108945975896</v>
      </c>
      <c r="FM83" s="6">
        <v>9.3273197765416374</v>
      </c>
      <c r="FN83" s="6">
        <v>8.5570941638411746</v>
      </c>
      <c r="FO83" s="6">
        <v>8.723973204623741</v>
      </c>
      <c r="FP83" s="6">
        <v>9.1371521227950545</v>
      </c>
      <c r="FQ83" s="6">
        <v>8.3468502011968688</v>
      </c>
      <c r="FR83" s="6">
        <v>7.4835591903917393</v>
      </c>
      <c r="FS83" s="6">
        <v>7.4100717981956024</v>
      </c>
      <c r="FT83" s="6">
        <v>7.8828383469472447</v>
      </c>
      <c r="FU83" s="6">
        <v>7.1123897307203183</v>
      </c>
      <c r="FV83" s="6">
        <v>6.5351293660497625</v>
      </c>
      <c r="FW83" s="6">
        <v>6.101033829736731</v>
      </c>
      <c r="FX83" s="6">
        <v>5.8662168208367866</v>
      </c>
      <c r="FY83" s="6">
        <v>6.2485522643163263</v>
      </c>
      <c r="FZ83" s="6">
        <v>5.8121594176460549</v>
      </c>
      <c r="GA83" s="6" t="s">
        <v>220</v>
      </c>
      <c r="GB83" s="6" t="s">
        <v>220</v>
      </c>
      <c r="GC83" s="6" t="s">
        <v>220</v>
      </c>
      <c r="GD83" s="6" t="s">
        <v>220</v>
      </c>
      <c r="GE83" s="6" t="s">
        <v>220</v>
      </c>
      <c r="GF83" s="6" t="s">
        <v>220</v>
      </c>
      <c r="GG83" s="6" t="s">
        <v>220</v>
      </c>
      <c r="GH83" s="6" t="s">
        <v>220</v>
      </c>
      <c r="GI83" s="6" t="s">
        <v>220</v>
      </c>
      <c r="GJ83" s="6" t="s">
        <v>220</v>
      </c>
      <c r="GK83" s="6" t="s">
        <v>220</v>
      </c>
      <c r="GL83" s="6" t="s">
        <v>220</v>
      </c>
      <c r="GM83" s="5">
        <v>405205</v>
      </c>
      <c r="GN83" s="5">
        <v>403726</v>
      </c>
      <c r="GO83" s="5">
        <v>403160</v>
      </c>
      <c r="GP83" s="5">
        <v>402199</v>
      </c>
      <c r="GQ83" s="5">
        <v>429533</v>
      </c>
      <c r="GR83" s="5">
        <v>444512</v>
      </c>
      <c r="GS83" s="5">
        <v>444172</v>
      </c>
      <c r="GT83" s="5">
        <v>443220</v>
      </c>
      <c r="GU83" s="5">
        <v>443193</v>
      </c>
      <c r="GV83" s="5">
        <v>443239</v>
      </c>
      <c r="GW83" s="5">
        <v>443088</v>
      </c>
      <c r="GX83" s="5">
        <v>443815</v>
      </c>
      <c r="GY83" s="5">
        <v>445363</v>
      </c>
      <c r="GZ83" s="5">
        <v>454371</v>
      </c>
      <c r="HA83" s="5">
        <v>452906</v>
      </c>
      <c r="HB83" s="5">
        <v>449338</v>
      </c>
      <c r="HC83" s="5">
        <v>447134</v>
      </c>
      <c r="HD83" s="5">
        <v>442767</v>
      </c>
      <c r="HE83" s="5">
        <v>296297</v>
      </c>
      <c r="HF83" s="5">
        <v>294540</v>
      </c>
      <c r="HG83" s="5" t="s">
        <v>220</v>
      </c>
      <c r="HH83" s="5" t="s">
        <v>220</v>
      </c>
      <c r="HI83" s="5" t="s">
        <v>220</v>
      </c>
      <c r="HJ83" s="5" t="s">
        <v>220</v>
      </c>
      <c r="HK83" s="5" t="s">
        <v>220</v>
      </c>
      <c r="HL83" s="5" t="s">
        <v>220</v>
      </c>
      <c r="HM83" s="5" t="s">
        <v>220</v>
      </c>
      <c r="HN83" s="5" t="s">
        <v>220</v>
      </c>
      <c r="HO83" s="5" t="s">
        <v>220</v>
      </c>
      <c r="HP83" s="5" t="s">
        <v>220</v>
      </c>
      <c r="HQ83" s="5" t="s">
        <v>220</v>
      </c>
      <c r="HR83" s="5" t="s">
        <v>220</v>
      </c>
      <c r="HS83" s="5">
        <v>491691</v>
      </c>
      <c r="HT83" s="5">
        <v>490245</v>
      </c>
      <c r="HU83" s="5">
        <v>489605</v>
      </c>
      <c r="HV83" s="5">
        <v>488260</v>
      </c>
      <c r="HW83" s="5">
        <v>513227</v>
      </c>
      <c r="HX83" s="5">
        <v>529418</v>
      </c>
      <c r="HY83" s="5">
        <v>528847</v>
      </c>
      <c r="HZ83" s="5">
        <v>527348</v>
      </c>
      <c r="IA83" s="5">
        <v>526732</v>
      </c>
      <c r="IB83" s="5">
        <v>526414</v>
      </c>
      <c r="IC83" s="5">
        <v>526023</v>
      </c>
      <c r="ID83" s="5">
        <v>526600</v>
      </c>
      <c r="IE83" s="5">
        <v>528093</v>
      </c>
      <c r="IF83" s="5">
        <v>538258</v>
      </c>
      <c r="IG83" s="5">
        <v>535714</v>
      </c>
      <c r="IH83" s="5">
        <v>530060</v>
      </c>
      <c r="II83" s="5">
        <v>527151</v>
      </c>
      <c r="IJ83" s="5">
        <v>522137</v>
      </c>
      <c r="IK83" s="5">
        <v>348135</v>
      </c>
      <c r="IL83" s="5">
        <v>345957</v>
      </c>
      <c r="IM83" s="5" t="s">
        <v>220</v>
      </c>
      <c r="IN83" s="5" t="s">
        <v>220</v>
      </c>
      <c r="IO83" s="5" t="s">
        <v>220</v>
      </c>
      <c r="IP83" s="5" t="s">
        <v>220</v>
      </c>
      <c r="IQ83" s="5" t="s">
        <v>220</v>
      </c>
      <c r="IR83" s="5" t="s">
        <v>220</v>
      </c>
      <c r="IS83" s="5" t="s">
        <v>220</v>
      </c>
      <c r="IT83" s="5" t="s">
        <v>220</v>
      </c>
      <c r="IU83" s="5" t="s">
        <v>220</v>
      </c>
      <c r="IV83" s="5" t="s">
        <v>220</v>
      </c>
      <c r="IW83" s="5" t="s">
        <v>220</v>
      </c>
      <c r="IX83" s="5" t="s">
        <v>220</v>
      </c>
      <c r="IY83">
        <v>14177172</v>
      </c>
      <c r="IZ83">
        <v>14707168</v>
      </c>
      <c r="JA83">
        <v>14393847</v>
      </c>
      <c r="JB83">
        <v>14564378</v>
      </c>
      <c r="JC83">
        <v>14891758</v>
      </c>
      <c r="JD83">
        <v>15476221</v>
      </c>
      <c r="JE83">
        <v>15443772</v>
      </c>
      <c r="JF83">
        <v>15383166</v>
      </c>
      <c r="JG83">
        <v>15339960</v>
      </c>
      <c r="JH83">
        <v>15283482</v>
      </c>
      <c r="JI83">
        <v>14876474</v>
      </c>
      <c r="JJ83">
        <v>15961349</v>
      </c>
      <c r="JK83">
        <v>15959454</v>
      </c>
      <c r="JL83">
        <v>16026131</v>
      </c>
      <c r="JM83">
        <v>16221313</v>
      </c>
      <c r="JN83">
        <v>15390514</v>
      </c>
      <c r="JO83">
        <v>15503520</v>
      </c>
      <c r="JP83">
        <v>15522355</v>
      </c>
      <c r="JQ83">
        <v>10395544</v>
      </c>
      <c r="JR83">
        <v>10535998</v>
      </c>
      <c r="JS83" t="s">
        <v>220</v>
      </c>
      <c r="JT83" t="s">
        <v>220</v>
      </c>
      <c r="JU83" t="s">
        <v>220</v>
      </c>
      <c r="JV83" t="s">
        <v>220</v>
      </c>
      <c r="JW83" t="s">
        <v>220</v>
      </c>
      <c r="JX83" t="s">
        <v>220</v>
      </c>
      <c r="JY83" t="s">
        <v>220</v>
      </c>
      <c r="JZ83" t="s">
        <v>220</v>
      </c>
      <c r="KA83" t="s">
        <v>220</v>
      </c>
      <c r="KB83" t="s">
        <v>220</v>
      </c>
      <c r="KC83" t="s">
        <v>220</v>
      </c>
      <c r="KD83" t="s">
        <v>220</v>
      </c>
    </row>
    <row r="84" spans="1:290" hidden="1" x14ac:dyDescent="0.3">
      <c r="A84" s="1" t="s">
        <v>82</v>
      </c>
      <c r="B84" s="2">
        <v>4057088</v>
      </c>
      <c r="C84" s="5" t="s">
        <v>220</v>
      </c>
      <c r="D84" s="5" t="s">
        <v>220</v>
      </c>
      <c r="E84" s="5" t="s">
        <v>220</v>
      </c>
      <c r="F84" s="5" t="s">
        <v>220</v>
      </c>
      <c r="G84" s="5" t="s">
        <v>220</v>
      </c>
      <c r="H84" s="5" t="s">
        <v>220</v>
      </c>
      <c r="I84" s="5" t="s">
        <v>220</v>
      </c>
      <c r="J84" s="5" t="s">
        <v>220</v>
      </c>
      <c r="K84" s="5" t="s">
        <v>220</v>
      </c>
      <c r="L84" s="5" t="s">
        <v>220</v>
      </c>
      <c r="M84" s="5" t="s">
        <v>220</v>
      </c>
      <c r="N84" s="5" t="s">
        <v>220</v>
      </c>
      <c r="O84" s="5" t="s">
        <v>220</v>
      </c>
      <c r="P84" s="5" t="s">
        <v>220</v>
      </c>
      <c r="Q84" s="5" t="s">
        <v>220</v>
      </c>
      <c r="R84" s="5" t="s">
        <v>220</v>
      </c>
      <c r="S84" s="5" t="s">
        <v>220</v>
      </c>
      <c r="T84" s="5" t="s">
        <v>220</v>
      </c>
      <c r="U84" s="5">
        <v>1225060</v>
      </c>
      <c r="V84" s="5">
        <v>1266520</v>
      </c>
      <c r="W84" s="5">
        <v>1227475</v>
      </c>
      <c r="X84" s="5">
        <v>1049233</v>
      </c>
      <c r="Y84" s="5">
        <v>1043396</v>
      </c>
      <c r="Z84" s="5">
        <v>1045970</v>
      </c>
      <c r="AA84" s="5">
        <v>1076905</v>
      </c>
      <c r="AB84" s="5">
        <v>1005117</v>
      </c>
      <c r="AC84" s="5">
        <v>999887</v>
      </c>
      <c r="AD84" s="5">
        <v>931848</v>
      </c>
      <c r="AE84" s="5">
        <v>1027200</v>
      </c>
      <c r="AF84" s="5">
        <v>966585</v>
      </c>
      <c r="AG84" s="5">
        <v>952572</v>
      </c>
      <c r="AH84" s="5">
        <v>979367</v>
      </c>
      <c r="AI84" s="5" t="s">
        <v>220</v>
      </c>
      <c r="AJ84" s="5" t="s">
        <v>220</v>
      </c>
      <c r="AK84" s="5" t="s">
        <v>220</v>
      </c>
      <c r="AL84" s="5" t="s">
        <v>220</v>
      </c>
      <c r="AM84" s="5" t="s">
        <v>220</v>
      </c>
      <c r="AN84" s="5" t="s">
        <v>220</v>
      </c>
      <c r="AO84" s="5" t="s">
        <v>220</v>
      </c>
      <c r="AP84" s="5" t="s">
        <v>220</v>
      </c>
      <c r="AQ84" s="5" t="s">
        <v>220</v>
      </c>
      <c r="AR84" s="5" t="s">
        <v>220</v>
      </c>
      <c r="AS84" s="5" t="s">
        <v>220</v>
      </c>
      <c r="AT84" s="5" t="s">
        <v>220</v>
      </c>
      <c r="AU84" s="5" t="s">
        <v>220</v>
      </c>
      <c r="AV84" s="5" t="s">
        <v>220</v>
      </c>
      <c r="AW84" s="5" t="s">
        <v>220</v>
      </c>
      <c r="AX84" s="5" t="s">
        <v>220</v>
      </c>
      <c r="AY84" s="5" t="s">
        <v>220</v>
      </c>
      <c r="AZ84" s="5" t="s">
        <v>220</v>
      </c>
      <c r="BA84" s="5">
        <v>5347111</v>
      </c>
      <c r="BB84" s="5">
        <v>5956219</v>
      </c>
      <c r="BC84" s="5">
        <v>6190544</v>
      </c>
      <c r="BD84" s="5">
        <v>6124410</v>
      </c>
      <c r="BE84" s="5">
        <v>5312165</v>
      </c>
      <c r="BF84" s="5">
        <v>5564923</v>
      </c>
      <c r="BG84" s="5">
        <v>5428738</v>
      </c>
      <c r="BH84" s="5">
        <v>5375247</v>
      </c>
      <c r="BI84" s="5">
        <v>5082568</v>
      </c>
      <c r="BJ84" s="5">
        <v>4804306</v>
      </c>
      <c r="BK84" s="5">
        <v>4803087</v>
      </c>
      <c r="BL84" s="5">
        <v>4524035</v>
      </c>
      <c r="BM84" s="5">
        <v>4359846</v>
      </c>
      <c r="BN84" s="5">
        <v>4313133</v>
      </c>
      <c r="BO84" s="6" t="s">
        <v>220</v>
      </c>
      <c r="BP84" s="6" t="s">
        <v>220</v>
      </c>
      <c r="BQ84" s="6" t="s">
        <v>220</v>
      </c>
      <c r="BR84" s="6" t="s">
        <v>220</v>
      </c>
      <c r="BS84" s="6" t="s">
        <v>220</v>
      </c>
      <c r="BT84" s="6" t="s">
        <v>220</v>
      </c>
      <c r="BU84" s="6" t="s">
        <v>220</v>
      </c>
      <c r="BV84" s="6" t="s">
        <v>220</v>
      </c>
      <c r="BW84" s="6" t="s">
        <v>220</v>
      </c>
      <c r="BX84" s="6" t="s">
        <v>220</v>
      </c>
      <c r="BY84" s="6" t="s">
        <v>220</v>
      </c>
      <c r="BZ84" s="6" t="s">
        <v>220</v>
      </c>
      <c r="CA84" s="6" t="s">
        <v>220</v>
      </c>
      <c r="CB84" s="6" t="s">
        <v>220</v>
      </c>
      <c r="CC84" s="6" t="s">
        <v>220</v>
      </c>
      <c r="CD84" s="6" t="s">
        <v>220</v>
      </c>
      <c r="CE84" s="6" t="s">
        <v>220</v>
      </c>
      <c r="CF84" s="6" t="s">
        <v>220</v>
      </c>
      <c r="CG84" s="6">
        <v>8.3861772681237507</v>
      </c>
      <c r="CH84" s="6">
        <v>8.0165334933518597</v>
      </c>
      <c r="CI84" s="6" t="s">
        <v>220</v>
      </c>
      <c r="CJ84" s="6" t="s">
        <v>220</v>
      </c>
      <c r="CK84" s="6" t="s">
        <v>220</v>
      </c>
      <c r="CL84" s="6" t="s">
        <v>220</v>
      </c>
      <c r="CM84" s="6" t="s">
        <v>220</v>
      </c>
      <c r="CN84" s="6" t="s">
        <v>220</v>
      </c>
      <c r="CO84" s="6" t="s">
        <v>220</v>
      </c>
      <c r="CP84" s="6" t="s">
        <v>220</v>
      </c>
      <c r="CQ84" s="6" t="s">
        <v>220</v>
      </c>
      <c r="CR84" s="6" t="s">
        <v>220</v>
      </c>
      <c r="CS84" s="6" t="s">
        <v>220</v>
      </c>
      <c r="CT84" s="6" t="s">
        <v>220</v>
      </c>
      <c r="CU84" s="6" t="s">
        <v>220</v>
      </c>
      <c r="CV84" s="6" t="s">
        <v>220</v>
      </c>
      <c r="CW84" s="6" t="s">
        <v>220</v>
      </c>
      <c r="CX84" s="6" t="s">
        <v>220</v>
      </c>
      <c r="CY84" s="6" t="s">
        <v>220</v>
      </c>
      <c r="CZ84" s="6" t="s">
        <v>220</v>
      </c>
      <c r="DA84" s="6" t="s">
        <v>220</v>
      </c>
      <c r="DB84" s="6" t="s">
        <v>220</v>
      </c>
      <c r="DC84" s="6" t="s">
        <v>220</v>
      </c>
      <c r="DD84" s="6" t="s">
        <v>220</v>
      </c>
      <c r="DE84" s="6" t="s">
        <v>220</v>
      </c>
      <c r="DF84" s="6" t="s">
        <v>220</v>
      </c>
      <c r="DG84" s="6" t="s">
        <v>220</v>
      </c>
      <c r="DH84" s="6" t="s">
        <v>220</v>
      </c>
      <c r="DI84" s="6" t="s">
        <v>220</v>
      </c>
      <c r="DJ84" s="6" t="s">
        <v>220</v>
      </c>
      <c r="DK84" s="6" t="s">
        <v>220</v>
      </c>
      <c r="DL84" s="6" t="s">
        <v>220</v>
      </c>
      <c r="DM84" s="6">
        <v>5.6414028797802498</v>
      </c>
      <c r="DN84" s="6">
        <v>5.0431233970477303</v>
      </c>
      <c r="DO84" s="6" t="s">
        <v>220</v>
      </c>
      <c r="DP84" s="6" t="s">
        <v>220</v>
      </c>
      <c r="DQ84" s="6" t="s">
        <v>220</v>
      </c>
      <c r="DR84" s="6" t="s">
        <v>220</v>
      </c>
      <c r="DS84" s="6" t="s">
        <v>220</v>
      </c>
      <c r="DT84" s="6" t="s">
        <v>220</v>
      </c>
      <c r="DU84" s="6" t="s">
        <v>220</v>
      </c>
      <c r="DV84" s="6" t="s">
        <v>220</v>
      </c>
      <c r="DW84" s="6" t="s">
        <v>220</v>
      </c>
      <c r="DX84" s="6" t="s">
        <v>220</v>
      </c>
      <c r="DY84" s="6" t="s">
        <v>220</v>
      </c>
      <c r="DZ84" s="6" t="s">
        <v>220</v>
      </c>
      <c r="EA84" s="6" t="s">
        <v>220</v>
      </c>
      <c r="EB84" s="6" t="s">
        <v>220</v>
      </c>
      <c r="EC84" s="6" t="s">
        <v>220</v>
      </c>
      <c r="ED84" s="6" t="s">
        <v>220</v>
      </c>
      <c r="EE84" s="6" t="s">
        <v>220</v>
      </c>
      <c r="EF84" s="6" t="s">
        <v>220</v>
      </c>
      <c r="EG84" s="6" t="s">
        <v>220</v>
      </c>
      <c r="EH84" s="6" t="s">
        <v>220</v>
      </c>
      <c r="EI84" s="6" t="s">
        <v>220</v>
      </c>
      <c r="EJ84" s="6" t="s">
        <v>220</v>
      </c>
      <c r="EK84" s="6" t="s">
        <v>220</v>
      </c>
      <c r="EL84" s="6" t="s">
        <v>220</v>
      </c>
      <c r="EM84" s="6" t="s">
        <v>220</v>
      </c>
      <c r="EN84" s="6" t="s">
        <v>220</v>
      </c>
      <c r="EO84" s="6" t="s">
        <v>220</v>
      </c>
      <c r="EP84" s="6" t="s">
        <v>220</v>
      </c>
      <c r="EQ84" s="6" t="s">
        <v>220</v>
      </c>
      <c r="ER84" s="6" t="s">
        <v>220</v>
      </c>
      <c r="ES84" s="6">
        <v>8.3861772681237543</v>
      </c>
      <c r="ET84" s="6">
        <v>8.0165334933518615</v>
      </c>
      <c r="EU84" s="6" t="s">
        <v>220</v>
      </c>
      <c r="EV84" s="6" t="s">
        <v>220</v>
      </c>
      <c r="EW84" s="6" t="s">
        <v>220</v>
      </c>
      <c r="EX84" s="6" t="s">
        <v>220</v>
      </c>
      <c r="EY84" s="6" t="s">
        <v>220</v>
      </c>
      <c r="EZ84" s="6" t="s">
        <v>220</v>
      </c>
      <c r="FA84" s="6" t="s">
        <v>220</v>
      </c>
      <c r="FB84" s="6" t="s">
        <v>220</v>
      </c>
      <c r="FC84" s="6" t="s">
        <v>220</v>
      </c>
      <c r="FD84" s="6" t="s">
        <v>220</v>
      </c>
      <c r="FE84" s="6" t="s">
        <v>220</v>
      </c>
      <c r="FF84" s="6" t="s">
        <v>220</v>
      </c>
      <c r="FG84" s="6" t="s">
        <v>220</v>
      </c>
      <c r="FH84" s="6" t="s">
        <v>220</v>
      </c>
      <c r="FI84" s="6" t="s">
        <v>220</v>
      </c>
      <c r="FJ84" s="6" t="s">
        <v>220</v>
      </c>
      <c r="FK84" s="6" t="s">
        <v>220</v>
      </c>
      <c r="FL84" s="6" t="s">
        <v>220</v>
      </c>
      <c r="FM84" s="6" t="s">
        <v>220</v>
      </c>
      <c r="FN84" s="6" t="s">
        <v>220</v>
      </c>
      <c r="FO84" s="6" t="s">
        <v>220</v>
      </c>
      <c r="FP84" s="6" t="s">
        <v>220</v>
      </c>
      <c r="FQ84" s="6" t="s">
        <v>220</v>
      </c>
      <c r="FR84" s="6" t="s">
        <v>220</v>
      </c>
      <c r="FS84" s="6" t="s">
        <v>220</v>
      </c>
      <c r="FT84" s="6" t="s">
        <v>220</v>
      </c>
      <c r="FU84" s="6" t="s">
        <v>220</v>
      </c>
      <c r="FV84" s="6" t="s">
        <v>220</v>
      </c>
      <c r="FW84" s="6" t="s">
        <v>220</v>
      </c>
      <c r="FX84" s="6" t="s">
        <v>220</v>
      </c>
      <c r="FY84" s="6">
        <v>5.6414028797802533</v>
      </c>
      <c r="FZ84" s="6">
        <v>5.04312339704774</v>
      </c>
      <c r="GA84" s="6" t="s">
        <v>220</v>
      </c>
      <c r="GB84" s="6" t="s">
        <v>220</v>
      </c>
      <c r="GC84" s="6" t="s">
        <v>220</v>
      </c>
      <c r="GD84" s="6" t="s">
        <v>220</v>
      </c>
      <c r="GE84" s="6" t="s">
        <v>220</v>
      </c>
      <c r="GF84" s="6" t="s">
        <v>220</v>
      </c>
      <c r="GG84" s="6" t="s">
        <v>220</v>
      </c>
      <c r="GH84" s="6" t="s">
        <v>220</v>
      </c>
      <c r="GI84" s="6" t="s">
        <v>220</v>
      </c>
      <c r="GJ84" s="6" t="s">
        <v>220</v>
      </c>
      <c r="GK84" s="6" t="s">
        <v>220</v>
      </c>
      <c r="GL84" s="6" t="s">
        <v>220</v>
      </c>
      <c r="GM84" s="5" t="s">
        <v>220</v>
      </c>
      <c r="GN84" s="5" t="s">
        <v>220</v>
      </c>
      <c r="GO84" s="5" t="s">
        <v>220</v>
      </c>
      <c r="GP84" s="5" t="s">
        <v>220</v>
      </c>
      <c r="GQ84" s="5" t="s">
        <v>220</v>
      </c>
      <c r="GR84" s="5" t="s">
        <v>220</v>
      </c>
      <c r="GS84" s="5" t="s">
        <v>220</v>
      </c>
      <c r="GT84" s="5" t="s">
        <v>220</v>
      </c>
      <c r="GU84" s="5" t="s">
        <v>220</v>
      </c>
      <c r="GV84" s="5" t="s">
        <v>220</v>
      </c>
      <c r="GW84" s="5" t="s">
        <v>220</v>
      </c>
      <c r="GX84" s="5" t="s">
        <v>220</v>
      </c>
      <c r="GY84" s="5" t="s">
        <v>220</v>
      </c>
      <c r="GZ84" s="5" t="s">
        <v>220</v>
      </c>
      <c r="HA84" s="5" t="s">
        <v>220</v>
      </c>
      <c r="HB84" s="5" t="s">
        <v>220</v>
      </c>
      <c r="HC84" s="5" t="s">
        <v>220</v>
      </c>
      <c r="HD84" s="5" t="s">
        <v>220</v>
      </c>
      <c r="HE84" s="5">
        <v>142019</v>
      </c>
      <c r="HF84" s="5">
        <v>141657</v>
      </c>
      <c r="HG84" s="5" t="s">
        <v>220</v>
      </c>
      <c r="HH84" s="5" t="s">
        <v>220</v>
      </c>
      <c r="HI84" s="5" t="s">
        <v>220</v>
      </c>
      <c r="HJ84" s="5" t="s">
        <v>220</v>
      </c>
      <c r="HK84" s="5" t="s">
        <v>220</v>
      </c>
      <c r="HL84" s="5" t="s">
        <v>220</v>
      </c>
      <c r="HM84" s="5" t="s">
        <v>220</v>
      </c>
      <c r="HN84" s="5" t="s">
        <v>220</v>
      </c>
      <c r="HO84" s="5" t="s">
        <v>220</v>
      </c>
      <c r="HP84" s="5" t="s">
        <v>220</v>
      </c>
      <c r="HQ84" s="5" t="s">
        <v>220</v>
      </c>
      <c r="HR84" s="5" t="s">
        <v>220</v>
      </c>
      <c r="HS84" s="5" t="s">
        <v>220</v>
      </c>
      <c r="HT84" s="5" t="s">
        <v>220</v>
      </c>
      <c r="HU84" s="5" t="s">
        <v>220</v>
      </c>
      <c r="HV84" s="5" t="s">
        <v>220</v>
      </c>
      <c r="HW84" s="5" t="s">
        <v>220</v>
      </c>
      <c r="HX84" s="5" t="s">
        <v>220</v>
      </c>
      <c r="HY84" s="5" t="s">
        <v>220</v>
      </c>
      <c r="HZ84" s="5" t="s">
        <v>220</v>
      </c>
      <c r="IA84" s="5" t="s">
        <v>220</v>
      </c>
      <c r="IB84" s="5" t="s">
        <v>220</v>
      </c>
      <c r="IC84" s="5" t="s">
        <v>220</v>
      </c>
      <c r="ID84" s="5" t="s">
        <v>220</v>
      </c>
      <c r="IE84" s="5" t="s">
        <v>220</v>
      </c>
      <c r="IF84" s="5" t="s">
        <v>220</v>
      </c>
      <c r="IG84" s="5" t="s">
        <v>220</v>
      </c>
      <c r="IH84" s="5" t="s">
        <v>220</v>
      </c>
      <c r="II84" s="5" t="s">
        <v>220</v>
      </c>
      <c r="IJ84" s="5" t="s">
        <v>220</v>
      </c>
      <c r="IK84" s="5">
        <v>168282</v>
      </c>
      <c r="IL84" s="5">
        <v>167668</v>
      </c>
      <c r="IM84" s="5" t="s">
        <v>220</v>
      </c>
      <c r="IN84" s="5" t="s">
        <v>220</v>
      </c>
      <c r="IO84" s="5" t="s">
        <v>220</v>
      </c>
      <c r="IP84" s="5" t="s">
        <v>220</v>
      </c>
      <c r="IQ84" s="5" t="s">
        <v>220</v>
      </c>
      <c r="IR84" s="5" t="s">
        <v>220</v>
      </c>
      <c r="IS84" s="5" t="s">
        <v>220</v>
      </c>
      <c r="IT84" s="5" t="s">
        <v>220</v>
      </c>
      <c r="IU84" s="5" t="s">
        <v>220</v>
      </c>
      <c r="IV84" s="5" t="s">
        <v>220</v>
      </c>
      <c r="IW84" s="5" t="s">
        <v>220</v>
      </c>
      <c r="IX84" s="5" t="s">
        <v>220</v>
      </c>
      <c r="IY84" t="s">
        <v>220</v>
      </c>
      <c r="IZ84" t="s">
        <v>220</v>
      </c>
      <c r="JA84" t="s">
        <v>220</v>
      </c>
      <c r="JB84" t="s">
        <v>220</v>
      </c>
      <c r="JC84" t="s">
        <v>220</v>
      </c>
      <c r="JD84" t="s">
        <v>220</v>
      </c>
      <c r="JE84" t="s">
        <v>220</v>
      </c>
      <c r="JF84" t="s">
        <v>220</v>
      </c>
      <c r="JG84" t="s">
        <v>220</v>
      </c>
      <c r="JH84" t="s">
        <v>220</v>
      </c>
      <c r="JI84" t="s">
        <v>220</v>
      </c>
      <c r="JJ84" t="s">
        <v>220</v>
      </c>
      <c r="JK84" t="s">
        <v>220</v>
      </c>
      <c r="JL84" t="s">
        <v>220</v>
      </c>
      <c r="JM84" t="s">
        <v>220</v>
      </c>
      <c r="JN84" t="s">
        <v>220</v>
      </c>
      <c r="JO84" t="s">
        <v>220</v>
      </c>
      <c r="JP84" t="s">
        <v>220</v>
      </c>
      <c r="JQ84">
        <v>5009410</v>
      </c>
      <c r="JR84">
        <v>5321821</v>
      </c>
      <c r="JS84" t="s">
        <v>220</v>
      </c>
      <c r="JT84" t="s">
        <v>220</v>
      </c>
      <c r="JU84" t="s">
        <v>220</v>
      </c>
      <c r="JV84" t="s">
        <v>220</v>
      </c>
      <c r="JW84" t="s">
        <v>220</v>
      </c>
      <c r="JX84" t="s">
        <v>220</v>
      </c>
      <c r="JY84" t="s">
        <v>220</v>
      </c>
      <c r="JZ84" t="s">
        <v>220</v>
      </c>
      <c r="KA84" t="s">
        <v>220</v>
      </c>
      <c r="KB84" t="s">
        <v>220</v>
      </c>
      <c r="KC84" t="s">
        <v>220</v>
      </c>
      <c r="KD84" t="s">
        <v>220</v>
      </c>
    </row>
    <row r="85" spans="1:290" hidden="1" x14ac:dyDescent="0.3">
      <c r="A85" s="1" t="s">
        <v>83</v>
      </c>
      <c r="B85" s="2">
        <v>4060700</v>
      </c>
      <c r="C85" s="5" t="s">
        <v>220</v>
      </c>
      <c r="D85" s="5" t="s">
        <v>220</v>
      </c>
      <c r="E85" s="5" t="s">
        <v>220</v>
      </c>
      <c r="F85" s="5" t="s">
        <v>220</v>
      </c>
      <c r="G85" s="5" t="s">
        <v>220</v>
      </c>
      <c r="H85" s="5" t="s">
        <v>220</v>
      </c>
      <c r="I85" s="5" t="s">
        <v>220</v>
      </c>
      <c r="J85" s="5" t="s">
        <v>220</v>
      </c>
      <c r="K85" s="5" t="s">
        <v>220</v>
      </c>
      <c r="L85" s="5" t="s">
        <v>220</v>
      </c>
      <c r="M85" s="5" t="s">
        <v>220</v>
      </c>
      <c r="N85" s="5" t="s">
        <v>220</v>
      </c>
      <c r="O85" s="5" t="s">
        <v>220</v>
      </c>
      <c r="P85" s="5" t="s">
        <v>220</v>
      </c>
      <c r="Q85" s="5" t="s">
        <v>220</v>
      </c>
      <c r="R85" s="5" t="s">
        <v>220</v>
      </c>
      <c r="S85" s="5" t="s">
        <v>220</v>
      </c>
      <c r="T85" s="5" t="s">
        <v>220</v>
      </c>
      <c r="U85" s="5" t="s">
        <v>220</v>
      </c>
      <c r="V85" s="5" t="s">
        <v>220</v>
      </c>
      <c r="W85" s="5" t="s">
        <v>220</v>
      </c>
      <c r="X85" s="5" t="s">
        <v>220</v>
      </c>
      <c r="Y85" s="5" t="s">
        <v>220</v>
      </c>
      <c r="Z85" s="5" t="s">
        <v>220</v>
      </c>
      <c r="AA85" s="5" t="s">
        <v>220</v>
      </c>
      <c r="AB85" s="5" t="s">
        <v>220</v>
      </c>
      <c r="AC85" s="5" t="s">
        <v>220</v>
      </c>
      <c r="AD85" s="5">
        <v>1434269</v>
      </c>
      <c r="AE85" s="5">
        <v>1563171</v>
      </c>
      <c r="AF85" s="5">
        <v>1500233</v>
      </c>
      <c r="AG85" s="5">
        <v>1475064</v>
      </c>
      <c r="AH85" s="5">
        <v>1515729</v>
      </c>
      <c r="AI85" s="5" t="s">
        <v>220</v>
      </c>
      <c r="AJ85" s="5" t="s">
        <v>220</v>
      </c>
      <c r="AK85" s="5" t="s">
        <v>220</v>
      </c>
      <c r="AL85" s="5" t="s">
        <v>220</v>
      </c>
      <c r="AM85" s="5" t="s">
        <v>220</v>
      </c>
      <c r="AN85" s="5" t="s">
        <v>220</v>
      </c>
      <c r="AO85" s="5" t="s">
        <v>220</v>
      </c>
      <c r="AP85" s="5" t="s">
        <v>220</v>
      </c>
      <c r="AQ85" s="5" t="s">
        <v>220</v>
      </c>
      <c r="AR85" s="5" t="s">
        <v>220</v>
      </c>
      <c r="AS85" s="5" t="s">
        <v>220</v>
      </c>
      <c r="AT85" s="5" t="s">
        <v>220</v>
      </c>
      <c r="AU85" s="5" t="s">
        <v>220</v>
      </c>
      <c r="AV85" s="5" t="s">
        <v>220</v>
      </c>
      <c r="AW85" s="5" t="s">
        <v>220</v>
      </c>
      <c r="AX85" s="5" t="s">
        <v>220</v>
      </c>
      <c r="AY85" s="5" t="s">
        <v>220</v>
      </c>
      <c r="AZ85" s="5" t="s">
        <v>220</v>
      </c>
      <c r="BA85" s="5" t="s">
        <v>220</v>
      </c>
      <c r="BB85" s="5" t="s">
        <v>220</v>
      </c>
      <c r="BC85" s="5" t="s">
        <v>220</v>
      </c>
      <c r="BD85" s="5" t="s">
        <v>220</v>
      </c>
      <c r="BE85" s="5" t="s">
        <v>220</v>
      </c>
      <c r="BF85" s="5" t="s">
        <v>220</v>
      </c>
      <c r="BG85" s="5" t="s">
        <v>220</v>
      </c>
      <c r="BH85" s="5" t="s">
        <v>220</v>
      </c>
      <c r="BI85" s="5" t="s">
        <v>220</v>
      </c>
      <c r="BJ85" s="5">
        <v>5672677</v>
      </c>
      <c r="BK85" s="5">
        <v>5717108</v>
      </c>
      <c r="BL85" s="5">
        <v>4521335</v>
      </c>
      <c r="BM85" s="5">
        <v>4486589</v>
      </c>
      <c r="BN85" s="5">
        <v>4704329</v>
      </c>
      <c r="BO85" s="6" t="s">
        <v>220</v>
      </c>
      <c r="BP85" s="6" t="s">
        <v>220</v>
      </c>
      <c r="BQ85" s="6" t="s">
        <v>220</v>
      </c>
      <c r="BR85" s="6" t="s">
        <v>220</v>
      </c>
      <c r="BS85" s="6" t="s">
        <v>220</v>
      </c>
      <c r="BT85" s="6" t="s">
        <v>220</v>
      </c>
      <c r="BU85" s="6" t="s">
        <v>220</v>
      </c>
      <c r="BV85" s="6" t="s">
        <v>220</v>
      </c>
      <c r="BW85" s="6" t="s">
        <v>220</v>
      </c>
      <c r="BX85" s="6" t="s">
        <v>220</v>
      </c>
      <c r="BY85" s="6" t="s">
        <v>220</v>
      </c>
      <c r="BZ85" s="6" t="s">
        <v>220</v>
      </c>
      <c r="CA85" s="6" t="s">
        <v>220</v>
      </c>
      <c r="CB85" s="6" t="s">
        <v>220</v>
      </c>
      <c r="CC85" s="6" t="s">
        <v>220</v>
      </c>
      <c r="CD85" s="6" t="s">
        <v>220</v>
      </c>
      <c r="CE85" s="6" t="s">
        <v>220</v>
      </c>
      <c r="CF85" s="6" t="s">
        <v>220</v>
      </c>
      <c r="CG85" s="6" t="s">
        <v>220</v>
      </c>
      <c r="CH85" s="6" t="s">
        <v>220</v>
      </c>
      <c r="CI85" s="6" t="s">
        <v>220</v>
      </c>
      <c r="CJ85" s="6" t="s">
        <v>220</v>
      </c>
      <c r="CK85" s="6" t="s">
        <v>220</v>
      </c>
      <c r="CL85" s="6" t="s">
        <v>220</v>
      </c>
      <c r="CM85" s="6" t="s">
        <v>220</v>
      </c>
      <c r="CN85" s="6" t="s">
        <v>220</v>
      </c>
      <c r="CO85" s="6" t="s">
        <v>220</v>
      </c>
      <c r="CP85" s="6" t="s">
        <v>220</v>
      </c>
      <c r="CQ85" s="6" t="s">
        <v>220</v>
      </c>
      <c r="CR85" s="6" t="s">
        <v>220</v>
      </c>
      <c r="CS85" s="6" t="s">
        <v>220</v>
      </c>
      <c r="CT85" s="6" t="s">
        <v>220</v>
      </c>
      <c r="CU85" s="6" t="s">
        <v>220</v>
      </c>
      <c r="CV85" s="6" t="s">
        <v>220</v>
      </c>
      <c r="CW85" s="6" t="s">
        <v>220</v>
      </c>
      <c r="CX85" s="6" t="s">
        <v>220</v>
      </c>
      <c r="CY85" s="6" t="s">
        <v>220</v>
      </c>
      <c r="CZ85" s="6" t="s">
        <v>220</v>
      </c>
      <c r="DA85" s="6" t="s">
        <v>220</v>
      </c>
      <c r="DB85" s="6" t="s">
        <v>220</v>
      </c>
      <c r="DC85" s="6" t="s">
        <v>220</v>
      </c>
      <c r="DD85" s="6" t="s">
        <v>220</v>
      </c>
      <c r="DE85" s="6" t="s">
        <v>220</v>
      </c>
      <c r="DF85" s="6" t="s">
        <v>220</v>
      </c>
      <c r="DG85" s="6" t="s">
        <v>220</v>
      </c>
      <c r="DH85" s="6" t="s">
        <v>220</v>
      </c>
      <c r="DI85" s="6" t="s">
        <v>220</v>
      </c>
      <c r="DJ85" s="6" t="s">
        <v>220</v>
      </c>
      <c r="DK85" s="6" t="s">
        <v>220</v>
      </c>
      <c r="DL85" s="6" t="s">
        <v>220</v>
      </c>
      <c r="DM85" s="6" t="s">
        <v>220</v>
      </c>
      <c r="DN85" s="6" t="s">
        <v>220</v>
      </c>
      <c r="DO85" s="6" t="s">
        <v>220</v>
      </c>
      <c r="DP85" s="6" t="s">
        <v>220</v>
      </c>
      <c r="DQ85" s="6" t="s">
        <v>220</v>
      </c>
      <c r="DR85" s="6" t="s">
        <v>220</v>
      </c>
      <c r="DS85" s="6" t="s">
        <v>220</v>
      </c>
      <c r="DT85" s="6" t="s">
        <v>220</v>
      </c>
      <c r="DU85" s="6" t="s">
        <v>220</v>
      </c>
      <c r="DV85" s="6" t="s">
        <v>220</v>
      </c>
      <c r="DW85" s="6" t="s">
        <v>220</v>
      </c>
      <c r="DX85" s="6" t="s">
        <v>220</v>
      </c>
      <c r="DY85" s="6" t="s">
        <v>220</v>
      </c>
      <c r="DZ85" s="6" t="s">
        <v>220</v>
      </c>
      <c r="EA85" s="6" t="s">
        <v>220</v>
      </c>
      <c r="EB85" s="6" t="s">
        <v>220</v>
      </c>
      <c r="EC85" s="6" t="s">
        <v>220</v>
      </c>
      <c r="ED85" s="6" t="s">
        <v>220</v>
      </c>
      <c r="EE85" s="6" t="s">
        <v>220</v>
      </c>
      <c r="EF85" s="6" t="s">
        <v>220</v>
      </c>
      <c r="EG85" s="6" t="s">
        <v>220</v>
      </c>
      <c r="EH85" s="6" t="s">
        <v>220</v>
      </c>
      <c r="EI85" s="6" t="s">
        <v>220</v>
      </c>
      <c r="EJ85" s="6" t="s">
        <v>220</v>
      </c>
      <c r="EK85" s="6" t="s">
        <v>220</v>
      </c>
      <c r="EL85" s="6" t="s">
        <v>220</v>
      </c>
      <c r="EM85" s="6" t="s">
        <v>220</v>
      </c>
      <c r="EN85" s="6" t="s">
        <v>220</v>
      </c>
      <c r="EO85" s="6" t="s">
        <v>220</v>
      </c>
      <c r="EP85" s="6" t="s">
        <v>220</v>
      </c>
      <c r="EQ85" s="6" t="s">
        <v>220</v>
      </c>
      <c r="ER85" s="6" t="s">
        <v>220</v>
      </c>
      <c r="ES85" s="6" t="s">
        <v>220</v>
      </c>
      <c r="ET85" s="6" t="s">
        <v>220</v>
      </c>
      <c r="EU85" s="6" t="s">
        <v>220</v>
      </c>
      <c r="EV85" s="6" t="s">
        <v>220</v>
      </c>
      <c r="EW85" s="6" t="s">
        <v>220</v>
      </c>
      <c r="EX85" s="6" t="s">
        <v>220</v>
      </c>
      <c r="EY85" s="6" t="s">
        <v>220</v>
      </c>
      <c r="EZ85" s="6" t="s">
        <v>220</v>
      </c>
      <c r="FA85" s="6" t="s">
        <v>220</v>
      </c>
      <c r="FB85" s="6" t="s">
        <v>220</v>
      </c>
      <c r="FC85" s="6" t="s">
        <v>220</v>
      </c>
      <c r="FD85" s="6" t="s">
        <v>220</v>
      </c>
      <c r="FE85" s="6" t="s">
        <v>220</v>
      </c>
      <c r="FF85" s="6" t="s">
        <v>220</v>
      </c>
      <c r="FG85" s="6" t="s">
        <v>220</v>
      </c>
      <c r="FH85" s="6" t="s">
        <v>220</v>
      </c>
      <c r="FI85" s="6" t="s">
        <v>220</v>
      </c>
      <c r="FJ85" s="6" t="s">
        <v>220</v>
      </c>
      <c r="FK85" s="6" t="s">
        <v>220</v>
      </c>
      <c r="FL85" s="6" t="s">
        <v>220</v>
      </c>
      <c r="FM85" s="6" t="s">
        <v>220</v>
      </c>
      <c r="FN85" s="6" t="s">
        <v>220</v>
      </c>
      <c r="FO85" s="6" t="s">
        <v>220</v>
      </c>
      <c r="FP85" s="6" t="s">
        <v>220</v>
      </c>
      <c r="FQ85" s="6" t="s">
        <v>220</v>
      </c>
      <c r="FR85" s="6" t="s">
        <v>220</v>
      </c>
      <c r="FS85" s="6" t="s">
        <v>220</v>
      </c>
      <c r="FT85" s="6" t="s">
        <v>220</v>
      </c>
      <c r="FU85" s="6" t="s">
        <v>220</v>
      </c>
      <c r="FV85" s="6" t="s">
        <v>220</v>
      </c>
      <c r="FW85" s="6" t="s">
        <v>220</v>
      </c>
      <c r="FX85" s="6" t="s">
        <v>220</v>
      </c>
      <c r="FY85" s="6" t="s">
        <v>220</v>
      </c>
      <c r="FZ85" s="6" t="s">
        <v>220</v>
      </c>
      <c r="GA85" s="6" t="s">
        <v>220</v>
      </c>
      <c r="GB85" s="6" t="s">
        <v>220</v>
      </c>
      <c r="GC85" s="6" t="s">
        <v>220</v>
      </c>
      <c r="GD85" s="6" t="s">
        <v>220</v>
      </c>
      <c r="GE85" s="6" t="s">
        <v>220</v>
      </c>
      <c r="GF85" s="6" t="s">
        <v>220</v>
      </c>
      <c r="GG85" s="6" t="s">
        <v>220</v>
      </c>
      <c r="GH85" s="6" t="s">
        <v>220</v>
      </c>
      <c r="GI85" s="6" t="s">
        <v>220</v>
      </c>
      <c r="GJ85" s="6" t="s">
        <v>220</v>
      </c>
      <c r="GK85" s="6" t="s">
        <v>220</v>
      </c>
      <c r="GL85" s="6" t="s">
        <v>220</v>
      </c>
      <c r="GM85" s="5" t="s">
        <v>220</v>
      </c>
      <c r="GN85" s="5" t="s">
        <v>220</v>
      </c>
      <c r="GO85" s="5" t="s">
        <v>220</v>
      </c>
      <c r="GP85" s="5" t="s">
        <v>220</v>
      </c>
      <c r="GQ85" s="5" t="s">
        <v>220</v>
      </c>
      <c r="GR85" s="5" t="s">
        <v>220</v>
      </c>
      <c r="GS85" s="5" t="s">
        <v>220</v>
      </c>
      <c r="GT85" s="5" t="s">
        <v>220</v>
      </c>
      <c r="GU85" s="5" t="s">
        <v>220</v>
      </c>
      <c r="GV85" s="5" t="s">
        <v>220</v>
      </c>
      <c r="GW85" s="5" t="s">
        <v>220</v>
      </c>
      <c r="GX85" s="5" t="s">
        <v>220</v>
      </c>
      <c r="GY85" s="5" t="s">
        <v>220</v>
      </c>
      <c r="GZ85" s="5" t="s">
        <v>220</v>
      </c>
      <c r="HA85" s="5" t="s">
        <v>220</v>
      </c>
      <c r="HB85" s="5" t="s">
        <v>220</v>
      </c>
      <c r="HC85" s="5" t="s">
        <v>220</v>
      </c>
      <c r="HD85" s="5" t="s">
        <v>220</v>
      </c>
      <c r="HE85" s="5" t="s">
        <v>220</v>
      </c>
      <c r="HF85" s="5" t="s">
        <v>220</v>
      </c>
      <c r="HG85" s="5" t="s">
        <v>220</v>
      </c>
      <c r="HH85" s="5" t="s">
        <v>220</v>
      </c>
      <c r="HI85" s="5" t="s">
        <v>220</v>
      </c>
      <c r="HJ85" s="5" t="s">
        <v>220</v>
      </c>
      <c r="HK85" s="5" t="s">
        <v>220</v>
      </c>
      <c r="HL85" s="5" t="s">
        <v>220</v>
      </c>
      <c r="HM85" s="5" t="s">
        <v>220</v>
      </c>
      <c r="HN85" s="5" t="s">
        <v>220</v>
      </c>
      <c r="HO85" s="5" t="s">
        <v>220</v>
      </c>
      <c r="HP85" s="5" t="s">
        <v>220</v>
      </c>
      <c r="HQ85" s="5" t="s">
        <v>220</v>
      </c>
      <c r="HR85" s="5" t="s">
        <v>220</v>
      </c>
      <c r="HS85" s="5" t="s">
        <v>220</v>
      </c>
      <c r="HT85" s="5" t="s">
        <v>220</v>
      </c>
      <c r="HU85" s="5" t="s">
        <v>220</v>
      </c>
      <c r="HV85" s="5" t="s">
        <v>220</v>
      </c>
      <c r="HW85" s="5" t="s">
        <v>220</v>
      </c>
      <c r="HX85" s="5" t="s">
        <v>220</v>
      </c>
      <c r="HY85" s="5" t="s">
        <v>220</v>
      </c>
      <c r="HZ85" s="5" t="s">
        <v>220</v>
      </c>
      <c r="IA85" s="5" t="s">
        <v>220</v>
      </c>
      <c r="IB85" s="5" t="s">
        <v>220</v>
      </c>
      <c r="IC85" s="5" t="s">
        <v>220</v>
      </c>
      <c r="ID85" s="5" t="s">
        <v>220</v>
      </c>
      <c r="IE85" s="5" t="s">
        <v>220</v>
      </c>
      <c r="IF85" s="5" t="s">
        <v>220</v>
      </c>
      <c r="IG85" s="5" t="s">
        <v>220</v>
      </c>
      <c r="IH85" s="5" t="s">
        <v>220</v>
      </c>
      <c r="II85" s="5" t="s">
        <v>220</v>
      </c>
      <c r="IJ85" s="5" t="s">
        <v>220</v>
      </c>
      <c r="IK85" s="5" t="s">
        <v>220</v>
      </c>
      <c r="IL85" s="5" t="s">
        <v>220</v>
      </c>
      <c r="IM85" s="5" t="s">
        <v>220</v>
      </c>
      <c r="IN85" s="5" t="s">
        <v>220</v>
      </c>
      <c r="IO85" s="5" t="s">
        <v>220</v>
      </c>
      <c r="IP85" s="5" t="s">
        <v>220</v>
      </c>
      <c r="IQ85" s="5" t="s">
        <v>220</v>
      </c>
      <c r="IR85" s="5" t="s">
        <v>220</v>
      </c>
      <c r="IS85" s="5" t="s">
        <v>220</v>
      </c>
      <c r="IT85" s="5" t="s">
        <v>220</v>
      </c>
      <c r="IU85" s="5" t="s">
        <v>220</v>
      </c>
      <c r="IV85" s="5" t="s">
        <v>220</v>
      </c>
      <c r="IW85" s="5" t="s">
        <v>220</v>
      </c>
      <c r="IX85" s="5" t="s">
        <v>220</v>
      </c>
      <c r="IY85" t="s">
        <v>220</v>
      </c>
      <c r="IZ85" t="s">
        <v>220</v>
      </c>
      <c r="JA85" t="s">
        <v>220</v>
      </c>
      <c r="JB85" t="s">
        <v>220</v>
      </c>
      <c r="JC85" t="s">
        <v>220</v>
      </c>
      <c r="JD85" t="s">
        <v>220</v>
      </c>
      <c r="JE85" t="s">
        <v>220</v>
      </c>
      <c r="JF85" t="s">
        <v>220</v>
      </c>
      <c r="JG85" t="s">
        <v>220</v>
      </c>
      <c r="JH85" t="s">
        <v>220</v>
      </c>
      <c r="JI85" t="s">
        <v>220</v>
      </c>
      <c r="JJ85" t="s">
        <v>220</v>
      </c>
      <c r="JK85" t="s">
        <v>220</v>
      </c>
      <c r="JL85" t="s">
        <v>220</v>
      </c>
      <c r="JM85" t="s">
        <v>220</v>
      </c>
      <c r="JN85" t="s">
        <v>220</v>
      </c>
      <c r="JO85" t="s">
        <v>220</v>
      </c>
      <c r="JP85" t="s">
        <v>220</v>
      </c>
      <c r="JQ85" t="s">
        <v>220</v>
      </c>
      <c r="JR85" t="s">
        <v>220</v>
      </c>
      <c r="JS85" t="s">
        <v>220</v>
      </c>
      <c r="JT85" t="s">
        <v>220</v>
      </c>
      <c r="JU85" t="s">
        <v>220</v>
      </c>
      <c r="JV85" t="s">
        <v>220</v>
      </c>
      <c r="JW85" t="s">
        <v>220</v>
      </c>
      <c r="JX85" t="s">
        <v>220</v>
      </c>
      <c r="JY85" t="s">
        <v>220</v>
      </c>
      <c r="JZ85" t="s">
        <v>220</v>
      </c>
      <c r="KA85" t="s">
        <v>220</v>
      </c>
      <c r="KB85" t="s">
        <v>220</v>
      </c>
      <c r="KC85" t="s">
        <v>220</v>
      </c>
      <c r="KD85" t="s">
        <v>220</v>
      </c>
    </row>
    <row r="86" spans="1:290" hidden="1" x14ac:dyDescent="0.3">
      <c r="A86" s="1" t="s">
        <v>84</v>
      </c>
      <c r="B86" s="2">
        <v>4060703</v>
      </c>
      <c r="C86" s="5" t="s">
        <v>220</v>
      </c>
      <c r="D86" s="5" t="s">
        <v>220</v>
      </c>
      <c r="E86" s="5" t="s">
        <v>220</v>
      </c>
      <c r="F86" s="5" t="s">
        <v>220</v>
      </c>
      <c r="G86" s="5" t="s">
        <v>220</v>
      </c>
      <c r="H86" s="5" t="s">
        <v>220</v>
      </c>
      <c r="I86" s="5" t="s">
        <v>220</v>
      </c>
      <c r="J86" s="5" t="s">
        <v>220</v>
      </c>
      <c r="K86" s="5" t="s">
        <v>220</v>
      </c>
      <c r="L86" s="5" t="s">
        <v>220</v>
      </c>
      <c r="M86" s="5" t="s">
        <v>220</v>
      </c>
      <c r="N86" s="5" t="s">
        <v>220</v>
      </c>
      <c r="O86" s="5" t="s">
        <v>220</v>
      </c>
      <c r="P86" s="5" t="s">
        <v>220</v>
      </c>
      <c r="Q86" s="5" t="s">
        <v>220</v>
      </c>
      <c r="R86" s="5" t="s">
        <v>220</v>
      </c>
      <c r="S86" s="5" t="s">
        <v>220</v>
      </c>
      <c r="T86" s="5" t="s">
        <v>220</v>
      </c>
      <c r="U86" s="5" t="s">
        <v>220</v>
      </c>
      <c r="V86" s="5" t="s">
        <v>220</v>
      </c>
      <c r="W86" s="5" t="s">
        <v>220</v>
      </c>
      <c r="X86" s="5" t="s">
        <v>220</v>
      </c>
      <c r="Y86" s="5" t="s">
        <v>220</v>
      </c>
      <c r="Z86" s="5" t="s">
        <v>220</v>
      </c>
      <c r="AA86" s="5" t="s">
        <v>220</v>
      </c>
      <c r="AB86" s="5" t="s">
        <v>220</v>
      </c>
      <c r="AC86" s="5" t="s">
        <v>220</v>
      </c>
      <c r="AD86" s="5" t="s">
        <v>220</v>
      </c>
      <c r="AE86" s="5">
        <v>2030571</v>
      </c>
      <c r="AF86" s="5">
        <v>1885447</v>
      </c>
      <c r="AG86" s="5">
        <v>1891707</v>
      </c>
      <c r="AH86" s="5">
        <v>1947596</v>
      </c>
      <c r="AI86" s="5" t="s">
        <v>220</v>
      </c>
      <c r="AJ86" s="5" t="s">
        <v>220</v>
      </c>
      <c r="AK86" s="5" t="s">
        <v>220</v>
      </c>
      <c r="AL86" s="5" t="s">
        <v>220</v>
      </c>
      <c r="AM86" s="5" t="s">
        <v>220</v>
      </c>
      <c r="AN86" s="5" t="s">
        <v>220</v>
      </c>
      <c r="AO86" s="5" t="s">
        <v>220</v>
      </c>
      <c r="AP86" s="5" t="s">
        <v>220</v>
      </c>
      <c r="AQ86" s="5" t="s">
        <v>220</v>
      </c>
      <c r="AR86" s="5" t="s">
        <v>220</v>
      </c>
      <c r="AS86" s="5" t="s">
        <v>220</v>
      </c>
      <c r="AT86" s="5" t="s">
        <v>220</v>
      </c>
      <c r="AU86" s="5" t="s">
        <v>220</v>
      </c>
      <c r="AV86" s="5" t="s">
        <v>220</v>
      </c>
      <c r="AW86" s="5" t="s">
        <v>220</v>
      </c>
      <c r="AX86" s="5" t="s">
        <v>220</v>
      </c>
      <c r="AY86" s="5" t="s">
        <v>220</v>
      </c>
      <c r="AZ86" s="5" t="s">
        <v>220</v>
      </c>
      <c r="BA86" s="5" t="s">
        <v>220</v>
      </c>
      <c r="BB86" s="5" t="s">
        <v>220</v>
      </c>
      <c r="BC86" s="5" t="s">
        <v>220</v>
      </c>
      <c r="BD86" s="5" t="s">
        <v>220</v>
      </c>
      <c r="BE86" s="5" t="s">
        <v>220</v>
      </c>
      <c r="BF86" s="5" t="s">
        <v>220</v>
      </c>
      <c r="BG86" s="5" t="s">
        <v>220</v>
      </c>
      <c r="BH86" s="5" t="s">
        <v>220</v>
      </c>
      <c r="BI86" s="5" t="s">
        <v>220</v>
      </c>
      <c r="BJ86" s="5" t="s">
        <v>220</v>
      </c>
      <c r="BK86" s="5">
        <v>7147907</v>
      </c>
      <c r="BL86" s="5">
        <v>5382464</v>
      </c>
      <c r="BM86" s="5">
        <v>5242004</v>
      </c>
      <c r="BN86" s="5">
        <v>5289421</v>
      </c>
      <c r="BO86" s="6" t="s">
        <v>220</v>
      </c>
      <c r="BP86" s="6" t="s">
        <v>220</v>
      </c>
      <c r="BQ86" s="6" t="s">
        <v>220</v>
      </c>
      <c r="BR86" s="6" t="s">
        <v>220</v>
      </c>
      <c r="BS86" s="6" t="s">
        <v>220</v>
      </c>
      <c r="BT86" s="6" t="s">
        <v>220</v>
      </c>
      <c r="BU86" s="6" t="s">
        <v>220</v>
      </c>
      <c r="BV86" s="6" t="s">
        <v>220</v>
      </c>
      <c r="BW86" s="6" t="s">
        <v>220</v>
      </c>
      <c r="BX86" s="6" t="s">
        <v>220</v>
      </c>
      <c r="BY86" s="6" t="s">
        <v>220</v>
      </c>
      <c r="BZ86" s="6" t="s">
        <v>220</v>
      </c>
      <c r="CA86" s="6" t="s">
        <v>220</v>
      </c>
      <c r="CB86" s="6" t="s">
        <v>220</v>
      </c>
      <c r="CC86" s="6" t="s">
        <v>220</v>
      </c>
      <c r="CD86" s="6" t="s">
        <v>220</v>
      </c>
      <c r="CE86" s="6" t="s">
        <v>220</v>
      </c>
      <c r="CF86" s="6" t="s">
        <v>220</v>
      </c>
      <c r="CG86" s="6" t="s">
        <v>220</v>
      </c>
      <c r="CH86" s="6" t="s">
        <v>220</v>
      </c>
      <c r="CI86" s="6" t="s">
        <v>220</v>
      </c>
      <c r="CJ86" s="6" t="s">
        <v>220</v>
      </c>
      <c r="CK86" s="6" t="s">
        <v>220</v>
      </c>
      <c r="CL86" s="6" t="s">
        <v>220</v>
      </c>
      <c r="CM86" s="6" t="s">
        <v>220</v>
      </c>
      <c r="CN86" s="6" t="s">
        <v>220</v>
      </c>
      <c r="CO86" s="6" t="s">
        <v>220</v>
      </c>
      <c r="CP86" s="6" t="s">
        <v>220</v>
      </c>
      <c r="CQ86" s="6" t="s">
        <v>220</v>
      </c>
      <c r="CR86" s="6" t="s">
        <v>220</v>
      </c>
      <c r="CS86" s="6" t="s">
        <v>220</v>
      </c>
      <c r="CT86" s="6" t="s">
        <v>220</v>
      </c>
      <c r="CU86" s="6" t="s">
        <v>220</v>
      </c>
      <c r="CV86" s="6" t="s">
        <v>220</v>
      </c>
      <c r="CW86" s="6" t="s">
        <v>220</v>
      </c>
      <c r="CX86" s="6" t="s">
        <v>220</v>
      </c>
      <c r="CY86" s="6" t="s">
        <v>220</v>
      </c>
      <c r="CZ86" s="6" t="s">
        <v>220</v>
      </c>
      <c r="DA86" s="6" t="s">
        <v>220</v>
      </c>
      <c r="DB86" s="6" t="s">
        <v>220</v>
      </c>
      <c r="DC86" s="6" t="s">
        <v>220</v>
      </c>
      <c r="DD86" s="6" t="s">
        <v>220</v>
      </c>
      <c r="DE86" s="6" t="s">
        <v>220</v>
      </c>
      <c r="DF86" s="6" t="s">
        <v>220</v>
      </c>
      <c r="DG86" s="6" t="s">
        <v>220</v>
      </c>
      <c r="DH86" s="6" t="s">
        <v>220</v>
      </c>
      <c r="DI86" s="6" t="s">
        <v>220</v>
      </c>
      <c r="DJ86" s="6" t="s">
        <v>220</v>
      </c>
      <c r="DK86" s="6" t="s">
        <v>220</v>
      </c>
      <c r="DL86" s="6" t="s">
        <v>220</v>
      </c>
      <c r="DM86" s="6" t="s">
        <v>220</v>
      </c>
      <c r="DN86" s="6" t="s">
        <v>220</v>
      </c>
      <c r="DO86" s="6" t="s">
        <v>220</v>
      </c>
      <c r="DP86" s="6" t="s">
        <v>220</v>
      </c>
      <c r="DQ86" s="6" t="s">
        <v>220</v>
      </c>
      <c r="DR86" s="6" t="s">
        <v>220</v>
      </c>
      <c r="DS86" s="6" t="s">
        <v>220</v>
      </c>
      <c r="DT86" s="6" t="s">
        <v>220</v>
      </c>
      <c r="DU86" s="6" t="s">
        <v>220</v>
      </c>
      <c r="DV86" s="6" t="s">
        <v>220</v>
      </c>
      <c r="DW86" s="6" t="s">
        <v>220</v>
      </c>
      <c r="DX86" s="6" t="s">
        <v>220</v>
      </c>
      <c r="DY86" s="6" t="s">
        <v>220</v>
      </c>
      <c r="DZ86" s="6" t="s">
        <v>220</v>
      </c>
      <c r="EA86" s="6" t="s">
        <v>220</v>
      </c>
      <c r="EB86" s="6" t="s">
        <v>220</v>
      </c>
      <c r="EC86" s="6" t="s">
        <v>220</v>
      </c>
      <c r="ED86" s="6" t="s">
        <v>220</v>
      </c>
      <c r="EE86" s="6" t="s">
        <v>220</v>
      </c>
      <c r="EF86" s="6" t="s">
        <v>220</v>
      </c>
      <c r="EG86" s="6" t="s">
        <v>220</v>
      </c>
      <c r="EH86" s="6" t="s">
        <v>220</v>
      </c>
      <c r="EI86" s="6" t="s">
        <v>220</v>
      </c>
      <c r="EJ86" s="6" t="s">
        <v>220</v>
      </c>
      <c r="EK86" s="6" t="s">
        <v>220</v>
      </c>
      <c r="EL86" s="6" t="s">
        <v>220</v>
      </c>
      <c r="EM86" s="6" t="s">
        <v>220</v>
      </c>
      <c r="EN86" s="6" t="s">
        <v>220</v>
      </c>
      <c r="EO86" s="6" t="s">
        <v>220</v>
      </c>
      <c r="EP86" s="6" t="s">
        <v>220</v>
      </c>
      <c r="EQ86" s="6" t="s">
        <v>220</v>
      </c>
      <c r="ER86" s="6" t="s">
        <v>220</v>
      </c>
      <c r="ES86" s="6" t="s">
        <v>220</v>
      </c>
      <c r="ET86" s="6" t="s">
        <v>220</v>
      </c>
      <c r="EU86" s="6" t="s">
        <v>220</v>
      </c>
      <c r="EV86" s="6" t="s">
        <v>220</v>
      </c>
      <c r="EW86" s="6" t="s">
        <v>220</v>
      </c>
      <c r="EX86" s="6" t="s">
        <v>220</v>
      </c>
      <c r="EY86" s="6" t="s">
        <v>220</v>
      </c>
      <c r="EZ86" s="6" t="s">
        <v>220</v>
      </c>
      <c r="FA86" s="6" t="s">
        <v>220</v>
      </c>
      <c r="FB86" s="6" t="s">
        <v>220</v>
      </c>
      <c r="FC86" s="6" t="s">
        <v>220</v>
      </c>
      <c r="FD86" s="6" t="s">
        <v>220</v>
      </c>
      <c r="FE86" s="6" t="s">
        <v>220</v>
      </c>
      <c r="FF86" s="6" t="s">
        <v>220</v>
      </c>
      <c r="FG86" s="6" t="s">
        <v>220</v>
      </c>
      <c r="FH86" s="6" t="s">
        <v>220</v>
      </c>
      <c r="FI86" s="6" t="s">
        <v>220</v>
      </c>
      <c r="FJ86" s="6" t="s">
        <v>220</v>
      </c>
      <c r="FK86" s="6" t="s">
        <v>220</v>
      </c>
      <c r="FL86" s="6" t="s">
        <v>220</v>
      </c>
      <c r="FM86" s="6" t="s">
        <v>220</v>
      </c>
      <c r="FN86" s="6" t="s">
        <v>220</v>
      </c>
      <c r="FO86" s="6" t="s">
        <v>220</v>
      </c>
      <c r="FP86" s="6" t="s">
        <v>220</v>
      </c>
      <c r="FQ86" s="6" t="s">
        <v>220</v>
      </c>
      <c r="FR86" s="6" t="s">
        <v>220</v>
      </c>
      <c r="FS86" s="6" t="s">
        <v>220</v>
      </c>
      <c r="FT86" s="6" t="s">
        <v>220</v>
      </c>
      <c r="FU86" s="6" t="s">
        <v>220</v>
      </c>
      <c r="FV86" s="6" t="s">
        <v>220</v>
      </c>
      <c r="FW86" s="6" t="s">
        <v>220</v>
      </c>
      <c r="FX86" s="6" t="s">
        <v>220</v>
      </c>
      <c r="FY86" s="6" t="s">
        <v>220</v>
      </c>
      <c r="FZ86" s="6" t="s">
        <v>220</v>
      </c>
      <c r="GA86" s="6" t="s">
        <v>220</v>
      </c>
      <c r="GB86" s="6" t="s">
        <v>220</v>
      </c>
      <c r="GC86" s="6" t="s">
        <v>220</v>
      </c>
      <c r="GD86" s="6" t="s">
        <v>220</v>
      </c>
      <c r="GE86" s="6" t="s">
        <v>220</v>
      </c>
      <c r="GF86" s="6" t="s">
        <v>220</v>
      </c>
      <c r="GG86" s="6" t="s">
        <v>220</v>
      </c>
      <c r="GH86" s="6" t="s">
        <v>220</v>
      </c>
      <c r="GI86" s="6" t="s">
        <v>220</v>
      </c>
      <c r="GJ86" s="6" t="s">
        <v>220</v>
      </c>
      <c r="GK86" s="6" t="s">
        <v>220</v>
      </c>
      <c r="GL86" s="6" t="s">
        <v>220</v>
      </c>
      <c r="GM86" s="5" t="s">
        <v>220</v>
      </c>
      <c r="GN86" s="5" t="s">
        <v>220</v>
      </c>
      <c r="GO86" s="5" t="s">
        <v>220</v>
      </c>
      <c r="GP86" s="5" t="s">
        <v>220</v>
      </c>
      <c r="GQ86" s="5" t="s">
        <v>220</v>
      </c>
      <c r="GR86" s="5" t="s">
        <v>220</v>
      </c>
      <c r="GS86" s="5" t="s">
        <v>220</v>
      </c>
      <c r="GT86" s="5" t="s">
        <v>220</v>
      </c>
      <c r="GU86" s="5" t="s">
        <v>220</v>
      </c>
      <c r="GV86" s="5" t="s">
        <v>220</v>
      </c>
      <c r="GW86" s="5" t="s">
        <v>220</v>
      </c>
      <c r="GX86" s="5" t="s">
        <v>220</v>
      </c>
      <c r="GY86" s="5" t="s">
        <v>220</v>
      </c>
      <c r="GZ86" s="5" t="s">
        <v>220</v>
      </c>
      <c r="HA86" s="5" t="s">
        <v>220</v>
      </c>
      <c r="HB86" s="5" t="s">
        <v>220</v>
      </c>
      <c r="HC86" s="5" t="s">
        <v>220</v>
      </c>
      <c r="HD86" s="5" t="s">
        <v>220</v>
      </c>
      <c r="HE86" s="5" t="s">
        <v>220</v>
      </c>
      <c r="HF86" s="5" t="s">
        <v>220</v>
      </c>
      <c r="HG86" s="5" t="s">
        <v>220</v>
      </c>
      <c r="HH86" s="5" t="s">
        <v>220</v>
      </c>
      <c r="HI86" s="5" t="s">
        <v>220</v>
      </c>
      <c r="HJ86" s="5" t="s">
        <v>220</v>
      </c>
      <c r="HK86" s="5" t="s">
        <v>220</v>
      </c>
      <c r="HL86" s="5" t="s">
        <v>220</v>
      </c>
      <c r="HM86" s="5" t="s">
        <v>220</v>
      </c>
      <c r="HN86" s="5" t="s">
        <v>220</v>
      </c>
      <c r="HO86" s="5" t="s">
        <v>220</v>
      </c>
      <c r="HP86" s="5" t="s">
        <v>220</v>
      </c>
      <c r="HQ86" s="5" t="s">
        <v>220</v>
      </c>
      <c r="HR86" s="5" t="s">
        <v>220</v>
      </c>
      <c r="HS86" s="5" t="s">
        <v>220</v>
      </c>
      <c r="HT86" s="5" t="s">
        <v>220</v>
      </c>
      <c r="HU86" s="5" t="s">
        <v>220</v>
      </c>
      <c r="HV86" s="5" t="s">
        <v>220</v>
      </c>
      <c r="HW86" s="5" t="s">
        <v>220</v>
      </c>
      <c r="HX86" s="5" t="s">
        <v>220</v>
      </c>
      <c r="HY86" s="5" t="s">
        <v>220</v>
      </c>
      <c r="HZ86" s="5" t="s">
        <v>220</v>
      </c>
      <c r="IA86" s="5" t="s">
        <v>220</v>
      </c>
      <c r="IB86" s="5" t="s">
        <v>220</v>
      </c>
      <c r="IC86" s="5" t="s">
        <v>220</v>
      </c>
      <c r="ID86" s="5" t="s">
        <v>220</v>
      </c>
      <c r="IE86" s="5" t="s">
        <v>220</v>
      </c>
      <c r="IF86" s="5" t="s">
        <v>220</v>
      </c>
      <c r="IG86" s="5" t="s">
        <v>220</v>
      </c>
      <c r="IH86" s="5" t="s">
        <v>220</v>
      </c>
      <c r="II86" s="5" t="s">
        <v>220</v>
      </c>
      <c r="IJ86" s="5" t="s">
        <v>220</v>
      </c>
      <c r="IK86" s="5" t="s">
        <v>220</v>
      </c>
      <c r="IL86" s="5" t="s">
        <v>220</v>
      </c>
      <c r="IM86" s="5" t="s">
        <v>220</v>
      </c>
      <c r="IN86" s="5" t="s">
        <v>220</v>
      </c>
      <c r="IO86" s="5" t="s">
        <v>220</v>
      </c>
      <c r="IP86" s="5" t="s">
        <v>220</v>
      </c>
      <c r="IQ86" s="5" t="s">
        <v>220</v>
      </c>
      <c r="IR86" s="5" t="s">
        <v>220</v>
      </c>
      <c r="IS86" s="5" t="s">
        <v>220</v>
      </c>
      <c r="IT86" s="5" t="s">
        <v>220</v>
      </c>
      <c r="IU86" s="5" t="s">
        <v>220</v>
      </c>
      <c r="IV86" s="5" t="s">
        <v>220</v>
      </c>
      <c r="IW86" s="5" t="s">
        <v>220</v>
      </c>
      <c r="IX86" s="5" t="s">
        <v>220</v>
      </c>
      <c r="IY86" t="s">
        <v>220</v>
      </c>
      <c r="IZ86" t="s">
        <v>220</v>
      </c>
      <c r="JA86" t="s">
        <v>220</v>
      </c>
      <c r="JB86" t="s">
        <v>220</v>
      </c>
      <c r="JC86" t="s">
        <v>220</v>
      </c>
      <c r="JD86" t="s">
        <v>220</v>
      </c>
      <c r="JE86" t="s">
        <v>220</v>
      </c>
      <c r="JF86" t="s">
        <v>220</v>
      </c>
      <c r="JG86" t="s">
        <v>220</v>
      </c>
      <c r="JH86" t="s">
        <v>220</v>
      </c>
      <c r="JI86" t="s">
        <v>220</v>
      </c>
      <c r="JJ86" t="s">
        <v>220</v>
      </c>
      <c r="JK86" t="s">
        <v>220</v>
      </c>
      <c r="JL86" t="s">
        <v>220</v>
      </c>
      <c r="JM86" t="s">
        <v>220</v>
      </c>
      <c r="JN86" t="s">
        <v>220</v>
      </c>
      <c r="JO86" t="s">
        <v>220</v>
      </c>
      <c r="JP86" t="s">
        <v>220</v>
      </c>
      <c r="JQ86" t="s">
        <v>220</v>
      </c>
      <c r="JR86" t="s">
        <v>220</v>
      </c>
      <c r="JS86" t="s">
        <v>220</v>
      </c>
      <c r="JT86" t="s">
        <v>220</v>
      </c>
      <c r="JU86" t="s">
        <v>220</v>
      </c>
      <c r="JV86" t="s">
        <v>220</v>
      </c>
      <c r="JW86" t="s">
        <v>220</v>
      </c>
      <c r="JX86" t="s">
        <v>220</v>
      </c>
      <c r="JY86" t="s">
        <v>220</v>
      </c>
      <c r="JZ86" t="s">
        <v>220</v>
      </c>
      <c r="KA86" t="s">
        <v>220</v>
      </c>
      <c r="KB86" t="s">
        <v>220</v>
      </c>
      <c r="KC86" t="s">
        <v>220</v>
      </c>
      <c r="KD86" t="s">
        <v>220</v>
      </c>
    </row>
    <row r="87" spans="1:290" hidden="1" x14ac:dyDescent="0.3">
      <c r="A87" s="1" t="s">
        <v>85</v>
      </c>
      <c r="B87" s="2">
        <v>4060704</v>
      </c>
      <c r="C87" s="5" t="s">
        <v>220</v>
      </c>
      <c r="D87" s="5" t="s">
        <v>220</v>
      </c>
      <c r="E87" s="5" t="s">
        <v>220</v>
      </c>
      <c r="F87" s="5" t="s">
        <v>220</v>
      </c>
      <c r="G87" s="5" t="s">
        <v>220</v>
      </c>
      <c r="H87" s="5" t="s">
        <v>220</v>
      </c>
      <c r="I87" s="5" t="s">
        <v>220</v>
      </c>
      <c r="J87" s="5" t="s">
        <v>220</v>
      </c>
      <c r="K87" s="5" t="s">
        <v>220</v>
      </c>
      <c r="L87" s="5" t="s">
        <v>220</v>
      </c>
      <c r="M87" s="5" t="s">
        <v>220</v>
      </c>
      <c r="N87" s="5" t="s">
        <v>220</v>
      </c>
      <c r="O87" s="5" t="s">
        <v>220</v>
      </c>
      <c r="P87" s="5" t="s">
        <v>220</v>
      </c>
      <c r="Q87" s="5" t="s">
        <v>220</v>
      </c>
      <c r="R87" s="5" t="s">
        <v>220</v>
      </c>
      <c r="S87" s="5" t="s">
        <v>220</v>
      </c>
      <c r="T87" s="5" t="s">
        <v>220</v>
      </c>
      <c r="U87" s="5" t="s">
        <v>220</v>
      </c>
      <c r="V87" s="5" t="s">
        <v>220</v>
      </c>
      <c r="W87" s="5" t="s">
        <v>220</v>
      </c>
      <c r="X87" s="5" t="s">
        <v>220</v>
      </c>
      <c r="Y87" s="5" t="s">
        <v>220</v>
      </c>
      <c r="Z87" s="5" t="s">
        <v>220</v>
      </c>
      <c r="AA87" s="5" t="s">
        <v>220</v>
      </c>
      <c r="AB87" s="5" t="s">
        <v>220</v>
      </c>
      <c r="AC87" s="5" t="s">
        <v>220</v>
      </c>
      <c r="AD87" s="5" t="s">
        <v>220</v>
      </c>
      <c r="AE87" s="5">
        <v>1222258</v>
      </c>
      <c r="AF87" s="5">
        <v>1139641</v>
      </c>
      <c r="AG87" s="5">
        <v>1121677</v>
      </c>
      <c r="AH87" s="5">
        <v>1140455</v>
      </c>
      <c r="AI87" s="5" t="s">
        <v>220</v>
      </c>
      <c r="AJ87" s="5" t="s">
        <v>220</v>
      </c>
      <c r="AK87" s="5" t="s">
        <v>220</v>
      </c>
      <c r="AL87" s="5" t="s">
        <v>220</v>
      </c>
      <c r="AM87" s="5" t="s">
        <v>220</v>
      </c>
      <c r="AN87" s="5" t="s">
        <v>220</v>
      </c>
      <c r="AO87" s="5" t="s">
        <v>220</v>
      </c>
      <c r="AP87" s="5" t="s">
        <v>220</v>
      </c>
      <c r="AQ87" s="5" t="s">
        <v>220</v>
      </c>
      <c r="AR87" s="5" t="s">
        <v>220</v>
      </c>
      <c r="AS87" s="5" t="s">
        <v>220</v>
      </c>
      <c r="AT87" s="5" t="s">
        <v>220</v>
      </c>
      <c r="AU87" s="5" t="s">
        <v>220</v>
      </c>
      <c r="AV87" s="5" t="s">
        <v>220</v>
      </c>
      <c r="AW87" s="5" t="s">
        <v>220</v>
      </c>
      <c r="AX87" s="5" t="s">
        <v>220</v>
      </c>
      <c r="AY87" s="5" t="s">
        <v>220</v>
      </c>
      <c r="AZ87" s="5" t="s">
        <v>220</v>
      </c>
      <c r="BA87" s="5" t="s">
        <v>220</v>
      </c>
      <c r="BB87" s="5" t="s">
        <v>220</v>
      </c>
      <c r="BC87" s="5" t="s">
        <v>220</v>
      </c>
      <c r="BD87" s="5" t="s">
        <v>220</v>
      </c>
      <c r="BE87" s="5" t="s">
        <v>220</v>
      </c>
      <c r="BF87" s="5" t="s">
        <v>220</v>
      </c>
      <c r="BG87" s="5" t="s">
        <v>220</v>
      </c>
      <c r="BH87" s="5" t="s">
        <v>220</v>
      </c>
      <c r="BI87" s="5" t="s">
        <v>220</v>
      </c>
      <c r="BJ87" s="5" t="s">
        <v>220</v>
      </c>
      <c r="BK87" s="5">
        <v>6432895</v>
      </c>
      <c r="BL87" s="5">
        <v>5577408</v>
      </c>
      <c r="BM87" s="5">
        <v>5321606</v>
      </c>
      <c r="BN87" s="5">
        <v>4323574</v>
      </c>
      <c r="BO87" s="6" t="s">
        <v>220</v>
      </c>
      <c r="BP87" s="6" t="s">
        <v>220</v>
      </c>
      <c r="BQ87" s="6" t="s">
        <v>220</v>
      </c>
      <c r="BR87" s="6" t="s">
        <v>220</v>
      </c>
      <c r="BS87" s="6" t="s">
        <v>220</v>
      </c>
      <c r="BT87" s="6" t="s">
        <v>220</v>
      </c>
      <c r="BU87" s="6" t="s">
        <v>220</v>
      </c>
      <c r="BV87" s="6" t="s">
        <v>220</v>
      </c>
      <c r="BW87" s="6" t="s">
        <v>220</v>
      </c>
      <c r="BX87" s="6" t="s">
        <v>220</v>
      </c>
      <c r="BY87" s="6" t="s">
        <v>220</v>
      </c>
      <c r="BZ87" s="6" t="s">
        <v>220</v>
      </c>
      <c r="CA87" s="6" t="s">
        <v>220</v>
      </c>
      <c r="CB87" s="6" t="s">
        <v>220</v>
      </c>
      <c r="CC87" s="6" t="s">
        <v>220</v>
      </c>
      <c r="CD87" s="6" t="s">
        <v>220</v>
      </c>
      <c r="CE87" s="6" t="s">
        <v>220</v>
      </c>
      <c r="CF87" s="6" t="s">
        <v>220</v>
      </c>
      <c r="CG87" s="6" t="s">
        <v>220</v>
      </c>
      <c r="CH87" s="6" t="s">
        <v>220</v>
      </c>
      <c r="CI87" s="6" t="s">
        <v>220</v>
      </c>
      <c r="CJ87" s="6" t="s">
        <v>220</v>
      </c>
      <c r="CK87" s="6" t="s">
        <v>220</v>
      </c>
      <c r="CL87" s="6" t="s">
        <v>220</v>
      </c>
      <c r="CM87" s="6" t="s">
        <v>220</v>
      </c>
      <c r="CN87" s="6" t="s">
        <v>220</v>
      </c>
      <c r="CO87" s="6" t="s">
        <v>220</v>
      </c>
      <c r="CP87" s="6" t="s">
        <v>220</v>
      </c>
      <c r="CQ87" s="6" t="s">
        <v>220</v>
      </c>
      <c r="CR87" s="6" t="s">
        <v>220</v>
      </c>
      <c r="CS87" s="6" t="s">
        <v>220</v>
      </c>
      <c r="CT87" s="6" t="s">
        <v>220</v>
      </c>
      <c r="CU87" s="6" t="s">
        <v>220</v>
      </c>
      <c r="CV87" s="6" t="s">
        <v>220</v>
      </c>
      <c r="CW87" s="6" t="s">
        <v>220</v>
      </c>
      <c r="CX87" s="6" t="s">
        <v>220</v>
      </c>
      <c r="CY87" s="6" t="s">
        <v>220</v>
      </c>
      <c r="CZ87" s="6" t="s">
        <v>220</v>
      </c>
      <c r="DA87" s="6" t="s">
        <v>220</v>
      </c>
      <c r="DB87" s="6" t="s">
        <v>220</v>
      </c>
      <c r="DC87" s="6" t="s">
        <v>220</v>
      </c>
      <c r="DD87" s="6" t="s">
        <v>220</v>
      </c>
      <c r="DE87" s="6" t="s">
        <v>220</v>
      </c>
      <c r="DF87" s="6" t="s">
        <v>220</v>
      </c>
      <c r="DG87" s="6" t="s">
        <v>220</v>
      </c>
      <c r="DH87" s="6" t="s">
        <v>220</v>
      </c>
      <c r="DI87" s="6" t="s">
        <v>220</v>
      </c>
      <c r="DJ87" s="6" t="s">
        <v>220</v>
      </c>
      <c r="DK87" s="6" t="s">
        <v>220</v>
      </c>
      <c r="DL87" s="6" t="s">
        <v>220</v>
      </c>
      <c r="DM87" s="6" t="s">
        <v>220</v>
      </c>
      <c r="DN87" s="6" t="s">
        <v>220</v>
      </c>
      <c r="DO87" s="6" t="s">
        <v>220</v>
      </c>
      <c r="DP87" s="6" t="s">
        <v>220</v>
      </c>
      <c r="DQ87" s="6" t="s">
        <v>220</v>
      </c>
      <c r="DR87" s="6" t="s">
        <v>220</v>
      </c>
      <c r="DS87" s="6" t="s">
        <v>220</v>
      </c>
      <c r="DT87" s="6" t="s">
        <v>220</v>
      </c>
      <c r="DU87" s="6" t="s">
        <v>220</v>
      </c>
      <c r="DV87" s="6" t="s">
        <v>220</v>
      </c>
      <c r="DW87" s="6" t="s">
        <v>220</v>
      </c>
      <c r="DX87" s="6" t="s">
        <v>220</v>
      </c>
      <c r="DY87" s="6" t="s">
        <v>220</v>
      </c>
      <c r="DZ87" s="6" t="s">
        <v>220</v>
      </c>
      <c r="EA87" s="6" t="s">
        <v>220</v>
      </c>
      <c r="EB87" s="6" t="s">
        <v>220</v>
      </c>
      <c r="EC87" s="6" t="s">
        <v>220</v>
      </c>
      <c r="ED87" s="6" t="s">
        <v>220</v>
      </c>
      <c r="EE87" s="6" t="s">
        <v>220</v>
      </c>
      <c r="EF87" s="6" t="s">
        <v>220</v>
      </c>
      <c r="EG87" s="6" t="s">
        <v>220</v>
      </c>
      <c r="EH87" s="6" t="s">
        <v>220</v>
      </c>
      <c r="EI87" s="6" t="s">
        <v>220</v>
      </c>
      <c r="EJ87" s="6" t="s">
        <v>220</v>
      </c>
      <c r="EK87" s="6" t="s">
        <v>220</v>
      </c>
      <c r="EL87" s="6" t="s">
        <v>220</v>
      </c>
      <c r="EM87" s="6" t="s">
        <v>220</v>
      </c>
      <c r="EN87" s="6" t="s">
        <v>220</v>
      </c>
      <c r="EO87" s="6" t="s">
        <v>220</v>
      </c>
      <c r="EP87" s="6" t="s">
        <v>220</v>
      </c>
      <c r="EQ87" s="6" t="s">
        <v>220</v>
      </c>
      <c r="ER87" s="6" t="s">
        <v>220</v>
      </c>
      <c r="ES87" s="6" t="s">
        <v>220</v>
      </c>
      <c r="ET87" s="6" t="s">
        <v>220</v>
      </c>
      <c r="EU87" s="6" t="s">
        <v>220</v>
      </c>
      <c r="EV87" s="6" t="s">
        <v>220</v>
      </c>
      <c r="EW87" s="6" t="s">
        <v>220</v>
      </c>
      <c r="EX87" s="6" t="s">
        <v>220</v>
      </c>
      <c r="EY87" s="6" t="s">
        <v>220</v>
      </c>
      <c r="EZ87" s="6" t="s">
        <v>220</v>
      </c>
      <c r="FA87" s="6" t="s">
        <v>220</v>
      </c>
      <c r="FB87" s="6" t="s">
        <v>220</v>
      </c>
      <c r="FC87" s="6" t="s">
        <v>220</v>
      </c>
      <c r="FD87" s="6" t="s">
        <v>220</v>
      </c>
      <c r="FE87" s="6" t="s">
        <v>220</v>
      </c>
      <c r="FF87" s="6" t="s">
        <v>220</v>
      </c>
      <c r="FG87" s="6" t="s">
        <v>220</v>
      </c>
      <c r="FH87" s="6" t="s">
        <v>220</v>
      </c>
      <c r="FI87" s="6" t="s">
        <v>220</v>
      </c>
      <c r="FJ87" s="6" t="s">
        <v>220</v>
      </c>
      <c r="FK87" s="6" t="s">
        <v>220</v>
      </c>
      <c r="FL87" s="6" t="s">
        <v>220</v>
      </c>
      <c r="FM87" s="6" t="s">
        <v>220</v>
      </c>
      <c r="FN87" s="6" t="s">
        <v>220</v>
      </c>
      <c r="FO87" s="6" t="s">
        <v>220</v>
      </c>
      <c r="FP87" s="6" t="s">
        <v>220</v>
      </c>
      <c r="FQ87" s="6" t="s">
        <v>220</v>
      </c>
      <c r="FR87" s="6" t="s">
        <v>220</v>
      </c>
      <c r="FS87" s="6" t="s">
        <v>220</v>
      </c>
      <c r="FT87" s="6" t="s">
        <v>220</v>
      </c>
      <c r="FU87" s="6" t="s">
        <v>220</v>
      </c>
      <c r="FV87" s="6" t="s">
        <v>220</v>
      </c>
      <c r="FW87" s="6" t="s">
        <v>220</v>
      </c>
      <c r="FX87" s="6" t="s">
        <v>220</v>
      </c>
      <c r="FY87" s="6" t="s">
        <v>220</v>
      </c>
      <c r="FZ87" s="6" t="s">
        <v>220</v>
      </c>
      <c r="GA87" s="6" t="s">
        <v>220</v>
      </c>
      <c r="GB87" s="6" t="s">
        <v>220</v>
      </c>
      <c r="GC87" s="6" t="s">
        <v>220</v>
      </c>
      <c r="GD87" s="6" t="s">
        <v>220</v>
      </c>
      <c r="GE87" s="6" t="s">
        <v>220</v>
      </c>
      <c r="GF87" s="6" t="s">
        <v>220</v>
      </c>
      <c r="GG87" s="6" t="s">
        <v>220</v>
      </c>
      <c r="GH87" s="6" t="s">
        <v>220</v>
      </c>
      <c r="GI87" s="6" t="s">
        <v>220</v>
      </c>
      <c r="GJ87" s="6" t="s">
        <v>220</v>
      </c>
      <c r="GK87" s="6" t="s">
        <v>220</v>
      </c>
      <c r="GL87" s="6" t="s">
        <v>220</v>
      </c>
      <c r="GM87" s="5" t="s">
        <v>220</v>
      </c>
      <c r="GN87" s="5" t="s">
        <v>220</v>
      </c>
      <c r="GO87" s="5" t="s">
        <v>220</v>
      </c>
      <c r="GP87" s="5" t="s">
        <v>220</v>
      </c>
      <c r="GQ87" s="5" t="s">
        <v>220</v>
      </c>
      <c r="GR87" s="5" t="s">
        <v>220</v>
      </c>
      <c r="GS87" s="5" t="s">
        <v>220</v>
      </c>
      <c r="GT87" s="5" t="s">
        <v>220</v>
      </c>
      <c r="GU87" s="5" t="s">
        <v>220</v>
      </c>
      <c r="GV87" s="5" t="s">
        <v>220</v>
      </c>
      <c r="GW87" s="5" t="s">
        <v>220</v>
      </c>
      <c r="GX87" s="5" t="s">
        <v>220</v>
      </c>
      <c r="GY87" s="5" t="s">
        <v>220</v>
      </c>
      <c r="GZ87" s="5" t="s">
        <v>220</v>
      </c>
      <c r="HA87" s="5" t="s">
        <v>220</v>
      </c>
      <c r="HB87" s="5" t="s">
        <v>220</v>
      </c>
      <c r="HC87" s="5" t="s">
        <v>220</v>
      </c>
      <c r="HD87" s="5" t="s">
        <v>220</v>
      </c>
      <c r="HE87" s="5" t="s">
        <v>220</v>
      </c>
      <c r="HF87" s="5" t="s">
        <v>220</v>
      </c>
      <c r="HG87" s="5" t="s">
        <v>220</v>
      </c>
      <c r="HH87" s="5" t="s">
        <v>220</v>
      </c>
      <c r="HI87" s="5" t="s">
        <v>220</v>
      </c>
      <c r="HJ87" s="5" t="s">
        <v>220</v>
      </c>
      <c r="HK87" s="5" t="s">
        <v>220</v>
      </c>
      <c r="HL87" s="5" t="s">
        <v>220</v>
      </c>
      <c r="HM87" s="5" t="s">
        <v>220</v>
      </c>
      <c r="HN87" s="5" t="s">
        <v>220</v>
      </c>
      <c r="HO87" s="5" t="s">
        <v>220</v>
      </c>
      <c r="HP87" s="5" t="s">
        <v>220</v>
      </c>
      <c r="HQ87" s="5" t="s">
        <v>220</v>
      </c>
      <c r="HR87" s="5" t="s">
        <v>220</v>
      </c>
      <c r="HS87" s="5" t="s">
        <v>220</v>
      </c>
      <c r="HT87" s="5" t="s">
        <v>220</v>
      </c>
      <c r="HU87" s="5" t="s">
        <v>220</v>
      </c>
      <c r="HV87" s="5" t="s">
        <v>220</v>
      </c>
      <c r="HW87" s="5" t="s">
        <v>220</v>
      </c>
      <c r="HX87" s="5" t="s">
        <v>220</v>
      </c>
      <c r="HY87" s="5" t="s">
        <v>220</v>
      </c>
      <c r="HZ87" s="5" t="s">
        <v>220</v>
      </c>
      <c r="IA87" s="5" t="s">
        <v>220</v>
      </c>
      <c r="IB87" s="5" t="s">
        <v>220</v>
      </c>
      <c r="IC87" s="5" t="s">
        <v>220</v>
      </c>
      <c r="ID87" s="5" t="s">
        <v>220</v>
      </c>
      <c r="IE87" s="5" t="s">
        <v>220</v>
      </c>
      <c r="IF87" s="5" t="s">
        <v>220</v>
      </c>
      <c r="IG87" s="5" t="s">
        <v>220</v>
      </c>
      <c r="IH87" s="5" t="s">
        <v>220</v>
      </c>
      <c r="II87" s="5" t="s">
        <v>220</v>
      </c>
      <c r="IJ87" s="5" t="s">
        <v>220</v>
      </c>
      <c r="IK87" s="5" t="s">
        <v>220</v>
      </c>
      <c r="IL87" s="5" t="s">
        <v>220</v>
      </c>
      <c r="IM87" s="5" t="s">
        <v>220</v>
      </c>
      <c r="IN87" s="5" t="s">
        <v>220</v>
      </c>
      <c r="IO87" s="5" t="s">
        <v>220</v>
      </c>
      <c r="IP87" s="5" t="s">
        <v>220</v>
      </c>
      <c r="IQ87" s="5" t="s">
        <v>220</v>
      </c>
      <c r="IR87" s="5" t="s">
        <v>220</v>
      </c>
      <c r="IS87" s="5" t="s">
        <v>220</v>
      </c>
      <c r="IT87" s="5" t="s">
        <v>220</v>
      </c>
      <c r="IU87" s="5" t="s">
        <v>220</v>
      </c>
      <c r="IV87" s="5" t="s">
        <v>220</v>
      </c>
      <c r="IW87" s="5" t="s">
        <v>220</v>
      </c>
      <c r="IX87" s="5" t="s">
        <v>220</v>
      </c>
      <c r="IY87" t="s">
        <v>220</v>
      </c>
      <c r="IZ87" t="s">
        <v>220</v>
      </c>
      <c r="JA87" t="s">
        <v>220</v>
      </c>
      <c r="JB87" t="s">
        <v>220</v>
      </c>
      <c r="JC87" t="s">
        <v>220</v>
      </c>
      <c r="JD87" t="s">
        <v>220</v>
      </c>
      <c r="JE87" t="s">
        <v>220</v>
      </c>
      <c r="JF87" t="s">
        <v>220</v>
      </c>
      <c r="JG87" t="s">
        <v>220</v>
      </c>
      <c r="JH87" t="s">
        <v>220</v>
      </c>
      <c r="JI87" t="s">
        <v>220</v>
      </c>
      <c r="JJ87" t="s">
        <v>220</v>
      </c>
      <c r="JK87" t="s">
        <v>220</v>
      </c>
      <c r="JL87" t="s">
        <v>220</v>
      </c>
      <c r="JM87" t="s">
        <v>220</v>
      </c>
      <c r="JN87" t="s">
        <v>220</v>
      </c>
      <c r="JO87" t="s">
        <v>220</v>
      </c>
      <c r="JP87" t="s">
        <v>220</v>
      </c>
      <c r="JQ87" t="s">
        <v>220</v>
      </c>
      <c r="JR87" t="s">
        <v>220</v>
      </c>
      <c r="JS87" t="s">
        <v>220</v>
      </c>
      <c r="JT87" t="s">
        <v>220</v>
      </c>
      <c r="JU87" t="s">
        <v>220</v>
      </c>
      <c r="JV87" t="s">
        <v>220</v>
      </c>
      <c r="JW87" t="s">
        <v>220</v>
      </c>
      <c r="JX87" t="s">
        <v>220</v>
      </c>
      <c r="JY87" t="s">
        <v>220</v>
      </c>
      <c r="JZ87" t="s">
        <v>220</v>
      </c>
      <c r="KA87" t="s">
        <v>220</v>
      </c>
      <c r="KB87" t="s">
        <v>220</v>
      </c>
      <c r="KC87" t="s">
        <v>220</v>
      </c>
      <c r="KD87" t="s">
        <v>220</v>
      </c>
    </row>
    <row r="88" spans="1:290" hidden="1" x14ac:dyDescent="0.3">
      <c r="A88" s="1" t="s">
        <v>86</v>
      </c>
      <c r="B88" s="2">
        <v>4060705</v>
      </c>
      <c r="C88" s="5" t="s">
        <v>220</v>
      </c>
      <c r="D88" s="5" t="s">
        <v>220</v>
      </c>
      <c r="E88" s="5" t="s">
        <v>220</v>
      </c>
      <c r="F88" s="5" t="s">
        <v>220</v>
      </c>
      <c r="G88" s="5" t="s">
        <v>220</v>
      </c>
      <c r="H88" s="5" t="s">
        <v>220</v>
      </c>
      <c r="I88" s="5" t="s">
        <v>220</v>
      </c>
      <c r="J88" s="5" t="s">
        <v>220</v>
      </c>
      <c r="K88" s="5" t="s">
        <v>220</v>
      </c>
      <c r="L88" s="5" t="s">
        <v>220</v>
      </c>
      <c r="M88" s="5" t="s">
        <v>220</v>
      </c>
      <c r="N88" s="5" t="s">
        <v>220</v>
      </c>
      <c r="O88" s="5" t="s">
        <v>220</v>
      </c>
      <c r="P88" s="5" t="s">
        <v>220</v>
      </c>
      <c r="Q88" s="5" t="s">
        <v>220</v>
      </c>
      <c r="R88" s="5" t="s">
        <v>220</v>
      </c>
      <c r="S88" s="5" t="s">
        <v>220</v>
      </c>
      <c r="T88" s="5" t="s">
        <v>220</v>
      </c>
      <c r="U88" s="5" t="s">
        <v>220</v>
      </c>
      <c r="V88" s="5" t="s">
        <v>220</v>
      </c>
      <c r="W88" s="5" t="s">
        <v>220</v>
      </c>
      <c r="X88" s="5" t="s">
        <v>220</v>
      </c>
      <c r="Y88" s="5" t="s">
        <v>220</v>
      </c>
      <c r="Z88" s="5" t="s">
        <v>220</v>
      </c>
      <c r="AA88" s="5" t="s">
        <v>220</v>
      </c>
      <c r="AB88" s="5" t="s">
        <v>220</v>
      </c>
      <c r="AC88" s="5" t="s">
        <v>220</v>
      </c>
      <c r="AD88" s="5">
        <v>734242</v>
      </c>
      <c r="AE88" s="5">
        <v>811616</v>
      </c>
      <c r="AF88" s="5">
        <v>757468</v>
      </c>
      <c r="AG88" s="5">
        <v>729633</v>
      </c>
      <c r="AH88" s="5">
        <v>752638</v>
      </c>
      <c r="AI88" s="5" t="s">
        <v>220</v>
      </c>
      <c r="AJ88" s="5" t="s">
        <v>220</v>
      </c>
      <c r="AK88" s="5" t="s">
        <v>220</v>
      </c>
      <c r="AL88" s="5" t="s">
        <v>220</v>
      </c>
      <c r="AM88" s="5" t="s">
        <v>220</v>
      </c>
      <c r="AN88" s="5" t="s">
        <v>220</v>
      </c>
      <c r="AO88" s="5" t="s">
        <v>220</v>
      </c>
      <c r="AP88" s="5" t="s">
        <v>220</v>
      </c>
      <c r="AQ88" s="5" t="s">
        <v>220</v>
      </c>
      <c r="AR88" s="5" t="s">
        <v>220</v>
      </c>
      <c r="AS88" s="5" t="s">
        <v>220</v>
      </c>
      <c r="AT88" s="5" t="s">
        <v>220</v>
      </c>
      <c r="AU88" s="5" t="s">
        <v>220</v>
      </c>
      <c r="AV88" s="5" t="s">
        <v>220</v>
      </c>
      <c r="AW88" s="5" t="s">
        <v>220</v>
      </c>
      <c r="AX88" s="5" t="s">
        <v>220</v>
      </c>
      <c r="AY88" s="5" t="s">
        <v>220</v>
      </c>
      <c r="AZ88" s="5" t="s">
        <v>220</v>
      </c>
      <c r="BA88" s="5" t="s">
        <v>220</v>
      </c>
      <c r="BB88" s="5" t="s">
        <v>220</v>
      </c>
      <c r="BC88" s="5" t="s">
        <v>220</v>
      </c>
      <c r="BD88" s="5" t="s">
        <v>220</v>
      </c>
      <c r="BE88" s="5" t="s">
        <v>220</v>
      </c>
      <c r="BF88" s="5" t="s">
        <v>220</v>
      </c>
      <c r="BG88" s="5" t="s">
        <v>220</v>
      </c>
      <c r="BH88" s="5" t="s">
        <v>220</v>
      </c>
      <c r="BI88" s="5" t="s">
        <v>220</v>
      </c>
      <c r="BJ88" s="5">
        <v>3772585</v>
      </c>
      <c r="BK88" s="5">
        <v>4283540</v>
      </c>
      <c r="BL88" s="5">
        <v>2369141</v>
      </c>
      <c r="BM88" s="5">
        <v>2163747</v>
      </c>
      <c r="BN88" s="5">
        <v>2059768</v>
      </c>
      <c r="BO88" s="6" t="s">
        <v>220</v>
      </c>
      <c r="BP88" s="6" t="s">
        <v>220</v>
      </c>
      <c r="BQ88" s="6" t="s">
        <v>220</v>
      </c>
      <c r="BR88" s="6" t="s">
        <v>220</v>
      </c>
      <c r="BS88" s="6" t="s">
        <v>220</v>
      </c>
      <c r="BT88" s="6" t="s">
        <v>220</v>
      </c>
      <c r="BU88" s="6" t="s">
        <v>220</v>
      </c>
      <c r="BV88" s="6" t="s">
        <v>220</v>
      </c>
      <c r="BW88" s="6" t="s">
        <v>220</v>
      </c>
      <c r="BX88" s="6" t="s">
        <v>220</v>
      </c>
      <c r="BY88" s="6" t="s">
        <v>220</v>
      </c>
      <c r="BZ88" s="6" t="s">
        <v>220</v>
      </c>
      <c r="CA88" s="6" t="s">
        <v>220</v>
      </c>
      <c r="CB88" s="6" t="s">
        <v>220</v>
      </c>
      <c r="CC88" s="6" t="s">
        <v>220</v>
      </c>
      <c r="CD88" s="6" t="s">
        <v>220</v>
      </c>
      <c r="CE88" s="6" t="s">
        <v>220</v>
      </c>
      <c r="CF88" s="6" t="s">
        <v>220</v>
      </c>
      <c r="CG88" s="6" t="s">
        <v>220</v>
      </c>
      <c r="CH88" s="6" t="s">
        <v>220</v>
      </c>
      <c r="CI88" s="6" t="s">
        <v>220</v>
      </c>
      <c r="CJ88" s="6" t="s">
        <v>220</v>
      </c>
      <c r="CK88" s="6" t="s">
        <v>220</v>
      </c>
      <c r="CL88" s="6" t="s">
        <v>220</v>
      </c>
      <c r="CM88" s="6" t="s">
        <v>220</v>
      </c>
      <c r="CN88" s="6" t="s">
        <v>220</v>
      </c>
      <c r="CO88" s="6" t="s">
        <v>220</v>
      </c>
      <c r="CP88" s="6" t="s">
        <v>220</v>
      </c>
      <c r="CQ88" s="6" t="s">
        <v>220</v>
      </c>
      <c r="CR88" s="6" t="s">
        <v>220</v>
      </c>
      <c r="CS88" s="6" t="s">
        <v>220</v>
      </c>
      <c r="CT88" s="6" t="s">
        <v>220</v>
      </c>
      <c r="CU88" s="6" t="s">
        <v>220</v>
      </c>
      <c r="CV88" s="6" t="s">
        <v>220</v>
      </c>
      <c r="CW88" s="6" t="s">
        <v>220</v>
      </c>
      <c r="CX88" s="6" t="s">
        <v>220</v>
      </c>
      <c r="CY88" s="6" t="s">
        <v>220</v>
      </c>
      <c r="CZ88" s="6" t="s">
        <v>220</v>
      </c>
      <c r="DA88" s="6" t="s">
        <v>220</v>
      </c>
      <c r="DB88" s="6" t="s">
        <v>220</v>
      </c>
      <c r="DC88" s="6" t="s">
        <v>220</v>
      </c>
      <c r="DD88" s="6" t="s">
        <v>220</v>
      </c>
      <c r="DE88" s="6" t="s">
        <v>220</v>
      </c>
      <c r="DF88" s="6" t="s">
        <v>220</v>
      </c>
      <c r="DG88" s="6" t="s">
        <v>220</v>
      </c>
      <c r="DH88" s="6" t="s">
        <v>220</v>
      </c>
      <c r="DI88" s="6" t="s">
        <v>220</v>
      </c>
      <c r="DJ88" s="6" t="s">
        <v>220</v>
      </c>
      <c r="DK88" s="6" t="s">
        <v>220</v>
      </c>
      <c r="DL88" s="6" t="s">
        <v>220</v>
      </c>
      <c r="DM88" s="6" t="s">
        <v>220</v>
      </c>
      <c r="DN88" s="6" t="s">
        <v>220</v>
      </c>
      <c r="DO88" s="6" t="s">
        <v>220</v>
      </c>
      <c r="DP88" s="6" t="s">
        <v>220</v>
      </c>
      <c r="DQ88" s="6" t="s">
        <v>220</v>
      </c>
      <c r="DR88" s="6" t="s">
        <v>220</v>
      </c>
      <c r="DS88" s="6" t="s">
        <v>220</v>
      </c>
      <c r="DT88" s="6" t="s">
        <v>220</v>
      </c>
      <c r="DU88" s="6" t="s">
        <v>220</v>
      </c>
      <c r="DV88" s="6" t="s">
        <v>220</v>
      </c>
      <c r="DW88" s="6" t="s">
        <v>220</v>
      </c>
      <c r="DX88" s="6" t="s">
        <v>220</v>
      </c>
      <c r="DY88" s="6" t="s">
        <v>220</v>
      </c>
      <c r="DZ88" s="6" t="s">
        <v>220</v>
      </c>
      <c r="EA88" s="6" t="s">
        <v>220</v>
      </c>
      <c r="EB88" s="6" t="s">
        <v>220</v>
      </c>
      <c r="EC88" s="6" t="s">
        <v>220</v>
      </c>
      <c r="ED88" s="6" t="s">
        <v>220</v>
      </c>
      <c r="EE88" s="6" t="s">
        <v>220</v>
      </c>
      <c r="EF88" s="6" t="s">
        <v>220</v>
      </c>
      <c r="EG88" s="6" t="s">
        <v>220</v>
      </c>
      <c r="EH88" s="6" t="s">
        <v>220</v>
      </c>
      <c r="EI88" s="6" t="s">
        <v>220</v>
      </c>
      <c r="EJ88" s="6" t="s">
        <v>220</v>
      </c>
      <c r="EK88" s="6" t="s">
        <v>220</v>
      </c>
      <c r="EL88" s="6" t="s">
        <v>220</v>
      </c>
      <c r="EM88" s="6" t="s">
        <v>220</v>
      </c>
      <c r="EN88" s="6" t="s">
        <v>220</v>
      </c>
      <c r="EO88" s="6" t="s">
        <v>220</v>
      </c>
      <c r="EP88" s="6" t="s">
        <v>220</v>
      </c>
      <c r="EQ88" s="6" t="s">
        <v>220</v>
      </c>
      <c r="ER88" s="6" t="s">
        <v>220</v>
      </c>
      <c r="ES88" s="6" t="s">
        <v>220</v>
      </c>
      <c r="ET88" s="6" t="s">
        <v>220</v>
      </c>
      <c r="EU88" s="6" t="s">
        <v>220</v>
      </c>
      <c r="EV88" s="6" t="s">
        <v>220</v>
      </c>
      <c r="EW88" s="6" t="s">
        <v>220</v>
      </c>
      <c r="EX88" s="6" t="s">
        <v>220</v>
      </c>
      <c r="EY88" s="6" t="s">
        <v>220</v>
      </c>
      <c r="EZ88" s="6" t="s">
        <v>220</v>
      </c>
      <c r="FA88" s="6" t="s">
        <v>220</v>
      </c>
      <c r="FB88" s="6" t="s">
        <v>220</v>
      </c>
      <c r="FC88" s="6" t="s">
        <v>220</v>
      </c>
      <c r="FD88" s="6" t="s">
        <v>220</v>
      </c>
      <c r="FE88" s="6" t="s">
        <v>220</v>
      </c>
      <c r="FF88" s="6" t="s">
        <v>220</v>
      </c>
      <c r="FG88" s="6" t="s">
        <v>220</v>
      </c>
      <c r="FH88" s="6" t="s">
        <v>220</v>
      </c>
      <c r="FI88" s="6" t="s">
        <v>220</v>
      </c>
      <c r="FJ88" s="6" t="s">
        <v>220</v>
      </c>
      <c r="FK88" s="6" t="s">
        <v>220</v>
      </c>
      <c r="FL88" s="6" t="s">
        <v>220</v>
      </c>
      <c r="FM88" s="6" t="s">
        <v>220</v>
      </c>
      <c r="FN88" s="6" t="s">
        <v>220</v>
      </c>
      <c r="FO88" s="6" t="s">
        <v>220</v>
      </c>
      <c r="FP88" s="6" t="s">
        <v>220</v>
      </c>
      <c r="FQ88" s="6" t="s">
        <v>220</v>
      </c>
      <c r="FR88" s="6" t="s">
        <v>220</v>
      </c>
      <c r="FS88" s="6" t="s">
        <v>220</v>
      </c>
      <c r="FT88" s="6" t="s">
        <v>220</v>
      </c>
      <c r="FU88" s="6" t="s">
        <v>220</v>
      </c>
      <c r="FV88" s="6" t="s">
        <v>220</v>
      </c>
      <c r="FW88" s="6" t="s">
        <v>220</v>
      </c>
      <c r="FX88" s="6" t="s">
        <v>220</v>
      </c>
      <c r="FY88" s="6" t="s">
        <v>220</v>
      </c>
      <c r="FZ88" s="6" t="s">
        <v>220</v>
      </c>
      <c r="GA88" s="6" t="s">
        <v>220</v>
      </c>
      <c r="GB88" s="6" t="s">
        <v>220</v>
      </c>
      <c r="GC88" s="6" t="s">
        <v>220</v>
      </c>
      <c r="GD88" s="6" t="s">
        <v>220</v>
      </c>
      <c r="GE88" s="6" t="s">
        <v>220</v>
      </c>
      <c r="GF88" s="6" t="s">
        <v>220</v>
      </c>
      <c r="GG88" s="6" t="s">
        <v>220</v>
      </c>
      <c r="GH88" s="6" t="s">
        <v>220</v>
      </c>
      <c r="GI88" s="6" t="s">
        <v>220</v>
      </c>
      <c r="GJ88" s="6" t="s">
        <v>220</v>
      </c>
      <c r="GK88" s="6" t="s">
        <v>220</v>
      </c>
      <c r="GL88" s="6" t="s">
        <v>220</v>
      </c>
      <c r="GM88" s="5" t="s">
        <v>220</v>
      </c>
      <c r="GN88" s="5" t="s">
        <v>220</v>
      </c>
      <c r="GO88" s="5" t="s">
        <v>220</v>
      </c>
      <c r="GP88" s="5" t="s">
        <v>220</v>
      </c>
      <c r="GQ88" s="5" t="s">
        <v>220</v>
      </c>
      <c r="GR88" s="5" t="s">
        <v>220</v>
      </c>
      <c r="GS88" s="5" t="s">
        <v>220</v>
      </c>
      <c r="GT88" s="5" t="s">
        <v>220</v>
      </c>
      <c r="GU88" s="5" t="s">
        <v>220</v>
      </c>
      <c r="GV88" s="5" t="s">
        <v>220</v>
      </c>
      <c r="GW88" s="5" t="s">
        <v>220</v>
      </c>
      <c r="GX88" s="5" t="s">
        <v>220</v>
      </c>
      <c r="GY88" s="5" t="s">
        <v>220</v>
      </c>
      <c r="GZ88" s="5" t="s">
        <v>220</v>
      </c>
      <c r="HA88" s="5" t="s">
        <v>220</v>
      </c>
      <c r="HB88" s="5" t="s">
        <v>220</v>
      </c>
      <c r="HC88" s="5" t="s">
        <v>220</v>
      </c>
      <c r="HD88" s="5" t="s">
        <v>220</v>
      </c>
      <c r="HE88" s="5" t="s">
        <v>220</v>
      </c>
      <c r="HF88" s="5" t="s">
        <v>220</v>
      </c>
      <c r="HG88" s="5" t="s">
        <v>220</v>
      </c>
      <c r="HH88" s="5" t="s">
        <v>220</v>
      </c>
      <c r="HI88" s="5" t="s">
        <v>220</v>
      </c>
      <c r="HJ88" s="5" t="s">
        <v>220</v>
      </c>
      <c r="HK88" s="5" t="s">
        <v>220</v>
      </c>
      <c r="HL88" s="5" t="s">
        <v>220</v>
      </c>
      <c r="HM88" s="5" t="s">
        <v>220</v>
      </c>
      <c r="HN88" s="5" t="s">
        <v>220</v>
      </c>
      <c r="HO88" s="5" t="s">
        <v>220</v>
      </c>
      <c r="HP88" s="5" t="s">
        <v>220</v>
      </c>
      <c r="HQ88" s="5" t="s">
        <v>220</v>
      </c>
      <c r="HR88" s="5" t="s">
        <v>220</v>
      </c>
      <c r="HS88" s="5" t="s">
        <v>220</v>
      </c>
      <c r="HT88" s="5" t="s">
        <v>220</v>
      </c>
      <c r="HU88" s="5" t="s">
        <v>220</v>
      </c>
      <c r="HV88" s="5" t="s">
        <v>220</v>
      </c>
      <c r="HW88" s="5" t="s">
        <v>220</v>
      </c>
      <c r="HX88" s="5" t="s">
        <v>220</v>
      </c>
      <c r="HY88" s="5" t="s">
        <v>220</v>
      </c>
      <c r="HZ88" s="5" t="s">
        <v>220</v>
      </c>
      <c r="IA88" s="5" t="s">
        <v>220</v>
      </c>
      <c r="IB88" s="5" t="s">
        <v>220</v>
      </c>
      <c r="IC88" s="5" t="s">
        <v>220</v>
      </c>
      <c r="ID88" s="5" t="s">
        <v>220</v>
      </c>
      <c r="IE88" s="5" t="s">
        <v>220</v>
      </c>
      <c r="IF88" s="5" t="s">
        <v>220</v>
      </c>
      <c r="IG88" s="5" t="s">
        <v>220</v>
      </c>
      <c r="IH88" s="5" t="s">
        <v>220</v>
      </c>
      <c r="II88" s="5" t="s">
        <v>220</v>
      </c>
      <c r="IJ88" s="5" t="s">
        <v>220</v>
      </c>
      <c r="IK88" s="5" t="s">
        <v>220</v>
      </c>
      <c r="IL88" s="5" t="s">
        <v>220</v>
      </c>
      <c r="IM88" s="5" t="s">
        <v>220</v>
      </c>
      <c r="IN88" s="5" t="s">
        <v>220</v>
      </c>
      <c r="IO88" s="5" t="s">
        <v>220</v>
      </c>
      <c r="IP88" s="5" t="s">
        <v>220</v>
      </c>
      <c r="IQ88" s="5" t="s">
        <v>220</v>
      </c>
      <c r="IR88" s="5" t="s">
        <v>220</v>
      </c>
      <c r="IS88" s="5" t="s">
        <v>220</v>
      </c>
      <c r="IT88" s="5" t="s">
        <v>220</v>
      </c>
      <c r="IU88" s="5" t="s">
        <v>220</v>
      </c>
      <c r="IV88" s="5" t="s">
        <v>220</v>
      </c>
      <c r="IW88" s="5" t="s">
        <v>220</v>
      </c>
      <c r="IX88" s="5" t="s">
        <v>220</v>
      </c>
      <c r="IY88" t="s">
        <v>220</v>
      </c>
      <c r="IZ88" t="s">
        <v>220</v>
      </c>
      <c r="JA88" t="s">
        <v>220</v>
      </c>
      <c r="JB88" t="s">
        <v>220</v>
      </c>
      <c r="JC88" t="s">
        <v>220</v>
      </c>
      <c r="JD88" t="s">
        <v>220</v>
      </c>
      <c r="JE88" t="s">
        <v>220</v>
      </c>
      <c r="JF88" t="s">
        <v>220</v>
      </c>
      <c r="JG88" t="s">
        <v>220</v>
      </c>
      <c r="JH88" t="s">
        <v>220</v>
      </c>
      <c r="JI88" t="s">
        <v>220</v>
      </c>
      <c r="JJ88" t="s">
        <v>220</v>
      </c>
      <c r="JK88" t="s">
        <v>220</v>
      </c>
      <c r="JL88" t="s">
        <v>220</v>
      </c>
      <c r="JM88" t="s">
        <v>220</v>
      </c>
      <c r="JN88" t="s">
        <v>220</v>
      </c>
      <c r="JO88" t="s">
        <v>220</v>
      </c>
      <c r="JP88" t="s">
        <v>220</v>
      </c>
      <c r="JQ88" t="s">
        <v>220</v>
      </c>
      <c r="JR88" t="s">
        <v>220</v>
      </c>
      <c r="JS88" t="s">
        <v>220</v>
      </c>
      <c r="JT88" t="s">
        <v>220</v>
      </c>
      <c r="JU88" t="s">
        <v>220</v>
      </c>
      <c r="JV88" t="s">
        <v>220</v>
      </c>
      <c r="JW88" t="s">
        <v>220</v>
      </c>
      <c r="JX88" t="s">
        <v>220</v>
      </c>
      <c r="JY88" t="s">
        <v>220</v>
      </c>
      <c r="JZ88" t="s">
        <v>220</v>
      </c>
      <c r="KA88" t="s">
        <v>220</v>
      </c>
      <c r="KB88" t="s">
        <v>220</v>
      </c>
      <c r="KC88" t="s">
        <v>220</v>
      </c>
      <c r="KD88" t="s">
        <v>220</v>
      </c>
    </row>
    <row r="89" spans="1:290" hidden="1" x14ac:dyDescent="0.3">
      <c r="A89" s="1" t="s">
        <v>87</v>
      </c>
      <c r="B89" s="2">
        <v>4057071</v>
      </c>
      <c r="C89" s="5" t="s">
        <v>220</v>
      </c>
      <c r="D89" s="5" t="s">
        <v>220</v>
      </c>
      <c r="E89" s="5" t="s">
        <v>220</v>
      </c>
      <c r="F89" s="5" t="s">
        <v>220</v>
      </c>
      <c r="G89" s="5" t="s">
        <v>220</v>
      </c>
      <c r="H89" s="5" t="s">
        <v>220</v>
      </c>
      <c r="I89" s="5" t="s">
        <v>220</v>
      </c>
      <c r="J89" s="5" t="s">
        <v>220</v>
      </c>
      <c r="K89" s="5" t="s">
        <v>220</v>
      </c>
      <c r="L89" s="5" t="s">
        <v>220</v>
      </c>
      <c r="M89" s="5" t="s">
        <v>220</v>
      </c>
      <c r="N89" s="5" t="s">
        <v>220</v>
      </c>
      <c r="O89" s="5" t="s">
        <v>220</v>
      </c>
      <c r="P89" s="5" t="s">
        <v>220</v>
      </c>
      <c r="Q89" s="5" t="s">
        <v>220</v>
      </c>
      <c r="R89" s="5" t="s">
        <v>220</v>
      </c>
      <c r="S89" s="5" t="s">
        <v>220</v>
      </c>
      <c r="T89" s="5" t="s">
        <v>220</v>
      </c>
      <c r="U89" s="5" t="s">
        <v>220</v>
      </c>
      <c r="V89" s="5" t="s">
        <v>220</v>
      </c>
      <c r="W89" s="5" t="s">
        <v>220</v>
      </c>
      <c r="X89" s="5" t="s">
        <v>220</v>
      </c>
      <c r="Y89" s="5" t="s">
        <v>220</v>
      </c>
      <c r="Z89" s="5" t="s">
        <v>220</v>
      </c>
      <c r="AA89" s="5" t="s">
        <v>220</v>
      </c>
      <c r="AB89" s="5">
        <v>1235482</v>
      </c>
      <c r="AC89" s="5">
        <v>1238954</v>
      </c>
      <c r="AD89" s="5">
        <v>1142078</v>
      </c>
      <c r="AE89" s="5">
        <v>1288095</v>
      </c>
      <c r="AF89" s="5">
        <v>1178352</v>
      </c>
      <c r="AG89" s="5">
        <v>1149722</v>
      </c>
      <c r="AH89" s="5">
        <v>1228016</v>
      </c>
      <c r="AI89" s="5" t="s">
        <v>220</v>
      </c>
      <c r="AJ89" s="5" t="s">
        <v>220</v>
      </c>
      <c r="AK89" s="5" t="s">
        <v>220</v>
      </c>
      <c r="AL89" s="5" t="s">
        <v>220</v>
      </c>
      <c r="AM89" s="5" t="s">
        <v>220</v>
      </c>
      <c r="AN89" s="5" t="s">
        <v>220</v>
      </c>
      <c r="AO89" s="5" t="s">
        <v>220</v>
      </c>
      <c r="AP89" s="5" t="s">
        <v>220</v>
      </c>
      <c r="AQ89" s="5" t="s">
        <v>220</v>
      </c>
      <c r="AR89" s="5" t="s">
        <v>220</v>
      </c>
      <c r="AS89" s="5" t="s">
        <v>220</v>
      </c>
      <c r="AT89" s="5" t="s">
        <v>220</v>
      </c>
      <c r="AU89" s="5" t="s">
        <v>220</v>
      </c>
      <c r="AV89" s="5" t="s">
        <v>220</v>
      </c>
      <c r="AW89" s="5" t="s">
        <v>220</v>
      </c>
      <c r="AX89" s="5" t="s">
        <v>220</v>
      </c>
      <c r="AY89" s="5" t="s">
        <v>220</v>
      </c>
      <c r="AZ89" s="5" t="s">
        <v>220</v>
      </c>
      <c r="BA89" s="5" t="s">
        <v>220</v>
      </c>
      <c r="BB89" s="5" t="s">
        <v>220</v>
      </c>
      <c r="BC89" s="5" t="s">
        <v>220</v>
      </c>
      <c r="BD89" s="5" t="s">
        <v>220</v>
      </c>
      <c r="BE89" s="5" t="s">
        <v>220</v>
      </c>
      <c r="BF89" s="5" t="s">
        <v>220</v>
      </c>
      <c r="BG89" s="5" t="s">
        <v>220</v>
      </c>
      <c r="BH89" s="5">
        <v>6147011</v>
      </c>
      <c r="BI89" s="5">
        <v>6236966</v>
      </c>
      <c r="BJ89" s="5">
        <v>5890889</v>
      </c>
      <c r="BK89" s="5">
        <v>6487018</v>
      </c>
      <c r="BL89" s="5">
        <v>5256093</v>
      </c>
      <c r="BM89" s="5">
        <v>4445280</v>
      </c>
      <c r="BN89" s="5">
        <v>4542115</v>
      </c>
      <c r="BO89" s="6" t="s">
        <v>220</v>
      </c>
      <c r="BP89" s="6" t="s">
        <v>220</v>
      </c>
      <c r="BQ89" s="6" t="s">
        <v>220</v>
      </c>
      <c r="BR89" s="6" t="s">
        <v>220</v>
      </c>
      <c r="BS89" s="6" t="s">
        <v>220</v>
      </c>
      <c r="BT89" s="6" t="s">
        <v>220</v>
      </c>
      <c r="BU89" s="6" t="s">
        <v>220</v>
      </c>
      <c r="BV89" s="6" t="s">
        <v>220</v>
      </c>
      <c r="BW89" s="6" t="s">
        <v>220</v>
      </c>
      <c r="BX89" s="6" t="s">
        <v>220</v>
      </c>
      <c r="BY89" s="6" t="s">
        <v>220</v>
      </c>
      <c r="BZ89" s="6" t="s">
        <v>220</v>
      </c>
      <c r="CA89" s="6" t="s">
        <v>220</v>
      </c>
      <c r="CB89" s="6" t="s">
        <v>220</v>
      </c>
      <c r="CC89" s="6" t="s">
        <v>220</v>
      </c>
      <c r="CD89" s="6" t="s">
        <v>220</v>
      </c>
      <c r="CE89" s="6" t="s">
        <v>220</v>
      </c>
      <c r="CF89" s="6" t="s">
        <v>220</v>
      </c>
      <c r="CG89" s="6" t="s">
        <v>220</v>
      </c>
      <c r="CH89" s="6" t="s">
        <v>220</v>
      </c>
      <c r="CI89" s="6" t="s">
        <v>220</v>
      </c>
      <c r="CJ89" s="6" t="s">
        <v>220</v>
      </c>
      <c r="CK89" s="6" t="s">
        <v>220</v>
      </c>
      <c r="CL89" s="6" t="s">
        <v>220</v>
      </c>
      <c r="CM89" s="6" t="s">
        <v>220</v>
      </c>
      <c r="CN89" s="6" t="s">
        <v>220</v>
      </c>
      <c r="CO89" s="6" t="s">
        <v>220</v>
      </c>
      <c r="CP89" s="6" t="s">
        <v>220</v>
      </c>
      <c r="CQ89" s="6" t="s">
        <v>220</v>
      </c>
      <c r="CR89" s="6" t="s">
        <v>220</v>
      </c>
      <c r="CS89" s="6" t="s">
        <v>220</v>
      </c>
      <c r="CT89" s="6" t="s">
        <v>220</v>
      </c>
      <c r="CU89" s="6" t="s">
        <v>220</v>
      </c>
      <c r="CV89" s="6" t="s">
        <v>220</v>
      </c>
      <c r="CW89" s="6" t="s">
        <v>220</v>
      </c>
      <c r="CX89" s="6" t="s">
        <v>220</v>
      </c>
      <c r="CY89" s="6" t="s">
        <v>220</v>
      </c>
      <c r="CZ89" s="6" t="s">
        <v>220</v>
      </c>
      <c r="DA89" s="6" t="s">
        <v>220</v>
      </c>
      <c r="DB89" s="6" t="s">
        <v>220</v>
      </c>
      <c r="DC89" s="6" t="s">
        <v>220</v>
      </c>
      <c r="DD89" s="6" t="s">
        <v>220</v>
      </c>
      <c r="DE89" s="6" t="s">
        <v>220</v>
      </c>
      <c r="DF89" s="6" t="s">
        <v>220</v>
      </c>
      <c r="DG89" s="6" t="s">
        <v>220</v>
      </c>
      <c r="DH89" s="6" t="s">
        <v>220</v>
      </c>
      <c r="DI89" s="6" t="s">
        <v>220</v>
      </c>
      <c r="DJ89" s="6" t="s">
        <v>220</v>
      </c>
      <c r="DK89" s="6" t="s">
        <v>220</v>
      </c>
      <c r="DL89" s="6" t="s">
        <v>220</v>
      </c>
      <c r="DM89" s="6" t="s">
        <v>220</v>
      </c>
      <c r="DN89" s="6" t="s">
        <v>220</v>
      </c>
      <c r="DO89" s="6" t="s">
        <v>220</v>
      </c>
      <c r="DP89" s="6" t="s">
        <v>220</v>
      </c>
      <c r="DQ89" s="6" t="s">
        <v>220</v>
      </c>
      <c r="DR89" s="6" t="s">
        <v>220</v>
      </c>
      <c r="DS89" s="6" t="s">
        <v>220</v>
      </c>
      <c r="DT89" s="6" t="s">
        <v>220</v>
      </c>
      <c r="DU89" s="6" t="s">
        <v>220</v>
      </c>
      <c r="DV89" s="6" t="s">
        <v>220</v>
      </c>
      <c r="DW89" s="6" t="s">
        <v>220</v>
      </c>
      <c r="DX89" s="6" t="s">
        <v>220</v>
      </c>
      <c r="DY89" s="6" t="s">
        <v>220</v>
      </c>
      <c r="DZ89" s="6" t="s">
        <v>220</v>
      </c>
      <c r="EA89" s="6" t="s">
        <v>220</v>
      </c>
      <c r="EB89" s="6" t="s">
        <v>220</v>
      </c>
      <c r="EC89" s="6" t="s">
        <v>220</v>
      </c>
      <c r="ED89" s="6" t="s">
        <v>220</v>
      </c>
      <c r="EE89" s="6" t="s">
        <v>220</v>
      </c>
      <c r="EF89" s="6" t="s">
        <v>220</v>
      </c>
      <c r="EG89" s="6" t="s">
        <v>220</v>
      </c>
      <c r="EH89" s="6" t="s">
        <v>220</v>
      </c>
      <c r="EI89" s="6" t="s">
        <v>220</v>
      </c>
      <c r="EJ89" s="6" t="s">
        <v>220</v>
      </c>
      <c r="EK89" s="6" t="s">
        <v>220</v>
      </c>
      <c r="EL89" s="6" t="s">
        <v>220</v>
      </c>
      <c r="EM89" s="6" t="s">
        <v>220</v>
      </c>
      <c r="EN89" s="6" t="s">
        <v>220</v>
      </c>
      <c r="EO89" s="6" t="s">
        <v>220</v>
      </c>
      <c r="EP89" s="6" t="s">
        <v>220</v>
      </c>
      <c r="EQ89" s="6" t="s">
        <v>220</v>
      </c>
      <c r="ER89" s="6" t="s">
        <v>220</v>
      </c>
      <c r="ES89" s="6" t="s">
        <v>220</v>
      </c>
      <c r="ET89" s="6" t="s">
        <v>220</v>
      </c>
      <c r="EU89" s="6" t="s">
        <v>220</v>
      </c>
      <c r="EV89" s="6" t="s">
        <v>220</v>
      </c>
      <c r="EW89" s="6" t="s">
        <v>220</v>
      </c>
      <c r="EX89" s="6" t="s">
        <v>220</v>
      </c>
      <c r="EY89" s="6" t="s">
        <v>220</v>
      </c>
      <c r="EZ89" s="6" t="s">
        <v>220</v>
      </c>
      <c r="FA89" s="6" t="s">
        <v>220</v>
      </c>
      <c r="FB89" s="6" t="s">
        <v>220</v>
      </c>
      <c r="FC89" s="6" t="s">
        <v>220</v>
      </c>
      <c r="FD89" s="6" t="s">
        <v>220</v>
      </c>
      <c r="FE89" s="6" t="s">
        <v>220</v>
      </c>
      <c r="FF89" s="6" t="s">
        <v>220</v>
      </c>
      <c r="FG89" s="6" t="s">
        <v>220</v>
      </c>
      <c r="FH89" s="6" t="s">
        <v>220</v>
      </c>
      <c r="FI89" s="6" t="s">
        <v>220</v>
      </c>
      <c r="FJ89" s="6" t="s">
        <v>220</v>
      </c>
      <c r="FK89" s="6" t="s">
        <v>220</v>
      </c>
      <c r="FL89" s="6" t="s">
        <v>220</v>
      </c>
      <c r="FM89" s="6" t="s">
        <v>220</v>
      </c>
      <c r="FN89" s="6" t="s">
        <v>220</v>
      </c>
      <c r="FO89" s="6" t="s">
        <v>220</v>
      </c>
      <c r="FP89" s="6" t="s">
        <v>220</v>
      </c>
      <c r="FQ89" s="6" t="s">
        <v>220</v>
      </c>
      <c r="FR89" s="6" t="s">
        <v>220</v>
      </c>
      <c r="FS89" s="6" t="s">
        <v>220</v>
      </c>
      <c r="FT89" s="6" t="s">
        <v>220</v>
      </c>
      <c r="FU89" s="6" t="s">
        <v>220</v>
      </c>
      <c r="FV89" s="6" t="s">
        <v>220</v>
      </c>
      <c r="FW89" s="6" t="s">
        <v>220</v>
      </c>
      <c r="FX89" s="6" t="s">
        <v>220</v>
      </c>
      <c r="FY89" s="6" t="s">
        <v>220</v>
      </c>
      <c r="FZ89" s="6" t="s">
        <v>220</v>
      </c>
      <c r="GA89" s="6" t="s">
        <v>220</v>
      </c>
      <c r="GB89" s="6" t="s">
        <v>220</v>
      </c>
      <c r="GC89" s="6" t="s">
        <v>220</v>
      </c>
      <c r="GD89" s="6" t="s">
        <v>220</v>
      </c>
      <c r="GE89" s="6" t="s">
        <v>220</v>
      </c>
      <c r="GF89" s="6" t="s">
        <v>220</v>
      </c>
      <c r="GG89" s="6" t="s">
        <v>220</v>
      </c>
      <c r="GH89" s="6" t="s">
        <v>220</v>
      </c>
      <c r="GI89" s="6" t="s">
        <v>220</v>
      </c>
      <c r="GJ89" s="6" t="s">
        <v>220</v>
      </c>
      <c r="GK89" s="6" t="s">
        <v>220</v>
      </c>
      <c r="GL89" s="6" t="s">
        <v>220</v>
      </c>
      <c r="GM89" s="5" t="s">
        <v>220</v>
      </c>
      <c r="GN89" s="5" t="s">
        <v>220</v>
      </c>
      <c r="GO89" s="5" t="s">
        <v>220</v>
      </c>
      <c r="GP89" s="5" t="s">
        <v>220</v>
      </c>
      <c r="GQ89" s="5" t="s">
        <v>220</v>
      </c>
      <c r="GR89" s="5" t="s">
        <v>220</v>
      </c>
      <c r="GS89" s="5" t="s">
        <v>220</v>
      </c>
      <c r="GT89" s="5" t="s">
        <v>220</v>
      </c>
      <c r="GU89" s="5" t="s">
        <v>220</v>
      </c>
      <c r="GV89" s="5" t="s">
        <v>220</v>
      </c>
      <c r="GW89" s="5" t="s">
        <v>220</v>
      </c>
      <c r="GX89" s="5" t="s">
        <v>220</v>
      </c>
      <c r="GY89" s="5" t="s">
        <v>220</v>
      </c>
      <c r="GZ89" s="5" t="s">
        <v>220</v>
      </c>
      <c r="HA89" s="5" t="s">
        <v>220</v>
      </c>
      <c r="HB89" s="5" t="s">
        <v>220</v>
      </c>
      <c r="HC89" s="5" t="s">
        <v>220</v>
      </c>
      <c r="HD89" s="5" t="s">
        <v>220</v>
      </c>
      <c r="HE89" s="5" t="s">
        <v>220</v>
      </c>
      <c r="HF89" s="5" t="s">
        <v>220</v>
      </c>
      <c r="HG89" s="5" t="s">
        <v>220</v>
      </c>
      <c r="HH89" s="5" t="s">
        <v>220</v>
      </c>
      <c r="HI89" s="5" t="s">
        <v>220</v>
      </c>
      <c r="HJ89" s="5" t="s">
        <v>220</v>
      </c>
      <c r="HK89" s="5" t="s">
        <v>220</v>
      </c>
      <c r="HL89" s="5" t="s">
        <v>220</v>
      </c>
      <c r="HM89" s="5" t="s">
        <v>220</v>
      </c>
      <c r="HN89" s="5" t="s">
        <v>220</v>
      </c>
      <c r="HO89" s="5" t="s">
        <v>220</v>
      </c>
      <c r="HP89" s="5" t="s">
        <v>220</v>
      </c>
      <c r="HQ89" s="5" t="s">
        <v>220</v>
      </c>
      <c r="HR89" s="5" t="s">
        <v>220</v>
      </c>
      <c r="HS89" s="5" t="s">
        <v>220</v>
      </c>
      <c r="HT89" s="5" t="s">
        <v>220</v>
      </c>
      <c r="HU89" s="5" t="s">
        <v>220</v>
      </c>
      <c r="HV89" s="5" t="s">
        <v>220</v>
      </c>
      <c r="HW89" s="5" t="s">
        <v>220</v>
      </c>
      <c r="HX89" s="5" t="s">
        <v>220</v>
      </c>
      <c r="HY89" s="5" t="s">
        <v>220</v>
      </c>
      <c r="HZ89" s="5" t="s">
        <v>220</v>
      </c>
      <c r="IA89" s="5" t="s">
        <v>220</v>
      </c>
      <c r="IB89" s="5" t="s">
        <v>220</v>
      </c>
      <c r="IC89" s="5" t="s">
        <v>220</v>
      </c>
      <c r="ID89" s="5" t="s">
        <v>220</v>
      </c>
      <c r="IE89" s="5" t="s">
        <v>220</v>
      </c>
      <c r="IF89" s="5" t="s">
        <v>220</v>
      </c>
      <c r="IG89" s="5" t="s">
        <v>220</v>
      </c>
      <c r="IH89" s="5" t="s">
        <v>220</v>
      </c>
      <c r="II89" s="5" t="s">
        <v>220</v>
      </c>
      <c r="IJ89" s="5" t="s">
        <v>220</v>
      </c>
      <c r="IK89" s="5" t="s">
        <v>220</v>
      </c>
      <c r="IL89" s="5" t="s">
        <v>220</v>
      </c>
      <c r="IM89" s="5" t="s">
        <v>220</v>
      </c>
      <c r="IN89" s="5" t="s">
        <v>220</v>
      </c>
      <c r="IO89" s="5" t="s">
        <v>220</v>
      </c>
      <c r="IP89" s="5" t="s">
        <v>220</v>
      </c>
      <c r="IQ89" s="5" t="s">
        <v>220</v>
      </c>
      <c r="IR89" s="5" t="s">
        <v>220</v>
      </c>
      <c r="IS89" s="5" t="s">
        <v>220</v>
      </c>
      <c r="IT89" s="5" t="s">
        <v>220</v>
      </c>
      <c r="IU89" s="5" t="s">
        <v>220</v>
      </c>
      <c r="IV89" s="5" t="s">
        <v>220</v>
      </c>
      <c r="IW89" s="5" t="s">
        <v>220</v>
      </c>
      <c r="IX89" s="5" t="s">
        <v>220</v>
      </c>
      <c r="IY89" t="s">
        <v>220</v>
      </c>
      <c r="IZ89" t="s">
        <v>220</v>
      </c>
      <c r="JA89" t="s">
        <v>220</v>
      </c>
      <c r="JB89" t="s">
        <v>220</v>
      </c>
      <c r="JC89" t="s">
        <v>220</v>
      </c>
      <c r="JD89" t="s">
        <v>220</v>
      </c>
      <c r="JE89" t="s">
        <v>220</v>
      </c>
      <c r="JF89" t="s">
        <v>220</v>
      </c>
      <c r="JG89" t="s">
        <v>220</v>
      </c>
      <c r="JH89" t="s">
        <v>220</v>
      </c>
      <c r="JI89" t="s">
        <v>220</v>
      </c>
      <c r="JJ89" t="s">
        <v>220</v>
      </c>
      <c r="JK89" t="s">
        <v>220</v>
      </c>
      <c r="JL89" t="s">
        <v>220</v>
      </c>
      <c r="JM89" t="s">
        <v>220</v>
      </c>
      <c r="JN89" t="s">
        <v>220</v>
      </c>
      <c r="JO89" t="s">
        <v>220</v>
      </c>
      <c r="JP89" t="s">
        <v>220</v>
      </c>
      <c r="JQ89" t="s">
        <v>220</v>
      </c>
      <c r="JR89" t="s">
        <v>220</v>
      </c>
      <c r="JS89" t="s">
        <v>220</v>
      </c>
      <c r="JT89" t="s">
        <v>220</v>
      </c>
      <c r="JU89" t="s">
        <v>220</v>
      </c>
      <c r="JV89" t="s">
        <v>220</v>
      </c>
      <c r="JW89" t="s">
        <v>220</v>
      </c>
      <c r="JX89" t="s">
        <v>220</v>
      </c>
      <c r="JY89" t="s">
        <v>220</v>
      </c>
      <c r="JZ89" t="s">
        <v>220</v>
      </c>
      <c r="KA89" t="s">
        <v>220</v>
      </c>
      <c r="KB89" t="s">
        <v>220</v>
      </c>
      <c r="KC89" t="s">
        <v>220</v>
      </c>
      <c r="KD89" t="s">
        <v>220</v>
      </c>
    </row>
    <row r="90" spans="1:290" hidden="1" x14ac:dyDescent="0.3">
      <c r="A90" s="1" t="s">
        <v>88</v>
      </c>
      <c r="B90" s="2">
        <v>4674873</v>
      </c>
      <c r="C90" s="5" t="s">
        <v>220</v>
      </c>
      <c r="D90" s="5" t="s">
        <v>220</v>
      </c>
      <c r="E90" s="5" t="s">
        <v>220</v>
      </c>
      <c r="F90" s="5" t="s">
        <v>220</v>
      </c>
      <c r="G90" s="5" t="s">
        <v>220</v>
      </c>
      <c r="H90" s="5" t="s">
        <v>220</v>
      </c>
      <c r="I90" s="5" t="s">
        <v>220</v>
      </c>
      <c r="J90" s="5" t="s">
        <v>220</v>
      </c>
      <c r="K90" s="5" t="s">
        <v>220</v>
      </c>
      <c r="L90" s="5" t="s">
        <v>220</v>
      </c>
      <c r="M90" s="5" t="s">
        <v>220</v>
      </c>
      <c r="N90" s="5" t="s">
        <v>220</v>
      </c>
      <c r="O90" s="5" t="s">
        <v>220</v>
      </c>
      <c r="P90" s="5" t="s">
        <v>220</v>
      </c>
      <c r="Q90" s="5" t="s">
        <v>220</v>
      </c>
      <c r="R90" s="5" t="s">
        <v>220</v>
      </c>
      <c r="S90" s="5" t="s">
        <v>220</v>
      </c>
      <c r="T90" s="5" t="s">
        <v>220</v>
      </c>
      <c r="U90" s="5" t="s">
        <v>220</v>
      </c>
      <c r="V90" s="5" t="s">
        <v>220</v>
      </c>
      <c r="W90" s="5" t="s">
        <v>220</v>
      </c>
      <c r="X90" s="5" t="s">
        <v>220</v>
      </c>
      <c r="Y90" s="5" t="s">
        <v>220</v>
      </c>
      <c r="Z90" s="5" t="s">
        <v>220</v>
      </c>
      <c r="AA90" s="5" t="s">
        <v>220</v>
      </c>
      <c r="AB90" s="5" t="s">
        <v>220</v>
      </c>
      <c r="AC90" s="5" t="s">
        <v>220</v>
      </c>
      <c r="AD90" s="5" t="s">
        <v>220</v>
      </c>
      <c r="AE90" s="5" t="s">
        <v>220</v>
      </c>
      <c r="AF90" s="5" t="s">
        <v>220</v>
      </c>
      <c r="AG90" s="5" t="s">
        <v>220</v>
      </c>
      <c r="AH90" s="5" t="s">
        <v>220</v>
      </c>
      <c r="AI90" s="5" t="s">
        <v>220</v>
      </c>
      <c r="AJ90" s="5" t="s">
        <v>220</v>
      </c>
      <c r="AK90" s="5" t="s">
        <v>220</v>
      </c>
      <c r="AL90" s="5" t="s">
        <v>220</v>
      </c>
      <c r="AM90" s="5" t="s">
        <v>220</v>
      </c>
      <c r="AN90" s="5" t="s">
        <v>220</v>
      </c>
      <c r="AO90" s="5" t="s">
        <v>220</v>
      </c>
      <c r="AP90" s="5" t="s">
        <v>220</v>
      </c>
      <c r="AQ90" s="5" t="s">
        <v>220</v>
      </c>
      <c r="AR90" s="5" t="s">
        <v>220</v>
      </c>
      <c r="AS90" s="5" t="s">
        <v>220</v>
      </c>
      <c r="AT90" s="5" t="s">
        <v>220</v>
      </c>
      <c r="AU90" s="5" t="s">
        <v>220</v>
      </c>
      <c r="AV90" s="5" t="s">
        <v>220</v>
      </c>
      <c r="AW90" s="5" t="s">
        <v>220</v>
      </c>
      <c r="AX90" s="5" t="s">
        <v>220</v>
      </c>
      <c r="AY90" s="5" t="s">
        <v>220</v>
      </c>
      <c r="AZ90" s="5" t="s">
        <v>220</v>
      </c>
      <c r="BA90" s="5" t="s">
        <v>220</v>
      </c>
      <c r="BB90" s="5" t="s">
        <v>220</v>
      </c>
      <c r="BC90" s="5" t="s">
        <v>220</v>
      </c>
      <c r="BD90" s="5" t="s">
        <v>220</v>
      </c>
      <c r="BE90" s="5" t="s">
        <v>220</v>
      </c>
      <c r="BF90" s="5" t="s">
        <v>220</v>
      </c>
      <c r="BG90" s="5" t="s">
        <v>220</v>
      </c>
      <c r="BH90" s="5" t="s">
        <v>220</v>
      </c>
      <c r="BI90" s="5" t="s">
        <v>220</v>
      </c>
      <c r="BJ90" s="5" t="s">
        <v>220</v>
      </c>
      <c r="BK90" s="5" t="s">
        <v>220</v>
      </c>
      <c r="BL90" s="5" t="s">
        <v>220</v>
      </c>
      <c r="BM90" s="5" t="s">
        <v>220</v>
      </c>
      <c r="BN90" s="5" t="s">
        <v>220</v>
      </c>
      <c r="BO90" s="6" t="s">
        <v>220</v>
      </c>
      <c r="BP90" s="6" t="s">
        <v>220</v>
      </c>
      <c r="BQ90" s="6" t="s">
        <v>220</v>
      </c>
      <c r="BR90" s="6" t="s">
        <v>220</v>
      </c>
      <c r="BS90" s="6" t="s">
        <v>220</v>
      </c>
      <c r="BT90" s="6" t="s">
        <v>220</v>
      </c>
      <c r="BU90" s="6" t="s">
        <v>220</v>
      </c>
      <c r="BV90" s="6" t="s">
        <v>220</v>
      </c>
      <c r="BW90" s="6" t="s">
        <v>220</v>
      </c>
      <c r="BX90" s="6" t="s">
        <v>220</v>
      </c>
      <c r="BY90" s="6" t="s">
        <v>220</v>
      </c>
      <c r="BZ90" s="6" t="s">
        <v>220</v>
      </c>
      <c r="CA90" s="6" t="s">
        <v>220</v>
      </c>
      <c r="CB90" s="6" t="s">
        <v>220</v>
      </c>
      <c r="CC90" s="6" t="s">
        <v>220</v>
      </c>
      <c r="CD90" s="6" t="s">
        <v>220</v>
      </c>
      <c r="CE90" s="6" t="s">
        <v>220</v>
      </c>
      <c r="CF90" s="6" t="s">
        <v>220</v>
      </c>
      <c r="CG90" s="6" t="s">
        <v>220</v>
      </c>
      <c r="CH90" s="6" t="s">
        <v>220</v>
      </c>
      <c r="CI90" s="6" t="s">
        <v>220</v>
      </c>
      <c r="CJ90" s="6" t="s">
        <v>220</v>
      </c>
      <c r="CK90" s="6" t="s">
        <v>220</v>
      </c>
      <c r="CL90" s="6" t="s">
        <v>220</v>
      </c>
      <c r="CM90" s="6" t="s">
        <v>220</v>
      </c>
      <c r="CN90" s="6" t="s">
        <v>220</v>
      </c>
      <c r="CO90" s="6" t="s">
        <v>220</v>
      </c>
      <c r="CP90" s="6" t="s">
        <v>220</v>
      </c>
      <c r="CQ90" s="6" t="s">
        <v>220</v>
      </c>
      <c r="CR90" s="6" t="s">
        <v>220</v>
      </c>
      <c r="CS90" s="6" t="s">
        <v>220</v>
      </c>
      <c r="CT90" s="6" t="s">
        <v>220</v>
      </c>
      <c r="CU90" s="6" t="s">
        <v>220</v>
      </c>
      <c r="CV90" s="6" t="s">
        <v>220</v>
      </c>
      <c r="CW90" s="6" t="s">
        <v>220</v>
      </c>
      <c r="CX90" s="6" t="s">
        <v>220</v>
      </c>
      <c r="CY90" s="6" t="s">
        <v>220</v>
      </c>
      <c r="CZ90" s="6" t="s">
        <v>220</v>
      </c>
      <c r="DA90" s="6" t="s">
        <v>220</v>
      </c>
      <c r="DB90" s="6" t="s">
        <v>220</v>
      </c>
      <c r="DC90" s="6" t="s">
        <v>220</v>
      </c>
      <c r="DD90" s="6" t="s">
        <v>220</v>
      </c>
      <c r="DE90" s="6" t="s">
        <v>220</v>
      </c>
      <c r="DF90" s="6" t="s">
        <v>220</v>
      </c>
      <c r="DG90" s="6" t="s">
        <v>220</v>
      </c>
      <c r="DH90" s="6" t="s">
        <v>220</v>
      </c>
      <c r="DI90" s="6" t="s">
        <v>220</v>
      </c>
      <c r="DJ90" s="6" t="s">
        <v>220</v>
      </c>
      <c r="DK90" s="6" t="s">
        <v>220</v>
      </c>
      <c r="DL90" s="6" t="s">
        <v>220</v>
      </c>
      <c r="DM90" s="6" t="s">
        <v>220</v>
      </c>
      <c r="DN90" s="6" t="s">
        <v>220</v>
      </c>
      <c r="DO90" s="6" t="s">
        <v>220</v>
      </c>
      <c r="DP90" s="6" t="s">
        <v>220</v>
      </c>
      <c r="DQ90" s="6" t="s">
        <v>220</v>
      </c>
      <c r="DR90" s="6" t="s">
        <v>220</v>
      </c>
      <c r="DS90" s="6" t="s">
        <v>220</v>
      </c>
      <c r="DT90" s="6" t="s">
        <v>220</v>
      </c>
      <c r="DU90" s="6" t="s">
        <v>220</v>
      </c>
      <c r="DV90" s="6" t="s">
        <v>220</v>
      </c>
      <c r="DW90" s="6" t="s">
        <v>220</v>
      </c>
      <c r="DX90" s="6" t="s">
        <v>220</v>
      </c>
      <c r="DY90" s="6" t="s">
        <v>220</v>
      </c>
      <c r="DZ90" s="6" t="s">
        <v>220</v>
      </c>
      <c r="EA90" s="6" t="s">
        <v>220</v>
      </c>
      <c r="EB90" s="6" t="s">
        <v>220</v>
      </c>
      <c r="EC90" s="6" t="s">
        <v>220</v>
      </c>
      <c r="ED90" s="6" t="s">
        <v>220</v>
      </c>
      <c r="EE90" s="6" t="s">
        <v>220</v>
      </c>
      <c r="EF90" s="6" t="s">
        <v>220</v>
      </c>
      <c r="EG90" s="6" t="s">
        <v>220</v>
      </c>
      <c r="EH90" s="6" t="s">
        <v>220</v>
      </c>
      <c r="EI90" s="6" t="s">
        <v>220</v>
      </c>
      <c r="EJ90" s="6" t="s">
        <v>220</v>
      </c>
      <c r="EK90" s="6" t="s">
        <v>220</v>
      </c>
      <c r="EL90" s="6" t="s">
        <v>220</v>
      </c>
      <c r="EM90" s="6" t="s">
        <v>220</v>
      </c>
      <c r="EN90" s="6" t="s">
        <v>220</v>
      </c>
      <c r="EO90" s="6" t="s">
        <v>220</v>
      </c>
      <c r="EP90" s="6" t="s">
        <v>220</v>
      </c>
      <c r="EQ90" s="6" t="s">
        <v>220</v>
      </c>
      <c r="ER90" s="6" t="s">
        <v>220</v>
      </c>
      <c r="ES90" s="6" t="s">
        <v>220</v>
      </c>
      <c r="ET90" s="6" t="s">
        <v>220</v>
      </c>
      <c r="EU90" s="6" t="s">
        <v>220</v>
      </c>
      <c r="EV90" s="6" t="s">
        <v>220</v>
      </c>
      <c r="EW90" s="6" t="s">
        <v>220</v>
      </c>
      <c r="EX90" s="6" t="s">
        <v>220</v>
      </c>
      <c r="EY90" s="6" t="s">
        <v>220</v>
      </c>
      <c r="EZ90" s="6" t="s">
        <v>220</v>
      </c>
      <c r="FA90" s="6" t="s">
        <v>220</v>
      </c>
      <c r="FB90" s="6" t="s">
        <v>220</v>
      </c>
      <c r="FC90" s="6" t="s">
        <v>220</v>
      </c>
      <c r="FD90" s="6" t="s">
        <v>220</v>
      </c>
      <c r="FE90" s="6" t="s">
        <v>220</v>
      </c>
      <c r="FF90" s="6" t="s">
        <v>220</v>
      </c>
      <c r="FG90" s="6" t="s">
        <v>220</v>
      </c>
      <c r="FH90" s="6" t="s">
        <v>220</v>
      </c>
      <c r="FI90" s="6" t="s">
        <v>220</v>
      </c>
      <c r="FJ90" s="6" t="s">
        <v>220</v>
      </c>
      <c r="FK90" s="6" t="s">
        <v>220</v>
      </c>
      <c r="FL90" s="6" t="s">
        <v>220</v>
      </c>
      <c r="FM90" s="6" t="s">
        <v>220</v>
      </c>
      <c r="FN90" s="6" t="s">
        <v>220</v>
      </c>
      <c r="FO90" s="6" t="s">
        <v>220</v>
      </c>
      <c r="FP90" s="6" t="s">
        <v>220</v>
      </c>
      <c r="FQ90" s="6" t="s">
        <v>220</v>
      </c>
      <c r="FR90" s="6" t="s">
        <v>220</v>
      </c>
      <c r="FS90" s="6" t="s">
        <v>220</v>
      </c>
      <c r="FT90" s="6" t="s">
        <v>220</v>
      </c>
      <c r="FU90" s="6" t="s">
        <v>220</v>
      </c>
      <c r="FV90" s="6" t="s">
        <v>220</v>
      </c>
      <c r="FW90" s="6" t="s">
        <v>220</v>
      </c>
      <c r="FX90" s="6" t="s">
        <v>220</v>
      </c>
      <c r="FY90" s="6" t="s">
        <v>220</v>
      </c>
      <c r="FZ90" s="6" t="s">
        <v>220</v>
      </c>
      <c r="GA90" s="6" t="s">
        <v>220</v>
      </c>
      <c r="GB90" s="6" t="s">
        <v>220</v>
      </c>
      <c r="GC90" s="6" t="s">
        <v>220</v>
      </c>
      <c r="GD90" s="6" t="s">
        <v>220</v>
      </c>
      <c r="GE90" s="6" t="s">
        <v>220</v>
      </c>
      <c r="GF90" s="6" t="s">
        <v>220</v>
      </c>
      <c r="GG90" s="6" t="s">
        <v>220</v>
      </c>
      <c r="GH90" s="6" t="s">
        <v>220</v>
      </c>
      <c r="GI90" s="6" t="s">
        <v>220</v>
      </c>
      <c r="GJ90" s="6" t="s">
        <v>220</v>
      </c>
      <c r="GK90" s="6" t="s">
        <v>220</v>
      </c>
      <c r="GL90" s="6" t="s">
        <v>220</v>
      </c>
      <c r="GM90" s="5" t="s">
        <v>220</v>
      </c>
      <c r="GN90" s="5" t="s">
        <v>220</v>
      </c>
      <c r="GO90" s="5" t="s">
        <v>220</v>
      </c>
      <c r="GP90" s="5" t="s">
        <v>220</v>
      </c>
      <c r="GQ90" s="5" t="s">
        <v>220</v>
      </c>
      <c r="GR90" s="5" t="s">
        <v>220</v>
      </c>
      <c r="GS90" s="5" t="s">
        <v>220</v>
      </c>
      <c r="GT90" s="5" t="s">
        <v>220</v>
      </c>
      <c r="GU90" s="5" t="s">
        <v>220</v>
      </c>
      <c r="GV90" s="5" t="s">
        <v>220</v>
      </c>
      <c r="GW90" s="5" t="s">
        <v>220</v>
      </c>
      <c r="GX90" s="5" t="s">
        <v>220</v>
      </c>
      <c r="GY90" s="5" t="s">
        <v>220</v>
      </c>
      <c r="GZ90" s="5" t="s">
        <v>220</v>
      </c>
      <c r="HA90" s="5" t="s">
        <v>220</v>
      </c>
      <c r="HB90" s="5" t="s">
        <v>220</v>
      </c>
      <c r="HC90" s="5" t="s">
        <v>220</v>
      </c>
      <c r="HD90" s="5" t="s">
        <v>220</v>
      </c>
      <c r="HE90" s="5" t="s">
        <v>220</v>
      </c>
      <c r="HF90" s="5" t="s">
        <v>220</v>
      </c>
      <c r="HG90" s="5" t="s">
        <v>220</v>
      </c>
      <c r="HH90" s="5" t="s">
        <v>220</v>
      </c>
      <c r="HI90" s="5" t="s">
        <v>220</v>
      </c>
      <c r="HJ90" s="5" t="s">
        <v>220</v>
      </c>
      <c r="HK90" s="5" t="s">
        <v>220</v>
      </c>
      <c r="HL90" s="5" t="s">
        <v>220</v>
      </c>
      <c r="HM90" s="5" t="s">
        <v>220</v>
      </c>
      <c r="HN90" s="5" t="s">
        <v>220</v>
      </c>
      <c r="HO90" s="5" t="s">
        <v>220</v>
      </c>
      <c r="HP90" s="5" t="s">
        <v>220</v>
      </c>
      <c r="HQ90" s="5" t="s">
        <v>220</v>
      </c>
      <c r="HR90" s="5" t="s">
        <v>220</v>
      </c>
      <c r="HS90" s="5" t="s">
        <v>220</v>
      </c>
      <c r="HT90" s="5" t="s">
        <v>220</v>
      </c>
      <c r="HU90" s="5" t="s">
        <v>220</v>
      </c>
      <c r="HV90" s="5" t="s">
        <v>220</v>
      </c>
      <c r="HW90" s="5" t="s">
        <v>220</v>
      </c>
      <c r="HX90" s="5" t="s">
        <v>220</v>
      </c>
      <c r="HY90" s="5" t="s">
        <v>220</v>
      </c>
      <c r="HZ90" s="5" t="s">
        <v>220</v>
      </c>
      <c r="IA90" s="5" t="s">
        <v>220</v>
      </c>
      <c r="IB90" s="5" t="s">
        <v>220</v>
      </c>
      <c r="IC90" s="5" t="s">
        <v>220</v>
      </c>
      <c r="ID90" s="5" t="s">
        <v>220</v>
      </c>
      <c r="IE90" s="5" t="s">
        <v>220</v>
      </c>
      <c r="IF90" s="5" t="s">
        <v>220</v>
      </c>
      <c r="IG90" s="5" t="s">
        <v>220</v>
      </c>
      <c r="IH90" s="5" t="s">
        <v>220</v>
      </c>
      <c r="II90" s="5" t="s">
        <v>220</v>
      </c>
      <c r="IJ90" s="5" t="s">
        <v>220</v>
      </c>
      <c r="IK90" s="5" t="s">
        <v>220</v>
      </c>
      <c r="IL90" s="5" t="s">
        <v>220</v>
      </c>
      <c r="IM90" s="5" t="s">
        <v>220</v>
      </c>
      <c r="IN90" s="5" t="s">
        <v>220</v>
      </c>
      <c r="IO90" s="5" t="s">
        <v>220</v>
      </c>
      <c r="IP90" s="5" t="s">
        <v>220</v>
      </c>
      <c r="IQ90" s="5" t="s">
        <v>220</v>
      </c>
      <c r="IR90" s="5" t="s">
        <v>220</v>
      </c>
      <c r="IS90" s="5" t="s">
        <v>220</v>
      </c>
      <c r="IT90" s="5" t="s">
        <v>220</v>
      </c>
      <c r="IU90" s="5" t="s">
        <v>220</v>
      </c>
      <c r="IV90" s="5" t="s">
        <v>220</v>
      </c>
      <c r="IW90" s="5" t="s">
        <v>220</v>
      </c>
      <c r="IX90" s="5" t="s">
        <v>220</v>
      </c>
      <c r="IY90" t="s">
        <v>220</v>
      </c>
      <c r="IZ90" t="s">
        <v>220</v>
      </c>
      <c r="JA90" t="s">
        <v>220</v>
      </c>
      <c r="JB90" t="s">
        <v>220</v>
      </c>
      <c r="JC90" t="s">
        <v>220</v>
      </c>
      <c r="JD90" t="s">
        <v>220</v>
      </c>
      <c r="JE90" t="s">
        <v>220</v>
      </c>
      <c r="JF90" t="s">
        <v>220</v>
      </c>
      <c r="JG90" t="s">
        <v>220</v>
      </c>
      <c r="JH90" t="s">
        <v>220</v>
      </c>
      <c r="JI90" t="s">
        <v>220</v>
      </c>
      <c r="JJ90" t="s">
        <v>220</v>
      </c>
      <c r="JK90" t="s">
        <v>220</v>
      </c>
      <c r="JL90" t="s">
        <v>220</v>
      </c>
      <c r="JM90" t="s">
        <v>220</v>
      </c>
      <c r="JN90" t="s">
        <v>220</v>
      </c>
      <c r="JO90" t="s">
        <v>220</v>
      </c>
      <c r="JP90" t="s">
        <v>220</v>
      </c>
      <c r="JQ90" t="s">
        <v>220</v>
      </c>
      <c r="JR90" t="s">
        <v>220</v>
      </c>
      <c r="JS90" t="s">
        <v>220</v>
      </c>
      <c r="JT90" t="s">
        <v>220</v>
      </c>
      <c r="JU90" t="s">
        <v>220</v>
      </c>
      <c r="JV90" t="s">
        <v>220</v>
      </c>
      <c r="JW90" t="s">
        <v>220</v>
      </c>
      <c r="JX90" t="s">
        <v>220</v>
      </c>
      <c r="JY90" t="s">
        <v>220</v>
      </c>
      <c r="JZ90" t="s">
        <v>220</v>
      </c>
      <c r="KA90" t="s">
        <v>220</v>
      </c>
      <c r="KB90" t="s">
        <v>220</v>
      </c>
      <c r="KC90" t="s">
        <v>220</v>
      </c>
      <c r="KD90" t="s">
        <v>220</v>
      </c>
    </row>
    <row r="91" spans="1:290" hidden="1" x14ac:dyDescent="0.3">
      <c r="A91" s="1" t="s">
        <v>89</v>
      </c>
      <c r="B91" s="2">
        <v>4057004</v>
      </c>
      <c r="C91" s="5">
        <v>9422842</v>
      </c>
      <c r="D91" s="5">
        <v>9736895</v>
      </c>
      <c r="E91" s="5">
        <v>9187772</v>
      </c>
      <c r="F91" s="5">
        <v>9635487</v>
      </c>
      <c r="G91" s="5">
        <v>9638686</v>
      </c>
      <c r="H91" s="5">
        <v>9335762</v>
      </c>
      <c r="I91" s="5">
        <v>9460482</v>
      </c>
      <c r="J91" s="5">
        <v>9390622</v>
      </c>
      <c r="K91" s="5">
        <v>9697011</v>
      </c>
      <c r="L91" s="5">
        <v>9992798</v>
      </c>
      <c r="M91" s="5">
        <v>9213827</v>
      </c>
      <c r="N91" s="5">
        <v>9667364</v>
      </c>
      <c r="O91" s="5">
        <v>9838800</v>
      </c>
      <c r="P91" s="5">
        <v>9547790</v>
      </c>
      <c r="Q91" s="5">
        <v>10106918</v>
      </c>
      <c r="R91" s="5">
        <v>9354748</v>
      </c>
      <c r="S91" s="5">
        <v>9103997</v>
      </c>
      <c r="T91" s="5">
        <v>8976071</v>
      </c>
      <c r="U91" s="5">
        <v>8469450</v>
      </c>
      <c r="V91" s="5">
        <v>8087371</v>
      </c>
      <c r="W91" s="5">
        <v>7977703</v>
      </c>
      <c r="X91" s="5">
        <v>7551505</v>
      </c>
      <c r="Y91" s="5">
        <v>7255505</v>
      </c>
      <c r="Z91" s="5">
        <v>7265817</v>
      </c>
      <c r="AA91" s="5">
        <v>7111558</v>
      </c>
      <c r="AB91" s="5">
        <v>7093480</v>
      </c>
      <c r="AC91" s="5">
        <v>6982623</v>
      </c>
      <c r="AD91" s="5">
        <v>6567957</v>
      </c>
      <c r="AE91" s="5">
        <v>6756777</v>
      </c>
      <c r="AF91" s="5">
        <v>6497098</v>
      </c>
      <c r="AG91" s="5">
        <v>6615486</v>
      </c>
      <c r="AH91" s="5">
        <v>6637734</v>
      </c>
      <c r="AI91" s="5">
        <v>20513509</v>
      </c>
      <c r="AJ91" s="5">
        <v>21243136</v>
      </c>
      <c r="AK91" s="5">
        <v>20535764</v>
      </c>
      <c r="AL91" s="5">
        <v>21250880</v>
      </c>
      <c r="AM91" s="5">
        <v>21332986</v>
      </c>
      <c r="AN91" s="5">
        <v>21846258</v>
      </c>
      <c r="AO91" s="5">
        <v>21836806</v>
      </c>
      <c r="AP91" s="5">
        <v>21849973</v>
      </c>
      <c r="AQ91" s="5">
        <v>23668523</v>
      </c>
      <c r="AR91" s="5">
        <v>25096985</v>
      </c>
      <c r="AS91" s="5">
        <v>24155211</v>
      </c>
      <c r="AT91" s="5">
        <v>26522764</v>
      </c>
      <c r="AU91" s="5">
        <v>27262930</v>
      </c>
      <c r="AV91" s="5">
        <v>26588147</v>
      </c>
      <c r="AW91" s="5">
        <v>27465859</v>
      </c>
      <c r="AX91" s="5">
        <v>26395465</v>
      </c>
      <c r="AY91" s="5">
        <v>27062860</v>
      </c>
      <c r="AZ91" s="5">
        <v>25775649</v>
      </c>
      <c r="BA91" s="5">
        <v>21888722</v>
      </c>
      <c r="BB91" s="5">
        <v>21342900</v>
      </c>
      <c r="BC91" s="5">
        <v>20594365</v>
      </c>
      <c r="BD91" s="5">
        <v>20055885</v>
      </c>
      <c r="BE91" s="5">
        <v>18907595</v>
      </c>
      <c r="BF91" s="5">
        <v>18673604</v>
      </c>
      <c r="BG91" s="5">
        <v>19985720</v>
      </c>
      <c r="BH91" s="5">
        <v>18250721</v>
      </c>
      <c r="BI91" s="5">
        <v>18641354</v>
      </c>
      <c r="BJ91" s="5">
        <v>18886011</v>
      </c>
      <c r="BK91" s="5">
        <v>18631832</v>
      </c>
      <c r="BL91" s="5">
        <v>16772838</v>
      </c>
      <c r="BM91" s="5">
        <v>16905670</v>
      </c>
      <c r="BN91" s="5">
        <v>16766117</v>
      </c>
      <c r="BO91" s="6">
        <v>13.13518515118597</v>
      </c>
      <c r="BP91" s="6">
        <v>13.32078120081788</v>
      </c>
      <c r="BQ91" s="6">
        <v>13.464404670874419</v>
      </c>
      <c r="BR91" s="6">
        <v>13.357531026225081</v>
      </c>
      <c r="BS91" s="6">
        <v>13.342120904881391</v>
      </c>
      <c r="BT91" s="6">
        <v>13.33760333098359</v>
      </c>
      <c r="BU91" s="6">
        <v>13.843461810537789</v>
      </c>
      <c r="BV91" s="6">
        <v>14.48401798067059</v>
      </c>
      <c r="BW91" s="6">
        <v>15.764432150102911</v>
      </c>
      <c r="BX91" s="6">
        <v>16.941604239043389</v>
      </c>
      <c r="BY91" s="6">
        <v>16.62693558115436</v>
      </c>
      <c r="BZ91" s="6">
        <v>16.250480354223409</v>
      </c>
      <c r="CA91" s="6">
        <v>14.72293400216876</v>
      </c>
      <c r="CB91" s="6">
        <v>12.64011854559188</v>
      </c>
      <c r="CC91" s="6">
        <v>11.524270499267519</v>
      </c>
      <c r="CD91" s="6">
        <v>10.78187434657716</v>
      </c>
      <c r="CE91" s="6">
        <v>10.84364495647675</v>
      </c>
      <c r="CF91" s="6">
        <v>10.895729776994781</v>
      </c>
      <c r="CG91" s="6">
        <v>10.908413062286909</v>
      </c>
      <c r="CH91" s="6">
        <v>11.030821567490859</v>
      </c>
      <c r="CI91" s="6" t="s">
        <v>220</v>
      </c>
      <c r="CJ91" s="6" t="s">
        <v>220</v>
      </c>
      <c r="CK91" s="6" t="s">
        <v>220</v>
      </c>
      <c r="CL91" s="6" t="s">
        <v>220</v>
      </c>
      <c r="CM91" s="6" t="s">
        <v>220</v>
      </c>
      <c r="CN91" s="6" t="s">
        <v>220</v>
      </c>
      <c r="CO91" s="6" t="s">
        <v>220</v>
      </c>
      <c r="CP91" s="6" t="s">
        <v>220</v>
      </c>
      <c r="CQ91" s="6" t="s">
        <v>220</v>
      </c>
      <c r="CR91" s="6" t="s">
        <v>220</v>
      </c>
      <c r="CS91" s="6" t="s">
        <v>220</v>
      </c>
      <c r="CT91" s="6" t="s">
        <v>220</v>
      </c>
      <c r="CU91" s="6">
        <v>12.963746329467019</v>
      </c>
      <c r="CV91" s="6">
        <v>13.1381041578174</v>
      </c>
      <c r="CW91" s="6">
        <v>13.292936871983301</v>
      </c>
      <c r="CX91" s="6">
        <v>13.13972907557547</v>
      </c>
      <c r="CY91" s="6">
        <v>13.14796401265658</v>
      </c>
      <c r="CZ91" s="6">
        <v>13.326384479182909</v>
      </c>
      <c r="DA91" s="6">
        <v>13.750979502204279</v>
      </c>
      <c r="DB91" s="6">
        <v>14.35343132921127</v>
      </c>
      <c r="DC91" s="6">
        <v>15.57210379763635</v>
      </c>
      <c r="DD91" s="6">
        <v>16.666674772720711</v>
      </c>
      <c r="DE91" s="6">
        <v>16.311681850486131</v>
      </c>
      <c r="DF91" s="6">
        <v>15.911255012002041</v>
      </c>
      <c r="DG91" s="6">
        <v>14.43723939092313</v>
      </c>
      <c r="DH91" s="6">
        <v>12.37104127903501</v>
      </c>
      <c r="DI91" s="6">
        <v>11.26496149490244</v>
      </c>
      <c r="DJ91" s="6">
        <v>10.54286077816084</v>
      </c>
      <c r="DK91" s="6">
        <v>10.16830556949453</v>
      </c>
      <c r="DL91" s="6">
        <v>10.03105494608959</v>
      </c>
      <c r="DM91" s="6">
        <v>10.139004648434449</v>
      </c>
      <c r="DN91" s="6">
        <v>10.32440609216564</v>
      </c>
      <c r="DO91" s="6" t="s">
        <v>220</v>
      </c>
      <c r="DP91" s="6" t="s">
        <v>220</v>
      </c>
      <c r="DQ91" s="6" t="s">
        <v>220</v>
      </c>
      <c r="DR91" s="6" t="s">
        <v>220</v>
      </c>
      <c r="DS91" s="6" t="s">
        <v>220</v>
      </c>
      <c r="DT91" s="6" t="s">
        <v>220</v>
      </c>
      <c r="DU91" s="6" t="s">
        <v>220</v>
      </c>
      <c r="DV91" s="6" t="s">
        <v>220</v>
      </c>
      <c r="DW91" s="6" t="s">
        <v>220</v>
      </c>
      <c r="DX91" s="6" t="s">
        <v>220</v>
      </c>
      <c r="DY91" s="6" t="s">
        <v>220</v>
      </c>
      <c r="DZ91" s="6" t="s">
        <v>220</v>
      </c>
      <c r="EA91" s="6">
        <v>11.598125066726153</v>
      </c>
      <c r="EB91" s="6">
        <v>11.689867425895773</v>
      </c>
      <c r="EC91" s="6">
        <v>11.521867159756777</v>
      </c>
      <c r="ED91" s="6">
        <v>11.413828901434872</v>
      </c>
      <c r="EE91" s="6">
        <v>11.548773349396381</v>
      </c>
      <c r="EF91" s="6">
        <v>11.248198058176719</v>
      </c>
      <c r="EG91" s="6">
        <v>11.743779201078677</v>
      </c>
      <c r="EH91" s="6">
        <v>12.596588383602279</v>
      </c>
      <c r="EI91" s="6">
        <v>14.487464229957045</v>
      </c>
      <c r="EJ91" s="6">
        <v>16.765546222944387</v>
      </c>
      <c r="EK91" s="6">
        <v>16.626261812816757</v>
      </c>
      <c r="EL91" s="6">
        <v>16.250458760009451</v>
      </c>
      <c r="EM91" s="6">
        <v>14.722934002168762</v>
      </c>
      <c r="EN91" s="6">
        <v>12.640118545591884</v>
      </c>
      <c r="EO91" s="6">
        <v>11.521494485262471</v>
      </c>
      <c r="EP91" s="6">
        <v>10.455193448289574</v>
      </c>
      <c r="EQ91" s="6">
        <v>10.553144953804356</v>
      </c>
      <c r="ER91" s="6">
        <v>10.893764097899849</v>
      </c>
      <c r="ES91" s="6">
        <v>10.881167017929146</v>
      </c>
      <c r="ET91" s="6">
        <v>10.975532098131765</v>
      </c>
      <c r="EU91" s="6" t="s">
        <v>220</v>
      </c>
      <c r="EV91" s="6" t="s">
        <v>220</v>
      </c>
      <c r="EW91" s="6" t="s">
        <v>220</v>
      </c>
      <c r="EX91" s="6" t="s">
        <v>220</v>
      </c>
      <c r="EY91" s="6" t="s">
        <v>220</v>
      </c>
      <c r="EZ91" s="6" t="s">
        <v>220</v>
      </c>
      <c r="FA91" s="6" t="s">
        <v>220</v>
      </c>
      <c r="FB91" s="6" t="s">
        <v>220</v>
      </c>
      <c r="FC91" s="6" t="s">
        <v>220</v>
      </c>
      <c r="FD91" s="6" t="s">
        <v>220</v>
      </c>
      <c r="FE91" s="6" t="s">
        <v>220</v>
      </c>
      <c r="FF91" s="6" t="s">
        <v>220</v>
      </c>
      <c r="FG91" s="6">
        <v>8.3069693698076446</v>
      </c>
      <c r="FH91" s="6">
        <v>8.2865475018175321</v>
      </c>
      <c r="FI91" s="6">
        <v>8.275747589400785</v>
      </c>
      <c r="FJ91" s="6">
        <v>8.0893027764995917</v>
      </c>
      <c r="FK91" s="6">
        <v>8.1166801255896033</v>
      </c>
      <c r="FL91" s="6">
        <v>7.9938313216148877</v>
      </c>
      <c r="FM91" s="6">
        <v>8.2105471030554309</v>
      </c>
      <c r="FN91" s="6">
        <v>8.8245057765053367</v>
      </c>
      <c r="FO91" s="6">
        <v>10.329776680829037</v>
      </c>
      <c r="FP91" s="6">
        <v>12.231988806947175</v>
      </c>
      <c r="FQ91" s="6">
        <v>12.896564033566131</v>
      </c>
      <c r="FR91" s="6">
        <v>13.319031485277742</v>
      </c>
      <c r="FS91" s="6">
        <v>12.284191256503634</v>
      </c>
      <c r="FT91" s="6">
        <v>10.627364194291712</v>
      </c>
      <c r="FU91" s="6">
        <v>9.7062285396442398</v>
      </c>
      <c r="FV91" s="6">
        <v>8.81659024808088</v>
      </c>
      <c r="FW91" s="6">
        <v>9.4948340035322065</v>
      </c>
      <c r="FX91" s="6">
        <v>9.9756786037973484</v>
      </c>
      <c r="FY91" s="6">
        <v>9.8900777777093634</v>
      </c>
      <c r="FZ91" s="6">
        <v>9.6572229911662664</v>
      </c>
      <c r="GA91" s="6" t="s">
        <v>220</v>
      </c>
      <c r="GB91" s="6" t="s">
        <v>220</v>
      </c>
      <c r="GC91" s="6" t="s">
        <v>220</v>
      </c>
      <c r="GD91" s="6" t="s">
        <v>220</v>
      </c>
      <c r="GE91" s="6" t="s">
        <v>220</v>
      </c>
      <c r="GF91" s="6" t="s">
        <v>220</v>
      </c>
      <c r="GG91" s="6" t="s">
        <v>220</v>
      </c>
      <c r="GH91" s="6" t="s">
        <v>220</v>
      </c>
      <c r="GI91" s="6" t="s">
        <v>220</v>
      </c>
      <c r="GJ91" s="6" t="s">
        <v>220</v>
      </c>
      <c r="GK91" s="6" t="s">
        <v>220</v>
      </c>
      <c r="GL91" s="6" t="s">
        <v>220</v>
      </c>
      <c r="GM91" s="5">
        <v>1006549</v>
      </c>
      <c r="GN91" s="5">
        <v>999618</v>
      </c>
      <c r="GO91" s="5">
        <v>991519</v>
      </c>
      <c r="GP91" s="5">
        <v>983838</v>
      </c>
      <c r="GQ91" s="5">
        <v>977420</v>
      </c>
      <c r="GR91" s="5">
        <v>972485</v>
      </c>
      <c r="GS91" s="5">
        <v>969980</v>
      </c>
      <c r="GT91" s="5">
        <v>973511</v>
      </c>
      <c r="GU91" s="5">
        <v>972732</v>
      </c>
      <c r="GV91" s="5">
        <v>971089</v>
      </c>
      <c r="GW91" s="5">
        <v>968625</v>
      </c>
      <c r="GX91" s="5">
        <v>965511</v>
      </c>
      <c r="GY91" s="5">
        <v>961643</v>
      </c>
      <c r="GZ91" s="5">
        <v>958986</v>
      </c>
      <c r="HA91" s="5">
        <v>946379</v>
      </c>
      <c r="HB91" s="5">
        <v>935692</v>
      </c>
      <c r="HC91" s="5">
        <v>927793</v>
      </c>
      <c r="HD91" s="5">
        <v>918089</v>
      </c>
      <c r="HE91" s="5">
        <v>904390</v>
      </c>
      <c r="HF91" s="5">
        <v>891173</v>
      </c>
      <c r="HG91" s="5" t="s">
        <v>220</v>
      </c>
      <c r="HH91" s="5" t="s">
        <v>220</v>
      </c>
      <c r="HI91" s="5" t="s">
        <v>220</v>
      </c>
      <c r="HJ91" s="5" t="s">
        <v>220</v>
      </c>
      <c r="HK91" s="5" t="s">
        <v>220</v>
      </c>
      <c r="HL91" s="5" t="s">
        <v>220</v>
      </c>
      <c r="HM91" s="5" t="s">
        <v>220</v>
      </c>
      <c r="HN91" s="5" t="s">
        <v>220</v>
      </c>
      <c r="HO91" s="5" t="s">
        <v>220</v>
      </c>
      <c r="HP91" s="5" t="s">
        <v>220</v>
      </c>
      <c r="HQ91" s="5" t="s">
        <v>220</v>
      </c>
      <c r="HR91" s="5" t="s">
        <v>220</v>
      </c>
      <c r="HS91" s="5">
        <v>1138696</v>
      </c>
      <c r="HT91" s="5">
        <v>1131190</v>
      </c>
      <c r="HU91" s="5">
        <v>1122087</v>
      </c>
      <c r="HV91" s="5">
        <v>1113459</v>
      </c>
      <c r="HW91" s="5">
        <v>1106242</v>
      </c>
      <c r="HX91" s="5">
        <v>1100630</v>
      </c>
      <c r="HY91" s="5">
        <v>1096950</v>
      </c>
      <c r="HZ91" s="5">
        <v>1100165</v>
      </c>
      <c r="IA91" s="5">
        <v>1099194</v>
      </c>
      <c r="IB91" s="5">
        <v>1097078</v>
      </c>
      <c r="IC91" s="5">
        <v>1093885</v>
      </c>
      <c r="ID91" s="5">
        <v>1089980</v>
      </c>
      <c r="IE91" s="5">
        <v>1085245</v>
      </c>
      <c r="IF91" s="5">
        <v>1081904</v>
      </c>
      <c r="IG91" s="5">
        <v>1067247</v>
      </c>
      <c r="IH91" s="5">
        <v>1054959</v>
      </c>
      <c r="II91" s="5">
        <v>1045395</v>
      </c>
      <c r="IJ91" s="5">
        <v>1033937</v>
      </c>
      <c r="IK91" s="5">
        <v>1017712</v>
      </c>
      <c r="IL91" s="5">
        <v>1002120</v>
      </c>
      <c r="IM91" s="5" t="s">
        <v>220</v>
      </c>
      <c r="IN91" s="5" t="s">
        <v>220</v>
      </c>
      <c r="IO91" s="5" t="s">
        <v>220</v>
      </c>
      <c r="IP91" s="5" t="s">
        <v>220</v>
      </c>
      <c r="IQ91" s="5" t="s">
        <v>220</v>
      </c>
      <c r="IR91" s="5" t="s">
        <v>220</v>
      </c>
      <c r="IS91" s="5" t="s">
        <v>220</v>
      </c>
      <c r="IT91" s="5" t="s">
        <v>220</v>
      </c>
      <c r="IU91" s="5" t="s">
        <v>220</v>
      </c>
      <c r="IV91" s="5" t="s">
        <v>220</v>
      </c>
      <c r="IW91" s="5" t="s">
        <v>220</v>
      </c>
      <c r="IX91" s="5" t="s">
        <v>220</v>
      </c>
      <c r="IY91">
        <v>20391155</v>
      </c>
      <c r="IZ91">
        <v>21084909</v>
      </c>
      <c r="JA91">
        <v>20319844</v>
      </c>
      <c r="JB91">
        <v>20943313</v>
      </c>
      <c r="JC91">
        <v>21061616</v>
      </c>
      <c r="JD91">
        <v>20812886</v>
      </c>
      <c r="JE91">
        <v>20893358</v>
      </c>
      <c r="JF91">
        <v>20812497</v>
      </c>
      <c r="JG91">
        <v>21481810</v>
      </c>
      <c r="JH91">
        <v>22131585</v>
      </c>
      <c r="JI91">
        <v>21071597</v>
      </c>
      <c r="JJ91">
        <v>22235821</v>
      </c>
      <c r="JK91">
        <v>22679051</v>
      </c>
      <c r="JL91">
        <v>21915500</v>
      </c>
      <c r="JM91">
        <v>22699414</v>
      </c>
      <c r="JN91">
        <v>21375690</v>
      </c>
      <c r="JO91">
        <v>20859480</v>
      </c>
      <c r="JP91">
        <v>20736474</v>
      </c>
      <c r="JQ91">
        <v>19813646</v>
      </c>
      <c r="JR91">
        <v>19182150</v>
      </c>
      <c r="JS91" t="s">
        <v>220</v>
      </c>
      <c r="JT91" t="s">
        <v>220</v>
      </c>
      <c r="JU91" t="s">
        <v>220</v>
      </c>
      <c r="JV91" t="s">
        <v>220</v>
      </c>
      <c r="JW91" t="s">
        <v>220</v>
      </c>
      <c r="JX91" t="s">
        <v>220</v>
      </c>
      <c r="JY91" t="s">
        <v>220</v>
      </c>
      <c r="JZ91" t="s">
        <v>220</v>
      </c>
      <c r="KA91" t="s">
        <v>220</v>
      </c>
      <c r="KB91" t="s">
        <v>220</v>
      </c>
      <c r="KC91" t="s">
        <v>220</v>
      </c>
      <c r="KD91" t="s">
        <v>220</v>
      </c>
    </row>
    <row r="92" spans="1:290" hidden="1" x14ac:dyDescent="0.3">
      <c r="A92" s="1" t="s">
        <v>90</v>
      </c>
      <c r="B92" s="2">
        <v>4060829</v>
      </c>
      <c r="C92" s="5" t="s">
        <v>220</v>
      </c>
      <c r="D92" s="5" t="s">
        <v>220</v>
      </c>
      <c r="E92" s="5" t="s">
        <v>220</v>
      </c>
      <c r="F92" s="5" t="s">
        <v>220</v>
      </c>
      <c r="G92" s="5" t="s">
        <v>220</v>
      </c>
      <c r="H92" s="5" t="s">
        <v>220</v>
      </c>
      <c r="I92" s="5" t="s">
        <v>220</v>
      </c>
      <c r="J92" s="5" t="s">
        <v>220</v>
      </c>
      <c r="K92" s="5" t="s">
        <v>220</v>
      </c>
      <c r="L92" s="5" t="s">
        <v>220</v>
      </c>
      <c r="M92" s="5" t="s">
        <v>220</v>
      </c>
      <c r="N92" s="5" t="s">
        <v>220</v>
      </c>
      <c r="O92" s="5" t="s">
        <v>220</v>
      </c>
      <c r="P92" s="5" t="s">
        <v>220</v>
      </c>
      <c r="Q92" s="5" t="s">
        <v>220</v>
      </c>
      <c r="R92" s="5" t="s">
        <v>220</v>
      </c>
      <c r="S92" s="5" t="s">
        <v>220</v>
      </c>
      <c r="T92" s="5" t="s">
        <v>220</v>
      </c>
      <c r="U92" s="5" t="s">
        <v>220</v>
      </c>
      <c r="V92" s="5" t="s">
        <v>220</v>
      </c>
      <c r="W92" s="5" t="s">
        <v>220</v>
      </c>
      <c r="X92" s="5" t="s">
        <v>220</v>
      </c>
      <c r="Y92" s="5" t="s">
        <v>220</v>
      </c>
      <c r="Z92" s="5" t="s">
        <v>220</v>
      </c>
      <c r="AA92" s="5" t="s">
        <v>220</v>
      </c>
      <c r="AB92" s="5" t="s">
        <v>220</v>
      </c>
      <c r="AC92" s="5" t="s">
        <v>220</v>
      </c>
      <c r="AD92" s="5" t="s">
        <v>220</v>
      </c>
      <c r="AE92" s="5">
        <v>2556272</v>
      </c>
      <c r="AF92" s="5">
        <v>2403444</v>
      </c>
      <c r="AG92" s="5">
        <v>2248376</v>
      </c>
      <c r="AH92" s="5">
        <v>2296412</v>
      </c>
      <c r="AI92" s="5" t="s">
        <v>220</v>
      </c>
      <c r="AJ92" s="5" t="s">
        <v>220</v>
      </c>
      <c r="AK92" s="5" t="s">
        <v>220</v>
      </c>
      <c r="AL92" s="5" t="s">
        <v>220</v>
      </c>
      <c r="AM92" s="5" t="s">
        <v>220</v>
      </c>
      <c r="AN92" s="5" t="s">
        <v>220</v>
      </c>
      <c r="AO92" s="5" t="s">
        <v>220</v>
      </c>
      <c r="AP92" s="5" t="s">
        <v>220</v>
      </c>
      <c r="AQ92" s="5" t="s">
        <v>220</v>
      </c>
      <c r="AR92" s="5" t="s">
        <v>220</v>
      </c>
      <c r="AS92" s="5" t="s">
        <v>220</v>
      </c>
      <c r="AT92" s="5" t="s">
        <v>220</v>
      </c>
      <c r="AU92" s="5" t="s">
        <v>220</v>
      </c>
      <c r="AV92" s="5" t="s">
        <v>220</v>
      </c>
      <c r="AW92" s="5" t="s">
        <v>220</v>
      </c>
      <c r="AX92" s="5" t="s">
        <v>220</v>
      </c>
      <c r="AY92" s="5" t="s">
        <v>220</v>
      </c>
      <c r="AZ92" s="5" t="s">
        <v>220</v>
      </c>
      <c r="BA92" s="5" t="s">
        <v>220</v>
      </c>
      <c r="BB92" s="5" t="s">
        <v>220</v>
      </c>
      <c r="BC92" s="5" t="s">
        <v>220</v>
      </c>
      <c r="BD92" s="5" t="s">
        <v>220</v>
      </c>
      <c r="BE92" s="5" t="s">
        <v>220</v>
      </c>
      <c r="BF92" s="5" t="s">
        <v>220</v>
      </c>
      <c r="BG92" s="5" t="s">
        <v>220</v>
      </c>
      <c r="BH92" s="5" t="s">
        <v>220</v>
      </c>
      <c r="BI92" s="5" t="s">
        <v>220</v>
      </c>
      <c r="BJ92" s="5" t="s">
        <v>220</v>
      </c>
      <c r="BK92" s="5">
        <v>9281483</v>
      </c>
      <c r="BL92" s="5">
        <v>9129184</v>
      </c>
      <c r="BM92" s="5">
        <v>9064393</v>
      </c>
      <c r="BN92" s="5">
        <v>9128991</v>
      </c>
      <c r="BO92" s="6" t="s">
        <v>220</v>
      </c>
      <c r="BP92" s="6" t="s">
        <v>220</v>
      </c>
      <c r="BQ92" s="6" t="s">
        <v>220</v>
      </c>
      <c r="BR92" s="6" t="s">
        <v>220</v>
      </c>
      <c r="BS92" s="6" t="s">
        <v>220</v>
      </c>
      <c r="BT92" s="6" t="s">
        <v>220</v>
      </c>
      <c r="BU92" s="6" t="s">
        <v>220</v>
      </c>
      <c r="BV92" s="6" t="s">
        <v>220</v>
      </c>
      <c r="BW92" s="6" t="s">
        <v>220</v>
      </c>
      <c r="BX92" s="6" t="s">
        <v>220</v>
      </c>
      <c r="BY92" s="6" t="s">
        <v>220</v>
      </c>
      <c r="BZ92" s="6" t="s">
        <v>220</v>
      </c>
      <c r="CA92" s="6" t="s">
        <v>220</v>
      </c>
      <c r="CB92" s="6" t="s">
        <v>220</v>
      </c>
      <c r="CC92" s="6" t="s">
        <v>220</v>
      </c>
      <c r="CD92" s="6" t="s">
        <v>220</v>
      </c>
      <c r="CE92" s="6" t="s">
        <v>220</v>
      </c>
      <c r="CF92" s="6" t="s">
        <v>220</v>
      </c>
      <c r="CG92" s="6" t="s">
        <v>220</v>
      </c>
      <c r="CH92" s="6" t="s">
        <v>220</v>
      </c>
      <c r="CI92" s="6" t="s">
        <v>220</v>
      </c>
      <c r="CJ92" s="6" t="s">
        <v>220</v>
      </c>
      <c r="CK92" s="6" t="s">
        <v>220</v>
      </c>
      <c r="CL92" s="6" t="s">
        <v>220</v>
      </c>
      <c r="CM92" s="6" t="s">
        <v>220</v>
      </c>
      <c r="CN92" s="6" t="s">
        <v>220</v>
      </c>
      <c r="CO92" s="6" t="s">
        <v>220</v>
      </c>
      <c r="CP92" s="6" t="s">
        <v>220</v>
      </c>
      <c r="CQ92" s="6" t="s">
        <v>220</v>
      </c>
      <c r="CR92" s="6" t="s">
        <v>220</v>
      </c>
      <c r="CS92" s="6" t="s">
        <v>220</v>
      </c>
      <c r="CT92" s="6" t="s">
        <v>220</v>
      </c>
      <c r="CU92" s="6" t="s">
        <v>220</v>
      </c>
      <c r="CV92" s="6" t="s">
        <v>220</v>
      </c>
      <c r="CW92" s="6" t="s">
        <v>220</v>
      </c>
      <c r="CX92" s="6" t="s">
        <v>220</v>
      </c>
      <c r="CY92" s="6" t="s">
        <v>220</v>
      </c>
      <c r="CZ92" s="6" t="s">
        <v>220</v>
      </c>
      <c r="DA92" s="6" t="s">
        <v>220</v>
      </c>
      <c r="DB92" s="6" t="s">
        <v>220</v>
      </c>
      <c r="DC92" s="6" t="s">
        <v>220</v>
      </c>
      <c r="DD92" s="6" t="s">
        <v>220</v>
      </c>
      <c r="DE92" s="6" t="s">
        <v>220</v>
      </c>
      <c r="DF92" s="6" t="s">
        <v>220</v>
      </c>
      <c r="DG92" s="6" t="s">
        <v>220</v>
      </c>
      <c r="DH92" s="6" t="s">
        <v>220</v>
      </c>
      <c r="DI92" s="6" t="s">
        <v>220</v>
      </c>
      <c r="DJ92" s="6" t="s">
        <v>220</v>
      </c>
      <c r="DK92" s="6" t="s">
        <v>220</v>
      </c>
      <c r="DL92" s="6" t="s">
        <v>220</v>
      </c>
      <c r="DM92" s="6" t="s">
        <v>220</v>
      </c>
      <c r="DN92" s="6" t="s">
        <v>220</v>
      </c>
      <c r="DO92" s="6" t="s">
        <v>220</v>
      </c>
      <c r="DP92" s="6" t="s">
        <v>220</v>
      </c>
      <c r="DQ92" s="6" t="s">
        <v>220</v>
      </c>
      <c r="DR92" s="6" t="s">
        <v>220</v>
      </c>
      <c r="DS92" s="6" t="s">
        <v>220</v>
      </c>
      <c r="DT92" s="6" t="s">
        <v>220</v>
      </c>
      <c r="DU92" s="6" t="s">
        <v>220</v>
      </c>
      <c r="DV92" s="6" t="s">
        <v>220</v>
      </c>
      <c r="DW92" s="6" t="s">
        <v>220</v>
      </c>
      <c r="DX92" s="6" t="s">
        <v>220</v>
      </c>
      <c r="DY92" s="6" t="s">
        <v>220</v>
      </c>
      <c r="DZ92" s="6" t="s">
        <v>220</v>
      </c>
      <c r="EA92" s="6" t="s">
        <v>220</v>
      </c>
      <c r="EB92" s="6" t="s">
        <v>220</v>
      </c>
      <c r="EC92" s="6" t="s">
        <v>220</v>
      </c>
      <c r="ED92" s="6" t="s">
        <v>220</v>
      </c>
      <c r="EE92" s="6" t="s">
        <v>220</v>
      </c>
      <c r="EF92" s="6" t="s">
        <v>220</v>
      </c>
      <c r="EG92" s="6" t="s">
        <v>220</v>
      </c>
      <c r="EH92" s="6" t="s">
        <v>220</v>
      </c>
      <c r="EI92" s="6" t="s">
        <v>220</v>
      </c>
      <c r="EJ92" s="6" t="s">
        <v>220</v>
      </c>
      <c r="EK92" s="6" t="s">
        <v>220</v>
      </c>
      <c r="EL92" s="6" t="s">
        <v>220</v>
      </c>
      <c r="EM92" s="6" t="s">
        <v>220</v>
      </c>
      <c r="EN92" s="6" t="s">
        <v>220</v>
      </c>
      <c r="EO92" s="6" t="s">
        <v>220</v>
      </c>
      <c r="EP92" s="6" t="s">
        <v>220</v>
      </c>
      <c r="EQ92" s="6" t="s">
        <v>220</v>
      </c>
      <c r="ER92" s="6" t="s">
        <v>220</v>
      </c>
      <c r="ES92" s="6" t="s">
        <v>220</v>
      </c>
      <c r="ET92" s="6" t="s">
        <v>220</v>
      </c>
      <c r="EU92" s="6" t="s">
        <v>220</v>
      </c>
      <c r="EV92" s="6" t="s">
        <v>220</v>
      </c>
      <c r="EW92" s="6" t="s">
        <v>220</v>
      </c>
      <c r="EX92" s="6" t="s">
        <v>220</v>
      </c>
      <c r="EY92" s="6" t="s">
        <v>220</v>
      </c>
      <c r="EZ92" s="6" t="s">
        <v>220</v>
      </c>
      <c r="FA92" s="6" t="s">
        <v>220</v>
      </c>
      <c r="FB92" s="6" t="s">
        <v>220</v>
      </c>
      <c r="FC92" s="6" t="s">
        <v>220</v>
      </c>
      <c r="FD92" s="6" t="s">
        <v>220</v>
      </c>
      <c r="FE92" s="6" t="s">
        <v>220</v>
      </c>
      <c r="FF92" s="6" t="s">
        <v>220</v>
      </c>
      <c r="FG92" s="6" t="s">
        <v>220</v>
      </c>
      <c r="FH92" s="6" t="s">
        <v>220</v>
      </c>
      <c r="FI92" s="6" t="s">
        <v>220</v>
      </c>
      <c r="FJ92" s="6" t="s">
        <v>220</v>
      </c>
      <c r="FK92" s="6" t="s">
        <v>220</v>
      </c>
      <c r="FL92" s="6" t="s">
        <v>220</v>
      </c>
      <c r="FM92" s="6" t="s">
        <v>220</v>
      </c>
      <c r="FN92" s="6" t="s">
        <v>220</v>
      </c>
      <c r="FO92" s="6" t="s">
        <v>220</v>
      </c>
      <c r="FP92" s="6" t="s">
        <v>220</v>
      </c>
      <c r="FQ92" s="6" t="s">
        <v>220</v>
      </c>
      <c r="FR92" s="6" t="s">
        <v>220</v>
      </c>
      <c r="FS92" s="6" t="s">
        <v>220</v>
      </c>
      <c r="FT92" s="6" t="s">
        <v>220</v>
      </c>
      <c r="FU92" s="6" t="s">
        <v>220</v>
      </c>
      <c r="FV92" s="6" t="s">
        <v>220</v>
      </c>
      <c r="FW92" s="6" t="s">
        <v>220</v>
      </c>
      <c r="FX92" s="6" t="s">
        <v>220</v>
      </c>
      <c r="FY92" s="6" t="s">
        <v>220</v>
      </c>
      <c r="FZ92" s="6" t="s">
        <v>220</v>
      </c>
      <c r="GA92" s="6" t="s">
        <v>220</v>
      </c>
      <c r="GB92" s="6" t="s">
        <v>220</v>
      </c>
      <c r="GC92" s="6" t="s">
        <v>220</v>
      </c>
      <c r="GD92" s="6" t="s">
        <v>220</v>
      </c>
      <c r="GE92" s="6" t="s">
        <v>220</v>
      </c>
      <c r="GF92" s="6" t="s">
        <v>220</v>
      </c>
      <c r="GG92" s="6" t="s">
        <v>220</v>
      </c>
      <c r="GH92" s="6" t="s">
        <v>220</v>
      </c>
      <c r="GI92" s="6" t="s">
        <v>220</v>
      </c>
      <c r="GJ92" s="6" t="s">
        <v>220</v>
      </c>
      <c r="GK92" s="6" t="s">
        <v>220</v>
      </c>
      <c r="GL92" s="6" t="s">
        <v>220</v>
      </c>
      <c r="GM92" s="5" t="s">
        <v>220</v>
      </c>
      <c r="GN92" s="5" t="s">
        <v>220</v>
      </c>
      <c r="GO92" s="5" t="s">
        <v>220</v>
      </c>
      <c r="GP92" s="5" t="s">
        <v>220</v>
      </c>
      <c r="GQ92" s="5" t="s">
        <v>220</v>
      </c>
      <c r="GR92" s="5" t="s">
        <v>220</v>
      </c>
      <c r="GS92" s="5" t="s">
        <v>220</v>
      </c>
      <c r="GT92" s="5" t="s">
        <v>220</v>
      </c>
      <c r="GU92" s="5" t="s">
        <v>220</v>
      </c>
      <c r="GV92" s="5" t="s">
        <v>220</v>
      </c>
      <c r="GW92" s="5" t="s">
        <v>220</v>
      </c>
      <c r="GX92" s="5" t="s">
        <v>220</v>
      </c>
      <c r="GY92" s="5" t="s">
        <v>220</v>
      </c>
      <c r="GZ92" s="5" t="s">
        <v>220</v>
      </c>
      <c r="HA92" s="5" t="s">
        <v>220</v>
      </c>
      <c r="HB92" s="5" t="s">
        <v>220</v>
      </c>
      <c r="HC92" s="5" t="s">
        <v>220</v>
      </c>
      <c r="HD92" s="5" t="s">
        <v>220</v>
      </c>
      <c r="HE92" s="5" t="s">
        <v>220</v>
      </c>
      <c r="HF92" s="5" t="s">
        <v>220</v>
      </c>
      <c r="HG92" s="5" t="s">
        <v>220</v>
      </c>
      <c r="HH92" s="5" t="s">
        <v>220</v>
      </c>
      <c r="HI92" s="5" t="s">
        <v>220</v>
      </c>
      <c r="HJ92" s="5" t="s">
        <v>220</v>
      </c>
      <c r="HK92" s="5" t="s">
        <v>220</v>
      </c>
      <c r="HL92" s="5" t="s">
        <v>220</v>
      </c>
      <c r="HM92" s="5" t="s">
        <v>220</v>
      </c>
      <c r="HN92" s="5" t="s">
        <v>220</v>
      </c>
      <c r="HO92" s="5" t="s">
        <v>220</v>
      </c>
      <c r="HP92" s="5" t="s">
        <v>220</v>
      </c>
      <c r="HQ92" s="5" t="s">
        <v>220</v>
      </c>
      <c r="HR92" s="5" t="s">
        <v>220</v>
      </c>
      <c r="HS92" s="5" t="s">
        <v>220</v>
      </c>
      <c r="HT92" s="5" t="s">
        <v>220</v>
      </c>
      <c r="HU92" s="5" t="s">
        <v>220</v>
      </c>
      <c r="HV92" s="5" t="s">
        <v>220</v>
      </c>
      <c r="HW92" s="5" t="s">
        <v>220</v>
      </c>
      <c r="HX92" s="5" t="s">
        <v>220</v>
      </c>
      <c r="HY92" s="5" t="s">
        <v>220</v>
      </c>
      <c r="HZ92" s="5" t="s">
        <v>220</v>
      </c>
      <c r="IA92" s="5" t="s">
        <v>220</v>
      </c>
      <c r="IB92" s="5" t="s">
        <v>220</v>
      </c>
      <c r="IC92" s="5" t="s">
        <v>220</v>
      </c>
      <c r="ID92" s="5" t="s">
        <v>220</v>
      </c>
      <c r="IE92" s="5" t="s">
        <v>220</v>
      </c>
      <c r="IF92" s="5" t="s">
        <v>220</v>
      </c>
      <c r="IG92" s="5" t="s">
        <v>220</v>
      </c>
      <c r="IH92" s="5" t="s">
        <v>220</v>
      </c>
      <c r="II92" s="5" t="s">
        <v>220</v>
      </c>
      <c r="IJ92" s="5" t="s">
        <v>220</v>
      </c>
      <c r="IK92" s="5" t="s">
        <v>220</v>
      </c>
      <c r="IL92" s="5" t="s">
        <v>220</v>
      </c>
      <c r="IM92" s="5" t="s">
        <v>220</v>
      </c>
      <c r="IN92" s="5" t="s">
        <v>220</v>
      </c>
      <c r="IO92" s="5" t="s">
        <v>220</v>
      </c>
      <c r="IP92" s="5" t="s">
        <v>220</v>
      </c>
      <c r="IQ92" s="5" t="s">
        <v>220</v>
      </c>
      <c r="IR92" s="5" t="s">
        <v>220</v>
      </c>
      <c r="IS92" s="5" t="s">
        <v>220</v>
      </c>
      <c r="IT92" s="5" t="s">
        <v>220</v>
      </c>
      <c r="IU92" s="5" t="s">
        <v>220</v>
      </c>
      <c r="IV92" s="5" t="s">
        <v>220</v>
      </c>
      <c r="IW92" s="5" t="s">
        <v>220</v>
      </c>
      <c r="IX92" s="5" t="s">
        <v>220</v>
      </c>
      <c r="IY92" t="s">
        <v>220</v>
      </c>
      <c r="IZ92" t="s">
        <v>220</v>
      </c>
      <c r="JA92" t="s">
        <v>220</v>
      </c>
      <c r="JB92" t="s">
        <v>220</v>
      </c>
      <c r="JC92" t="s">
        <v>220</v>
      </c>
      <c r="JD92" t="s">
        <v>220</v>
      </c>
      <c r="JE92" t="s">
        <v>220</v>
      </c>
      <c r="JF92" t="s">
        <v>220</v>
      </c>
      <c r="JG92" t="s">
        <v>220</v>
      </c>
      <c r="JH92" t="s">
        <v>220</v>
      </c>
      <c r="JI92" t="s">
        <v>220</v>
      </c>
      <c r="JJ92" t="s">
        <v>220</v>
      </c>
      <c r="JK92" t="s">
        <v>220</v>
      </c>
      <c r="JL92" t="s">
        <v>220</v>
      </c>
      <c r="JM92" t="s">
        <v>220</v>
      </c>
      <c r="JN92" t="s">
        <v>220</v>
      </c>
      <c r="JO92" t="s">
        <v>220</v>
      </c>
      <c r="JP92" t="s">
        <v>220</v>
      </c>
      <c r="JQ92" t="s">
        <v>220</v>
      </c>
      <c r="JR92" t="s">
        <v>220</v>
      </c>
      <c r="JS92" t="s">
        <v>220</v>
      </c>
      <c r="JT92" t="s">
        <v>220</v>
      </c>
      <c r="JU92" t="s">
        <v>220</v>
      </c>
      <c r="JV92" t="s">
        <v>220</v>
      </c>
      <c r="JW92" t="s">
        <v>220</v>
      </c>
      <c r="JX92" t="s">
        <v>220</v>
      </c>
      <c r="JY92" t="s">
        <v>220</v>
      </c>
      <c r="JZ92" t="s">
        <v>220</v>
      </c>
      <c r="KA92" t="s">
        <v>220</v>
      </c>
      <c r="KB92" t="s">
        <v>220</v>
      </c>
      <c r="KC92" t="s">
        <v>220</v>
      </c>
      <c r="KD92" t="s">
        <v>220</v>
      </c>
    </row>
    <row r="93" spans="1:290" hidden="1" x14ac:dyDescent="0.3">
      <c r="A93" s="1" t="s">
        <v>91</v>
      </c>
      <c r="B93" s="2">
        <v>4057006</v>
      </c>
      <c r="C93" s="5">
        <v>2051369</v>
      </c>
      <c r="D93" s="5">
        <v>2158539</v>
      </c>
      <c r="E93" s="5">
        <v>1932804</v>
      </c>
      <c r="F93" s="5">
        <v>2128530</v>
      </c>
      <c r="G93" s="5">
        <v>2192126</v>
      </c>
      <c r="H93" s="5">
        <v>2350431</v>
      </c>
      <c r="I93" s="5">
        <v>2311805</v>
      </c>
      <c r="J93" s="5">
        <v>2240727</v>
      </c>
      <c r="K93" s="5">
        <v>2342021</v>
      </c>
      <c r="L93" s="5">
        <v>2613510</v>
      </c>
      <c r="M93" s="5">
        <v>2425612</v>
      </c>
      <c r="N93" s="5">
        <v>2481169</v>
      </c>
      <c r="O93" s="5">
        <v>2484565</v>
      </c>
      <c r="P93" s="5">
        <v>2409237</v>
      </c>
      <c r="Q93" s="5">
        <v>2533727</v>
      </c>
      <c r="R93" s="5">
        <v>2411361</v>
      </c>
      <c r="S93" s="5">
        <v>2356514</v>
      </c>
      <c r="T93" s="5">
        <v>2468625</v>
      </c>
      <c r="U93" s="5">
        <v>2312428</v>
      </c>
      <c r="V93" s="5">
        <v>2324008</v>
      </c>
      <c r="W93" s="5">
        <v>2158360</v>
      </c>
      <c r="X93" s="5">
        <v>2156126</v>
      </c>
      <c r="Y93" s="5">
        <v>2196748</v>
      </c>
      <c r="Z93" s="5">
        <v>2190616</v>
      </c>
      <c r="AA93" s="5">
        <v>2191986</v>
      </c>
      <c r="AB93" s="5">
        <v>2024839</v>
      </c>
      <c r="AC93" s="5">
        <v>1971561</v>
      </c>
      <c r="AD93" s="5">
        <v>1886021</v>
      </c>
      <c r="AE93" s="5">
        <v>1897051</v>
      </c>
      <c r="AF93" s="5">
        <v>1717961</v>
      </c>
      <c r="AG93" s="5">
        <v>1735862</v>
      </c>
      <c r="AH93" s="5">
        <v>1777393</v>
      </c>
      <c r="AI93" s="5">
        <v>6590402</v>
      </c>
      <c r="AJ93" s="5">
        <v>6831329</v>
      </c>
      <c r="AK93" s="5">
        <v>7106360</v>
      </c>
      <c r="AL93" s="5">
        <v>7276047</v>
      </c>
      <c r="AM93" s="5">
        <v>8700986</v>
      </c>
      <c r="AN93" s="5">
        <v>11993933</v>
      </c>
      <c r="AO93" s="5">
        <v>9933527</v>
      </c>
      <c r="AP93" s="5">
        <v>9596887</v>
      </c>
      <c r="AQ93" s="5">
        <v>11135209</v>
      </c>
      <c r="AR93" s="5">
        <v>11202665</v>
      </c>
      <c r="AS93" s="5">
        <v>11007659</v>
      </c>
      <c r="AT93" s="5">
        <v>11872663</v>
      </c>
      <c r="AU93" s="5">
        <v>12420142</v>
      </c>
      <c r="AV93" s="5">
        <v>12405729</v>
      </c>
      <c r="AW93" s="5">
        <v>12368084</v>
      </c>
      <c r="AX93" s="5">
        <v>11800084</v>
      </c>
      <c r="AY93" s="5">
        <v>11775696</v>
      </c>
      <c r="AZ93" s="5">
        <v>10966089</v>
      </c>
      <c r="BA93" s="5">
        <v>45987823</v>
      </c>
      <c r="BB93" s="5">
        <v>12129836</v>
      </c>
      <c r="BC93" s="5">
        <v>11335605</v>
      </c>
      <c r="BD93" s="5">
        <v>11375219</v>
      </c>
      <c r="BE93" s="5">
        <v>12408472</v>
      </c>
      <c r="BF93" s="5">
        <v>10107654</v>
      </c>
      <c r="BG93" s="5">
        <v>10342484</v>
      </c>
      <c r="BH93" s="5">
        <v>9280972</v>
      </c>
      <c r="BI93" s="5">
        <v>8915681</v>
      </c>
      <c r="BJ93" s="5">
        <v>9810522</v>
      </c>
      <c r="BK93" s="5">
        <v>8646753</v>
      </c>
      <c r="BL93" s="5">
        <v>7130769</v>
      </c>
      <c r="BM93" s="5">
        <v>6873014</v>
      </c>
      <c r="BN93" s="5">
        <v>6182828</v>
      </c>
      <c r="BO93" s="6">
        <v>12.012563317472379</v>
      </c>
      <c r="BP93" s="6">
        <v>12.099572905562511</v>
      </c>
      <c r="BQ93" s="6">
        <v>12.01120237747852</v>
      </c>
      <c r="BR93" s="6">
        <v>11.935937008169949</v>
      </c>
      <c r="BS93" s="6">
        <v>10.39803368966929</v>
      </c>
      <c r="BT93" s="6">
        <v>10.09070251370918</v>
      </c>
      <c r="BU93" s="6">
        <v>9.33837412757563</v>
      </c>
      <c r="BV93" s="6">
        <v>9.1844622065130501</v>
      </c>
      <c r="BW93" s="6">
        <v>9.6570013676222306</v>
      </c>
      <c r="BX93" s="6">
        <v>8.6449640521750393</v>
      </c>
      <c r="BY93" s="6">
        <v>7.9263295201375898</v>
      </c>
      <c r="BZ93" s="6">
        <v>7.6550206777531002</v>
      </c>
      <c r="CA93" s="6">
        <v>6.7141733059911797</v>
      </c>
      <c r="CB93" s="6">
        <v>6.4977833231018698</v>
      </c>
      <c r="CC93" s="6">
        <v>5.6677771519978197</v>
      </c>
      <c r="CD93" s="6">
        <v>5.34892950495591</v>
      </c>
      <c r="CE93" s="6">
        <v>5.0923079208067801</v>
      </c>
      <c r="CF93" s="6">
        <v>4.8064813408273803</v>
      </c>
      <c r="CG93" s="6">
        <v>4.7518020020515204</v>
      </c>
      <c r="CH93" s="6">
        <v>4.8496821009221902</v>
      </c>
      <c r="CI93" s="6" t="s">
        <v>220</v>
      </c>
      <c r="CJ93" s="6" t="s">
        <v>220</v>
      </c>
      <c r="CK93" s="6" t="s">
        <v>220</v>
      </c>
      <c r="CL93" s="6" t="s">
        <v>220</v>
      </c>
      <c r="CM93" s="6" t="s">
        <v>220</v>
      </c>
      <c r="CN93" s="6" t="s">
        <v>220</v>
      </c>
      <c r="CO93" s="6" t="s">
        <v>220</v>
      </c>
      <c r="CP93" s="6" t="s">
        <v>220</v>
      </c>
      <c r="CQ93" s="6" t="s">
        <v>220</v>
      </c>
      <c r="CR93" s="6" t="s">
        <v>220</v>
      </c>
      <c r="CS93" s="6" t="s">
        <v>220</v>
      </c>
      <c r="CT93" s="6" t="s">
        <v>220</v>
      </c>
      <c r="CU93" s="6">
        <v>9.7793943999843709</v>
      </c>
      <c r="CV93" s="6">
        <v>9.9298040162609507</v>
      </c>
      <c r="CW93" s="6">
        <v>9.6981935907191907</v>
      </c>
      <c r="CX93" s="6">
        <v>9.77043500627782</v>
      </c>
      <c r="CY93" s="6">
        <v>8.6360055579845607</v>
      </c>
      <c r="CZ93" s="6">
        <v>8.5187106240385599</v>
      </c>
      <c r="DA93" s="6">
        <v>7.8347893643477304</v>
      </c>
      <c r="DB93" s="6">
        <v>7.5223371391646703</v>
      </c>
      <c r="DC93" s="6">
        <v>8.0073886289064102</v>
      </c>
      <c r="DD93" s="6">
        <v>7.3630926679339401</v>
      </c>
      <c r="DE93" s="6">
        <v>6.9038698125870699</v>
      </c>
      <c r="DF93" s="6">
        <v>6.5761177105130599</v>
      </c>
      <c r="DG93" s="6">
        <v>5.7080983556693798</v>
      </c>
      <c r="DH93" s="6">
        <v>5.50279053905399</v>
      </c>
      <c r="DI93" s="6">
        <v>4.8641978619283304</v>
      </c>
      <c r="DJ93" s="6">
        <v>4.5200136341601604</v>
      </c>
      <c r="DK93" s="6">
        <v>4.3030467722080497</v>
      </c>
      <c r="DL93" s="6">
        <v>4.0562189918092901</v>
      </c>
      <c r="DM93" s="6">
        <v>3.9460138979274002</v>
      </c>
      <c r="DN93" s="6">
        <v>3.9950421111868302</v>
      </c>
      <c r="DO93" s="6" t="s">
        <v>220</v>
      </c>
      <c r="DP93" s="6" t="s">
        <v>220</v>
      </c>
      <c r="DQ93" s="6" t="s">
        <v>220</v>
      </c>
      <c r="DR93" s="6" t="s">
        <v>220</v>
      </c>
      <c r="DS93" s="6" t="s">
        <v>220</v>
      </c>
      <c r="DT93" s="6" t="s">
        <v>220</v>
      </c>
      <c r="DU93" s="6" t="s">
        <v>220</v>
      </c>
      <c r="DV93" s="6" t="s">
        <v>220</v>
      </c>
      <c r="DW93" s="6" t="s">
        <v>220</v>
      </c>
      <c r="DX93" s="6" t="s">
        <v>220</v>
      </c>
      <c r="DY93" s="6" t="s">
        <v>220</v>
      </c>
      <c r="DZ93" s="6" t="s">
        <v>220</v>
      </c>
      <c r="EA93" s="6">
        <v>12.012563317472381</v>
      </c>
      <c r="EB93" s="6">
        <v>12.099572905562512</v>
      </c>
      <c r="EC93" s="6">
        <v>12.011202377478524</v>
      </c>
      <c r="ED93" s="6">
        <v>11.935937008169958</v>
      </c>
      <c r="EE93" s="6">
        <v>10.398033689669298</v>
      </c>
      <c r="EF93" s="6">
        <v>10.090702513709187</v>
      </c>
      <c r="EG93" s="6">
        <v>9.3383741275756389</v>
      </c>
      <c r="EH93" s="6">
        <v>9.1844622065130554</v>
      </c>
      <c r="EI93" s="6">
        <v>9.6570013676222377</v>
      </c>
      <c r="EJ93" s="6">
        <v>8.6449640521750446</v>
      </c>
      <c r="EK93" s="6">
        <v>7.9263295201375978</v>
      </c>
      <c r="EL93" s="6">
        <v>7.6550206777531073</v>
      </c>
      <c r="EM93" s="6">
        <v>6.7141733059911894</v>
      </c>
      <c r="EN93" s="6">
        <v>6.4977833231018787</v>
      </c>
      <c r="EO93" s="6">
        <v>5.6677771519978277</v>
      </c>
      <c r="EP93" s="6">
        <v>5.3489295049559145</v>
      </c>
      <c r="EQ93" s="6">
        <v>5.0923079208067845</v>
      </c>
      <c r="ER93" s="6">
        <v>4.8064813408273839</v>
      </c>
      <c r="ES93" s="6">
        <v>4.751802002051523</v>
      </c>
      <c r="ET93" s="6">
        <v>4.8496821009222</v>
      </c>
      <c r="EU93" s="6" t="s">
        <v>220</v>
      </c>
      <c r="EV93" s="6" t="s">
        <v>220</v>
      </c>
      <c r="EW93" s="6" t="s">
        <v>220</v>
      </c>
      <c r="EX93" s="6" t="s">
        <v>220</v>
      </c>
      <c r="EY93" s="6" t="s">
        <v>220</v>
      </c>
      <c r="EZ93" s="6" t="s">
        <v>220</v>
      </c>
      <c r="FA93" s="6" t="s">
        <v>220</v>
      </c>
      <c r="FB93" s="6" t="s">
        <v>220</v>
      </c>
      <c r="FC93" s="6" t="s">
        <v>220</v>
      </c>
      <c r="FD93" s="6" t="s">
        <v>220</v>
      </c>
      <c r="FE93" s="6" t="s">
        <v>220</v>
      </c>
      <c r="FF93" s="6" t="s">
        <v>220</v>
      </c>
      <c r="FG93" s="6">
        <v>9.7793943999843744</v>
      </c>
      <c r="FH93" s="6">
        <v>9.9298040162609524</v>
      </c>
      <c r="FI93" s="6">
        <v>9.6981935907191978</v>
      </c>
      <c r="FJ93" s="6">
        <v>9.7704350062778271</v>
      </c>
      <c r="FK93" s="6">
        <v>8.6360055579845696</v>
      </c>
      <c r="FL93" s="6">
        <v>8.5187106240385653</v>
      </c>
      <c r="FM93" s="6">
        <v>7.8347893643477402</v>
      </c>
      <c r="FN93" s="6">
        <v>7.5223371391646712</v>
      </c>
      <c r="FO93" s="6">
        <v>8.0073886289064138</v>
      </c>
      <c r="FP93" s="6">
        <v>7.3630926679339499</v>
      </c>
      <c r="FQ93" s="6">
        <v>6.903869812587077</v>
      </c>
      <c r="FR93" s="6">
        <v>6.576117710513067</v>
      </c>
      <c r="FS93" s="6">
        <v>5.7080983556693887</v>
      </c>
      <c r="FT93" s="6">
        <v>5.502790539053998</v>
      </c>
      <c r="FU93" s="6">
        <v>4.8641978619283366</v>
      </c>
      <c r="FV93" s="6">
        <v>4.5200136341601649</v>
      </c>
      <c r="FW93" s="6">
        <v>4.3030467722080532</v>
      </c>
      <c r="FX93" s="6">
        <v>4.0562189918092981</v>
      </c>
      <c r="FY93" s="6">
        <v>3.9460138979274078</v>
      </c>
      <c r="FZ93" s="6">
        <v>3.9950421111868302</v>
      </c>
      <c r="GA93" s="6" t="s">
        <v>220</v>
      </c>
      <c r="GB93" s="6" t="s">
        <v>220</v>
      </c>
      <c r="GC93" s="6" t="s">
        <v>220</v>
      </c>
      <c r="GD93" s="6" t="s">
        <v>220</v>
      </c>
      <c r="GE93" s="6" t="s">
        <v>220</v>
      </c>
      <c r="GF93" s="6" t="s">
        <v>220</v>
      </c>
      <c r="GG93" s="6" t="s">
        <v>220</v>
      </c>
      <c r="GH93" s="6" t="s">
        <v>220</v>
      </c>
      <c r="GI93" s="6" t="s">
        <v>220</v>
      </c>
      <c r="GJ93" s="6" t="s">
        <v>220</v>
      </c>
      <c r="GK93" s="6" t="s">
        <v>220</v>
      </c>
      <c r="GL93" s="6" t="s">
        <v>220</v>
      </c>
      <c r="GM93" s="5">
        <v>133978</v>
      </c>
      <c r="GN93" s="5">
        <v>134959</v>
      </c>
      <c r="GO93" s="5">
        <v>135890</v>
      </c>
      <c r="GP93" s="5">
        <v>137013</v>
      </c>
      <c r="GQ93" s="5">
        <v>137944</v>
      </c>
      <c r="GR93" s="5">
        <v>138958</v>
      </c>
      <c r="GS93" s="5">
        <v>140164</v>
      </c>
      <c r="GT93" s="5">
        <v>140929</v>
      </c>
      <c r="GU93" s="5">
        <v>141860</v>
      </c>
      <c r="GV93" s="5">
        <v>142971</v>
      </c>
      <c r="GW93" s="5">
        <v>143628</v>
      </c>
      <c r="GX93" s="5">
        <v>144105</v>
      </c>
      <c r="GY93" s="5">
        <v>144207</v>
      </c>
      <c r="GZ93" s="5">
        <v>144447</v>
      </c>
      <c r="HA93" s="5">
        <v>144513</v>
      </c>
      <c r="HB93" s="5">
        <v>144434</v>
      </c>
      <c r="HC93" s="5">
        <v>144487</v>
      </c>
      <c r="HD93" s="5">
        <v>144400</v>
      </c>
      <c r="HE93" s="5">
        <v>144079</v>
      </c>
      <c r="HF93" s="5">
        <v>143652</v>
      </c>
      <c r="HG93" s="5" t="s">
        <v>220</v>
      </c>
      <c r="HH93" s="5" t="s">
        <v>220</v>
      </c>
      <c r="HI93" s="5" t="s">
        <v>220</v>
      </c>
      <c r="HJ93" s="5" t="s">
        <v>220</v>
      </c>
      <c r="HK93" s="5" t="s">
        <v>220</v>
      </c>
      <c r="HL93" s="5" t="s">
        <v>220</v>
      </c>
      <c r="HM93" s="5" t="s">
        <v>220</v>
      </c>
      <c r="HN93" s="5" t="s">
        <v>220</v>
      </c>
      <c r="HO93" s="5" t="s">
        <v>220</v>
      </c>
      <c r="HP93" s="5" t="s">
        <v>220</v>
      </c>
      <c r="HQ93" s="5" t="s">
        <v>220</v>
      </c>
      <c r="HR93" s="5" t="s">
        <v>220</v>
      </c>
      <c r="HS93" s="5">
        <v>165461</v>
      </c>
      <c r="HT93" s="5">
        <v>166603</v>
      </c>
      <c r="HU93" s="5">
        <v>167599</v>
      </c>
      <c r="HV93" s="5">
        <v>168848</v>
      </c>
      <c r="HW93" s="5">
        <v>170020</v>
      </c>
      <c r="HX93" s="5">
        <v>171011</v>
      </c>
      <c r="HY93" s="5">
        <v>172138</v>
      </c>
      <c r="HZ93" s="5">
        <v>172757</v>
      </c>
      <c r="IA93" s="5">
        <v>173642</v>
      </c>
      <c r="IB93" s="5">
        <v>174580</v>
      </c>
      <c r="IC93" s="5">
        <v>174994</v>
      </c>
      <c r="ID93" s="5">
        <v>175646</v>
      </c>
      <c r="IE93" s="5">
        <v>175705</v>
      </c>
      <c r="IF93" s="5">
        <v>175572</v>
      </c>
      <c r="IG93" s="5">
        <v>175255</v>
      </c>
      <c r="IH93" s="5">
        <v>174631</v>
      </c>
      <c r="II93" s="5">
        <v>173788</v>
      </c>
      <c r="IJ93" s="5">
        <v>173050</v>
      </c>
      <c r="IK93" s="5">
        <v>172009</v>
      </c>
      <c r="IL93" s="5">
        <v>171206</v>
      </c>
      <c r="IM93" s="5" t="s">
        <v>220</v>
      </c>
      <c r="IN93" s="5" t="s">
        <v>220</v>
      </c>
      <c r="IO93" s="5" t="s">
        <v>220</v>
      </c>
      <c r="IP93" s="5" t="s">
        <v>220</v>
      </c>
      <c r="IQ93" s="5" t="s">
        <v>220</v>
      </c>
      <c r="IR93" s="5" t="s">
        <v>220</v>
      </c>
      <c r="IS93" s="5" t="s">
        <v>220</v>
      </c>
      <c r="IT93" s="5" t="s">
        <v>220</v>
      </c>
      <c r="IU93" s="5" t="s">
        <v>220</v>
      </c>
      <c r="IV93" s="5" t="s">
        <v>220</v>
      </c>
      <c r="IW93" s="5" t="s">
        <v>220</v>
      </c>
      <c r="IX93" s="5" t="s">
        <v>220</v>
      </c>
      <c r="IY93">
        <v>5631770</v>
      </c>
      <c r="IZ93">
        <v>5847628</v>
      </c>
      <c r="JA93">
        <v>5590206</v>
      </c>
      <c r="JB93">
        <v>5862697</v>
      </c>
      <c r="JC93">
        <v>6218801</v>
      </c>
      <c r="JD93">
        <v>6531904</v>
      </c>
      <c r="JE93">
        <v>6537521</v>
      </c>
      <c r="JF93">
        <v>6660656</v>
      </c>
      <c r="JG93">
        <v>6983163</v>
      </c>
      <c r="JH93">
        <v>7348529</v>
      </c>
      <c r="JI93">
        <v>7068456</v>
      </c>
      <c r="JJ93">
        <v>7241902</v>
      </c>
      <c r="JK93">
        <v>7114506</v>
      </c>
      <c r="JL93">
        <v>7122459</v>
      </c>
      <c r="JM93">
        <v>7309016</v>
      </c>
      <c r="JN93">
        <v>6976594</v>
      </c>
      <c r="JO93">
        <v>6609224</v>
      </c>
      <c r="JP93">
        <v>6961064</v>
      </c>
      <c r="JQ93">
        <v>6728917</v>
      </c>
      <c r="JR93">
        <v>6738352</v>
      </c>
      <c r="JS93" t="s">
        <v>220</v>
      </c>
      <c r="JT93" t="s">
        <v>220</v>
      </c>
      <c r="JU93" t="s">
        <v>220</v>
      </c>
      <c r="JV93" t="s">
        <v>220</v>
      </c>
      <c r="JW93" t="s">
        <v>220</v>
      </c>
      <c r="JX93" t="s">
        <v>220</v>
      </c>
      <c r="JY93" t="s">
        <v>220</v>
      </c>
      <c r="JZ93" t="s">
        <v>220</v>
      </c>
      <c r="KA93" t="s">
        <v>220</v>
      </c>
      <c r="KB93" t="s">
        <v>220</v>
      </c>
      <c r="KC93" t="s">
        <v>220</v>
      </c>
      <c r="KD93" t="s">
        <v>220</v>
      </c>
    </row>
    <row r="94" spans="1:290" hidden="1" x14ac:dyDescent="0.3">
      <c r="A94" s="1" t="s">
        <v>92</v>
      </c>
      <c r="B94" s="2">
        <v>4042397</v>
      </c>
      <c r="C94" s="5">
        <v>6423481</v>
      </c>
      <c r="D94" s="5">
        <v>6695891</v>
      </c>
      <c r="E94" s="5">
        <v>6039478</v>
      </c>
      <c r="F94" s="5">
        <v>6416653</v>
      </c>
      <c r="G94" s="5">
        <v>6368650</v>
      </c>
      <c r="H94" s="5">
        <v>6740813</v>
      </c>
      <c r="I94" s="5">
        <v>6597444</v>
      </c>
      <c r="J94" s="5">
        <v>6307896</v>
      </c>
      <c r="K94" s="5">
        <v>6549421</v>
      </c>
      <c r="L94" s="5">
        <v>7181625</v>
      </c>
      <c r="M94" s="5">
        <v>6594160</v>
      </c>
      <c r="N94" s="5">
        <v>6802830</v>
      </c>
      <c r="O94" s="5">
        <v>6846775</v>
      </c>
      <c r="P94" s="5">
        <v>6312756</v>
      </c>
      <c r="Q94" s="5">
        <v>6598850</v>
      </c>
      <c r="R94" s="5">
        <v>6160489</v>
      </c>
      <c r="S94" s="5">
        <v>6000829</v>
      </c>
      <c r="T94" s="5">
        <v>6197768</v>
      </c>
      <c r="U94" s="5">
        <v>5678175</v>
      </c>
      <c r="V94" s="5">
        <v>5714492</v>
      </c>
      <c r="W94" s="5">
        <v>5447343</v>
      </c>
      <c r="X94" s="5">
        <v>5246525</v>
      </c>
      <c r="Y94" s="5">
        <v>5060935</v>
      </c>
      <c r="Z94" s="5">
        <v>5148364</v>
      </c>
      <c r="AA94" s="5">
        <v>5016012</v>
      </c>
      <c r="AB94" s="5">
        <v>4706058</v>
      </c>
      <c r="AC94" s="5">
        <v>4702697</v>
      </c>
      <c r="AD94" s="5">
        <v>4278098</v>
      </c>
      <c r="AE94" s="5">
        <v>4385670</v>
      </c>
      <c r="AF94" s="5">
        <v>3709088</v>
      </c>
      <c r="AG94" s="5">
        <v>3782105</v>
      </c>
      <c r="AH94" s="5">
        <v>3740385</v>
      </c>
      <c r="AI94" s="5">
        <v>19813336</v>
      </c>
      <c r="AJ94" s="5">
        <v>21587707</v>
      </c>
      <c r="AK94" s="5">
        <v>20497797</v>
      </c>
      <c r="AL94" s="5">
        <v>21437963</v>
      </c>
      <c r="AM94" s="5">
        <v>21810131</v>
      </c>
      <c r="AN94" s="5">
        <v>21986858</v>
      </c>
      <c r="AO94" s="5">
        <v>21629993</v>
      </c>
      <c r="AP94" s="5">
        <v>21317349</v>
      </c>
      <c r="AQ94" s="5">
        <v>22381651</v>
      </c>
      <c r="AR94" s="5">
        <v>22381918</v>
      </c>
      <c r="AS94" s="5">
        <v>20920272</v>
      </c>
      <c r="AT94" s="5">
        <v>24083719</v>
      </c>
      <c r="AU94" s="5">
        <v>23224872</v>
      </c>
      <c r="AV94" s="5">
        <v>23148155</v>
      </c>
      <c r="AW94" s="5">
        <v>24757475</v>
      </c>
      <c r="AX94" s="5">
        <v>23918907</v>
      </c>
      <c r="AY94" s="5">
        <v>23184633</v>
      </c>
      <c r="AZ94" s="5">
        <v>23413388</v>
      </c>
      <c r="BA94" s="5">
        <v>24349148</v>
      </c>
      <c r="BB94" s="5">
        <v>24546657</v>
      </c>
      <c r="BC94" s="5">
        <v>26495916</v>
      </c>
      <c r="BD94" s="5">
        <v>23123607</v>
      </c>
      <c r="BE94" s="5">
        <v>18625369</v>
      </c>
      <c r="BF94" s="5">
        <v>18630578</v>
      </c>
      <c r="BG94" s="5">
        <v>17417554</v>
      </c>
      <c r="BH94" s="5">
        <v>17596389</v>
      </c>
      <c r="BI94" s="5">
        <v>15796443</v>
      </c>
      <c r="BJ94" s="5">
        <v>14858954</v>
      </c>
      <c r="BK94" s="5">
        <v>14731332</v>
      </c>
      <c r="BL94" s="5">
        <v>13627298</v>
      </c>
      <c r="BM94" s="5">
        <v>13176519</v>
      </c>
      <c r="BN94" s="5">
        <v>14061450</v>
      </c>
      <c r="BO94" s="6">
        <v>10.23096196112949</v>
      </c>
      <c r="BP94" s="6">
        <v>9.7304436809912698</v>
      </c>
      <c r="BQ94" s="6">
        <v>10.30213207167904</v>
      </c>
      <c r="BR94" s="6">
        <v>9.8775966033376896</v>
      </c>
      <c r="BS94" s="6">
        <v>9.6080472929039402</v>
      </c>
      <c r="BT94" s="6">
        <v>9.3618084346799098</v>
      </c>
      <c r="BU94" s="6">
        <v>8.9627575523554892</v>
      </c>
      <c r="BV94" s="6">
        <v>8.2926383060215301</v>
      </c>
      <c r="BW94" s="6">
        <v>8.0251967272837206</v>
      </c>
      <c r="BX94" s="6">
        <v>7.5986980662454497</v>
      </c>
      <c r="BY94" s="6">
        <v>7.2832779307751103</v>
      </c>
      <c r="BZ94" s="6">
        <v>6.7925554511872202</v>
      </c>
      <c r="CA94" s="6">
        <v>6.2813806500140501</v>
      </c>
      <c r="CB94" s="6">
        <v>6.0288574481347599</v>
      </c>
      <c r="CC94" s="6">
        <v>5.5107177765822799</v>
      </c>
      <c r="CD94" s="6">
        <v>4.9287483509831702</v>
      </c>
      <c r="CE94" s="6">
        <v>4.6403755214487798</v>
      </c>
      <c r="CF94" s="6">
        <v>4.4315953743347603</v>
      </c>
      <c r="CG94" s="6">
        <v>4.2906391578279903</v>
      </c>
      <c r="CH94" s="6">
        <v>4.0937154332730499</v>
      </c>
      <c r="CI94" s="6" t="s">
        <v>220</v>
      </c>
      <c r="CJ94" s="6" t="s">
        <v>220</v>
      </c>
      <c r="CK94" s="6" t="s">
        <v>220</v>
      </c>
      <c r="CL94" s="6" t="s">
        <v>220</v>
      </c>
      <c r="CM94" s="6" t="s">
        <v>220</v>
      </c>
      <c r="CN94" s="6" t="s">
        <v>220</v>
      </c>
      <c r="CO94" s="6" t="s">
        <v>220</v>
      </c>
      <c r="CP94" s="6" t="s">
        <v>220</v>
      </c>
      <c r="CQ94" s="6" t="s">
        <v>220</v>
      </c>
      <c r="CR94" s="6" t="s">
        <v>220</v>
      </c>
      <c r="CS94" s="6" t="s">
        <v>220</v>
      </c>
      <c r="CT94" s="6" t="s">
        <v>220</v>
      </c>
      <c r="CU94" s="6">
        <v>8.8127087561801005</v>
      </c>
      <c r="CV94" s="6">
        <v>8.3064226645182995</v>
      </c>
      <c r="CW94" s="6">
        <v>8.6879409863699806</v>
      </c>
      <c r="CX94" s="6">
        <v>8.3976560168004806</v>
      </c>
      <c r="CY94" s="6">
        <v>8.1980133248312796</v>
      </c>
      <c r="CZ94" s="6">
        <v>8.0357631730614401</v>
      </c>
      <c r="DA94" s="6">
        <v>7.6727030313232403</v>
      </c>
      <c r="DB94" s="6">
        <v>7.2338379932411296</v>
      </c>
      <c r="DC94" s="6">
        <v>7.1697475929868197</v>
      </c>
      <c r="DD94" s="6">
        <v>6.8777551101381897</v>
      </c>
      <c r="DE94" s="6">
        <v>6.6661536096089398</v>
      </c>
      <c r="DF94" s="6">
        <v>6.2740935201266703</v>
      </c>
      <c r="DG94" s="6">
        <v>5.7415714823749999</v>
      </c>
      <c r="DH94" s="6">
        <v>5.4390448987629902</v>
      </c>
      <c r="DI94" s="6">
        <v>4.9860317671441496</v>
      </c>
      <c r="DJ94" s="6">
        <v>4.4200231931421996</v>
      </c>
      <c r="DK94" s="6">
        <v>4.2015991871572496</v>
      </c>
      <c r="DL94" s="6">
        <v>4.0144922580148599</v>
      </c>
      <c r="DM94" s="6">
        <v>3.8624652402051902</v>
      </c>
      <c r="DN94" s="6">
        <v>3.6477696180233301</v>
      </c>
      <c r="DO94" s="6" t="s">
        <v>220</v>
      </c>
      <c r="DP94" s="6" t="s">
        <v>220</v>
      </c>
      <c r="DQ94" s="6" t="s">
        <v>220</v>
      </c>
      <c r="DR94" s="6" t="s">
        <v>220</v>
      </c>
      <c r="DS94" s="6" t="s">
        <v>220</v>
      </c>
      <c r="DT94" s="6" t="s">
        <v>220</v>
      </c>
      <c r="DU94" s="6" t="s">
        <v>220</v>
      </c>
      <c r="DV94" s="6" t="s">
        <v>220</v>
      </c>
      <c r="DW94" s="6" t="s">
        <v>220</v>
      </c>
      <c r="DX94" s="6" t="s">
        <v>220</v>
      </c>
      <c r="DY94" s="6" t="s">
        <v>220</v>
      </c>
      <c r="DZ94" s="6" t="s">
        <v>220</v>
      </c>
      <c r="EA94" s="6">
        <v>10.230961961129493</v>
      </c>
      <c r="EB94" s="6">
        <v>9.7304436809912698</v>
      </c>
      <c r="EC94" s="6">
        <v>10.302132071679042</v>
      </c>
      <c r="ED94" s="6">
        <v>9.8775966033376914</v>
      </c>
      <c r="EE94" s="6">
        <v>9.6080472929039438</v>
      </c>
      <c r="EF94" s="6">
        <v>9.3618084346799115</v>
      </c>
      <c r="EG94" s="6">
        <v>8.9627575523554945</v>
      </c>
      <c r="EH94" s="6">
        <v>8.2926383060215318</v>
      </c>
      <c r="EI94" s="6">
        <v>8.0251967272837206</v>
      </c>
      <c r="EJ94" s="6">
        <v>7.5986980662454524</v>
      </c>
      <c r="EK94" s="6">
        <v>7.2832779307751103</v>
      </c>
      <c r="EL94" s="6">
        <v>6.7925554511872264</v>
      </c>
      <c r="EM94" s="6">
        <v>6.2813806500140581</v>
      </c>
      <c r="EN94" s="6">
        <v>6.0288574481347688</v>
      </c>
      <c r="EO94" s="6">
        <v>5.5107177765822835</v>
      </c>
      <c r="EP94" s="6">
        <v>4.9287483509831764</v>
      </c>
      <c r="EQ94" s="6">
        <v>4.6403755214487861</v>
      </c>
      <c r="ER94" s="6">
        <v>4.4315953743347603</v>
      </c>
      <c r="ES94" s="6">
        <v>4.2906391578279992</v>
      </c>
      <c r="ET94" s="6">
        <v>4.0937154332730596</v>
      </c>
      <c r="EU94" s="6" t="s">
        <v>220</v>
      </c>
      <c r="EV94" s="6" t="s">
        <v>220</v>
      </c>
      <c r="EW94" s="6" t="s">
        <v>220</v>
      </c>
      <c r="EX94" s="6" t="s">
        <v>220</v>
      </c>
      <c r="EY94" s="6" t="s">
        <v>220</v>
      </c>
      <c r="EZ94" s="6" t="s">
        <v>220</v>
      </c>
      <c r="FA94" s="6" t="s">
        <v>220</v>
      </c>
      <c r="FB94" s="6" t="s">
        <v>220</v>
      </c>
      <c r="FC94" s="6" t="s">
        <v>220</v>
      </c>
      <c r="FD94" s="6" t="s">
        <v>220</v>
      </c>
      <c r="FE94" s="6" t="s">
        <v>220</v>
      </c>
      <c r="FF94" s="6" t="s">
        <v>220</v>
      </c>
      <c r="FG94" s="6">
        <v>8.8127087561801094</v>
      </c>
      <c r="FH94" s="6">
        <v>8.3064226645183101</v>
      </c>
      <c r="FI94" s="6">
        <v>8.6879409863699841</v>
      </c>
      <c r="FJ94" s="6">
        <v>8.3976560168004806</v>
      </c>
      <c r="FK94" s="6">
        <v>8.1980133248312868</v>
      </c>
      <c r="FL94" s="6">
        <v>8.0357631730614401</v>
      </c>
      <c r="FM94" s="6">
        <v>7.6727030313232474</v>
      </c>
      <c r="FN94" s="6">
        <v>7.2338379932411359</v>
      </c>
      <c r="FO94" s="6">
        <v>7.1697475929868233</v>
      </c>
      <c r="FP94" s="6">
        <v>6.8777551101381933</v>
      </c>
      <c r="FQ94" s="6">
        <v>6.6661536096089469</v>
      </c>
      <c r="FR94" s="6">
        <v>6.274093520126673</v>
      </c>
      <c r="FS94" s="6">
        <v>5.7415714823750088</v>
      </c>
      <c r="FT94" s="6">
        <v>5.4390448987629982</v>
      </c>
      <c r="FU94" s="6">
        <v>4.9860317671441594</v>
      </c>
      <c r="FV94" s="6">
        <v>4.4200231931422094</v>
      </c>
      <c r="FW94" s="6">
        <v>4.2015991871572576</v>
      </c>
      <c r="FX94" s="6">
        <v>4.0144922580148661</v>
      </c>
      <c r="FY94" s="6">
        <v>3.8624652402051947</v>
      </c>
      <c r="FZ94" s="6">
        <v>3.6477696180233363</v>
      </c>
      <c r="GA94" s="6" t="s">
        <v>220</v>
      </c>
      <c r="GB94" s="6" t="s">
        <v>220</v>
      </c>
      <c r="GC94" s="6" t="s">
        <v>220</v>
      </c>
      <c r="GD94" s="6" t="s">
        <v>220</v>
      </c>
      <c r="GE94" s="6" t="s">
        <v>220</v>
      </c>
      <c r="GF94" s="6" t="s">
        <v>220</v>
      </c>
      <c r="GG94" s="6" t="s">
        <v>220</v>
      </c>
      <c r="GH94" s="6" t="s">
        <v>220</v>
      </c>
      <c r="GI94" s="6" t="s">
        <v>220</v>
      </c>
      <c r="GJ94" s="6" t="s">
        <v>220</v>
      </c>
      <c r="GK94" s="6" t="s">
        <v>220</v>
      </c>
      <c r="GL94" s="6" t="s">
        <v>220</v>
      </c>
      <c r="GM94" s="5">
        <v>457516</v>
      </c>
      <c r="GN94" s="5">
        <v>454944</v>
      </c>
      <c r="GO94" s="5">
        <v>452920</v>
      </c>
      <c r="GP94" s="5">
        <v>449845</v>
      </c>
      <c r="GQ94" s="5">
        <v>447671</v>
      </c>
      <c r="GR94" s="5">
        <v>445877</v>
      </c>
      <c r="GS94" s="5">
        <v>444367</v>
      </c>
      <c r="GT94" s="5">
        <v>442135</v>
      </c>
      <c r="GU94" s="5">
        <v>446043</v>
      </c>
      <c r="GV94" s="5">
        <v>447809</v>
      </c>
      <c r="GW94" s="5">
        <v>445203</v>
      </c>
      <c r="GX94" s="5">
        <v>441059</v>
      </c>
      <c r="GY94" s="5">
        <v>439068</v>
      </c>
      <c r="GZ94" s="5">
        <v>434994</v>
      </c>
      <c r="HA94" s="5">
        <v>429381</v>
      </c>
      <c r="HB94" s="5">
        <v>424025</v>
      </c>
      <c r="HC94" s="5">
        <v>418865</v>
      </c>
      <c r="HD94" s="5">
        <v>415134</v>
      </c>
      <c r="HE94" s="5">
        <v>410617</v>
      </c>
      <c r="HF94" s="5">
        <v>406606</v>
      </c>
      <c r="HG94" s="5" t="s">
        <v>220</v>
      </c>
      <c r="HH94" s="5" t="s">
        <v>220</v>
      </c>
      <c r="HI94" s="5" t="s">
        <v>220</v>
      </c>
      <c r="HJ94" s="5" t="s">
        <v>220</v>
      </c>
      <c r="HK94" s="5" t="s">
        <v>220</v>
      </c>
      <c r="HL94" s="5" t="s">
        <v>220</v>
      </c>
      <c r="HM94" s="5" t="s">
        <v>220</v>
      </c>
      <c r="HN94" s="5" t="s">
        <v>220</v>
      </c>
      <c r="HO94" s="5" t="s">
        <v>220</v>
      </c>
      <c r="HP94" s="5" t="s">
        <v>220</v>
      </c>
      <c r="HQ94" s="5" t="s">
        <v>220</v>
      </c>
      <c r="HR94" s="5" t="s">
        <v>220</v>
      </c>
      <c r="HS94" s="5">
        <v>556129</v>
      </c>
      <c r="HT94" s="5">
        <v>552923</v>
      </c>
      <c r="HU94" s="5">
        <v>550636</v>
      </c>
      <c r="HV94" s="5">
        <v>547069</v>
      </c>
      <c r="HW94" s="5">
        <v>544307</v>
      </c>
      <c r="HX94" s="5">
        <v>542227</v>
      </c>
      <c r="HY94" s="5">
        <v>540882</v>
      </c>
      <c r="HZ94" s="5">
        <v>538461</v>
      </c>
      <c r="IA94" s="5">
        <v>540839</v>
      </c>
      <c r="IB94" s="5">
        <v>544285</v>
      </c>
      <c r="IC94" s="5">
        <v>540619</v>
      </c>
      <c r="ID94" s="5">
        <v>536441</v>
      </c>
      <c r="IE94" s="5">
        <v>533512</v>
      </c>
      <c r="IF94" s="5">
        <v>527907</v>
      </c>
      <c r="IG94" s="5">
        <v>521219</v>
      </c>
      <c r="IH94" s="5">
        <v>515433</v>
      </c>
      <c r="II94" s="5">
        <v>508239</v>
      </c>
      <c r="IJ94" s="5">
        <v>503122</v>
      </c>
      <c r="IK94" s="5">
        <v>496590</v>
      </c>
      <c r="IL94" s="5">
        <v>490610</v>
      </c>
      <c r="IM94" s="5" t="s">
        <v>220</v>
      </c>
      <c r="IN94" s="5" t="s">
        <v>220</v>
      </c>
      <c r="IO94" s="5" t="s">
        <v>220</v>
      </c>
      <c r="IP94" s="5" t="s">
        <v>220</v>
      </c>
      <c r="IQ94" s="5" t="s">
        <v>220</v>
      </c>
      <c r="IR94" s="5" t="s">
        <v>220</v>
      </c>
      <c r="IS94" s="5" t="s">
        <v>220</v>
      </c>
      <c r="IT94" s="5" t="s">
        <v>220</v>
      </c>
      <c r="IU94" s="5" t="s">
        <v>220</v>
      </c>
      <c r="IV94" s="5" t="s">
        <v>220</v>
      </c>
      <c r="IW94" s="5" t="s">
        <v>220</v>
      </c>
      <c r="IX94" s="5" t="s">
        <v>220</v>
      </c>
      <c r="IY94">
        <v>18558732</v>
      </c>
      <c r="IZ94">
        <v>19124695</v>
      </c>
      <c r="JA94">
        <v>18228738</v>
      </c>
      <c r="JB94">
        <v>18881364</v>
      </c>
      <c r="JC94">
        <v>19046395</v>
      </c>
      <c r="JD94">
        <v>19724648</v>
      </c>
      <c r="JE94">
        <v>19389816</v>
      </c>
      <c r="JF94">
        <v>19069476</v>
      </c>
      <c r="JG94">
        <v>19256438</v>
      </c>
      <c r="JH94">
        <v>19935909</v>
      </c>
      <c r="JI94">
        <v>18412507</v>
      </c>
      <c r="JJ94">
        <v>19218601</v>
      </c>
      <c r="JK94">
        <v>19584464</v>
      </c>
      <c r="JL94">
        <v>18696573</v>
      </c>
      <c r="JM94">
        <v>18976273</v>
      </c>
      <c r="JN94">
        <v>18212280</v>
      </c>
      <c r="JO94">
        <v>17593563</v>
      </c>
      <c r="JP94">
        <v>17633139</v>
      </c>
      <c r="JQ94">
        <v>16636318</v>
      </c>
      <c r="JR94">
        <v>16973550</v>
      </c>
      <c r="JS94" t="s">
        <v>220</v>
      </c>
      <c r="JT94" t="s">
        <v>220</v>
      </c>
      <c r="JU94" t="s">
        <v>220</v>
      </c>
      <c r="JV94" t="s">
        <v>220</v>
      </c>
      <c r="JW94" t="s">
        <v>220</v>
      </c>
      <c r="JX94" t="s">
        <v>220</v>
      </c>
      <c r="JY94" t="s">
        <v>220</v>
      </c>
      <c r="JZ94" t="s">
        <v>220</v>
      </c>
      <c r="KA94" t="s">
        <v>220</v>
      </c>
      <c r="KB94" t="s">
        <v>220</v>
      </c>
      <c r="KC94" t="s">
        <v>220</v>
      </c>
      <c r="KD94" t="s">
        <v>220</v>
      </c>
    </row>
    <row r="95" spans="1:290" hidden="1" x14ac:dyDescent="0.3">
      <c r="A95" s="1" t="s">
        <v>93</v>
      </c>
      <c r="B95" s="2">
        <v>4060895</v>
      </c>
      <c r="C95" s="5">
        <v>662971</v>
      </c>
      <c r="D95" s="5">
        <v>696433</v>
      </c>
      <c r="E95" s="5">
        <v>637449</v>
      </c>
      <c r="F95" s="5">
        <v>683613</v>
      </c>
      <c r="G95" s="5">
        <v>674371</v>
      </c>
      <c r="H95" s="5">
        <v>707260</v>
      </c>
      <c r="I95" s="5">
        <v>692452</v>
      </c>
      <c r="J95" s="5">
        <v>662471</v>
      </c>
      <c r="K95" s="5">
        <v>697532</v>
      </c>
      <c r="L95" s="5">
        <v>782350</v>
      </c>
      <c r="M95" s="5">
        <v>707065</v>
      </c>
      <c r="N95" s="5">
        <v>754071</v>
      </c>
      <c r="O95" s="5">
        <v>728267</v>
      </c>
      <c r="P95" s="5">
        <v>692635</v>
      </c>
      <c r="Q95" s="5">
        <v>727081</v>
      </c>
      <c r="R95" s="5">
        <v>711883</v>
      </c>
      <c r="S95" s="5">
        <v>705172</v>
      </c>
      <c r="T95" s="5">
        <v>715655</v>
      </c>
      <c r="U95" s="5">
        <v>666053</v>
      </c>
      <c r="V95" s="5">
        <v>678627</v>
      </c>
      <c r="W95" s="5">
        <v>661714</v>
      </c>
      <c r="X95" s="5">
        <v>636983</v>
      </c>
      <c r="Y95" s="5">
        <v>632527</v>
      </c>
      <c r="Z95" s="5">
        <v>698970</v>
      </c>
      <c r="AA95" s="5">
        <v>637320</v>
      </c>
      <c r="AB95" s="5">
        <v>618753</v>
      </c>
      <c r="AC95" s="5" t="s">
        <v>220</v>
      </c>
      <c r="AD95" s="5" t="s">
        <v>220</v>
      </c>
      <c r="AE95" s="5" t="s">
        <v>220</v>
      </c>
      <c r="AF95" s="5" t="s">
        <v>220</v>
      </c>
      <c r="AG95" s="5" t="s">
        <v>220</v>
      </c>
      <c r="AH95" s="5" t="s">
        <v>220</v>
      </c>
      <c r="AI95" s="5">
        <v>1944080</v>
      </c>
      <c r="AJ95" s="5">
        <v>2053098</v>
      </c>
      <c r="AK95" s="5">
        <v>1971080</v>
      </c>
      <c r="AL95" s="5">
        <v>2038552</v>
      </c>
      <c r="AM95" s="5">
        <v>2086994</v>
      </c>
      <c r="AN95" s="5">
        <v>2120716</v>
      </c>
      <c r="AO95" s="5">
        <v>2045738</v>
      </c>
      <c r="AP95" s="5">
        <v>2065220</v>
      </c>
      <c r="AQ95" s="5">
        <v>2136979</v>
      </c>
      <c r="AR95" s="5">
        <v>2240059</v>
      </c>
      <c r="AS95" s="5">
        <v>2165435</v>
      </c>
      <c r="AT95" s="5">
        <v>2256318</v>
      </c>
      <c r="AU95" s="5">
        <v>2185822</v>
      </c>
      <c r="AV95" s="5">
        <v>1998398</v>
      </c>
      <c r="AW95" s="5">
        <v>2096027</v>
      </c>
      <c r="AX95" s="5">
        <v>2034600</v>
      </c>
      <c r="AY95" s="5">
        <v>2028311</v>
      </c>
      <c r="AZ95" s="5">
        <v>1934662</v>
      </c>
      <c r="BA95" s="5">
        <v>1797676</v>
      </c>
      <c r="BB95" s="5">
        <v>1845693</v>
      </c>
      <c r="BC95" s="5">
        <v>1804152</v>
      </c>
      <c r="BD95" s="5">
        <v>1788088</v>
      </c>
      <c r="BE95" s="5">
        <v>1774069</v>
      </c>
      <c r="BF95" s="5">
        <v>1894154</v>
      </c>
      <c r="BG95" s="5">
        <v>1835697</v>
      </c>
      <c r="BH95" s="5">
        <v>1871889</v>
      </c>
      <c r="BI95" s="5" t="s">
        <v>220</v>
      </c>
      <c r="BJ95" s="5" t="s">
        <v>220</v>
      </c>
      <c r="BK95" s="5" t="s">
        <v>220</v>
      </c>
      <c r="BL95" s="5" t="s">
        <v>220</v>
      </c>
      <c r="BM95" s="5" t="s">
        <v>220</v>
      </c>
      <c r="BN95" s="5" t="s">
        <v>220</v>
      </c>
      <c r="BO95" s="6">
        <v>9.0412702818071899</v>
      </c>
      <c r="BP95" s="6">
        <v>9.0709371899378599</v>
      </c>
      <c r="BQ95" s="6">
        <v>9.1778322657969493</v>
      </c>
      <c r="BR95" s="6">
        <v>8.4906226183527806</v>
      </c>
      <c r="BS95" s="6">
        <v>8.3182699137418403</v>
      </c>
      <c r="BT95" s="6">
        <v>8.6070186352967699</v>
      </c>
      <c r="BU95" s="6">
        <v>8.5597268835962605</v>
      </c>
      <c r="BV95" s="6">
        <v>8.3670077633586892</v>
      </c>
      <c r="BW95" s="6">
        <v>8.1028540626093104</v>
      </c>
      <c r="BX95" s="6">
        <v>7.8219466990477402</v>
      </c>
      <c r="BY95" s="6">
        <v>7.6806234221747598</v>
      </c>
      <c r="BZ95" s="6">
        <v>5.73831907075063</v>
      </c>
      <c r="CA95" s="6">
        <v>5.25617664949805</v>
      </c>
      <c r="CB95" s="6">
        <v>5.3127549142044499</v>
      </c>
      <c r="CC95" s="6">
        <v>5.1021825628781299</v>
      </c>
      <c r="CD95" s="6">
        <v>4.85388750679535</v>
      </c>
      <c r="CE95" s="6">
        <v>4.8181152966935699</v>
      </c>
      <c r="CF95" s="6">
        <v>4.7814938762392396</v>
      </c>
      <c r="CG95" s="6">
        <v>4.8440516834971303</v>
      </c>
      <c r="CH95" s="6">
        <v>4.9311330082652098</v>
      </c>
      <c r="CI95" s="6" t="s">
        <v>220</v>
      </c>
      <c r="CJ95" s="6" t="s">
        <v>220</v>
      </c>
      <c r="CK95" s="6" t="s">
        <v>220</v>
      </c>
      <c r="CL95" s="6" t="s">
        <v>220</v>
      </c>
      <c r="CM95" s="6" t="s">
        <v>220</v>
      </c>
      <c r="CN95" s="6" t="s">
        <v>220</v>
      </c>
      <c r="CO95" s="6" t="s">
        <v>220</v>
      </c>
      <c r="CP95" s="6" t="s">
        <v>220</v>
      </c>
      <c r="CQ95" s="6" t="s">
        <v>220</v>
      </c>
      <c r="CR95" s="6" t="s">
        <v>220</v>
      </c>
      <c r="CS95" s="6" t="s">
        <v>220</v>
      </c>
      <c r="CT95" s="6" t="s">
        <v>220</v>
      </c>
      <c r="CU95" s="6">
        <v>7.9071334512983</v>
      </c>
      <c r="CV95" s="6">
        <v>7.8878358461213196</v>
      </c>
      <c r="CW95" s="6">
        <v>7.91976987235424</v>
      </c>
      <c r="CX95" s="6">
        <v>7.2971403231313197</v>
      </c>
      <c r="CY95" s="6">
        <v>7.0749604455019899</v>
      </c>
      <c r="CZ95" s="6">
        <v>7.4760599721980601</v>
      </c>
      <c r="DA95" s="6">
        <v>7.3964994539867703</v>
      </c>
      <c r="DB95" s="6">
        <v>7.1204520583763404</v>
      </c>
      <c r="DC95" s="6">
        <v>6.9152293962645297</v>
      </c>
      <c r="DD95" s="6">
        <v>6.7827231336317402</v>
      </c>
      <c r="DE95" s="6">
        <v>6.6326627213469802</v>
      </c>
      <c r="DF95" s="6">
        <v>5.0066524310846203</v>
      </c>
      <c r="DG95" s="6">
        <v>4.5098823234462797</v>
      </c>
      <c r="DH95" s="6">
        <v>4.6753449513059904</v>
      </c>
      <c r="DI95" s="6">
        <v>4.4389695361748602</v>
      </c>
      <c r="DJ95" s="6">
        <v>4.2212228447852098</v>
      </c>
      <c r="DK95" s="6">
        <v>4.1886081572303198</v>
      </c>
      <c r="DL95" s="6">
        <v>4.2384664608081399</v>
      </c>
      <c r="DM95" s="6">
        <v>4.31056062320393</v>
      </c>
      <c r="DN95" s="6">
        <v>4.3872409983675498</v>
      </c>
      <c r="DO95" s="6" t="s">
        <v>220</v>
      </c>
      <c r="DP95" s="6" t="s">
        <v>220</v>
      </c>
      <c r="DQ95" s="6" t="s">
        <v>220</v>
      </c>
      <c r="DR95" s="6" t="s">
        <v>220</v>
      </c>
      <c r="DS95" s="6" t="s">
        <v>220</v>
      </c>
      <c r="DT95" s="6" t="s">
        <v>220</v>
      </c>
      <c r="DU95" s="6" t="s">
        <v>220</v>
      </c>
      <c r="DV95" s="6" t="s">
        <v>220</v>
      </c>
      <c r="DW95" s="6" t="s">
        <v>220</v>
      </c>
      <c r="DX95" s="6" t="s">
        <v>220</v>
      </c>
      <c r="DY95" s="6" t="s">
        <v>220</v>
      </c>
      <c r="DZ95" s="6" t="s">
        <v>220</v>
      </c>
      <c r="EA95" s="6">
        <v>9.0412702818071988</v>
      </c>
      <c r="EB95" s="6">
        <v>9.0709371899378688</v>
      </c>
      <c r="EC95" s="6">
        <v>9.1778322657969493</v>
      </c>
      <c r="ED95" s="6">
        <v>8.4906226183527806</v>
      </c>
      <c r="EE95" s="6">
        <v>8.3182699137418421</v>
      </c>
      <c r="EF95" s="6">
        <v>8.6070186352967788</v>
      </c>
      <c r="EG95" s="6">
        <v>8.5597268835962641</v>
      </c>
      <c r="EH95" s="6">
        <v>8.3670077633586981</v>
      </c>
      <c r="EI95" s="6">
        <v>8.102854062609314</v>
      </c>
      <c r="EJ95" s="6">
        <v>7.8219466990477411</v>
      </c>
      <c r="EK95" s="6">
        <v>7.6806234221747642</v>
      </c>
      <c r="EL95" s="6">
        <v>5.7383190707506326</v>
      </c>
      <c r="EM95" s="6">
        <v>5.2561766494980553</v>
      </c>
      <c r="EN95" s="6">
        <v>5.3127549142044508</v>
      </c>
      <c r="EO95" s="6">
        <v>5.1021825628781388</v>
      </c>
      <c r="EP95" s="6">
        <v>4.853887506795358</v>
      </c>
      <c r="EQ95" s="6">
        <v>4.8181152966935725</v>
      </c>
      <c r="ER95" s="6">
        <v>4.7814938762392494</v>
      </c>
      <c r="ES95" s="6">
        <v>4.8440516834971339</v>
      </c>
      <c r="ET95" s="6">
        <v>4.9311330082652178</v>
      </c>
      <c r="EU95" s="6" t="s">
        <v>220</v>
      </c>
      <c r="EV95" s="6" t="s">
        <v>220</v>
      </c>
      <c r="EW95" s="6" t="s">
        <v>220</v>
      </c>
      <c r="EX95" s="6" t="s">
        <v>220</v>
      </c>
      <c r="EY95" s="6" t="s">
        <v>220</v>
      </c>
      <c r="EZ95" s="6" t="s">
        <v>220</v>
      </c>
      <c r="FA95" s="6" t="s">
        <v>220</v>
      </c>
      <c r="FB95" s="6" t="s">
        <v>220</v>
      </c>
      <c r="FC95" s="6" t="s">
        <v>220</v>
      </c>
      <c r="FD95" s="6" t="s">
        <v>220</v>
      </c>
      <c r="FE95" s="6" t="s">
        <v>220</v>
      </c>
      <c r="FF95" s="6" t="s">
        <v>220</v>
      </c>
      <c r="FG95" s="6">
        <v>7.9071334512983009</v>
      </c>
      <c r="FH95" s="6">
        <v>7.8878358461213249</v>
      </c>
      <c r="FI95" s="6">
        <v>7.9197698723542427</v>
      </c>
      <c r="FJ95" s="6">
        <v>7.2971403231313205</v>
      </c>
      <c r="FK95" s="6">
        <v>7.0749604455019997</v>
      </c>
      <c r="FL95" s="6">
        <v>7.4760599721980689</v>
      </c>
      <c r="FM95" s="6">
        <v>7.3964994539867766</v>
      </c>
      <c r="FN95" s="6">
        <v>7.1204520583763475</v>
      </c>
      <c r="FO95" s="6">
        <v>6.9152293962645395</v>
      </c>
      <c r="FP95" s="6">
        <v>6.7827231336317482</v>
      </c>
      <c r="FQ95" s="6">
        <v>6.6326627213469811</v>
      </c>
      <c r="FR95" s="6">
        <v>5.0066524310846257</v>
      </c>
      <c r="FS95" s="6">
        <v>4.5098823234462824</v>
      </c>
      <c r="FT95" s="6">
        <v>4.6753449513059957</v>
      </c>
      <c r="FU95" s="6">
        <v>4.4389695361748682</v>
      </c>
      <c r="FV95" s="6">
        <v>4.221222844785216</v>
      </c>
      <c r="FW95" s="6">
        <v>4.188608157230326</v>
      </c>
      <c r="FX95" s="6">
        <v>4.2384664608081408</v>
      </c>
      <c r="FY95" s="6">
        <v>4.3105606232039335</v>
      </c>
      <c r="FZ95" s="6">
        <v>4.3872409983675507</v>
      </c>
      <c r="GA95" s="6" t="s">
        <v>220</v>
      </c>
      <c r="GB95" s="6" t="s">
        <v>220</v>
      </c>
      <c r="GC95" s="6" t="s">
        <v>220</v>
      </c>
      <c r="GD95" s="6" t="s">
        <v>220</v>
      </c>
      <c r="GE95" s="6" t="s">
        <v>220</v>
      </c>
      <c r="GF95" s="6" t="s">
        <v>220</v>
      </c>
      <c r="GG95" s="6" t="s">
        <v>220</v>
      </c>
      <c r="GH95" s="6" t="s">
        <v>220</v>
      </c>
      <c r="GI95" s="6" t="s">
        <v>220</v>
      </c>
      <c r="GJ95" s="6" t="s">
        <v>220</v>
      </c>
      <c r="GK95" s="6" t="s">
        <v>220</v>
      </c>
      <c r="GL95" s="6" t="s">
        <v>220</v>
      </c>
      <c r="GM95" s="5">
        <v>42105</v>
      </c>
      <c r="GN95" s="5">
        <v>41895</v>
      </c>
      <c r="GO95" s="5">
        <v>41710</v>
      </c>
      <c r="GP95" s="5">
        <v>41382</v>
      </c>
      <c r="GQ95" s="5">
        <v>41241</v>
      </c>
      <c r="GR95" s="5">
        <v>41224</v>
      </c>
      <c r="GS95" s="5">
        <v>41247</v>
      </c>
      <c r="GT95" s="5">
        <v>41179</v>
      </c>
      <c r="GU95" s="5">
        <v>41333</v>
      </c>
      <c r="GV95" s="5">
        <v>41225</v>
      </c>
      <c r="GW95" s="5">
        <v>41075</v>
      </c>
      <c r="GX95" s="5">
        <v>40986</v>
      </c>
      <c r="GY95" s="5">
        <v>41634</v>
      </c>
      <c r="GZ95" s="5">
        <v>40382</v>
      </c>
      <c r="HA95" s="5">
        <v>40195</v>
      </c>
      <c r="HB95" s="5">
        <v>40228</v>
      </c>
      <c r="HC95" s="5">
        <v>39979</v>
      </c>
      <c r="HD95" s="5">
        <v>39898</v>
      </c>
      <c r="HE95" s="5">
        <v>39727</v>
      </c>
      <c r="HF95" s="5">
        <v>39503</v>
      </c>
      <c r="HG95" s="5" t="s">
        <v>220</v>
      </c>
      <c r="HH95" s="5" t="s">
        <v>220</v>
      </c>
      <c r="HI95" s="5" t="s">
        <v>220</v>
      </c>
      <c r="HJ95" s="5" t="s">
        <v>220</v>
      </c>
      <c r="HK95" s="5" t="s">
        <v>220</v>
      </c>
      <c r="HL95" s="5" t="s">
        <v>220</v>
      </c>
      <c r="HM95" s="5" t="s">
        <v>220</v>
      </c>
      <c r="HN95" s="5" t="s">
        <v>220</v>
      </c>
      <c r="HO95" s="5" t="s">
        <v>220</v>
      </c>
      <c r="HP95" s="5" t="s">
        <v>220</v>
      </c>
      <c r="HQ95" s="5" t="s">
        <v>220</v>
      </c>
      <c r="HR95" s="5" t="s">
        <v>220</v>
      </c>
      <c r="HS95" s="5">
        <v>48290</v>
      </c>
      <c r="HT95" s="5">
        <v>48032</v>
      </c>
      <c r="HU95" s="5">
        <v>47840</v>
      </c>
      <c r="HV95" s="5">
        <v>47489</v>
      </c>
      <c r="HW95" s="5">
        <v>47309</v>
      </c>
      <c r="HX95" s="5">
        <v>47253</v>
      </c>
      <c r="HY95" s="5">
        <v>47265</v>
      </c>
      <c r="HZ95" s="5">
        <v>47183</v>
      </c>
      <c r="IA95" s="5">
        <v>47436</v>
      </c>
      <c r="IB95" s="5">
        <v>47181</v>
      </c>
      <c r="IC95" s="5">
        <v>47028</v>
      </c>
      <c r="ID95" s="5">
        <v>46961</v>
      </c>
      <c r="IE95" s="5">
        <v>47624</v>
      </c>
      <c r="IF95" s="5">
        <v>46208</v>
      </c>
      <c r="IG95" s="5">
        <v>45960</v>
      </c>
      <c r="IH95" s="5">
        <v>45840</v>
      </c>
      <c r="II95" s="5">
        <v>45592</v>
      </c>
      <c r="IJ95" s="5">
        <v>45450</v>
      </c>
      <c r="IK95" s="5">
        <v>45163</v>
      </c>
      <c r="IL95" s="5">
        <v>44729</v>
      </c>
      <c r="IM95" s="5" t="s">
        <v>220</v>
      </c>
      <c r="IN95" s="5" t="s">
        <v>220</v>
      </c>
      <c r="IO95" s="5" t="s">
        <v>220</v>
      </c>
      <c r="IP95" s="5" t="s">
        <v>220</v>
      </c>
      <c r="IQ95" s="5" t="s">
        <v>220</v>
      </c>
      <c r="IR95" s="5" t="s">
        <v>220</v>
      </c>
      <c r="IS95" s="5" t="s">
        <v>220</v>
      </c>
      <c r="IT95" s="5" t="s">
        <v>220</v>
      </c>
      <c r="IU95" s="5" t="s">
        <v>220</v>
      </c>
      <c r="IV95" s="5" t="s">
        <v>220</v>
      </c>
      <c r="IW95" s="5" t="s">
        <v>220</v>
      </c>
      <c r="IX95" s="5" t="s">
        <v>220</v>
      </c>
      <c r="IY95">
        <v>1944080</v>
      </c>
      <c r="IZ95">
        <v>2053098</v>
      </c>
      <c r="JA95">
        <v>1971080</v>
      </c>
      <c r="JB95">
        <v>2038552</v>
      </c>
      <c r="JC95">
        <v>2086994</v>
      </c>
      <c r="JD95">
        <v>2120716</v>
      </c>
      <c r="JE95">
        <v>2045738</v>
      </c>
      <c r="JF95">
        <v>2065220</v>
      </c>
      <c r="JG95">
        <v>2136979</v>
      </c>
      <c r="JH95">
        <v>2240059</v>
      </c>
      <c r="JI95">
        <v>2165435</v>
      </c>
      <c r="JJ95">
        <v>2256318</v>
      </c>
      <c r="JK95">
        <v>2185822</v>
      </c>
      <c r="JL95">
        <v>1998398</v>
      </c>
      <c r="JM95">
        <v>2096027</v>
      </c>
      <c r="JN95">
        <v>2034600</v>
      </c>
      <c r="JO95">
        <v>2028311</v>
      </c>
      <c r="JP95">
        <v>1934662</v>
      </c>
      <c r="JQ95">
        <v>1797678</v>
      </c>
      <c r="JR95">
        <v>1845693</v>
      </c>
      <c r="JS95" t="s">
        <v>220</v>
      </c>
      <c r="JT95" t="s">
        <v>220</v>
      </c>
      <c r="JU95" t="s">
        <v>220</v>
      </c>
      <c r="JV95" t="s">
        <v>220</v>
      </c>
      <c r="JW95" t="s">
        <v>220</v>
      </c>
      <c r="JX95" t="s">
        <v>220</v>
      </c>
      <c r="JY95" t="s">
        <v>220</v>
      </c>
      <c r="JZ95" t="s">
        <v>220</v>
      </c>
      <c r="KA95" t="s">
        <v>220</v>
      </c>
      <c r="KB95" t="s">
        <v>220</v>
      </c>
      <c r="KC95" t="s">
        <v>220</v>
      </c>
      <c r="KD95" t="s">
        <v>220</v>
      </c>
    </row>
    <row r="96" spans="1:290" hidden="1" x14ac:dyDescent="0.3">
      <c r="A96" s="1" t="s">
        <v>94</v>
      </c>
      <c r="B96" s="2">
        <v>4232403</v>
      </c>
      <c r="C96" s="5">
        <v>286091</v>
      </c>
      <c r="D96" s="5">
        <v>278419</v>
      </c>
      <c r="E96" s="5" t="s">
        <v>220</v>
      </c>
      <c r="F96" s="5" t="s">
        <v>220</v>
      </c>
      <c r="G96" s="5" t="s">
        <v>220</v>
      </c>
      <c r="H96" s="5" t="s">
        <v>220</v>
      </c>
      <c r="I96" s="5" t="s">
        <v>220</v>
      </c>
      <c r="J96" s="5" t="s">
        <v>220</v>
      </c>
      <c r="K96" s="5" t="s">
        <v>220</v>
      </c>
      <c r="L96" s="5" t="s">
        <v>220</v>
      </c>
      <c r="M96" s="5" t="s">
        <v>220</v>
      </c>
      <c r="N96" s="5" t="s">
        <v>220</v>
      </c>
      <c r="O96" s="5" t="s">
        <v>220</v>
      </c>
      <c r="P96" s="5" t="s">
        <v>220</v>
      </c>
      <c r="Q96" s="5" t="s">
        <v>220</v>
      </c>
      <c r="R96" s="5" t="s">
        <v>220</v>
      </c>
      <c r="S96" s="5" t="s">
        <v>220</v>
      </c>
      <c r="T96" s="5" t="s">
        <v>220</v>
      </c>
      <c r="U96" s="5" t="s">
        <v>220</v>
      </c>
      <c r="V96" s="5" t="s">
        <v>220</v>
      </c>
      <c r="W96" s="5" t="s">
        <v>220</v>
      </c>
      <c r="X96" s="5" t="s">
        <v>220</v>
      </c>
      <c r="Y96" s="5" t="s">
        <v>220</v>
      </c>
      <c r="Z96" s="5" t="s">
        <v>220</v>
      </c>
      <c r="AA96" s="5" t="s">
        <v>220</v>
      </c>
      <c r="AB96" s="5" t="s">
        <v>220</v>
      </c>
      <c r="AC96" s="5" t="s">
        <v>220</v>
      </c>
      <c r="AD96" s="5" t="s">
        <v>220</v>
      </c>
      <c r="AE96" s="5" t="s">
        <v>220</v>
      </c>
      <c r="AF96" s="5" t="s">
        <v>220</v>
      </c>
      <c r="AG96" s="5" t="s">
        <v>220</v>
      </c>
      <c r="AH96" s="5" t="s">
        <v>220</v>
      </c>
      <c r="AI96" s="5">
        <v>568415</v>
      </c>
      <c r="AJ96" s="5">
        <v>569267</v>
      </c>
      <c r="AK96" s="5" t="s">
        <v>220</v>
      </c>
      <c r="AL96" s="5" t="s">
        <v>220</v>
      </c>
      <c r="AM96" s="5" t="s">
        <v>220</v>
      </c>
      <c r="AN96" s="5" t="s">
        <v>220</v>
      </c>
      <c r="AO96" s="5" t="s">
        <v>220</v>
      </c>
      <c r="AP96" s="5" t="s">
        <v>220</v>
      </c>
      <c r="AQ96" s="5" t="s">
        <v>220</v>
      </c>
      <c r="AR96" s="5" t="s">
        <v>220</v>
      </c>
      <c r="AS96" s="5" t="s">
        <v>220</v>
      </c>
      <c r="AT96" s="5" t="s">
        <v>220</v>
      </c>
      <c r="AU96" s="5" t="s">
        <v>220</v>
      </c>
      <c r="AV96" s="5" t="s">
        <v>220</v>
      </c>
      <c r="AW96" s="5" t="s">
        <v>220</v>
      </c>
      <c r="AX96" s="5" t="s">
        <v>220</v>
      </c>
      <c r="AY96" s="5" t="s">
        <v>220</v>
      </c>
      <c r="AZ96" s="5" t="s">
        <v>220</v>
      </c>
      <c r="BA96" s="5" t="s">
        <v>220</v>
      </c>
      <c r="BB96" s="5" t="s">
        <v>220</v>
      </c>
      <c r="BC96" s="5" t="s">
        <v>220</v>
      </c>
      <c r="BD96" s="5" t="s">
        <v>220</v>
      </c>
      <c r="BE96" s="5" t="s">
        <v>220</v>
      </c>
      <c r="BF96" s="5" t="s">
        <v>220</v>
      </c>
      <c r="BG96" s="5" t="s">
        <v>220</v>
      </c>
      <c r="BH96" s="5" t="s">
        <v>220</v>
      </c>
      <c r="BI96" s="5" t="s">
        <v>220</v>
      </c>
      <c r="BJ96" s="5" t="s">
        <v>220</v>
      </c>
      <c r="BK96" s="5" t="s">
        <v>220</v>
      </c>
      <c r="BL96" s="5" t="s">
        <v>220</v>
      </c>
      <c r="BM96" s="5" t="s">
        <v>220</v>
      </c>
      <c r="BN96" s="5" t="s">
        <v>220</v>
      </c>
      <c r="BO96" s="6">
        <v>13.423436938524169</v>
      </c>
      <c r="BP96" s="6">
        <v>14.11029440950308</v>
      </c>
      <c r="BQ96" s="6">
        <v>13.788813006331729</v>
      </c>
      <c r="BR96" s="6">
        <v>13.61161068452925</v>
      </c>
      <c r="BS96" s="6">
        <v>13.90165788220167</v>
      </c>
      <c r="BT96" s="6">
        <v>14.1501395957429</v>
      </c>
      <c r="BU96" s="6">
        <v>13.71066633966368</v>
      </c>
      <c r="BV96" s="6">
        <v>13.75188211732717</v>
      </c>
      <c r="BW96" s="6">
        <v>13.8350828842757</v>
      </c>
      <c r="BX96" s="6" t="s">
        <v>220</v>
      </c>
      <c r="BY96" s="6" t="s">
        <v>220</v>
      </c>
      <c r="BZ96" s="6" t="s">
        <v>220</v>
      </c>
      <c r="CA96" s="6" t="s">
        <v>220</v>
      </c>
      <c r="CB96" s="6" t="s">
        <v>220</v>
      </c>
      <c r="CC96" s="6" t="s">
        <v>220</v>
      </c>
      <c r="CD96" s="6" t="s">
        <v>220</v>
      </c>
      <c r="CE96" s="6" t="s">
        <v>220</v>
      </c>
      <c r="CF96" s="6" t="s">
        <v>220</v>
      </c>
      <c r="CG96" s="6" t="s">
        <v>220</v>
      </c>
      <c r="CH96" s="6" t="s">
        <v>220</v>
      </c>
      <c r="CI96" s="6" t="s">
        <v>220</v>
      </c>
      <c r="CJ96" s="6" t="s">
        <v>220</v>
      </c>
      <c r="CK96" s="6" t="s">
        <v>220</v>
      </c>
      <c r="CL96" s="6" t="s">
        <v>220</v>
      </c>
      <c r="CM96" s="6" t="s">
        <v>220</v>
      </c>
      <c r="CN96" s="6" t="s">
        <v>220</v>
      </c>
      <c r="CO96" s="6" t="s">
        <v>220</v>
      </c>
      <c r="CP96" s="6" t="s">
        <v>220</v>
      </c>
      <c r="CQ96" s="6" t="s">
        <v>220</v>
      </c>
      <c r="CR96" s="6" t="s">
        <v>220</v>
      </c>
      <c r="CS96" s="6" t="s">
        <v>220</v>
      </c>
      <c r="CT96" s="6" t="s">
        <v>220</v>
      </c>
      <c r="CU96" s="6">
        <v>13.639182088431101</v>
      </c>
      <c r="CV96" s="6">
        <v>13.139685016071979</v>
      </c>
      <c r="CW96" s="6">
        <v>13.76710494792767</v>
      </c>
      <c r="CX96" s="6">
        <v>12.9717433852325</v>
      </c>
      <c r="CY96" s="6">
        <v>13.055809750080989</v>
      </c>
      <c r="CZ96" s="6">
        <v>13.24077165159397</v>
      </c>
      <c r="DA96" s="6">
        <v>12.95823651389288</v>
      </c>
      <c r="DB96" s="6">
        <v>12.64209754308764</v>
      </c>
      <c r="DC96" s="6">
        <v>12.902181353956591</v>
      </c>
      <c r="DD96" s="6" t="s">
        <v>220</v>
      </c>
      <c r="DE96" s="6" t="s">
        <v>220</v>
      </c>
      <c r="DF96" s="6" t="s">
        <v>220</v>
      </c>
      <c r="DG96" s="6" t="s">
        <v>220</v>
      </c>
      <c r="DH96" s="6" t="s">
        <v>220</v>
      </c>
      <c r="DI96" s="6" t="s">
        <v>220</v>
      </c>
      <c r="DJ96" s="6" t="s">
        <v>220</v>
      </c>
      <c r="DK96" s="6" t="s">
        <v>220</v>
      </c>
      <c r="DL96" s="6" t="s">
        <v>220</v>
      </c>
      <c r="DM96" s="6" t="s">
        <v>220</v>
      </c>
      <c r="DN96" s="6" t="s">
        <v>220</v>
      </c>
      <c r="DO96" s="6" t="s">
        <v>220</v>
      </c>
      <c r="DP96" s="6" t="s">
        <v>220</v>
      </c>
      <c r="DQ96" s="6" t="s">
        <v>220</v>
      </c>
      <c r="DR96" s="6" t="s">
        <v>220</v>
      </c>
      <c r="DS96" s="6" t="s">
        <v>220</v>
      </c>
      <c r="DT96" s="6" t="s">
        <v>220</v>
      </c>
      <c r="DU96" s="6" t="s">
        <v>220</v>
      </c>
      <c r="DV96" s="6" t="s">
        <v>220</v>
      </c>
      <c r="DW96" s="6" t="s">
        <v>220</v>
      </c>
      <c r="DX96" s="6" t="s">
        <v>220</v>
      </c>
      <c r="DY96" s="6" t="s">
        <v>220</v>
      </c>
      <c r="DZ96" s="6" t="s">
        <v>220</v>
      </c>
      <c r="EA96" s="6">
        <v>13.423436938524176</v>
      </c>
      <c r="EB96" s="6">
        <v>14.110294409503087</v>
      </c>
      <c r="EC96" s="6">
        <v>13.788813006331738</v>
      </c>
      <c r="ED96" s="6">
        <v>13.611610684529259</v>
      </c>
      <c r="EE96" s="6">
        <v>13.901657882201681</v>
      </c>
      <c r="EF96" s="6">
        <v>14.1501395957429</v>
      </c>
      <c r="EG96" s="6">
        <v>13.710666339663684</v>
      </c>
      <c r="EH96" s="6">
        <v>13.751882117327174</v>
      </c>
      <c r="EI96" s="6">
        <v>13.835082884275701</v>
      </c>
      <c r="EJ96" s="6" t="s">
        <v>220</v>
      </c>
      <c r="EK96" s="6" t="s">
        <v>220</v>
      </c>
      <c r="EL96" s="6" t="s">
        <v>220</v>
      </c>
      <c r="EM96" s="6" t="s">
        <v>220</v>
      </c>
      <c r="EN96" s="6" t="s">
        <v>220</v>
      </c>
      <c r="EO96" s="6" t="s">
        <v>220</v>
      </c>
      <c r="EP96" s="6" t="s">
        <v>220</v>
      </c>
      <c r="EQ96" s="6" t="s">
        <v>220</v>
      </c>
      <c r="ER96" s="6" t="s">
        <v>220</v>
      </c>
      <c r="ES96" s="6" t="s">
        <v>220</v>
      </c>
      <c r="ET96" s="6" t="s">
        <v>220</v>
      </c>
      <c r="EU96" s="6" t="s">
        <v>220</v>
      </c>
      <c r="EV96" s="6" t="s">
        <v>220</v>
      </c>
      <c r="EW96" s="6" t="s">
        <v>220</v>
      </c>
      <c r="EX96" s="6" t="s">
        <v>220</v>
      </c>
      <c r="EY96" s="6" t="s">
        <v>220</v>
      </c>
      <c r="EZ96" s="6" t="s">
        <v>220</v>
      </c>
      <c r="FA96" s="6" t="s">
        <v>220</v>
      </c>
      <c r="FB96" s="6" t="s">
        <v>220</v>
      </c>
      <c r="FC96" s="6" t="s">
        <v>220</v>
      </c>
      <c r="FD96" s="6" t="s">
        <v>220</v>
      </c>
      <c r="FE96" s="6" t="s">
        <v>220</v>
      </c>
      <c r="FF96" s="6" t="s">
        <v>220</v>
      </c>
      <c r="FG96" s="6">
        <v>13.639182088431108</v>
      </c>
      <c r="FH96" s="6">
        <v>13.139685016071981</v>
      </c>
      <c r="FI96" s="6">
        <v>13.767104947927676</v>
      </c>
      <c r="FJ96" s="6">
        <v>12.971743385232505</v>
      </c>
      <c r="FK96" s="6">
        <v>13.055809750080995</v>
      </c>
      <c r="FL96" s="6">
        <v>13.240771651593979</v>
      </c>
      <c r="FM96" s="6">
        <v>12.958236513892883</v>
      </c>
      <c r="FN96" s="6">
        <v>12.642097543087642</v>
      </c>
      <c r="FO96" s="6">
        <v>12.902181353956594</v>
      </c>
      <c r="FP96" s="6" t="s">
        <v>220</v>
      </c>
      <c r="FQ96" s="6" t="s">
        <v>220</v>
      </c>
      <c r="FR96" s="6" t="s">
        <v>220</v>
      </c>
      <c r="FS96" s="6" t="s">
        <v>220</v>
      </c>
      <c r="FT96" s="6" t="s">
        <v>220</v>
      </c>
      <c r="FU96" s="6" t="s">
        <v>220</v>
      </c>
      <c r="FV96" s="6" t="s">
        <v>220</v>
      </c>
      <c r="FW96" s="6" t="s">
        <v>220</v>
      </c>
      <c r="FX96" s="6" t="s">
        <v>220</v>
      </c>
      <c r="FY96" s="6" t="s">
        <v>220</v>
      </c>
      <c r="FZ96" s="6" t="s">
        <v>220</v>
      </c>
      <c r="GA96" s="6" t="s">
        <v>220</v>
      </c>
      <c r="GB96" s="6" t="s">
        <v>220</v>
      </c>
      <c r="GC96" s="6" t="s">
        <v>220</v>
      </c>
      <c r="GD96" s="6" t="s">
        <v>220</v>
      </c>
      <c r="GE96" s="6" t="s">
        <v>220</v>
      </c>
      <c r="GF96" s="6" t="s">
        <v>220</v>
      </c>
      <c r="GG96" s="6" t="s">
        <v>220</v>
      </c>
      <c r="GH96" s="6" t="s">
        <v>220</v>
      </c>
      <c r="GI96" s="6" t="s">
        <v>220</v>
      </c>
      <c r="GJ96" s="6" t="s">
        <v>220</v>
      </c>
      <c r="GK96" s="6" t="s">
        <v>220</v>
      </c>
      <c r="GL96" s="6" t="s">
        <v>220</v>
      </c>
      <c r="GM96" s="5">
        <v>43032</v>
      </c>
      <c r="GN96" s="5">
        <v>42882</v>
      </c>
      <c r="GO96" s="5">
        <v>42323</v>
      </c>
      <c r="GP96" s="5">
        <v>42279</v>
      </c>
      <c r="GQ96" s="5">
        <v>41980</v>
      </c>
      <c r="GR96" s="5">
        <v>41941</v>
      </c>
      <c r="GS96" s="5">
        <v>41701</v>
      </c>
      <c r="GT96" s="5">
        <v>41063</v>
      </c>
      <c r="GU96" s="5">
        <v>40916</v>
      </c>
      <c r="GV96" s="5" t="s">
        <v>220</v>
      </c>
      <c r="GW96" s="5" t="s">
        <v>220</v>
      </c>
      <c r="GX96" s="5" t="s">
        <v>220</v>
      </c>
      <c r="GY96" s="5" t="s">
        <v>220</v>
      </c>
      <c r="GZ96" s="5" t="s">
        <v>220</v>
      </c>
      <c r="HA96" s="5" t="s">
        <v>220</v>
      </c>
      <c r="HB96" s="5" t="s">
        <v>220</v>
      </c>
      <c r="HC96" s="5" t="s">
        <v>220</v>
      </c>
      <c r="HD96" s="5" t="s">
        <v>220</v>
      </c>
      <c r="HE96" s="5" t="s">
        <v>220</v>
      </c>
      <c r="HF96" s="5" t="s">
        <v>220</v>
      </c>
      <c r="HG96" s="5" t="s">
        <v>220</v>
      </c>
      <c r="HH96" s="5" t="s">
        <v>220</v>
      </c>
      <c r="HI96" s="5" t="s">
        <v>220</v>
      </c>
      <c r="HJ96" s="5" t="s">
        <v>220</v>
      </c>
      <c r="HK96" s="5" t="s">
        <v>220</v>
      </c>
      <c r="HL96" s="5" t="s">
        <v>220</v>
      </c>
      <c r="HM96" s="5" t="s">
        <v>220</v>
      </c>
      <c r="HN96" s="5" t="s">
        <v>220</v>
      </c>
      <c r="HO96" s="5" t="s">
        <v>220</v>
      </c>
      <c r="HP96" s="5" t="s">
        <v>220</v>
      </c>
      <c r="HQ96" s="5" t="s">
        <v>220</v>
      </c>
      <c r="HR96" s="5" t="s">
        <v>220</v>
      </c>
      <c r="HS96" s="5">
        <v>48770</v>
      </c>
      <c r="HT96" s="5">
        <v>48577</v>
      </c>
      <c r="HU96" s="5">
        <v>48195</v>
      </c>
      <c r="HV96" s="5">
        <v>48183</v>
      </c>
      <c r="HW96" s="5">
        <v>47867</v>
      </c>
      <c r="HX96" s="5">
        <v>47777</v>
      </c>
      <c r="HY96" s="5">
        <v>47534</v>
      </c>
      <c r="HZ96" s="5">
        <v>48771</v>
      </c>
      <c r="IA96" s="5">
        <v>46349</v>
      </c>
      <c r="IB96" s="5" t="s">
        <v>220</v>
      </c>
      <c r="IC96" s="5" t="s">
        <v>220</v>
      </c>
      <c r="ID96" s="5" t="s">
        <v>220</v>
      </c>
      <c r="IE96" s="5" t="s">
        <v>220</v>
      </c>
      <c r="IF96" s="5" t="s">
        <v>220</v>
      </c>
      <c r="IG96" s="5" t="s">
        <v>220</v>
      </c>
      <c r="IH96" s="5" t="s">
        <v>220</v>
      </c>
      <c r="II96" s="5" t="s">
        <v>220</v>
      </c>
      <c r="IJ96" s="5" t="s">
        <v>220</v>
      </c>
      <c r="IK96" s="5" t="s">
        <v>220</v>
      </c>
      <c r="IL96" s="5" t="s">
        <v>220</v>
      </c>
      <c r="IM96" s="5" t="s">
        <v>220</v>
      </c>
      <c r="IN96" s="5" t="s">
        <v>220</v>
      </c>
      <c r="IO96" s="5" t="s">
        <v>220</v>
      </c>
      <c r="IP96" s="5" t="s">
        <v>220</v>
      </c>
      <c r="IQ96" s="5" t="s">
        <v>220</v>
      </c>
      <c r="IR96" s="5" t="s">
        <v>220</v>
      </c>
      <c r="IS96" s="5" t="s">
        <v>220</v>
      </c>
      <c r="IT96" s="5" t="s">
        <v>220</v>
      </c>
      <c r="IU96" s="5" t="s">
        <v>220</v>
      </c>
      <c r="IV96" s="5" t="s">
        <v>220</v>
      </c>
      <c r="IW96" s="5" t="s">
        <v>220</v>
      </c>
      <c r="IX96" s="5" t="s">
        <v>220</v>
      </c>
      <c r="IY96">
        <v>564462</v>
      </c>
      <c r="IZ96">
        <v>594824</v>
      </c>
      <c r="JA96">
        <v>567672</v>
      </c>
      <c r="JB96">
        <v>557427</v>
      </c>
      <c r="JC96">
        <v>527811</v>
      </c>
      <c r="JD96">
        <v>533194</v>
      </c>
      <c r="JE96">
        <v>559891</v>
      </c>
      <c r="JF96">
        <v>545400</v>
      </c>
      <c r="JG96">
        <v>540490</v>
      </c>
      <c r="JH96" t="s">
        <v>220</v>
      </c>
      <c r="JI96" t="s">
        <v>220</v>
      </c>
      <c r="JJ96" t="s">
        <v>220</v>
      </c>
      <c r="JK96" t="s">
        <v>220</v>
      </c>
      <c r="JL96" t="s">
        <v>220</v>
      </c>
      <c r="JM96" t="s">
        <v>220</v>
      </c>
      <c r="JN96" t="s">
        <v>220</v>
      </c>
      <c r="JO96" t="s">
        <v>220</v>
      </c>
      <c r="JP96" t="s">
        <v>220</v>
      </c>
      <c r="JQ96" t="s">
        <v>220</v>
      </c>
      <c r="JR96" t="s">
        <v>220</v>
      </c>
      <c r="JS96" t="s">
        <v>220</v>
      </c>
      <c r="JT96" t="s">
        <v>220</v>
      </c>
      <c r="JU96" t="s">
        <v>220</v>
      </c>
      <c r="JV96" t="s">
        <v>220</v>
      </c>
      <c r="JW96" t="s">
        <v>220</v>
      </c>
      <c r="JX96" t="s">
        <v>220</v>
      </c>
      <c r="JY96" t="s">
        <v>220</v>
      </c>
      <c r="JZ96" t="s">
        <v>220</v>
      </c>
      <c r="KA96" t="s">
        <v>220</v>
      </c>
      <c r="KB96" t="s">
        <v>220</v>
      </c>
      <c r="KC96" t="s">
        <v>220</v>
      </c>
      <c r="KD96" t="s">
        <v>220</v>
      </c>
    </row>
    <row r="97" spans="1:290" hidden="1" x14ac:dyDescent="0.3">
      <c r="A97" s="1" t="s">
        <v>95</v>
      </c>
      <c r="B97" s="2">
        <v>4060294</v>
      </c>
      <c r="C97" s="5">
        <v>285790</v>
      </c>
      <c r="D97" s="5">
        <v>295435</v>
      </c>
      <c r="E97" s="5">
        <v>280867</v>
      </c>
      <c r="F97" s="5">
        <v>284214</v>
      </c>
      <c r="G97" s="5">
        <v>293530</v>
      </c>
      <c r="H97" s="5">
        <v>291149</v>
      </c>
      <c r="I97" s="5">
        <v>297907</v>
      </c>
      <c r="J97" s="5">
        <v>292070</v>
      </c>
      <c r="K97" s="5">
        <v>293603</v>
      </c>
      <c r="L97" s="5">
        <v>293338</v>
      </c>
      <c r="M97" s="5">
        <v>284095</v>
      </c>
      <c r="N97" s="5">
        <v>284404</v>
      </c>
      <c r="O97" s="5">
        <v>293280</v>
      </c>
      <c r="P97" s="5">
        <v>298084</v>
      </c>
      <c r="Q97" s="5">
        <v>300490</v>
      </c>
      <c r="R97" s="5">
        <v>286347</v>
      </c>
      <c r="S97" s="5">
        <v>283133</v>
      </c>
      <c r="T97" s="5">
        <v>267525</v>
      </c>
      <c r="U97" s="5">
        <v>263141</v>
      </c>
      <c r="V97" s="5">
        <v>254666</v>
      </c>
      <c r="W97" s="5">
        <v>249554</v>
      </c>
      <c r="X97" s="5">
        <v>235923</v>
      </c>
      <c r="Y97" s="5">
        <v>233664</v>
      </c>
      <c r="Z97" s="5">
        <v>238510</v>
      </c>
      <c r="AA97" s="5">
        <v>233807</v>
      </c>
      <c r="AB97" s="5">
        <v>236971</v>
      </c>
      <c r="AC97" s="5" t="s">
        <v>220</v>
      </c>
      <c r="AD97" s="5" t="s">
        <v>220</v>
      </c>
      <c r="AE97" s="5" t="s">
        <v>220</v>
      </c>
      <c r="AF97" s="5" t="s">
        <v>220</v>
      </c>
      <c r="AG97" s="5" t="s">
        <v>220</v>
      </c>
      <c r="AH97" s="5" t="s">
        <v>220</v>
      </c>
      <c r="AI97" s="5">
        <v>899229</v>
      </c>
      <c r="AJ97" s="5">
        <v>918117</v>
      </c>
      <c r="AK97" s="5">
        <v>894600</v>
      </c>
      <c r="AL97" s="5">
        <v>910242</v>
      </c>
      <c r="AM97" s="5">
        <v>933262</v>
      </c>
      <c r="AN97" s="5">
        <v>910825</v>
      </c>
      <c r="AO97" s="5">
        <v>552273</v>
      </c>
      <c r="AP97" s="5">
        <v>564671</v>
      </c>
      <c r="AQ97" s="5">
        <v>600763</v>
      </c>
      <c r="AR97" s="5">
        <v>604429</v>
      </c>
      <c r="AS97" s="5">
        <v>599938</v>
      </c>
      <c r="AT97" s="5">
        <v>639471</v>
      </c>
      <c r="AU97" s="5">
        <v>659619</v>
      </c>
      <c r="AV97" s="5">
        <v>749209</v>
      </c>
      <c r="AW97" s="5">
        <v>804074</v>
      </c>
      <c r="AX97" s="5">
        <v>859152</v>
      </c>
      <c r="AY97" s="5">
        <v>833590</v>
      </c>
      <c r="AZ97" s="5">
        <v>808401</v>
      </c>
      <c r="BA97" s="5">
        <v>792410</v>
      </c>
      <c r="BB97" s="5">
        <v>760175</v>
      </c>
      <c r="BC97" s="5">
        <v>754128</v>
      </c>
      <c r="BD97" s="5">
        <v>718452</v>
      </c>
      <c r="BE97" s="5">
        <v>693879</v>
      </c>
      <c r="BF97" s="5">
        <v>699569</v>
      </c>
      <c r="BG97" s="5">
        <v>683024</v>
      </c>
      <c r="BH97" s="5">
        <v>680247</v>
      </c>
      <c r="BI97" s="5" t="s">
        <v>220</v>
      </c>
      <c r="BJ97" s="5" t="s">
        <v>220</v>
      </c>
      <c r="BK97" s="5" t="s">
        <v>220</v>
      </c>
      <c r="BL97" s="5" t="s">
        <v>220</v>
      </c>
      <c r="BM97" s="5" t="s">
        <v>220</v>
      </c>
      <c r="BN97" s="5" t="s">
        <v>220</v>
      </c>
      <c r="BO97" s="6">
        <v>17.993220079290591</v>
      </c>
      <c r="BP97" s="6">
        <v>18.259607102692652</v>
      </c>
      <c r="BQ97" s="6">
        <v>16.422039065146208</v>
      </c>
      <c r="BR97" s="6">
        <v>16.592714434726791</v>
      </c>
      <c r="BS97" s="6">
        <v>19.54958014324524</v>
      </c>
      <c r="BT97" s="6">
        <v>17.008001524099821</v>
      </c>
      <c r="BU97" s="6">
        <v>13.911052778216019</v>
      </c>
      <c r="BV97" s="6">
        <v>12.740096552196389</v>
      </c>
      <c r="BW97" s="6">
        <v>13.0090632588904</v>
      </c>
      <c r="BX97" s="6">
        <v>12.31005031712899</v>
      </c>
      <c r="BY97" s="6">
        <v>14.0027103609708</v>
      </c>
      <c r="BZ97" s="6">
        <v>15.973404030885639</v>
      </c>
      <c r="CA97" s="6">
        <v>14.620499181669389</v>
      </c>
      <c r="CB97" s="6">
        <v>12.53040260598558</v>
      </c>
      <c r="CC97" s="6">
        <v>10.7689594121484</v>
      </c>
      <c r="CD97" s="6">
        <v>10.622516186258959</v>
      </c>
      <c r="CE97" s="6">
        <v>10.7529464118584</v>
      </c>
      <c r="CF97" s="6">
        <v>10.43375223342777</v>
      </c>
      <c r="CG97" s="6">
        <v>11.84084517747206</v>
      </c>
      <c r="CH97" s="6">
        <v>4.5023678072455597</v>
      </c>
      <c r="CI97" s="6" t="s">
        <v>220</v>
      </c>
      <c r="CJ97" s="6" t="s">
        <v>220</v>
      </c>
      <c r="CK97" s="6" t="s">
        <v>220</v>
      </c>
      <c r="CL97" s="6" t="s">
        <v>220</v>
      </c>
      <c r="CM97" s="6" t="s">
        <v>220</v>
      </c>
      <c r="CN97" s="6" t="s">
        <v>220</v>
      </c>
      <c r="CO97" s="6" t="s">
        <v>220</v>
      </c>
      <c r="CP97" s="6" t="s">
        <v>220</v>
      </c>
      <c r="CQ97" s="6" t="s">
        <v>220</v>
      </c>
      <c r="CR97" s="6" t="s">
        <v>220</v>
      </c>
      <c r="CS97" s="6" t="s">
        <v>220</v>
      </c>
      <c r="CT97" s="6" t="s">
        <v>220</v>
      </c>
      <c r="CU97" s="6">
        <v>16.839666165807991</v>
      </c>
      <c r="CV97" s="6">
        <v>16.99609856858288</v>
      </c>
      <c r="CW97" s="6">
        <v>15.23428883169866</v>
      </c>
      <c r="CX97" s="6">
        <v>15.24446889272858</v>
      </c>
      <c r="CY97" s="6">
        <v>18.347102411531559</v>
      </c>
      <c r="CZ97" s="6">
        <v>15.779889782208009</v>
      </c>
      <c r="DA97" s="6">
        <v>13.059664332676039</v>
      </c>
      <c r="DB97" s="6">
        <v>11.75020498662052</v>
      </c>
      <c r="DC97" s="6">
        <v>12.173186431254919</v>
      </c>
      <c r="DD97" s="6">
        <v>11.486677229803711</v>
      </c>
      <c r="DE97" s="6">
        <v>12.86232910734109</v>
      </c>
      <c r="DF97" s="6">
        <v>15.24009689258777</v>
      </c>
      <c r="DG97" s="6">
        <v>13.63256667864327</v>
      </c>
      <c r="DH97" s="6">
        <v>11.356140559284681</v>
      </c>
      <c r="DI97" s="6">
        <v>9.6444579314187298</v>
      </c>
      <c r="DJ97" s="6">
        <v>9.5920238368095294</v>
      </c>
      <c r="DK97" s="6">
        <v>9.7113828660795907</v>
      </c>
      <c r="DL97" s="6">
        <v>9.1904154641251008</v>
      </c>
      <c r="DM97" s="6">
        <v>10.39787383330893</v>
      </c>
      <c r="DN97" s="6">
        <v>4.4938336567237798</v>
      </c>
      <c r="DO97" s="6" t="s">
        <v>220</v>
      </c>
      <c r="DP97" s="6" t="s">
        <v>220</v>
      </c>
      <c r="DQ97" s="6" t="s">
        <v>220</v>
      </c>
      <c r="DR97" s="6" t="s">
        <v>220</v>
      </c>
      <c r="DS97" s="6" t="s">
        <v>220</v>
      </c>
      <c r="DT97" s="6" t="s">
        <v>220</v>
      </c>
      <c r="DU97" s="6" t="s">
        <v>220</v>
      </c>
      <c r="DV97" s="6" t="s">
        <v>220</v>
      </c>
      <c r="DW97" s="6" t="s">
        <v>220</v>
      </c>
      <c r="DX97" s="6" t="s">
        <v>220</v>
      </c>
      <c r="DY97" s="6" t="s">
        <v>220</v>
      </c>
      <c r="DZ97" s="6" t="s">
        <v>220</v>
      </c>
      <c r="EA97" s="6">
        <v>17.317905718836979</v>
      </c>
      <c r="EB97" s="6">
        <v>17.408709599916079</v>
      </c>
      <c r="EC97" s="6">
        <v>15.51179560224339</v>
      </c>
      <c r="ED97" s="6">
        <v>15.56549179087938</v>
      </c>
      <c r="EE97" s="6">
        <v>18.299043706073334</v>
      </c>
      <c r="EF97" s="6">
        <v>16.451188648858395</v>
      </c>
      <c r="EG97" s="6">
        <v>13.834915997078159</v>
      </c>
      <c r="EH97" s="6">
        <v>12.727210605439387</v>
      </c>
      <c r="EI97" s="6">
        <v>12.99891171269215</v>
      </c>
      <c r="EJ97" s="6">
        <v>12.296844442804478</v>
      </c>
      <c r="EK97" s="6">
        <v>13.993741649673019</v>
      </c>
      <c r="EL97" s="6">
        <v>15.963048174362036</v>
      </c>
      <c r="EM97" s="6">
        <v>14.61174771435968</v>
      </c>
      <c r="EN97" s="6">
        <v>12.529811720744261</v>
      </c>
      <c r="EO97" s="6">
        <v>10.768959412148401</v>
      </c>
      <c r="EP97" s="6">
        <v>10.622516186258967</v>
      </c>
      <c r="EQ97" s="6">
        <v>10.752946411858403</v>
      </c>
      <c r="ER97" s="6">
        <v>10.433752233427779</v>
      </c>
      <c r="ES97" s="6">
        <v>11.840845177472069</v>
      </c>
      <c r="ET97" s="6">
        <v>4.5023678072455686</v>
      </c>
      <c r="EU97" s="6" t="s">
        <v>220</v>
      </c>
      <c r="EV97" s="6" t="s">
        <v>220</v>
      </c>
      <c r="EW97" s="6" t="s">
        <v>220</v>
      </c>
      <c r="EX97" s="6" t="s">
        <v>220</v>
      </c>
      <c r="EY97" s="6" t="s">
        <v>220</v>
      </c>
      <c r="EZ97" s="6" t="s">
        <v>220</v>
      </c>
      <c r="FA97" s="6" t="s">
        <v>220</v>
      </c>
      <c r="FB97" s="6" t="s">
        <v>220</v>
      </c>
      <c r="FC97" s="6" t="s">
        <v>220</v>
      </c>
      <c r="FD97" s="6" t="s">
        <v>220</v>
      </c>
      <c r="FE97" s="6" t="s">
        <v>220</v>
      </c>
      <c r="FF97" s="6" t="s">
        <v>220</v>
      </c>
      <c r="FG97" s="6">
        <v>10.912869814580624</v>
      </c>
      <c r="FH97" s="6">
        <v>11.014969245005716</v>
      </c>
      <c r="FI97" s="6">
        <v>9.5438515517874905</v>
      </c>
      <c r="FJ97" s="6">
        <v>9.6658129375728485</v>
      </c>
      <c r="FK97" s="6">
        <v>12.224839687692844</v>
      </c>
      <c r="FL97" s="6">
        <v>11.168567673766761</v>
      </c>
      <c r="FM97" s="6">
        <v>9.2717247766211042</v>
      </c>
      <c r="FN97" s="6">
        <v>8.5273427042968049</v>
      </c>
      <c r="FO97" s="6">
        <v>9.0924144691740185</v>
      </c>
      <c r="FP97" s="6">
        <v>8.7669744461586685</v>
      </c>
      <c r="FQ97" s="6">
        <v>9.7649945530824258</v>
      </c>
      <c r="FR97" s="6">
        <v>11.694700005961748</v>
      </c>
      <c r="FS97" s="6">
        <v>10.606653445833041</v>
      </c>
      <c r="FT97" s="6">
        <v>9.8778368517830835</v>
      </c>
      <c r="FU97" s="6">
        <v>8.8514593774166244</v>
      </c>
      <c r="FV97" s="6">
        <v>8.6663361081624668</v>
      </c>
      <c r="FW97" s="6">
        <v>8.7058645703749651</v>
      </c>
      <c r="FX97" s="6">
        <v>8.686530570842935</v>
      </c>
      <c r="FY97" s="6">
        <v>10.394500331115387</v>
      </c>
      <c r="FZ97" s="6">
        <v>4.4938336567237807</v>
      </c>
      <c r="GA97" s="6" t="s">
        <v>220</v>
      </c>
      <c r="GB97" s="6" t="s">
        <v>220</v>
      </c>
      <c r="GC97" s="6" t="s">
        <v>220</v>
      </c>
      <c r="GD97" s="6" t="s">
        <v>220</v>
      </c>
      <c r="GE97" s="6" t="s">
        <v>220</v>
      </c>
      <c r="GF97" s="6" t="s">
        <v>220</v>
      </c>
      <c r="GG97" s="6" t="s">
        <v>220</v>
      </c>
      <c r="GH97" s="6" t="s">
        <v>220</v>
      </c>
      <c r="GI97" s="6" t="s">
        <v>220</v>
      </c>
      <c r="GJ97" s="6" t="s">
        <v>220</v>
      </c>
      <c r="GK97" s="6" t="s">
        <v>220</v>
      </c>
      <c r="GL97" s="6" t="s">
        <v>220</v>
      </c>
      <c r="GM97" s="5">
        <v>37092</v>
      </c>
      <c r="GN97" s="5">
        <v>36690</v>
      </c>
      <c r="GO97" s="5">
        <v>36468</v>
      </c>
      <c r="GP97" s="5">
        <v>36333</v>
      </c>
      <c r="GQ97" s="5">
        <v>35322</v>
      </c>
      <c r="GR97" s="5">
        <v>35525</v>
      </c>
      <c r="GS97" s="5">
        <v>35889</v>
      </c>
      <c r="GT97" s="5">
        <v>35736</v>
      </c>
      <c r="GU97" s="5">
        <v>35660</v>
      </c>
      <c r="GV97" s="5">
        <v>35366</v>
      </c>
      <c r="GW97" s="5">
        <v>35223</v>
      </c>
      <c r="GX97" s="5">
        <v>35053</v>
      </c>
      <c r="GY97" s="5">
        <v>34625</v>
      </c>
      <c r="GZ97" s="5">
        <v>34802</v>
      </c>
      <c r="HA97" s="5">
        <v>34108</v>
      </c>
      <c r="HB97" s="5">
        <v>33528</v>
      </c>
      <c r="HC97" s="5">
        <v>33023</v>
      </c>
      <c r="HD97" s="5">
        <v>32626</v>
      </c>
      <c r="HE97" s="5">
        <v>32407</v>
      </c>
      <c r="HF97" s="5">
        <v>31860</v>
      </c>
      <c r="HG97" s="5" t="s">
        <v>220</v>
      </c>
      <c r="HH97" s="5" t="s">
        <v>220</v>
      </c>
      <c r="HI97" s="5" t="s">
        <v>220</v>
      </c>
      <c r="HJ97" s="5" t="s">
        <v>220</v>
      </c>
      <c r="HK97" s="5" t="s">
        <v>220</v>
      </c>
      <c r="HL97" s="5" t="s">
        <v>220</v>
      </c>
      <c r="HM97" s="5" t="s">
        <v>220</v>
      </c>
      <c r="HN97" s="5" t="s">
        <v>220</v>
      </c>
      <c r="HO97" s="5" t="s">
        <v>220</v>
      </c>
      <c r="HP97" s="5" t="s">
        <v>220</v>
      </c>
      <c r="HQ97" s="5" t="s">
        <v>220</v>
      </c>
      <c r="HR97" s="5" t="s">
        <v>220</v>
      </c>
      <c r="HS97" s="5">
        <v>44586</v>
      </c>
      <c r="HT97" s="5">
        <v>44092</v>
      </c>
      <c r="HU97" s="5">
        <v>43913</v>
      </c>
      <c r="HV97" s="5">
        <v>43693</v>
      </c>
      <c r="HW97" s="5">
        <v>42322</v>
      </c>
      <c r="HX97" s="5">
        <v>42481</v>
      </c>
      <c r="HY97" s="5">
        <v>42625</v>
      </c>
      <c r="HZ97" s="5">
        <v>42414</v>
      </c>
      <c r="IA97" s="5">
        <v>42336</v>
      </c>
      <c r="IB97" s="5">
        <v>42022</v>
      </c>
      <c r="IC97" s="5">
        <v>41805</v>
      </c>
      <c r="ID97" s="5">
        <v>41562</v>
      </c>
      <c r="IE97" s="5">
        <v>41032</v>
      </c>
      <c r="IF97" s="5">
        <v>41185</v>
      </c>
      <c r="IG97" s="5">
        <v>40417</v>
      </c>
      <c r="IH97" s="5">
        <v>39826</v>
      </c>
      <c r="II97" s="5">
        <v>39249</v>
      </c>
      <c r="IJ97" s="5">
        <v>38717</v>
      </c>
      <c r="IK97" s="5">
        <v>38332</v>
      </c>
      <c r="IL97" s="5">
        <v>37650</v>
      </c>
      <c r="IM97" s="5" t="s">
        <v>220</v>
      </c>
      <c r="IN97" s="5" t="s">
        <v>220</v>
      </c>
      <c r="IO97" s="5" t="s">
        <v>220</v>
      </c>
      <c r="IP97" s="5" t="s">
        <v>220</v>
      </c>
      <c r="IQ97" s="5" t="s">
        <v>220</v>
      </c>
      <c r="IR97" s="5" t="s">
        <v>220</v>
      </c>
      <c r="IS97" s="5" t="s">
        <v>220</v>
      </c>
      <c r="IT97" s="5" t="s">
        <v>220</v>
      </c>
      <c r="IU97" s="5" t="s">
        <v>220</v>
      </c>
      <c r="IV97" s="5" t="s">
        <v>220</v>
      </c>
      <c r="IW97" s="5" t="s">
        <v>220</v>
      </c>
      <c r="IX97" s="5" t="s">
        <v>220</v>
      </c>
      <c r="IY97">
        <v>898288</v>
      </c>
      <c r="IZ97">
        <v>918550</v>
      </c>
      <c r="JA97">
        <v>892648</v>
      </c>
      <c r="JB97">
        <v>908563</v>
      </c>
      <c r="JC97">
        <v>931775</v>
      </c>
      <c r="JD97">
        <v>910833</v>
      </c>
      <c r="JE97">
        <v>932944</v>
      </c>
      <c r="JF97">
        <v>911468</v>
      </c>
      <c r="JG97">
        <v>905843</v>
      </c>
      <c r="JH97">
        <v>896421</v>
      </c>
      <c r="JI97">
        <v>869299</v>
      </c>
      <c r="JJ97">
        <v>889001</v>
      </c>
      <c r="JK97">
        <v>897069</v>
      </c>
      <c r="JL97">
        <v>891349</v>
      </c>
      <c r="JM97">
        <v>901309</v>
      </c>
      <c r="JN97">
        <v>859152</v>
      </c>
      <c r="JO97">
        <v>833599</v>
      </c>
      <c r="JP97">
        <v>808401</v>
      </c>
      <c r="JQ97">
        <v>792775</v>
      </c>
      <c r="JR97">
        <v>760175</v>
      </c>
      <c r="JS97" t="s">
        <v>220</v>
      </c>
      <c r="JT97" t="s">
        <v>220</v>
      </c>
      <c r="JU97" t="s">
        <v>220</v>
      </c>
      <c r="JV97" t="s">
        <v>220</v>
      </c>
      <c r="JW97" t="s">
        <v>220</v>
      </c>
      <c r="JX97" t="s">
        <v>220</v>
      </c>
      <c r="JY97" t="s">
        <v>220</v>
      </c>
      <c r="JZ97" t="s">
        <v>220</v>
      </c>
      <c r="KA97" t="s">
        <v>220</v>
      </c>
      <c r="KB97" t="s">
        <v>220</v>
      </c>
      <c r="KC97" t="s">
        <v>220</v>
      </c>
      <c r="KD97" t="s">
        <v>220</v>
      </c>
    </row>
    <row r="98" spans="1:290" hidden="1" x14ac:dyDescent="0.3">
      <c r="A98" s="1" t="s">
        <v>96</v>
      </c>
      <c r="B98" s="2">
        <v>4061118</v>
      </c>
      <c r="C98" s="5" t="s">
        <v>220</v>
      </c>
      <c r="D98" s="5">
        <v>68257</v>
      </c>
      <c r="E98" s="5">
        <v>61916</v>
      </c>
      <c r="F98" s="5">
        <v>66273</v>
      </c>
      <c r="G98" s="5">
        <v>67557</v>
      </c>
      <c r="H98" s="5">
        <v>69543</v>
      </c>
      <c r="I98" s="5">
        <v>66374</v>
      </c>
      <c r="J98" s="5">
        <v>64605</v>
      </c>
      <c r="K98" s="5">
        <v>72661</v>
      </c>
      <c r="L98" s="5">
        <v>77258</v>
      </c>
      <c r="M98" s="5">
        <v>69751</v>
      </c>
      <c r="N98" s="5">
        <v>70997</v>
      </c>
      <c r="O98" s="5">
        <v>71498</v>
      </c>
      <c r="P98" s="5">
        <v>70495</v>
      </c>
      <c r="Q98" s="5">
        <v>70985</v>
      </c>
      <c r="R98" s="5">
        <v>69271</v>
      </c>
      <c r="S98" s="5">
        <v>66567</v>
      </c>
      <c r="T98" s="5">
        <v>69120</v>
      </c>
      <c r="U98" s="5">
        <v>66251</v>
      </c>
      <c r="V98" s="5">
        <v>67312</v>
      </c>
      <c r="W98" s="5">
        <v>64865</v>
      </c>
      <c r="X98" s="5">
        <v>65180</v>
      </c>
      <c r="Y98" s="5">
        <v>59795</v>
      </c>
      <c r="Z98" s="5">
        <v>62993</v>
      </c>
      <c r="AA98" s="5">
        <v>58611</v>
      </c>
      <c r="AB98" s="5">
        <v>55841</v>
      </c>
      <c r="AC98" s="5" t="s">
        <v>220</v>
      </c>
      <c r="AD98" s="5" t="s">
        <v>220</v>
      </c>
      <c r="AE98" s="5" t="s">
        <v>220</v>
      </c>
      <c r="AF98" s="5" t="s">
        <v>220</v>
      </c>
      <c r="AG98" s="5" t="s">
        <v>220</v>
      </c>
      <c r="AH98" s="5" t="s">
        <v>220</v>
      </c>
      <c r="AI98" s="5" t="s">
        <v>220</v>
      </c>
      <c r="AJ98" s="5">
        <v>421038</v>
      </c>
      <c r="AK98" s="5">
        <v>376747</v>
      </c>
      <c r="AL98" s="5">
        <v>379378</v>
      </c>
      <c r="AM98" s="5">
        <v>406280</v>
      </c>
      <c r="AN98" s="5">
        <v>460337</v>
      </c>
      <c r="AO98" s="5">
        <v>449603</v>
      </c>
      <c r="AP98" s="5">
        <v>378260</v>
      </c>
      <c r="AQ98" s="5">
        <v>382910</v>
      </c>
      <c r="AR98" s="5">
        <v>398194</v>
      </c>
      <c r="AS98" s="5">
        <v>352883</v>
      </c>
      <c r="AT98" s="5">
        <v>372018</v>
      </c>
      <c r="AU98" s="5">
        <v>363845</v>
      </c>
      <c r="AV98" s="5">
        <v>351654</v>
      </c>
      <c r="AW98" s="5">
        <v>355578</v>
      </c>
      <c r="AX98" s="5">
        <v>350213</v>
      </c>
      <c r="AY98" s="5">
        <v>336134</v>
      </c>
      <c r="AZ98" s="5">
        <v>350751</v>
      </c>
      <c r="BA98" s="5">
        <v>330064</v>
      </c>
      <c r="BB98" s="5">
        <v>362257</v>
      </c>
      <c r="BC98" s="5">
        <v>361100</v>
      </c>
      <c r="BD98" s="5">
        <v>364311</v>
      </c>
      <c r="BE98" s="5">
        <v>355940</v>
      </c>
      <c r="BF98" s="5">
        <v>359928</v>
      </c>
      <c r="BG98" s="5">
        <v>348130</v>
      </c>
      <c r="BH98" s="5">
        <v>349317</v>
      </c>
      <c r="BI98" s="5" t="s">
        <v>220</v>
      </c>
      <c r="BJ98" s="5" t="s">
        <v>220</v>
      </c>
      <c r="BK98" s="5" t="s">
        <v>220</v>
      </c>
      <c r="BL98" s="5" t="s">
        <v>220</v>
      </c>
      <c r="BM98" s="5" t="s">
        <v>220</v>
      </c>
      <c r="BN98" s="5" t="s">
        <v>220</v>
      </c>
      <c r="BO98" s="6">
        <v>13.33712826351174</v>
      </c>
      <c r="BP98" s="6">
        <v>13.44917004849319</v>
      </c>
      <c r="BQ98" s="6">
        <v>13.190451579559401</v>
      </c>
      <c r="BR98" s="6">
        <v>13.14260709489535</v>
      </c>
      <c r="BS98" s="6">
        <v>13.6314519590864</v>
      </c>
      <c r="BT98" s="6">
        <v>12.416778108508399</v>
      </c>
      <c r="BU98" s="6">
        <v>12.01072709193358</v>
      </c>
      <c r="BV98" s="6">
        <v>12.252921600495309</v>
      </c>
      <c r="BW98" s="6">
        <v>11.239867329103641</v>
      </c>
      <c r="BX98" s="6">
        <v>9.75691837738486</v>
      </c>
      <c r="BY98" s="6">
        <v>10.719559576206789</v>
      </c>
      <c r="BZ98" s="6">
        <v>10.15395016690846</v>
      </c>
      <c r="CA98" s="6">
        <v>9.3569050882542104</v>
      </c>
      <c r="CB98" s="6">
        <v>8.6757926094049207</v>
      </c>
      <c r="CC98" s="6">
        <v>8.2524477002183492</v>
      </c>
      <c r="CD98" s="6">
        <v>8.1635893808375695</v>
      </c>
      <c r="CE98" s="6">
        <v>8.0670602550813406</v>
      </c>
      <c r="CF98" s="6">
        <v>8.2349537037037006</v>
      </c>
      <c r="CG98" s="6">
        <v>8.0949721513637503</v>
      </c>
      <c r="CH98" s="6">
        <v>7.3166745899690904</v>
      </c>
      <c r="CI98" s="6" t="s">
        <v>220</v>
      </c>
      <c r="CJ98" s="6" t="s">
        <v>220</v>
      </c>
      <c r="CK98" s="6" t="s">
        <v>220</v>
      </c>
      <c r="CL98" s="6" t="s">
        <v>220</v>
      </c>
      <c r="CM98" s="6" t="s">
        <v>220</v>
      </c>
      <c r="CN98" s="6" t="s">
        <v>220</v>
      </c>
      <c r="CO98" s="6" t="s">
        <v>220</v>
      </c>
      <c r="CP98" s="6" t="s">
        <v>220</v>
      </c>
      <c r="CQ98" s="6" t="s">
        <v>220</v>
      </c>
      <c r="CR98" s="6" t="s">
        <v>220</v>
      </c>
      <c r="CS98" s="6" t="s">
        <v>220</v>
      </c>
      <c r="CT98" s="6" t="s">
        <v>220</v>
      </c>
      <c r="CU98" s="6">
        <v>9.4179036173345505</v>
      </c>
      <c r="CV98" s="6">
        <v>9.6935699105421804</v>
      </c>
      <c r="CW98" s="6">
        <v>9.3797644334878605</v>
      </c>
      <c r="CX98" s="6">
        <v>9.4487625281243606</v>
      </c>
      <c r="CY98" s="6">
        <v>10.00786570552391</v>
      </c>
      <c r="CZ98" s="6">
        <v>9.45020306722434</v>
      </c>
      <c r="DA98" s="6">
        <v>9.1785906913290294</v>
      </c>
      <c r="DB98" s="6">
        <v>9.4824857276964494</v>
      </c>
      <c r="DC98" s="6">
        <v>9.1615312588463205</v>
      </c>
      <c r="DD98" s="6">
        <v>7.9830316679023099</v>
      </c>
      <c r="DE98" s="6">
        <v>9.2331798291708793</v>
      </c>
      <c r="DF98" s="6">
        <v>8.00151725377067</v>
      </c>
      <c r="DG98" s="6">
        <v>7.1830226999543996</v>
      </c>
      <c r="DH98" s="6">
        <v>6.6546720564525499</v>
      </c>
      <c r="DI98" s="6">
        <v>6.2296428338108596</v>
      </c>
      <c r="DJ98" s="6">
        <v>6.1299687889250398</v>
      </c>
      <c r="DK98" s="6">
        <v>6.1016575250433602</v>
      </c>
      <c r="DL98" s="6">
        <v>6.3090426538444699</v>
      </c>
      <c r="DM98" s="6">
        <v>6.2564262346159802</v>
      </c>
      <c r="DN98" s="6">
        <v>5.4604638546046296</v>
      </c>
      <c r="DO98" s="6" t="s">
        <v>220</v>
      </c>
      <c r="DP98" s="6" t="s">
        <v>220</v>
      </c>
      <c r="DQ98" s="6" t="s">
        <v>220</v>
      </c>
      <c r="DR98" s="6" t="s">
        <v>220</v>
      </c>
      <c r="DS98" s="6" t="s">
        <v>220</v>
      </c>
      <c r="DT98" s="6" t="s">
        <v>220</v>
      </c>
      <c r="DU98" s="6" t="s">
        <v>220</v>
      </c>
      <c r="DV98" s="6" t="s">
        <v>220</v>
      </c>
      <c r="DW98" s="6" t="s">
        <v>220</v>
      </c>
      <c r="DX98" s="6" t="s">
        <v>220</v>
      </c>
      <c r="DY98" s="6" t="s">
        <v>220</v>
      </c>
      <c r="DZ98" s="6" t="s">
        <v>220</v>
      </c>
      <c r="EA98" s="6">
        <v>13.337128263511746</v>
      </c>
      <c r="EB98" s="6">
        <v>13.449170048493194</v>
      </c>
      <c r="EC98" s="6">
        <v>13.190451579559403</v>
      </c>
      <c r="ED98" s="6">
        <v>13.142607094895357</v>
      </c>
      <c r="EE98" s="6">
        <v>13.631451959086402</v>
      </c>
      <c r="EF98" s="6">
        <v>12.416778108508405</v>
      </c>
      <c r="EG98" s="6">
        <v>12.010727091933589</v>
      </c>
      <c r="EH98" s="6">
        <v>12.252921600495318</v>
      </c>
      <c r="EI98" s="6">
        <v>11.239867329103646</v>
      </c>
      <c r="EJ98" s="6">
        <v>9.7569183773848653</v>
      </c>
      <c r="EK98" s="6">
        <v>10.719559576206793</v>
      </c>
      <c r="EL98" s="6">
        <v>10.15395016690846</v>
      </c>
      <c r="EM98" s="6">
        <v>9.3569050882542175</v>
      </c>
      <c r="EN98" s="6">
        <v>8.6757926094049225</v>
      </c>
      <c r="EO98" s="6">
        <v>8.2524477002183563</v>
      </c>
      <c r="EP98" s="6">
        <v>8.1635893808375801</v>
      </c>
      <c r="EQ98" s="6">
        <v>8.0670602550813459</v>
      </c>
      <c r="ER98" s="6">
        <v>8.2349537037037042</v>
      </c>
      <c r="ES98" s="6">
        <v>8.094972151363752</v>
      </c>
      <c r="ET98" s="6">
        <v>7.3166745899690993</v>
      </c>
      <c r="EU98" s="6" t="s">
        <v>220</v>
      </c>
      <c r="EV98" s="6" t="s">
        <v>220</v>
      </c>
      <c r="EW98" s="6" t="s">
        <v>220</v>
      </c>
      <c r="EX98" s="6" t="s">
        <v>220</v>
      </c>
      <c r="EY98" s="6" t="s">
        <v>220</v>
      </c>
      <c r="EZ98" s="6" t="s">
        <v>220</v>
      </c>
      <c r="FA98" s="6" t="s">
        <v>220</v>
      </c>
      <c r="FB98" s="6" t="s">
        <v>220</v>
      </c>
      <c r="FC98" s="6" t="s">
        <v>220</v>
      </c>
      <c r="FD98" s="6" t="s">
        <v>220</v>
      </c>
      <c r="FE98" s="6" t="s">
        <v>220</v>
      </c>
      <c r="FF98" s="6" t="s">
        <v>220</v>
      </c>
      <c r="FG98" s="6">
        <v>9.4179036173345541</v>
      </c>
      <c r="FH98" s="6">
        <v>9.693569910542184</v>
      </c>
      <c r="FI98" s="6">
        <v>9.3797644334878623</v>
      </c>
      <c r="FJ98" s="6">
        <v>9.4487625281243606</v>
      </c>
      <c r="FK98" s="6">
        <v>10.007865705523916</v>
      </c>
      <c r="FL98" s="6">
        <v>9.4502030672243436</v>
      </c>
      <c r="FM98" s="6">
        <v>9.17859069132904</v>
      </c>
      <c r="FN98" s="6">
        <v>9.4824857276964565</v>
      </c>
      <c r="FO98" s="6">
        <v>9.1615312588463294</v>
      </c>
      <c r="FP98" s="6">
        <v>7.9830316679023152</v>
      </c>
      <c r="FQ98" s="6">
        <v>9.2331798291708864</v>
      </c>
      <c r="FR98" s="6">
        <v>8.0015172537706754</v>
      </c>
      <c r="FS98" s="6">
        <v>7.1830226999544067</v>
      </c>
      <c r="FT98" s="6">
        <v>6.6546720564525552</v>
      </c>
      <c r="FU98" s="6">
        <v>6.2296428338108614</v>
      </c>
      <c r="FV98" s="6">
        <v>6.1299687889250416</v>
      </c>
      <c r="FW98" s="6">
        <v>6.1016575250433682</v>
      </c>
      <c r="FX98" s="6">
        <v>6.3090426538444744</v>
      </c>
      <c r="FY98" s="6">
        <v>6.2564262346159838</v>
      </c>
      <c r="FZ98" s="6">
        <v>5.4604638546046385</v>
      </c>
      <c r="GA98" s="6" t="s">
        <v>220</v>
      </c>
      <c r="GB98" s="6" t="s">
        <v>220</v>
      </c>
      <c r="GC98" s="6" t="s">
        <v>220</v>
      </c>
      <c r="GD98" s="6" t="s">
        <v>220</v>
      </c>
      <c r="GE98" s="6" t="s">
        <v>220</v>
      </c>
      <c r="GF98" s="6" t="s">
        <v>220</v>
      </c>
      <c r="GG98" s="6" t="s">
        <v>220</v>
      </c>
      <c r="GH98" s="6" t="s">
        <v>220</v>
      </c>
      <c r="GI98" s="6" t="s">
        <v>220</v>
      </c>
      <c r="GJ98" s="6" t="s">
        <v>220</v>
      </c>
      <c r="GK98" s="6" t="s">
        <v>220</v>
      </c>
      <c r="GL98" s="6" t="s">
        <v>220</v>
      </c>
      <c r="GM98" s="5">
        <v>4888</v>
      </c>
      <c r="GN98" s="5">
        <v>4901</v>
      </c>
      <c r="GO98" s="5">
        <v>4925</v>
      </c>
      <c r="GP98" s="5">
        <v>4945</v>
      </c>
      <c r="GQ98" s="5">
        <v>4953</v>
      </c>
      <c r="GR98" s="5">
        <v>4954</v>
      </c>
      <c r="GS98" s="5">
        <v>4969</v>
      </c>
      <c r="GT98" s="5">
        <v>4985</v>
      </c>
      <c r="GU98" s="5">
        <v>4987</v>
      </c>
      <c r="GV98" s="5">
        <v>5034</v>
      </c>
      <c r="GW98" s="5">
        <v>5105</v>
      </c>
      <c r="GX98" s="5">
        <v>5123</v>
      </c>
      <c r="GY98" s="5">
        <v>5134</v>
      </c>
      <c r="GZ98" s="5">
        <v>5136</v>
      </c>
      <c r="HA98" s="5">
        <v>5134</v>
      </c>
      <c r="HB98" s="5">
        <v>5132</v>
      </c>
      <c r="HC98" s="5">
        <v>5169</v>
      </c>
      <c r="HD98" s="5">
        <v>5119</v>
      </c>
      <c r="HE98" s="5">
        <v>5096</v>
      </c>
      <c r="HF98" s="5">
        <v>5183</v>
      </c>
      <c r="HG98" s="5" t="s">
        <v>220</v>
      </c>
      <c r="HH98" s="5" t="s">
        <v>220</v>
      </c>
      <c r="HI98" s="5" t="s">
        <v>220</v>
      </c>
      <c r="HJ98" s="5" t="s">
        <v>220</v>
      </c>
      <c r="HK98" s="5" t="s">
        <v>220</v>
      </c>
      <c r="HL98" s="5" t="s">
        <v>220</v>
      </c>
      <c r="HM98" s="5" t="s">
        <v>220</v>
      </c>
      <c r="HN98" s="5" t="s">
        <v>220</v>
      </c>
      <c r="HO98" s="5" t="s">
        <v>220</v>
      </c>
      <c r="HP98" s="5" t="s">
        <v>220</v>
      </c>
      <c r="HQ98" s="5" t="s">
        <v>220</v>
      </c>
      <c r="HR98" s="5" t="s">
        <v>220</v>
      </c>
      <c r="HS98" s="5">
        <v>6177</v>
      </c>
      <c r="HT98" s="5">
        <v>6169</v>
      </c>
      <c r="HU98" s="5">
        <v>6183</v>
      </c>
      <c r="HV98" s="5">
        <v>6208</v>
      </c>
      <c r="HW98" s="5">
        <v>6213</v>
      </c>
      <c r="HX98" s="5">
        <v>6226</v>
      </c>
      <c r="HY98" s="5">
        <v>6227</v>
      </c>
      <c r="HZ98" s="5">
        <v>6259</v>
      </c>
      <c r="IA98" s="5">
        <v>6238</v>
      </c>
      <c r="IB98" s="5">
        <v>6337</v>
      </c>
      <c r="IC98" s="5">
        <v>6351</v>
      </c>
      <c r="ID98" s="5">
        <v>6366</v>
      </c>
      <c r="IE98" s="5">
        <v>6362</v>
      </c>
      <c r="IF98" s="5">
        <v>6346</v>
      </c>
      <c r="IG98" s="5">
        <v>6309</v>
      </c>
      <c r="IH98" s="5">
        <v>6284</v>
      </c>
      <c r="II98" s="5">
        <v>6312</v>
      </c>
      <c r="IJ98" s="5">
        <v>6249</v>
      </c>
      <c r="IK98" s="5">
        <v>6195</v>
      </c>
      <c r="IL98" s="5">
        <v>6202</v>
      </c>
      <c r="IM98" s="5" t="s">
        <v>220</v>
      </c>
      <c r="IN98" s="5" t="s">
        <v>220</v>
      </c>
      <c r="IO98" s="5" t="s">
        <v>220</v>
      </c>
      <c r="IP98" s="5" t="s">
        <v>220</v>
      </c>
      <c r="IQ98" s="5" t="s">
        <v>220</v>
      </c>
      <c r="IR98" s="5" t="s">
        <v>220</v>
      </c>
      <c r="IS98" s="5" t="s">
        <v>220</v>
      </c>
      <c r="IT98" s="5" t="s">
        <v>220</v>
      </c>
      <c r="IU98" s="5" t="s">
        <v>220</v>
      </c>
      <c r="IV98" s="5" t="s">
        <v>220</v>
      </c>
      <c r="IW98" s="5" t="s">
        <v>220</v>
      </c>
      <c r="IX98" s="5" t="s">
        <v>220</v>
      </c>
      <c r="IY98">
        <v>201032</v>
      </c>
      <c r="IZ98">
        <v>202330</v>
      </c>
      <c r="JA98">
        <v>193491</v>
      </c>
      <c r="JB98">
        <v>195560</v>
      </c>
      <c r="JC98">
        <v>200872</v>
      </c>
      <c r="JD98">
        <v>197964</v>
      </c>
      <c r="JE98">
        <v>189114</v>
      </c>
      <c r="JF98">
        <v>183222</v>
      </c>
      <c r="JG98">
        <v>183692</v>
      </c>
      <c r="JH98">
        <v>179393</v>
      </c>
      <c r="JI98">
        <v>156999</v>
      </c>
      <c r="JJ98">
        <v>200362</v>
      </c>
      <c r="JK98">
        <v>217137</v>
      </c>
      <c r="JL98">
        <v>213985</v>
      </c>
      <c r="JM98">
        <v>214298</v>
      </c>
      <c r="JN98">
        <v>211143</v>
      </c>
      <c r="JO98">
        <v>199454</v>
      </c>
      <c r="JP98">
        <v>206101</v>
      </c>
      <c r="JQ98">
        <v>192570</v>
      </c>
      <c r="JR98">
        <v>221190</v>
      </c>
      <c r="JS98" t="s">
        <v>220</v>
      </c>
      <c r="JT98" t="s">
        <v>220</v>
      </c>
      <c r="JU98" t="s">
        <v>220</v>
      </c>
      <c r="JV98" t="s">
        <v>220</v>
      </c>
      <c r="JW98" t="s">
        <v>220</v>
      </c>
      <c r="JX98" t="s">
        <v>220</v>
      </c>
      <c r="JY98" t="s">
        <v>220</v>
      </c>
      <c r="JZ98" t="s">
        <v>220</v>
      </c>
      <c r="KA98" t="s">
        <v>220</v>
      </c>
      <c r="KB98" t="s">
        <v>220</v>
      </c>
      <c r="KC98" t="s">
        <v>220</v>
      </c>
      <c r="KD98" t="s">
        <v>220</v>
      </c>
    </row>
    <row r="99" spans="1:290" hidden="1" x14ac:dyDescent="0.3">
      <c r="A99" s="1" t="s">
        <v>97</v>
      </c>
      <c r="B99" s="2">
        <v>3009116</v>
      </c>
      <c r="C99" s="5" t="s">
        <v>220</v>
      </c>
      <c r="D99" s="5" t="s">
        <v>220</v>
      </c>
      <c r="E99" s="5" t="s">
        <v>220</v>
      </c>
      <c r="F99" s="5" t="s">
        <v>220</v>
      </c>
      <c r="G99" s="5" t="s">
        <v>220</v>
      </c>
      <c r="H99" s="5" t="s">
        <v>220</v>
      </c>
      <c r="I99" s="5" t="s">
        <v>220</v>
      </c>
      <c r="J99" s="5" t="s">
        <v>220</v>
      </c>
      <c r="K99" s="5" t="s">
        <v>220</v>
      </c>
      <c r="L99" s="5" t="s">
        <v>220</v>
      </c>
      <c r="M99" s="5" t="s">
        <v>220</v>
      </c>
      <c r="N99" s="5" t="s">
        <v>220</v>
      </c>
      <c r="O99" s="5" t="s">
        <v>220</v>
      </c>
      <c r="P99" s="5" t="s">
        <v>220</v>
      </c>
      <c r="Q99" s="5" t="s">
        <v>220</v>
      </c>
      <c r="R99" s="5" t="s">
        <v>220</v>
      </c>
      <c r="S99" s="5" t="s">
        <v>220</v>
      </c>
      <c r="T99" s="5" t="s">
        <v>220</v>
      </c>
      <c r="U99" s="5" t="s">
        <v>220</v>
      </c>
      <c r="V99" s="5" t="s">
        <v>220</v>
      </c>
      <c r="W99" s="5" t="s">
        <v>220</v>
      </c>
      <c r="X99" s="5">
        <v>2730941</v>
      </c>
      <c r="Y99" s="5">
        <v>7184305</v>
      </c>
      <c r="Z99" s="5">
        <v>7202699</v>
      </c>
      <c r="AA99" s="5">
        <v>7156230</v>
      </c>
      <c r="AB99" s="5">
        <v>7159322</v>
      </c>
      <c r="AC99" s="5">
        <v>7117595</v>
      </c>
      <c r="AD99" s="5">
        <v>6787601</v>
      </c>
      <c r="AE99" s="5">
        <v>7022544</v>
      </c>
      <c r="AF99" s="5">
        <v>7022345</v>
      </c>
      <c r="AG99" s="5">
        <v>7063072</v>
      </c>
      <c r="AH99" s="5">
        <v>6979447</v>
      </c>
      <c r="AI99" s="5" t="s">
        <v>220</v>
      </c>
      <c r="AJ99" s="5" t="s">
        <v>220</v>
      </c>
      <c r="AK99" s="5" t="s">
        <v>220</v>
      </c>
      <c r="AL99" s="5" t="s">
        <v>220</v>
      </c>
      <c r="AM99" s="5" t="s">
        <v>220</v>
      </c>
      <c r="AN99" s="5" t="s">
        <v>220</v>
      </c>
      <c r="AO99" s="5" t="s">
        <v>220</v>
      </c>
      <c r="AP99" s="5" t="s">
        <v>220</v>
      </c>
      <c r="AQ99" s="5" t="s">
        <v>220</v>
      </c>
      <c r="AR99" s="5" t="s">
        <v>220</v>
      </c>
      <c r="AS99" s="5" t="s">
        <v>220</v>
      </c>
      <c r="AT99" s="5" t="s">
        <v>220</v>
      </c>
      <c r="AU99" s="5" t="s">
        <v>220</v>
      </c>
      <c r="AV99" s="5" t="s">
        <v>220</v>
      </c>
      <c r="AW99" s="5" t="s">
        <v>220</v>
      </c>
      <c r="AX99" s="5" t="s">
        <v>220</v>
      </c>
      <c r="AY99" s="5" t="s">
        <v>220</v>
      </c>
      <c r="AZ99" s="5" t="s">
        <v>220</v>
      </c>
      <c r="BA99" s="5" t="s">
        <v>220</v>
      </c>
      <c r="BB99" s="5" t="s">
        <v>220</v>
      </c>
      <c r="BC99" s="5" t="s">
        <v>220</v>
      </c>
      <c r="BD99" s="5">
        <v>6154772</v>
      </c>
      <c r="BE99" s="5">
        <v>16359902</v>
      </c>
      <c r="BF99" s="5">
        <v>16421879</v>
      </c>
      <c r="BG99" s="5">
        <v>16575144</v>
      </c>
      <c r="BH99" s="5">
        <v>16390827</v>
      </c>
      <c r="BI99" s="5">
        <v>16134689</v>
      </c>
      <c r="BJ99" s="5">
        <v>15671270</v>
      </c>
      <c r="BK99" s="5">
        <v>16416589</v>
      </c>
      <c r="BL99" s="5">
        <v>16392644</v>
      </c>
      <c r="BM99" s="5">
        <v>16807904</v>
      </c>
      <c r="BN99" s="5">
        <v>16480333</v>
      </c>
      <c r="BO99" s="6" t="s">
        <v>220</v>
      </c>
      <c r="BP99" s="6" t="s">
        <v>220</v>
      </c>
      <c r="BQ99" s="6" t="s">
        <v>220</v>
      </c>
      <c r="BR99" s="6" t="s">
        <v>220</v>
      </c>
      <c r="BS99" s="6" t="s">
        <v>220</v>
      </c>
      <c r="BT99" s="6" t="s">
        <v>220</v>
      </c>
      <c r="BU99" s="6" t="s">
        <v>220</v>
      </c>
      <c r="BV99" s="6" t="s">
        <v>220</v>
      </c>
      <c r="BW99" s="6" t="s">
        <v>220</v>
      </c>
      <c r="BX99" s="6" t="s">
        <v>220</v>
      </c>
      <c r="BY99" s="6" t="s">
        <v>220</v>
      </c>
      <c r="BZ99" s="6" t="s">
        <v>220</v>
      </c>
      <c r="CA99" s="6" t="s">
        <v>220</v>
      </c>
      <c r="CB99" s="6" t="s">
        <v>220</v>
      </c>
      <c r="CC99" s="6" t="s">
        <v>220</v>
      </c>
      <c r="CD99" s="6" t="s">
        <v>220</v>
      </c>
      <c r="CE99" s="6" t="s">
        <v>220</v>
      </c>
      <c r="CF99" s="6" t="s">
        <v>220</v>
      </c>
      <c r="CG99" s="6" t="s">
        <v>220</v>
      </c>
      <c r="CH99" s="6" t="s">
        <v>220</v>
      </c>
      <c r="CI99" s="6" t="s">
        <v>220</v>
      </c>
      <c r="CJ99" s="6" t="s">
        <v>220</v>
      </c>
      <c r="CK99" s="6" t="s">
        <v>220</v>
      </c>
      <c r="CL99" s="6" t="s">
        <v>220</v>
      </c>
      <c r="CM99" s="6" t="s">
        <v>220</v>
      </c>
      <c r="CN99" s="6" t="s">
        <v>220</v>
      </c>
      <c r="CO99" s="6" t="s">
        <v>220</v>
      </c>
      <c r="CP99" s="6" t="s">
        <v>220</v>
      </c>
      <c r="CQ99" s="6" t="s">
        <v>220</v>
      </c>
      <c r="CR99" s="6" t="s">
        <v>220</v>
      </c>
      <c r="CS99" s="6" t="s">
        <v>220</v>
      </c>
      <c r="CT99" s="6" t="s">
        <v>220</v>
      </c>
      <c r="CU99" s="6" t="s">
        <v>220</v>
      </c>
      <c r="CV99" s="6" t="s">
        <v>220</v>
      </c>
      <c r="CW99" s="6" t="s">
        <v>220</v>
      </c>
      <c r="CX99" s="6" t="s">
        <v>220</v>
      </c>
      <c r="CY99" s="6" t="s">
        <v>220</v>
      </c>
      <c r="CZ99" s="6" t="s">
        <v>220</v>
      </c>
      <c r="DA99" s="6" t="s">
        <v>220</v>
      </c>
      <c r="DB99" s="6" t="s">
        <v>220</v>
      </c>
      <c r="DC99" s="6" t="s">
        <v>220</v>
      </c>
      <c r="DD99" s="6" t="s">
        <v>220</v>
      </c>
      <c r="DE99" s="6" t="s">
        <v>220</v>
      </c>
      <c r="DF99" s="6" t="s">
        <v>220</v>
      </c>
      <c r="DG99" s="6" t="s">
        <v>220</v>
      </c>
      <c r="DH99" s="6" t="s">
        <v>220</v>
      </c>
      <c r="DI99" s="6" t="s">
        <v>220</v>
      </c>
      <c r="DJ99" s="6" t="s">
        <v>220</v>
      </c>
      <c r="DK99" s="6" t="s">
        <v>220</v>
      </c>
      <c r="DL99" s="6" t="s">
        <v>220</v>
      </c>
      <c r="DM99" s="6" t="s">
        <v>220</v>
      </c>
      <c r="DN99" s="6" t="s">
        <v>220</v>
      </c>
      <c r="DO99" s="6" t="s">
        <v>220</v>
      </c>
      <c r="DP99" s="6" t="s">
        <v>220</v>
      </c>
      <c r="DQ99" s="6" t="s">
        <v>220</v>
      </c>
      <c r="DR99" s="6" t="s">
        <v>220</v>
      </c>
      <c r="DS99" s="6" t="s">
        <v>220</v>
      </c>
      <c r="DT99" s="6" t="s">
        <v>220</v>
      </c>
      <c r="DU99" s="6" t="s">
        <v>220</v>
      </c>
      <c r="DV99" s="6" t="s">
        <v>220</v>
      </c>
      <c r="DW99" s="6" t="s">
        <v>220</v>
      </c>
      <c r="DX99" s="6" t="s">
        <v>220</v>
      </c>
      <c r="DY99" s="6" t="s">
        <v>220</v>
      </c>
      <c r="DZ99" s="6" t="s">
        <v>220</v>
      </c>
      <c r="EA99" s="6" t="s">
        <v>220</v>
      </c>
      <c r="EB99" s="6" t="s">
        <v>220</v>
      </c>
      <c r="EC99" s="6" t="s">
        <v>220</v>
      </c>
      <c r="ED99" s="6" t="s">
        <v>220</v>
      </c>
      <c r="EE99" s="6" t="s">
        <v>220</v>
      </c>
      <c r="EF99" s="6" t="s">
        <v>220</v>
      </c>
      <c r="EG99" s="6" t="s">
        <v>220</v>
      </c>
      <c r="EH99" s="6" t="s">
        <v>220</v>
      </c>
      <c r="EI99" s="6" t="s">
        <v>220</v>
      </c>
      <c r="EJ99" s="6" t="s">
        <v>220</v>
      </c>
      <c r="EK99" s="6" t="s">
        <v>220</v>
      </c>
      <c r="EL99" s="6" t="s">
        <v>220</v>
      </c>
      <c r="EM99" s="6" t="s">
        <v>220</v>
      </c>
      <c r="EN99" s="6" t="s">
        <v>220</v>
      </c>
      <c r="EO99" s="6" t="s">
        <v>220</v>
      </c>
      <c r="EP99" s="6" t="s">
        <v>220</v>
      </c>
      <c r="EQ99" s="6" t="s">
        <v>220</v>
      </c>
      <c r="ER99" s="6" t="s">
        <v>220</v>
      </c>
      <c r="ES99" s="6" t="s">
        <v>220</v>
      </c>
      <c r="ET99" s="6" t="s">
        <v>220</v>
      </c>
      <c r="EU99" s="6" t="s">
        <v>220</v>
      </c>
      <c r="EV99" s="6" t="s">
        <v>220</v>
      </c>
      <c r="EW99" s="6" t="s">
        <v>220</v>
      </c>
      <c r="EX99" s="6" t="s">
        <v>220</v>
      </c>
      <c r="EY99" s="6" t="s">
        <v>220</v>
      </c>
      <c r="EZ99" s="6" t="s">
        <v>220</v>
      </c>
      <c r="FA99" s="6" t="s">
        <v>220</v>
      </c>
      <c r="FB99" s="6" t="s">
        <v>220</v>
      </c>
      <c r="FC99" s="6" t="s">
        <v>220</v>
      </c>
      <c r="FD99" s="6" t="s">
        <v>220</v>
      </c>
      <c r="FE99" s="6" t="s">
        <v>220</v>
      </c>
      <c r="FF99" s="6" t="s">
        <v>220</v>
      </c>
      <c r="FG99" s="6" t="s">
        <v>220</v>
      </c>
      <c r="FH99" s="6" t="s">
        <v>220</v>
      </c>
      <c r="FI99" s="6" t="s">
        <v>220</v>
      </c>
      <c r="FJ99" s="6" t="s">
        <v>220</v>
      </c>
      <c r="FK99" s="6" t="s">
        <v>220</v>
      </c>
      <c r="FL99" s="6" t="s">
        <v>220</v>
      </c>
      <c r="FM99" s="6" t="s">
        <v>220</v>
      </c>
      <c r="FN99" s="6" t="s">
        <v>220</v>
      </c>
      <c r="FO99" s="6" t="s">
        <v>220</v>
      </c>
      <c r="FP99" s="6" t="s">
        <v>220</v>
      </c>
      <c r="FQ99" s="6" t="s">
        <v>220</v>
      </c>
      <c r="FR99" s="6" t="s">
        <v>220</v>
      </c>
      <c r="FS99" s="6" t="s">
        <v>220</v>
      </c>
      <c r="FT99" s="6" t="s">
        <v>220</v>
      </c>
      <c r="FU99" s="6" t="s">
        <v>220</v>
      </c>
      <c r="FV99" s="6" t="s">
        <v>220</v>
      </c>
      <c r="FW99" s="6" t="s">
        <v>220</v>
      </c>
      <c r="FX99" s="6" t="s">
        <v>220</v>
      </c>
      <c r="FY99" s="6" t="s">
        <v>220</v>
      </c>
      <c r="FZ99" s="6" t="s">
        <v>220</v>
      </c>
      <c r="GA99" s="6" t="s">
        <v>220</v>
      </c>
      <c r="GB99" s="6" t="s">
        <v>220</v>
      </c>
      <c r="GC99" s="6" t="s">
        <v>220</v>
      </c>
      <c r="GD99" s="6" t="s">
        <v>220</v>
      </c>
      <c r="GE99" s="6" t="s">
        <v>220</v>
      </c>
      <c r="GF99" s="6" t="s">
        <v>220</v>
      </c>
      <c r="GG99" s="6" t="s">
        <v>220</v>
      </c>
      <c r="GH99" s="6" t="s">
        <v>220</v>
      </c>
      <c r="GI99" s="6" t="s">
        <v>220</v>
      </c>
      <c r="GJ99" s="6" t="s">
        <v>220</v>
      </c>
      <c r="GK99" s="6" t="s">
        <v>220</v>
      </c>
      <c r="GL99" s="6" t="s">
        <v>220</v>
      </c>
      <c r="GM99" s="5" t="s">
        <v>220</v>
      </c>
      <c r="GN99" s="5" t="s">
        <v>220</v>
      </c>
      <c r="GO99" s="5" t="s">
        <v>220</v>
      </c>
      <c r="GP99" s="5" t="s">
        <v>220</v>
      </c>
      <c r="GQ99" s="5" t="s">
        <v>220</v>
      </c>
      <c r="GR99" s="5" t="s">
        <v>220</v>
      </c>
      <c r="GS99" s="5" t="s">
        <v>220</v>
      </c>
      <c r="GT99" s="5" t="s">
        <v>220</v>
      </c>
      <c r="GU99" s="5" t="s">
        <v>220</v>
      </c>
      <c r="GV99" s="5" t="s">
        <v>220</v>
      </c>
      <c r="GW99" s="5" t="s">
        <v>220</v>
      </c>
      <c r="GX99" s="5" t="s">
        <v>220</v>
      </c>
      <c r="GY99" s="5" t="s">
        <v>220</v>
      </c>
      <c r="GZ99" s="5" t="s">
        <v>220</v>
      </c>
      <c r="HA99" s="5" t="s">
        <v>220</v>
      </c>
      <c r="HB99" s="5" t="s">
        <v>220</v>
      </c>
      <c r="HC99" s="5" t="s">
        <v>220</v>
      </c>
      <c r="HD99" s="5" t="s">
        <v>220</v>
      </c>
      <c r="HE99" s="5" t="s">
        <v>220</v>
      </c>
      <c r="HF99" s="5" t="s">
        <v>220</v>
      </c>
      <c r="HG99" s="5" t="s">
        <v>220</v>
      </c>
      <c r="HH99" s="5" t="s">
        <v>220</v>
      </c>
      <c r="HI99" s="5" t="s">
        <v>220</v>
      </c>
      <c r="HJ99" s="5" t="s">
        <v>220</v>
      </c>
      <c r="HK99" s="5" t="s">
        <v>220</v>
      </c>
      <c r="HL99" s="5" t="s">
        <v>220</v>
      </c>
      <c r="HM99" s="5" t="s">
        <v>220</v>
      </c>
      <c r="HN99" s="5" t="s">
        <v>220</v>
      </c>
      <c r="HO99" s="5" t="s">
        <v>220</v>
      </c>
      <c r="HP99" s="5" t="s">
        <v>220</v>
      </c>
      <c r="HQ99" s="5" t="s">
        <v>220</v>
      </c>
      <c r="HR99" s="5" t="s">
        <v>220</v>
      </c>
      <c r="HS99" s="5" t="s">
        <v>220</v>
      </c>
      <c r="HT99" s="5" t="s">
        <v>220</v>
      </c>
      <c r="HU99" s="5" t="s">
        <v>220</v>
      </c>
      <c r="HV99" s="5" t="s">
        <v>220</v>
      </c>
      <c r="HW99" s="5" t="s">
        <v>220</v>
      </c>
      <c r="HX99" s="5" t="s">
        <v>220</v>
      </c>
      <c r="HY99" s="5" t="s">
        <v>220</v>
      </c>
      <c r="HZ99" s="5" t="s">
        <v>220</v>
      </c>
      <c r="IA99" s="5" t="s">
        <v>220</v>
      </c>
      <c r="IB99" s="5" t="s">
        <v>220</v>
      </c>
      <c r="IC99" s="5" t="s">
        <v>220</v>
      </c>
      <c r="ID99" s="5" t="s">
        <v>220</v>
      </c>
      <c r="IE99" s="5" t="s">
        <v>220</v>
      </c>
      <c r="IF99" s="5" t="s">
        <v>220</v>
      </c>
      <c r="IG99" s="5" t="s">
        <v>220</v>
      </c>
      <c r="IH99" s="5" t="s">
        <v>220</v>
      </c>
      <c r="II99" s="5" t="s">
        <v>220</v>
      </c>
      <c r="IJ99" s="5" t="s">
        <v>220</v>
      </c>
      <c r="IK99" s="5" t="s">
        <v>220</v>
      </c>
      <c r="IL99" s="5" t="s">
        <v>220</v>
      </c>
      <c r="IM99" s="5" t="s">
        <v>220</v>
      </c>
      <c r="IN99" s="5" t="s">
        <v>220</v>
      </c>
      <c r="IO99" s="5" t="s">
        <v>220</v>
      </c>
      <c r="IP99" s="5" t="s">
        <v>220</v>
      </c>
      <c r="IQ99" s="5" t="s">
        <v>220</v>
      </c>
      <c r="IR99" s="5" t="s">
        <v>220</v>
      </c>
      <c r="IS99" s="5" t="s">
        <v>220</v>
      </c>
      <c r="IT99" s="5" t="s">
        <v>220</v>
      </c>
      <c r="IU99" s="5" t="s">
        <v>220</v>
      </c>
      <c r="IV99" s="5" t="s">
        <v>220</v>
      </c>
      <c r="IW99" s="5" t="s">
        <v>220</v>
      </c>
      <c r="IX99" s="5" t="s">
        <v>220</v>
      </c>
      <c r="IY99" t="s">
        <v>220</v>
      </c>
      <c r="IZ99" t="s">
        <v>220</v>
      </c>
      <c r="JA99" t="s">
        <v>220</v>
      </c>
      <c r="JB99" t="s">
        <v>220</v>
      </c>
      <c r="JC99" t="s">
        <v>220</v>
      </c>
      <c r="JD99" t="s">
        <v>220</v>
      </c>
      <c r="JE99" t="s">
        <v>220</v>
      </c>
      <c r="JF99" t="s">
        <v>220</v>
      </c>
      <c r="JG99" t="s">
        <v>220</v>
      </c>
      <c r="JH99" t="s">
        <v>220</v>
      </c>
      <c r="JI99" t="s">
        <v>220</v>
      </c>
      <c r="JJ99" t="s">
        <v>220</v>
      </c>
      <c r="JK99" t="s">
        <v>220</v>
      </c>
      <c r="JL99" t="s">
        <v>220</v>
      </c>
      <c r="JM99" t="s">
        <v>220</v>
      </c>
      <c r="JN99" t="s">
        <v>220</v>
      </c>
      <c r="JO99" t="s">
        <v>220</v>
      </c>
      <c r="JP99" t="s">
        <v>220</v>
      </c>
      <c r="JQ99" t="s">
        <v>220</v>
      </c>
      <c r="JR99" t="s">
        <v>220</v>
      </c>
      <c r="JS99" t="s">
        <v>220</v>
      </c>
      <c r="JT99" t="s">
        <v>220</v>
      </c>
      <c r="JU99" t="s">
        <v>220</v>
      </c>
      <c r="JV99" t="s">
        <v>220</v>
      </c>
      <c r="JW99" t="s">
        <v>220</v>
      </c>
      <c r="JX99" t="s">
        <v>220</v>
      </c>
      <c r="JY99" t="s">
        <v>220</v>
      </c>
      <c r="JZ99" t="s">
        <v>220</v>
      </c>
      <c r="KA99" t="s">
        <v>220</v>
      </c>
      <c r="KB99" t="s">
        <v>220</v>
      </c>
      <c r="KC99" t="s">
        <v>220</v>
      </c>
      <c r="KD99" t="s">
        <v>220</v>
      </c>
    </row>
    <row r="100" spans="1:290" hidden="1" x14ac:dyDescent="0.3">
      <c r="A100" s="1" t="s">
        <v>98</v>
      </c>
      <c r="B100" s="2">
        <v>4057090</v>
      </c>
      <c r="C100" s="5">
        <v>4229048</v>
      </c>
      <c r="D100" s="5">
        <v>4370391</v>
      </c>
      <c r="E100" s="5">
        <v>4004001</v>
      </c>
      <c r="F100" s="5">
        <v>4215244</v>
      </c>
      <c r="G100" s="5">
        <v>4080624</v>
      </c>
      <c r="H100" s="5">
        <v>4157326</v>
      </c>
      <c r="I100" s="5">
        <v>4164049</v>
      </c>
      <c r="J100" s="5">
        <v>4259211</v>
      </c>
      <c r="K100" s="5">
        <v>4260122</v>
      </c>
      <c r="L100" s="5">
        <v>4591882</v>
      </c>
      <c r="M100" s="5">
        <v>4095806</v>
      </c>
      <c r="N100" s="5">
        <v>4206411</v>
      </c>
      <c r="O100" s="5">
        <v>4486182</v>
      </c>
      <c r="P100" s="5">
        <v>4017524</v>
      </c>
      <c r="Q100" s="5">
        <v>4265080</v>
      </c>
      <c r="R100" s="5">
        <v>3923943</v>
      </c>
      <c r="S100" s="5">
        <v>3834690</v>
      </c>
      <c r="T100" s="5">
        <v>4035725</v>
      </c>
      <c r="U100" s="5">
        <v>3782869</v>
      </c>
      <c r="V100" s="5">
        <v>3721834</v>
      </c>
      <c r="W100" s="5">
        <v>3679666</v>
      </c>
      <c r="X100" s="5">
        <v>3533794</v>
      </c>
      <c r="Y100" s="5">
        <v>3301942</v>
      </c>
      <c r="Z100" s="5">
        <v>3382124</v>
      </c>
      <c r="AA100" s="5">
        <v>3415225</v>
      </c>
      <c r="AB100" s="5">
        <v>3204330</v>
      </c>
      <c r="AC100" s="5">
        <v>3230463</v>
      </c>
      <c r="AD100" s="5">
        <v>2923517</v>
      </c>
      <c r="AE100" s="5">
        <v>3229153</v>
      </c>
      <c r="AF100" s="5">
        <v>2896232</v>
      </c>
      <c r="AG100" s="5">
        <v>2882176</v>
      </c>
      <c r="AH100" s="5">
        <v>2935395</v>
      </c>
      <c r="AI100" s="5">
        <v>13171157</v>
      </c>
      <c r="AJ100" s="5">
        <v>13856034</v>
      </c>
      <c r="AK100" s="5">
        <v>13133134</v>
      </c>
      <c r="AL100" s="5">
        <v>13156493</v>
      </c>
      <c r="AM100" s="5">
        <v>13502213</v>
      </c>
      <c r="AN100" s="5">
        <v>15373731</v>
      </c>
      <c r="AO100" s="5">
        <v>14478316</v>
      </c>
      <c r="AP100" s="5">
        <v>15470504</v>
      </c>
      <c r="AQ100" s="5">
        <v>16826736</v>
      </c>
      <c r="AR100" s="5">
        <v>17583179</v>
      </c>
      <c r="AS100" s="5">
        <v>17115822</v>
      </c>
      <c r="AT100" s="5">
        <v>19966828</v>
      </c>
      <c r="AU100" s="5">
        <v>18843874</v>
      </c>
      <c r="AV100" s="5">
        <v>19586474</v>
      </c>
      <c r="AW100" s="5">
        <v>20995687</v>
      </c>
      <c r="AX100" s="5">
        <v>19542866</v>
      </c>
      <c r="AY100" s="5">
        <v>19181673</v>
      </c>
      <c r="AZ100" s="5">
        <v>19072124</v>
      </c>
      <c r="BA100" s="5">
        <v>18334296</v>
      </c>
      <c r="BB100" s="5">
        <v>18163494</v>
      </c>
      <c r="BC100" s="5">
        <v>19632388</v>
      </c>
      <c r="BD100" s="5">
        <v>15873789</v>
      </c>
      <c r="BE100" s="5">
        <v>14249278</v>
      </c>
      <c r="BF100" s="5">
        <v>14132936</v>
      </c>
      <c r="BG100" s="5">
        <v>12466603</v>
      </c>
      <c r="BH100" s="5">
        <v>12282613</v>
      </c>
      <c r="BI100" s="5">
        <v>13073833</v>
      </c>
      <c r="BJ100" s="5">
        <v>12469669</v>
      </c>
      <c r="BK100" s="5">
        <v>12071461</v>
      </c>
      <c r="BL100" s="5">
        <v>11103073</v>
      </c>
      <c r="BM100" s="5">
        <v>9774667</v>
      </c>
      <c r="BN100" s="5">
        <v>9067038</v>
      </c>
      <c r="BO100" s="6">
        <v>10.891245500169299</v>
      </c>
      <c r="BP100" s="6">
        <v>10.32337838879862</v>
      </c>
      <c r="BQ100" s="6">
        <v>10.90284442985903</v>
      </c>
      <c r="BR100" s="6">
        <v>10.41061917174901</v>
      </c>
      <c r="BS100" s="6">
        <v>10.43830551405863</v>
      </c>
      <c r="BT100" s="6">
        <v>10.08010918556783</v>
      </c>
      <c r="BU100" s="6">
        <v>9.7492128454780396</v>
      </c>
      <c r="BV100" s="6">
        <v>8.9960088852137101</v>
      </c>
      <c r="BW100" s="6">
        <v>8.5974767858760792</v>
      </c>
      <c r="BX100" s="6">
        <v>7.9814098050843096</v>
      </c>
      <c r="BY100" s="6">
        <v>7.5770434439521699</v>
      </c>
      <c r="BZ100" s="6">
        <v>7.1562669458595396</v>
      </c>
      <c r="CA100" s="6">
        <v>6.8778529270546702</v>
      </c>
      <c r="CB100" s="6">
        <v>6.7583914868959001</v>
      </c>
      <c r="CC100" s="6">
        <v>6.4660217393343098</v>
      </c>
      <c r="CD100" s="6">
        <v>6.1361492763783696</v>
      </c>
      <c r="CE100" s="6">
        <v>5.8258685839011699</v>
      </c>
      <c r="CF100" s="6">
        <v>5.76171567686103</v>
      </c>
      <c r="CG100" s="6">
        <v>5.4201718325429704</v>
      </c>
      <c r="CH100" s="6">
        <v>5.49188921375859</v>
      </c>
      <c r="CI100" s="6" t="s">
        <v>220</v>
      </c>
      <c r="CJ100" s="6" t="s">
        <v>220</v>
      </c>
      <c r="CK100" s="6" t="s">
        <v>220</v>
      </c>
      <c r="CL100" s="6" t="s">
        <v>220</v>
      </c>
      <c r="CM100" s="6" t="s">
        <v>220</v>
      </c>
      <c r="CN100" s="6" t="s">
        <v>220</v>
      </c>
      <c r="CO100" s="6" t="s">
        <v>220</v>
      </c>
      <c r="CP100" s="6" t="s">
        <v>220</v>
      </c>
      <c r="CQ100" s="6" t="s">
        <v>220</v>
      </c>
      <c r="CR100" s="6" t="s">
        <v>220</v>
      </c>
      <c r="CS100" s="6" t="s">
        <v>220</v>
      </c>
      <c r="CT100" s="6" t="s">
        <v>220</v>
      </c>
      <c r="CU100" s="6">
        <v>9.6063176017040792</v>
      </c>
      <c r="CV100" s="6">
        <v>9.0133960129603299</v>
      </c>
      <c r="CW100" s="6">
        <v>9.41701670511255</v>
      </c>
      <c r="CX100" s="6">
        <v>9.1076359255823096</v>
      </c>
      <c r="CY100" s="6">
        <v>9.15070405622353</v>
      </c>
      <c r="CZ100" s="6">
        <v>8.8210927765748099</v>
      </c>
      <c r="DA100" s="6">
        <v>8.5626475823736605</v>
      </c>
      <c r="DB100" s="6">
        <v>8.0854951148146696</v>
      </c>
      <c r="DC100" s="6">
        <v>7.7591084106301702</v>
      </c>
      <c r="DD100" s="6">
        <v>7.0904457419645901</v>
      </c>
      <c r="DE100" s="6">
        <v>6.7091579712580804</v>
      </c>
      <c r="DF100" s="6">
        <v>6.3196030743513898</v>
      </c>
      <c r="DG100" s="6">
        <v>6.04856249497346</v>
      </c>
      <c r="DH100" s="6">
        <v>5.8656660294837</v>
      </c>
      <c r="DI100" s="6">
        <v>5.6236362018158497</v>
      </c>
      <c r="DJ100" s="6">
        <v>5.3296343734411797</v>
      </c>
      <c r="DK100" s="6">
        <v>5.0501114892618197</v>
      </c>
      <c r="DL100" s="6">
        <v>4.9752479334469299</v>
      </c>
      <c r="DM100" s="6">
        <v>4.6876020401033003</v>
      </c>
      <c r="DN100" s="6">
        <v>4.7106857567700304</v>
      </c>
      <c r="DO100" s="6" t="s">
        <v>220</v>
      </c>
      <c r="DP100" s="6" t="s">
        <v>220</v>
      </c>
      <c r="DQ100" s="6" t="s">
        <v>220</v>
      </c>
      <c r="DR100" s="6" t="s">
        <v>220</v>
      </c>
      <c r="DS100" s="6" t="s">
        <v>220</v>
      </c>
      <c r="DT100" s="6" t="s">
        <v>220</v>
      </c>
      <c r="DU100" s="6" t="s">
        <v>220</v>
      </c>
      <c r="DV100" s="6" t="s">
        <v>220</v>
      </c>
      <c r="DW100" s="6" t="s">
        <v>220</v>
      </c>
      <c r="DX100" s="6" t="s">
        <v>220</v>
      </c>
      <c r="DY100" s="6" t="s">
        <v>220</v>
      </c>
      <c r="DZ100" s="6" t="s">
        <v>220</v>
      </c>
      <c r="EA100" s="6">
        <v>10.891245500169305</v>
      </c>
      <c r="EB100" s="6">
        <v>10.323378388798622</v>
      </c>
      <c r="EC100" s="6">
        <v>10.902844429859034</v>
      </c>
      <c r="ED100" s="6">
        <v>10.410619171749014</v>
      </c>
      <c r="EE100" s="6">
        <v>10.438305514058634</v>
      </c>
      <c r="EF100" s="6">
        <v>10.080109185567839</v>
      </c>
      <c r="EG100" s="6">
        <v>9.7492128454780431</v>
      </c>
      <c r="EH100" s="6">
        <v>8.9960088852137172</v>
      </c>
      <c r="EI100" s="6">
        <v>8.5974767858760845</v>
      </c>
      <c r="EJ100" s="6">
        <v>7.9814098050843194</v>
      </c>
      <c r="EK100" s="6">
        <v>7.5770434439521797</v>
      </c>
      <c r="EL100" s="6">
        <v>7.1562669458595458</v>
      </c>
      <c r="EM100" s="6">
        <v>6.8778529270546755</v>
      </c>
      <c r="EN100" s="6">
        <v>6.758391486895909</v>
      </c>
      <c r="EO100" s="6">
        <v>6.4660217393343151</v>
      </c>
      <c r="EP100" s="6">
        <v>6.1361492763783776</v>
      </c>
      <c r="EQ100" s="6">
        <v>5.8258685839011761</v>
      </c>
      <c r="ER100" s="6">
        <v>5.7617156768610345</v>
      </c>
      <c r="ES100" s="6">
        <v>5.4201718325429722</v>
      </c>
      <c r="ET100" s="6">
        <v>5.4918892137585935</v>
      </c>
      <c r="EU100" s="6" t="s">
        <v>220</v>
      </c>
      <c r="EV100" s="6" t="s">
        <v>220</v>
      </c>
      <c r="EW100" s="6" t="s">
        <v>220</v>
      </c>
      <c r="EX100" s="6" t="s">
        <v>220</v>
      </c>
      <c r="EY100" s="6" t="s">
        <v>220</v>
      </c>
      <c r="EZ100" s="6" t="s">
        <v>220</v>
      </c>
      <c r="FA100" s="6" t="s">
        <v>220</v>
      </c>
      <c r="FB100" s="6" t="s">
        <v>220</v>
      </c>
      <c r="FC100" s="6" t="s">
        <v>220</v>
      </c>
      <c r="FD100" s="6" t="s">
        <v>220</v>
      </c>
      <c r="FE100" s="6" t="s">
        <v>220</v>
      </c>
      <c r="FF100" s="6" t="s">
        <v>220</v>
      </c>
      <c r="FG100" s="6">
        <v>9.606317601704081</v>
      </c>
      <c r="FH100" s="6">
        <v>9.0133960129603317</v>
      </c>
      <c r="FI100" s="6">
        <v>9.4170167051125517</v>
      </c>
      <c r="FJ100" s="6">
        <v>9.1076359255823114</v>
      </c>
      <c r="FK100" s="6">
        <v>9.1507040562235371</v>
      </c>
      <c r="FL100" s="6">
        <v>8.8210927765748188</v>
      </c>
      <c r="FM100" s="6">
        <v>8.5626475823736694</v>
      </c>
      <c r="FN100" s="6">
        <v>8.085495114814675</v>
      </c>
      <c r="FO100" s="6">
        <v>7.7591084106301711</v>
      </c>
      <c r="FP100" s="6">
        <v>7.0904457419645937</v>
      </c>
      <c r="FQ100" s="6">
        <v>6.7091579712580893</v>
      </c>
      <c r="FR100" s="6">
        <v>6.3196030743513925</v>
      </c>
      <c r="FS100" s="6">
        <v>6.0485624949734689</v>
      </c>
      <c r="FT100" s="6">
        <v>5.8656660294837044</v>
      </c>
      <c r="FU100" s="6">
        <v>5.6236362018158541</v>
      </c>
      <c r="FV100" s="6">
        <v>5.329634373441186</v>
      </c>
      <c r="FW100" s="6">
        <v>5.0501114892618233</v>
      </c>
      <c r="FX100" s="6">
        <v>4.9752479334469362</v>
      </c>
      <c r="FY100" s="6">
        <v>4.6876020401033038</v>
      </c>
      <c r="FZ100" s="6">
        <v>4.7106857567700375</v>
      </c>
      <c r="GA100" s="6" t="s">
        <v>220</v>
      </c>
      <c r="GB100" s="6" t="s">
        <v>220</v>
      </c>
      <c r="GC100" s="6" t="s">
        <v>220</v>
      </c>
      <c r="GD100" s="6" t="s">
        <v>220</v>
      </c>
      <c r="GE100" s="6" t="s">
        <v>220</v>
      </c>
      <c r="GF100" s="6" t="s">
        <v>220</v>
      </c>
      <c r="GG100" s="6" t="s">
        <v>220</v>
      </c>
      <c r="GH100" s="6" t="s">
        <v>220</v>
      </c>
      <c r="GI100" s="6" t="s">
        <v>220</v>
      </c>
      <c r="GJ100" s="6" t="s">
        <v>220</v>
      </c>
      <c r="GK100" s="6" t="s">
        <v>220</v>
      </c>
      <c r="GL100" s="6" t="s">
        <v>220</v>
      </c>
      <c r="GM100" s="5">
        <v>365910</v>
      </c>
      <c r="GN100" s="5">
        <v>362112</v>
      </c>
      <c r="GO100" s="5">
        <v>359658</v>
      </c>
      <c r="GP100" s="5">
        <v>356424</v>
      </c>
      <c r="GQ100" s="5">
        <v>353419</v>
      </c>
      <c r="GR100" s="5">
        <v>350587</v>
      </c>
      <c r="GS100" s="5">
        <v>348048</v>
      </c>
      <c r="GT100" s="5">
        <v>346445</v>
      </c>
      <c r="GU100" s="5">
        <v>347833</v>
      </c>
      <c r="GV100" s="5">
        <v>349049</v>
      </c>
      <c r="GW100" s="5">
        <v>344677</v>
      </c>
      <c r="GX100" s="5">
        <v>353173</v>
      </c>
      <c r="GY100" s="5">
        <v>352699</v>
      </c>
      <c r="GZ100" s="5">
        <v>349821</v>
      </c>
      <c r="HA100" s="5">
        <v>346164</v>
      </c>
      <c r="HB100" s="5">
        <v>342187</v>
      </c>
      <c r="HC100" s="5">
        <v>337768</v>
      </c>
      <c r="HD100" s="5">
        <v>334328</v>
      </c>
      <c r="HE100" s="5">
        <v>330031</v>
      </c>
      <c r="HF100" s="5">
        <v>324374</v>
      </c>
      <c r="HG100" s="5" t="s">
        <v>220</v>
      </c>
      <c r="HH100" s="5" t="s">
        <v>220</v>
      </c>
      <c r="HI100" s="5" t="s">
        <v>220</v>
      </c>
      <c r="HJ100" s="5" t="s">
        <v>220</v>
      </c>
      <c r="HK100" s="5" t="s">
        <v>220</v>
      </c>
      <c r="HL100" s="5" t="s">
        <v>220</v>
      </c>
      <c r="HM100" s="5" t="s">
        <v>220</v>
      </c>
      <c r="HN100" s="5" t="s">
        <v>220</v>
      </c>
      <c r="HO100" s="5" t="s">
        <v>220</v>
      </c>
      <c r="HP100" s="5" t="s">
        <v>220</v>
      </c>
      <c r="HQ100" s="5" t="s">
        <v>220</v>
      </c>
      <c r="HR100" s="5" t="s">
        <v>220</v>
      </c>
      <c r="HS100" s="5">
        <v>415853</v>
      </c>
      <c r="HT100" s="5">
        <v>411711</v>
      </c>
      <c r="HU100" s="5">
        <v>408738</v>
      </c>
      <c r="HV100" s="5">
        <v>404744</v>
      </c>
      <c r="HW100" s="5">
        <v>401371</v>
      </c>
      <c r="HX100" s="5">
        <v>398041</v>
      </c>
      <c r="HY100" s="5">
        <v>395313</v>
      </c>
      <c r="HZ100" s="5">
        <v>393438</v>
      </c>
      <c r="IA100" s="5">
        <v>394062</v>
      </c>
      <c r="IB100" s="5">
        <v>395868</v>
      </c>
      <c r="IC100" s="5">
        <v>390825</v>
      </c>
      <c r="ID100" s="5">
        <v>400699</v>
      </c>
      <c r="IE100" s="5">
        <v>400703</v>
      </c>
      <c r="IF100" s="5">
        <v>397331</v>
      </c>
      <c r="IG100" s="5">
        <v>392998</v>
      </c>
      <c r="IH100" s="5">
        <v>389196</v>
      </c>
      <c r="II100" s="5">
        <v>384939</v>
      </c>
      <c r="IJ100" s="5">
        <v>381358</v>
      </c>
      <c r="IK100" s="5">
        <v>375949</v>
      </c>
      <c r="IL100" s="5">
        <v>369043</v>
      </c>
      <c r="IM100" s="5" t="s">
        <v>220</v>
      </c>
      <c r="IN100" s="5" t="s">
        <v>220</v>
      </c>
      <c r="IO100" s="5" t="s">
        <v>220</v>
      </c>
      <c r="IP100" s="5" t="s">
        <v>220</v>
      </c>
      <c r="IQ100" s="5" t="s">
        <v>220</v>
      </c>
      <c r="IR100" s="5" t="s">
        <v>220</v>
      </c>
      <c r="IS100" s="5" t="s">
        <v>220</v>
      </c>
      <c r="IT100" s="5" t="s">
        <v>220</v>
      </c>
      <c r="IU100" s="5" t="s">
        <v>220</v>
      </c>
      <c r="IV100" s="5" t="s">
        <v>220</v>
      </c>
      <c r="IW100" s="5" t="s">
        <v>220</v>
      </c>
      <c r="IX100" s="5" t="s">
        <v>220</v>
      </c>
      <c r="IY100">
        <v>11655309</v>
      </c>
      <c r="IZ100">
        <v>12063888</v>
      </c>
      <c r="JA100">
        <v>11526591</v>
      </c>
      <c r="JB100">
        <v>11947052</v>
      </c>
      <c r="JC100">
        <v>11767029</v>
      </c>
      <c r="JD100">
        <v>11817164</v>
      </c>
      <c r="JE100">
        <v>11698975</v>
      </c>
      <c r="JF100">
        <v>11837729</v>
      </c>
      <c r="JG100">
        <v>11641054</v>
      </c>
      <c r="JH100">
        <v>12338237</v>
      </c>
      <c r="JI100">
        <v>11405157</v>
      </c>
      <c r="JJ100">
        <v>12083069</v>
      </c>
      <c r="JK100">
        <v>12657834</v>
      </c>
      <c r="JL100">
        <v>11964643</v>
      </c>
      <c r="JM100">
        <v>12291958</v>
      </c>
      <c r="JN100">
        <v>11723656</v>
      </c>
      <c r="JO100">
        <v>11503350</v>
      </c>
      <c r="JP100">
        <v>11810125</v>
      </c>
      <c r="JQ100">
        <v>11377267</v>
      </c>
      <c r="JR100">
        <v>11329221</v>
      </c>
      <c r="JS100" t="s">
        <v>220</v>
      </c>
      <c r="JT100" t="s">
        <v>220</v>
      </c>
      <c r="JU100" t="s">
        <v>220</v>
      </c>
      <c r="JV100" t="s">
        <v>220</v>
      </c>
      <c r="JW100" t="s">
        <v>220</v>
      </c>
      <c r="JX100" t="s">
        <v>220</v>
      </c>
      <c r="JY100" t="s">
        <v>220</v>
      </c>
      <c r="JZ100" t="s">
        <v>220</v>
      </c>
      <c r="KA100" t="s">
        <v>220</v>
      </c>
      <c r="KB100" t="s">
        <v>220</v>
      </c>
      <c r="KC100" t="s">
        <v>220</v>
      </c>
      <c r="KD100" t="s">
        <v>220</v>
      </c>
    </row>
    <row r="101" spans="1:290" hidden="1" x14ac:dyDescent="0.3">
      <c r="A101" s="1" t="s">
        <v>99</v>
      </c>
      <c r="B101" s="2">
        <v>4008754</v>
      </c>
      <c r="C101" s="5">
        <v>833646</v>
      </c>
      <c r="D101" s="5">
        <v>860245</v>
      </c>
      <c r="E101" s="5">
        <v>793336</v>
      </c>
      <c r="F101" s="5">
        <v>828888</v>
      </c>
      <c r="G101" s="5">
        <v>786740</v>
      </c>
      <c r="H101" s="5">
        <v>807265</v>
      </c>
      <c r="I101" s="5">
        <v>819012</v>
      </c>
      <c r="J101" s="5">
        <v>826766</v>
      </c>
      <c r="K101" s="5">
        <v>821543</v>
      </c>
      <c r="L101" s="5">
        <v>826021</v>
      </c>
      <c r="M101" s="5">
        <v>772724</v>
      </c>
      <c r="N101" s="5">
        <v>810415</v>
      </c>
      <c r="O101" s="5">
        <v>833549</v>
      </c>
      <c r="P101" s="5">
        <v>809560</v>
      </c>
      <c r="Q101" s="5">
        <v>842758</v>
      </c>
      <c r="R101" s="5">
        <v>785538</v>
      </c>
      <c r="S101" s="5">
        <v>800535</v>
      </c>
      <c r="T101" s="5">
        <v>839005</v>
      </c>
      <c r="U101" s="5">
        <v>771094</v>
      </c>
      <c r="V101" s="5">
        <v>780446</v>
      </c>
      <c r="W101" s="5">
        <v>770153</v>
      </c>
      <c r="X101" s="5">
        <v>750831</v>
      </c>
      <c r="Y101" s="5">
        <v>720576</v>
      </c>
      <c r="Z101" s="5">
        <v>725471</v>
      </c>
      <c r="AA101" s="5">
        <v>735442</v>
      </c>
      <c r="AB101" s="5">
        <v>679211</v>
      </c>
      <c r="AC101" s="5">
        <v>666991</v>
      </c>
      <c r="AD101" s="5">
        <v>625231</v>
      </c>
      <c r="AE101" s="5">
        <v>675563</v>
      </c>
      <c r="AF101" s="5">
        <v>628129</v>
      </c>
      <c r="AG101" s="5">
        <v>620003</v>
      </c>
      <c r="AH101" s="5">
        <v>639264</v>
      </c>
      <c r="AI101" s="5">
        <v>3706930</v>
      </c>
      <c r="AJ101" s="5">
        <v>3743705</v>
      </c>
      <c r="AK101" s="5">
        <v>3584998</v>
      </c>
      <c r="AL101" s="5">
        <v>3741999</v>
      </c>
      <c r="AM101" s="5">
        <v>3545081</v>
      </c>
      <c r="AN101" s="5">
        <v>3514574</v>
      </c>
      <c r="AO101" s="5">
        <v>3557446</v>
      </c>
      <c r="AP101" s="5">
        <v>3614701</v>
      </c>
      <c r="AQ101" s="5">
        <v>3630089</v>
      </c>
      <c r="AR101" s="5">
        <v>3630888</v>
      </c>
      <c r="AS101" s="5">
        <v>3521991</v>
      </c>
      <c r="AT101" s="5">
        <v>3801544</v>
      </c>
      <c r="AU101" s="5">
        <v>3645966</v>
      </c>
      <c r="AV101" s="5">
        <v>3353490</v>
      </c>
      <c r="AW101" s="5">
        <v>3469652</v>
      </c>
      <c r="AX101" s="5">
        <v>3149589</v>
      </c>
      <c r="AY101" s="5">
        <v>3187936</v>
      </c>
      <c r="AZ101" s="5">
        <v>3164000</v>
      </c>
      <c r="BA101" s="5">
        <v>3011444</v>
      </c>
      <c r="BB101" s="5">
        <v>3273227</v>
      </c>
      <c r="BC101" s="5">
        <v>3229394</v>
      </c>
      <c r="BD101" s="5">
        <v>2932953</v>
      </c>
      <c r="BE101" s="5">
        <v>2851686</v>
      </c>
      <c r="BF101" s="5">
        <v>2734910</v>
      </c>
      <c r="BG101" s="5">
        <v>2729134</v>
      </c>
      <c r="BH101" s="5">
        <v>2559377</v>
      </c>
      <c r="BI101" s="5">
        <v>2441853</v>
      </c>
      <c r="BJ101" s="5">
        <v>2340783</v>
      </c>
      <c r="BK101" s="5">
        <v>2391655</v>
      </c>
      <c r="BL101" s="5">
        <v>2284677</v>
      </c>
      <c r="BM101" s="5">
        <v>2221298</v>
      </c>
      <c r="BN101" s="5">
        <v>2211746</v>
      </c>
      <c r="BO101" s="6">
        <v>16.556308073210928</v>
      </c>
      <c r="BP101" s="6">
        <v>16.713843149335361</v>
      </c>
      <c r="BQ101" s="6">
        <v>17.163975919408671</v>
      </c>
      <c r="BR101" s="6">
        <v>16.503073997934582</v>
      </c>
      <c r="BS101" s="6">
        <v>17.184838701476981</v>
      </c>
      <c r="BT101" s="6">
        <v>16.395979015564901</v>
      </c>
      <c r="BU101" s="6">
        <v>16.556167675198889</v>
      </c>
      <c r="BV101" s="6">
        <v>15.7943118125322</v>
      </c>
      <c r="BW101" s="6">
        <v>15.157331996012379</v>
      </c>
      <c r="BX101" s="6">
        <v>14.7982920531076</v>
      </c>
      <c r="BY101" s="6">
        <v>14.207918998245161</v>
      </c>
      <c r="BZ101" s="6">
        <v>14.46678553580572</v>
      </c>
      <c r="CA101" s="6">
        <v>13.575806581256771</v>
      </c>
      <c r="CB101" s="6">
        <v>13.48607455151619</v>
      </c>
      <c r="CC101" s="6">
        <v>12.30172291043713</v>
      </c>
      <c r="CD101" s="6">
        <v>11.116712367829431</v>
      </c>
      <c r="CE101" s="6">
        <v>10.638385579643611</v>
      </c>
      <c r="CF101" s="6">
        <v>9.6850435933039698</v>
      </c>
      <c r="CG101" s="6">
        <v>9.2597011518699404</v>
      </c>
      <c r="CH101" s="6">
        <v>8.8419954743825908</v>
      </c>
      <c r="CI101" s="6" t="s">
        <v>220</v>
      </c>
      <c r="CJ101" s="6" t="s">
        <v>220</v>
      </c>
      <c r="CK101" s="6" t="s">
        <v>220</v>
      </c>
      <c r="CL101" s="6" t="s">
        <v>220</v>
      </c>
      <c r="CM101" s="6" t="s">
        <v>220</v>
      </c>
      <c r="CN101" s="6" t="s">
        <v>220</v>
      </c>
      <c r="CO101" s="6" t="s">
        <v>220</v>
      </c>
      <c r="CP101" s="6" t="s">
        <v>220</v>
      </c>
      <c r="CQ101" s="6" t="s">
        <v>220</v>
      </c>
      <c r="CR101" s="6" t="s">
        <v>220</v>
      </c>
      <c r="CS101" s="6" t="s">
        <v>220</v>
      </c>
      <c r="CT101" s="6" t="s">
        <v>220</v>
      </c>
      <c r="CU101" s="6">
        <v>12.243854417704069</v>
      </c>
      <c r="CV101" s="6">
        <v>12.50788861009219</v>
      </c>
      <c r="CW101" s="6">
        <v>12.5679487223002</v>
      </c>
      <c r="CX101" s="6">
        <v>12.12970541143542</v>
      </c>
      <c r="CY101" s="6">
        <v>12.62301336341727</v>
      </c>
      <c r="CZ101" s="6">
        <v>12.07001268942887</v>
      </c>
      <c r="DA101" s="6">
        <v>12.331991890464</v>
      </c>
      <c r="DB101" s="6">
        <v>11.860264133193789</v>
      </c>
      <c r="DC101" s="6">
        <v>11.289676949350619</v>
      </c>
      <c r="DD101" s="6">
        <v>11.04290630125803</v>
      </c>
      <c r="DE101" s="6">
        <v>10.450646599738709</v>
      </c>
      <c r="DF101" s="6">
        <v>10.67742176503118</v>
      </c>
      <c r="DG101" s="6">
        <v>9.9083259478074908</v>
      </c>
      <c r="DH101" s="6">
        <v>9.7990119386147292</v>
      </c>
      <c r="DI101" s="6">
        <v>8.8794368850755792</v>
      </c>
      <c r="DJ101" s="6">
        <v>7.8206558692862496</v>
      </c>
      <c r="DK101" s="6">
        <v>7.71725665913862</v>
      </c>
      <c r="DL101" s="6">
        <v>7.0899734053519099</v>
      </c>
      <c r="DM101" s="6">
        <v>6.8034999996600298</v>
      </c>
      <c r="DN101" s="6">
        <v>6.4700219239999202</v>
      </c>
      <c r="DO101" s="6" t="s">
        <v>220</v>
      </c>
      <c r="DP101" s="6" t="s">
        <v>220</v>
      </c>
      <c r="DQ101" s="6" t="s">
        <v>220</v>
      </c>
      <c r="DR101" s="6" t="s">
        <v>220</v>
      </c>
      <c r="DS101" s="6" t="s">
        <v>220</v>
      </c>
      <c r="DT101" s="6" t="s">
        <v>220</v>
      </c>
      <c r="DU101" s="6" t="s">
        <v>220</v>
      </c>
      <c r="DV101" s="6" t="s">
        <v>220</v>
      </c>
      <c r="DW101" s="6" t="s">
        <v>220</v>
      </c>
      <c r="DX101" s="6" t="s">
        <v>220</v>
      </c>
      <c r="DY101" s="6" t="s">
        <v>220</v>
      </c>
      <c r="DZ101" s="6" t="s">
        <v>220</v>
      </c>
      <c r="EA101" s="6">
        <v>16.556308073210932</v>
      </c>
      <c r="EB101" s="6">
        <v>16.713843149335364</v>
      </c>
      <c r="EC101" s="6">
        <v>17.163975919408674</v>
      </c>
      <c r="ED101" s="6">
        <v>16.503073997934582</v>
      </c>
      <c r="EE101" s="6">
        <v>17.184838701476981</v>
      </c>
      <c r="EF101" s="6">
        <v>16.395979015564901</v>
      </c>
      <c r="EG101" s="6">
        <v>16.5561676751989</v>
      </c>
      <c r="EH101" s="6">
        <v>15.794311812532204</v>
      </c>
      <c r="EI101" s="6">
        <v>15.157331996012381</v>
      </c>
      <c r="EJ101" s="6">
        <v>14.798292053107609</v>
      </c>
      <c r="EK101" s="6">
        <v>14.207918998245169</v>
      </c>
      <c r="EL101" s="6">
        <v>14.466785535805728</v>
      </c>
      <c r="EM101" s="6">
        <v>13.575806581256771</v>
      </c>
      <c r="EN101" s="6">
        <v>13.486074551516191</v>
      </c>
      <c r="EO101" s="6">
        <v>12.301722910437135</v>
      </c>
      <c r="EP101" s="6">
        <v>11.116712367829436</v>
      </c>
      <c r="EQ101" s="6">
        <v>10.638385579643613</v>
      </c>
      <c r="ER101" s="6">
        <v>9.6850435933039734</v>
      </c>
      <c r="ES101" s="6">
        <v>9.2597011518699404</v>
      </c>
      <c r="ET101" s="6">
        <v>8.8419954743825961</v>
      </c>
      <c r="EU101" s="6" t="s">
        <v>220</v>
      </c>
      <c r="EV101" s="6" t="s">
        <v>220</v>
      </c>
      <c r="EW101" s="6" t="s">
        <v>220</v>
      </c>
      <c r="EX101" s="6" t="s">
        <v>220</v>
      </c>
      <c r="EY101" s="6" t="s">
        <v>220</v>
      </c>
      <c r="EZ101" s="6" t="s">
        <v>220</v>
      </c>
      <c r="FA101" s="6" t="s">
        <v>220</v>
      </c>
      <c r="FB101" s="6" t="s">
        <v>220</v>
      </c>
      <c r="FC101" s="6" t="s">
        <v>220</v>
      </c>
      <c r="FD101" s="6" t="s">
        <v>220</v>
      </c>
      <c r="FE101" s="6" t="s">
        <v>220</v>
      </c>
      <c r="FF101" s="6" t="s">
        <v>220</v>
      </c>
      <c r="FG101" s="6">
        <v>12.243854417704076</v>
      </c>
      <c r="FH101" s="6">
        <v>12.507888610092197</v>
      </c>
      <c r="FI101" s="6">
        <v>12.567948722300201</v>
      </c>
      <c r="FJ101" s="6">
        <v>12.129705411435426</v>
      </c>
      <c r="FK101" s="6">
        <v>12.623013363417273</v>
      </c>
      <c r="FL101" s="6">
        <v>12.070012689428879</v>
      </c>
      <c r="FM101" s="6">
        <v>12.331991890464002</v>
      </c>
      <c r="FN101" s="6">
        <v>11.860264133193798</v>
      </c>
      <c r="FO101" s="6">
        <v>11.289676949350628</v>
      </c>
      <c r="FP101" s="6">
        <v>11.04290630125803</v>
      </c>
      <c r="FQ101" s="6">
        <v>10.450646599738716</v>
      </c>
      <c r="FR101" s="6">
        <v>10.677421765031188</v>
      </c>
      <c r="FS101" s="6">
        <v>9.9083259478074908</v>
      </c>
      <c r="FT101" s="6">
        <v>9.7990119386147381</v>
      </c>
      <c r="FU101" s="6">
        <v>8.8794368850755898</v>
      </c>
      <c r="FV101" s="6">
        <v>7.8206558692862584</v>
      </c>
      <c r="FW101" s="6">
        <v>7.7172566591386227</v>
      </c>
      <c r="FX101" s="6">
        <v>7.0899734053519152</v>
      </c>
      <c r="FY101" s="6">
        <v>6.803499999660036</v>
      </c>
      <c r="FZ101" s="6">
        <v>6.4700219239999228</v>
      </c>
      <c r="GA101" s="6" t="s">
        <v>220</v>
      </c>
      <c r="GB101" s="6" t="s">
        <v>220</v>
      </c>
      <c r="GC101" s="6" t="s">
        <v>220</v>
      </c>
      <c r="GD101" s="6" t="s">
        <v>220</v>
      </c>
      <c r="GE101" s="6" t="s">
        <v>220</v>
      </c>
      <c r="GF101" s="6" t="s">
        <v>220</v>
      </c>
      <c r="GG101" s="6" t="s">
        <v>220</v>
      </c>
      <c r="GH101" s="6" t="s">
        <v>220</v>
      </c>
      <c r="GI101" s="6" t="s">
        <v>220</v>
      </c>
      <c r="GJ101" s="6" t="s">
        <v>220</v>
      </c>
      <c r="GK101" s="6" t="s">
        <v>220</v>
      </c>
      <c r="GL101" s="6" t="s">
        <v>220</v>
      </c>
      <c r="GM101" s="5">
        <v>135967</v>
      </c>
      <c r="GN101" s="5">
        <v>133857</v>
      </c>
      <c r="GO101" s="5">
        <v>132091</v>
      </c>
      <c r="GP101" s="5">
        <v>130148</v>
      </c>
      <c r="GQ101" s="5">
        <v>127734</v>
      </c>
      <c r="GR101" s="5">
        <v>124903</v>
      </c>
      <c r="GS101" s="5">
        <v>123677</v>
      </c>
      <c r="GT101" s="5">
        <v>122807</v>
      </c>
      <c r="GU101" s="5">
        <v>121964</v>
      </c>
      <c r="GV101" s="5">
        <v>121333</v>
      </c>
      <c r="GW101" s="5">
        <v>120851</v>
      </c>
      <c r="GX101" s="5">
        <v>120464</v>
      </c>
      <c r="GY101" s="5">
        <v>118959</v>
      </c>
      <c r="GZ101" s="5">
        <v>118232</v>
      </c>
      <c r="HA101" s="5">
        <v>116977</v>
      </c>
      <c r="HB101" s="5">
        <v>115775</v>
      </c>
      <c r="HC101" s="5">
        <v>114590</v>
      </c>
      <c r="HD101" s="5">
        <v>112130</v>
      </c>
      <c r="HE101" s="5">
        <v>110287</v>
      </c>
      <c r="HF101" s="5">
        <v>109160</v>
      </c>
      <c r="HG101" s="5" t="s">
        <v>220</v>
      </c>
      <c r="HH101" s="5" t="s">
        <v>220</v>
      </c>
      <c r="HI101" s="5" t="s">
        <v>220</v>
      </c>
      <c r="HJ101" s="5" t="s">
        <v>220</v>
      </c>
      <c r="HK101" s="5" t="s">
        <v>220</v>
      </c>
      <c r="HL101" s="5" t="s">
        <v>220</v>
      </c>
      <c r="HM101" s="5" t="s">
        <v>220</v>
      </c>
      <c r="HN101" s="5" t="s">
        <v>220</v>
      </c>
      <c r="HO101" s="5" t="s">
        <v>220</v>
      </c>
      <c r="HP101" s="5" t="s">
        <v>220</v>
      </c>
      <c r="HQ101" s="5" t="s">
        <v>220</v>
      </c>
      <c r="HR101" s="5" t="s">
        <v>220</v>
      </c>
      <c r="HS101" s="5">
        <v>156833</v>
      </c>
      <c r="HT101" s="5">
        <v>154488</v>
      </c>
      <c r="HU101" s="5">
        <v>152601</v>
      </c>
      <c r="HV101" s="5">
        <v>150491</v>
      </c>
      <c r="HW101" s="5">
        <v>147726</v>
      </c>
      <c r="HX101" s="5">
        <v>144646</v>
      </c>
      <c r="HY101" s="5">
        <v>143360</v>
      </c>
      <c r="HZ101" s="5">
        <v>142342</v>
      </c>
      <c r="IA101" s="5">
        <v>141414</v>
      </c>
      <c r="IB101" s="5">
        <v>140700</v>
      </c>
      <c r="IC101" s="5">
        <v>140054</v>
      </c>
      <c r="ID101" s="5">
        <v>139449</v>
      </c>
      <c r="IE101" s="5">
        <v>137561</v>
      </c>
      <c r="IF101" s="5">
        <v>136660</v>
      </c>
      <c r="IG101" s="5">
        <v>135100</v>
      </c>
      <c r="IH101" s="5">
        <v>133690</v>
      </c>
      <c r="II101" s="5">
        <v>132246</v>
      </c>
      <c r="IJ101" s="5">
        <v>129529</v>
      </c>
      <c r="IK101" s="5">
        <v>127445</v>
      </c>
      <c r="IL101" s="5">
        <v>126147</v>
      </c>
      <c r="IM101" s="5" t="s">
        <v>220</v>
      </c>
      <c r="IN101" s="5" t="s">
        <v>220</v>
      </c>
      <c r="IO101" s="5" t="s">
        <v>220</v>
      </c>
      <c r="IP101" s="5" t="s">
        <v>220</v>
      </c>
      <c r="IQ101" s="5" t="s">
        <v>220</v>
      </c>
      <c r="IR101" s="5" t="s">
        <v>220</v>
      </c>
      <c r="IS101" s="5" t="s">
        <v>220</v>
      </c>
      <c r="IT101" s="5" t="s">
        <v>220</v>
      </c>
      <c r="IU101" s="5" t="s">
        <v>220</v>
      </c>
      <c r="IV101" s="5" t="s">
        <v>220</v>
      </c>
      <c r="IW101" s="5" t="s">
        <v>220</v>
      </c>
      <c r="IX101" s="5" t="s">
        <v>220</v>
      </c>
      <c r="IY101">
        <v>3217067</v>
      </c>
      <c r="IZ101">
        <v>3292722</v>
      </c>
      <c r="JA101">
        <v>3240863</v>
      </c>
      <c r="JB101">
        <v>3327047</v>
      </c>
      <c r="JC101">
        <v>3292122</v>
      </c>
      <c r="JD101">
        <v>3301173</v>
      </c>
      <c r="JE101">
        <v>3318069</v>
      </c>
      <c r="JF101">
        <v>3346342</v>
      </c>
      <c r="JG101">
        <v>3357554</v>
      </c>
      <c r="JH101">
        <v>3331795</v>
      </c>
      <c r="JI101">
        <v>3200357</v>
      </c>
      <c r="JJ101">
        <v>3332621</v>
      </c>
      <c r="JK101">
        <v>3350021</v>
      </c>
      <c r="JL101">
        <v>3258502</v>
      </c>
      <c r="JM101">
        <v>3282314</v>
      </c>
      <c r="JN101">
        <v>3129648</v>
      </c>
      <c r="JO101">
        <v>3081367</v>
      </c>
      <c r="JP101">
        <v>3104384</v>
      </c>
      <c r="JQ101">
        <v>2941486</v>
      </c>
      <c r="JR101">
        <v>2989418</v>
      </c>
      <c r="JS101" t="s">
        <v>220</v>
      </c>
      <c r="JT101" t="s">
        <v>220</v>
      </c>
      <c r="JU101" t="s">
        <v>220</v>
      </c>
      <c r="JV101" t="s">
        <v>220</v>
      </c>
      <c r="JW101" t="s">
        <v>220</v>
      </c>
      <c r="JX101" t="s">
        <v>220</v>
      </c>
      <c r="JY101" t="s">
        <v>220</v>
      </c>
      <c r="JZ101" t="s">
        <v>220</v>
      </c>
      <c r="KA101" t="s">
        <v>220</v>
      </c>
      <c r="KB101" t="s">
        <v>220</v>
      </c>
      <c r="KC101" t="s">
        <v>220</v>
      </c>
      <c r="KD101" t="s">
        <v>220</v>
      </c>
    </row>
    <row r="102" spans="1:290" hidden="1" x14ac:dyDescent="0.3">
      <c r="A102" s="1" t="s">
        <v>100</v>
      </c>
      <c r="B102" s="2">
        <v>4057007</v>
      </c>
      <c r="C102" s="5" t="s">
        <v>220</v>
      </c>
      <c r="D102" s="5" t="s">
        <v>220</v>
      </c>
      <c r="E102" s="5" t="s">
        <v>220</v>
      </c>
      <c r="F102" s="5" t="s">
        <v>220</v>
      </c>
      <c r="G102" s="5" t="s">
        <v>220</v>
      </c>
      <c r="H102" s="5" t="s">
        <v>220</v>
      </c>
      <c r="I102" s="5" t="s">
        <v>220</v>
      </c>
      <c r="J102" s="5" t="s">
        <v>220</v>
      </c>
      <c r="K102" s="5" t="s">
        <v>220</v>
      </c>
      <c r="L102" s="5" t="s">
        <v>220</v>
      </c>
      <c r="M102" s="5" t="s">
        <v>220</v>
      </c>
      <c r="N102" s="5" t="s">
        <v>220</v>
      </c>
      <c r="O102" s="5" t="s">
        <v>220</v>
      </c>
      <c r="P102" s="5" t="s">
        <v>220</v>
      </c>
      <c r="Q102" s="5" t="s">
        <v>220</v>
      </c>
      <c r="R102" s="5" t="s">
        <v>220</v>
      </c>
      <c r="S102" s="5">
        <v>0</v>
      </c>
      <c r="T102" s="5">
        <v>0</v>
      </c>
      <c r="U102" s="5">
        <v>0</v>
      </c>
      <c r="V102" s="5">
        <v>40985</v>
      </c>
      <c r="W102" s="5">
        <v>170481</v>
      </c>
      <c r="X102" s="5">
        <v>163073</v>
      </c>
      <c r="Y102" s="5">
        <v>167368</v>
      </c>
      <c r="Z102" s="5">
        <v>169298</v>
      </c>
      <c r="AA102" s="5">
        <v>168640</v>
      </c>
      <c r="AB102" s="5">
        <v>175685</v>
      </c>
      <c r="AC102" s="5" t="s">
        <v>220</v>
      </c>
      <c r="AD102" s="5" t="s">
        <v>220</v>
      </c>
      <c r="AE102" s="5" t="s">
        <v>220</v>
      </c>
      <c r="AF102" s="5" t="s">
        <v>220</v>
      </c>
      <c r="AG102" s="5" t="s">
        <v>220</v>
      </c>
      <c r="AH102" s="5" t="s">
        <v>220</v>
      </c>
      <c r="AI102" s="5" t="s">
        <v>220</v>
      </c>
      <c r="AJ102" s="5" t="s">
        <v>220</v>
      </c>
      <c r="AK102" s="5" t="s">
        <v>220</v>
      </c>
      <c r="AL102" s="5" t="s">
        <v>220</v>
      </c>
      <c r="AM102" s="5" t="s">
        <v>220</v>
      </c>
      <c r="AN102" s="5" t="s">
        <v>220</v>
      </c>
      <c r="AO102" s="5" t="s">
        <v>220</v>
      </c>
      <c r="AP102" s="5" t="s">
        <v>220</v>
      </c>
      <c r="AQ102" s="5" t="s">
        <v>220</v>
      </c>
      <c r="AR102" s="5" t="s">
        <v>220</v>
      </c>
      <c r="AS102" s="5" t="s">
        <v>220</v>
      </c>
      <c r="AT102" s="5" t="s">
        <v>220</v>
      </c>
      <c r="AU102" s="5" t="s">
        <v>220</v>
      </c>
      <c r="AV102" s="5" t="s">
        <v>220</v>
      </c>
      <c r="AW102" s="5" t="s">
        <v>220</v>
      </c>
      <c r="AX102" s="5" t="s">
        <v>220</v>
      </c>
      <c r="AY102" s="5">
        <v>0</v>
      </c>
      <c r="AZ102" s="5">
        <v>0</v>
      </c>
      <c r="BA102" s="5">
        <v>0</v>
      </c>
      <c r="BB102" s="5">
        <v>125664</v>
      </c>
      <c r="BC102" s="5">
        <v>618061</v>
      </c>
      <c r="BD102" s="5">
        <v>590447</v>
      </c>
      <c r="BE102" s="5">
        <v>571213</v>
      </c>
      <c r="BF102" s="5">
        <v>742534</v>
      </c>
      <c r="BG102" s="5">
        <v>601706</v>
      </c>
      <c r="BH102" s="5">
        <v>686503</v>
      </c>
      <c r="BI102" s="5" t="s">
        <v>220</v>
      </c>
      <c r="BJ102" s="5" t="s">
        <v>220</v>
      </c>
      <c r="BK102" s="5" t="s">
        <v>220</v>
      </c>
      <c r="BL102" s="5" t="s">
        <v>220</v>
      </c>
      <c r="BM102" s="5" t="s">
        <v>220</v>
      </c>
      <c r="BN102" s="5" t="s">
        <v>220</v>
      </c>
      <c r="BO102" s="6" t="s">
        <v>220</v>
      </c>
      <c r="BP102" s="6" t="s">
        <v>220</v>
      </c>
      <c r="BQ102" s="6" t="s">
        <v>220</v>
      </c>
      <c r="BR102" s="6" t="s">
        <v>220</v>
      </c>
      <c r="BS102" s="6" t="s">
        <v>220</v>
      </c>
      <c r="BT102" s="6" t="s">
        <v>220</v>
      </c>
      <c r="BU102" s="6" t="s">
        <v>220</v>
      </c>
      <c r="BV102" s="6" t="s">
        <v>220</v>
      </c>
      <c r="BW102" s="6" t="s">
        <v>220</v>
      </c>
      <c r="BX102" s="6" t="s">
        <v>220</v>
      </c>
      <c r="BY102" s="6" t="s">
        <v>220</v>
      </c>
      <c r="BZ102" s="6" t="s">
        <v>220</v>
      </c>
      <c r="CA102" s="6" t="s">
        <v>220</v>
      </c>
      <c r="CB102" s="6" t="s">
        <v>220</v>
      </c>
      <c r="CC102" s="6" t="s">
        <v>220</v>
      </c>
      <c r="CD102" s="6" t="s">
        <v>220</v>
      </c>
      <c r="CE102" s="6" t="s">
        <v>220</v>
      </c>
      <c r="CF102" s="6" t="s">
        <v>220</v>
      </c>
      <c r="CG102" s="6" t="s">
        <v>220</v>
      </c>
      <c r="CH102" s="6">
        <v>12.96327924850555</v>
      </c>
      <c r="CI102" s="6" t="s">
        <v>220</v>
      </c>
      <c r="CJ102" s="6" t="s">
        <v>220</v>
      </c>
      <c r="CK102" s="6" t="s">
        <v>220</v>
      </c>
      <c r="CL102" s="6" t="s">
        <v>220</v>
      </c>
      <c r="CM102" s="6" t="s">
        <v>220</v>
      </c>
      <c r="CN102" s="6" t="s">
        <v>220</v>
      </c>
      <c r="CO102" s="6" t="s">
        <v>220</v>
      </c>
      <c r="CP102" s="6" t="s">
        <v>220</v>
      </c>
      <c r="CQ102" s="6" t="s">
        <v>220</v>
      </c>
      <c r="CR102" s="6" t="s">
        <v>220</v>
      </c>
      <c r="CS102" s="6" t="s">
        <v>220</v>
      </c>
      <c r="CT102" s="6" t="s">
        <v>220</v>
      </c>
      <c r="CU102" s="6" t="s">
        <v>220</v>
      </c>
      <c r="CV102" s="6" t="s">
        <v>220</v>
      </c>
      <c r="CW102" s="6" t="s">
        <v>220</v>
      </c>
      <c r="CX102" s="6" t="s">
        <v>220</v>
      </c>
      <c r="CY102" s="6" t="s">
        <v>220</v>
      </c>
      <c r="CZ102" s="6" t="s">
        <v>220</v>
      </c>
      <c r="DA102" s="6" t="s">
        <v>220</v>
      </c>
      <c r="DB102" s="6" t="s">
        <v>220</v>
      </c>
      <c r="DC102" s="6" t="s">
        <v>220</v>
      </c>
      <c r="DD102" s="6" t="s">
        <v>220</v>
      </c>
      <c r="DE102" s="6" t="s">
        <v>220</v>
      </c>
      <c r="DF102" s="6" t="s">
        <v>220</v>
      </c>
      <c r="DG102" s="6" t="s">
        <v>220</v>
      </c>
      <c r="DH102" s="6" t="s">
        <v>220</v>
      </c>
      <c r="DI102" s="6" t="s">
        <v>220</v>
      </c>
      <c r="DJ102" s="6" t="s">
        <v>220</v>
      </c>
      <c r="DK102" s="6" t="s">
        <v>220</v>
      </c>
      <c r="DL102" s="6" t="s">
        <v>220</v>
      </c>
      <c r="DM102" s="6" t="s">
        <v>220</v>
      </c>
      <c r="DN102" s="6">
        <v>11.35625387787875</v>
      </c>
      <c r="DO102" s="6" t="s">
        <v>220</v>
      </c>
      <c r="DP102" s="6" t="s">
        <v>220</v>
      </c>
      <c r="DQ102" s="6" t="s">
        <v>220</v>
      </c>
      <c r="DR102" s="6" t="s">
        <v>220</v>
      </c>
      <c r="DS102" s="6" t="s">
        <v>220</v>
      </c>
      <c r="DT102" s="6" t="s">
        <v>220</v>
      </c>
      <c r="DU102" s="6" t="s">
        <v>220</v>
      </c>
      <c r="DV102" s="6" t="s">
        <v>220</v>
      </c>
      <c r="DW102" s="6" t="s">
        <v>220</v>
      </c>
      <c r="DX102" s="6" t="s">
        <v>220</v>
      </c>
      <c r="DY102" s="6" t="s">
        <v>220</v>
      </c>
      <c r="DZ102" s="6" t="s">
        <v>220</v>
      </c>
      <c r="EA102" s="6" t="s">
        <v>220</v>
      </c>
      <c r="EB102" s="6" t="s">
        <v>220</v>
      </c>
      <c r="EC102" s="6" t="s">
        <v>220</v>
      </c>
      <c r="ED102" s="6" t="s">
        <v>220</v>
      </c>
      <c r="EE102" s="6" t="s">
        <v>220</v>
      </c>
      <c r="EF102" s="6" t="s">
        <v>220</v>
      </c>
      <c r="EG102" s="6">
        <v>7.4711989374102084</v>
      </c>
      <c r="EH102" s="6">
        <v>7.448122190695198</v>
      </c>
      <c r="EI102" s="6">
        <v>8.5245865208864586</v>
      </c>
      <c r="EJ102" s="6">
        <v>8.4104686603758729</v>
      </c>
      <c r="EK102" s="6">
        <v>8.4126438946563695</v>
      </c>
      <c r="EL102" s="6">
        <v>8.5393599271955107</v>
      </c>
      <c r="EM102" s="6">
        <v>8.5244574109921079</v>
      </c>
      <c r="EN102" s="6">
        <v>8.1579844519334479</v>
      </c>
      <c r="EO102" s="6">
        <v>7.8952628422946232</v>
      </c>
      <c r="EP102" s="6">
        <v>7.8397805088204615</v>
      </c>
      <c r="EQ102" s="6">
        <v>7.5850222118573205</v>
      </c>
      <c r="ER102" s="6">
        <v>7.4765914012118779</v>
      </c>
      <c r="ES102" s="6">
        <v>7.4584969761222082</v>
      </c>
      <c r="ET102" s="6">
        <v>8.7956494507612248</v>
      </c>
      <c r="EU102" s="6" t="s">
        <v>220</v>
      </c>
      <c r="EV102" s="6" t="s">
        <v>220</v>
      </c>
      <c r="EW102" s="6" t="s">
        <v>220</v>
      </c>
      <c r="EX102" s="6" t="s">
        <v>220</v>
      </c>
      <c r="EY102" s="6" t="s">
        <v>220</v>
      </c>
      <c r="EZ102" s="6" t="s">
        <v>220</v>
      </c>
      <c r="FA102" s="6" t="s">
        <v>220</v>
      </c>
      <c r="FB102" s="6" t="s">
        <v>220</v>
      </c>
      <c r="FC102" s="6" t="s">
        <v>220</v>
      </c>
      <c r="FD102" s="6" t="s">
        <v>220</v>
      </c>
      <c r="FE102" s="6" t="s">
        <v>220</v>
      </c>
      <c r="FF102" s="6" t="s">
        <v>220</v>
      </c>
      <c r="FG102" s="6" t="s">
        <v>220</v>
      </c>
      <c r="FH102" s="6" t="s">
        <v>220</v>
      </c>
      <c r="FI102" s="6" t="s">
        <v>220</v>
      </c>
      <c r="FJ102" s="6" t="s">
        <v>220</v>
      </c>
      <c r="FK102" s="6" t="s">
        <v>220</v>
      </c>
      <c r="FL102" s="6" t="s">
        <v>220</v>
      </c>
      <c r="FM102" s="6">
        <v>5.5510241433641561</v>
      </c>
      <c r="FN102" s="6">
        <v>5.4490004762049509</v>
      </c>
      <c r="FO102" s="6">
        <v>6.3857395292045886</v>
      </c>
      <c r="FP102" s="6">
        <v>6.3094916509089458</v>
      </c>
      <c r="FQ102" s="6">
        <v>6.4190727983464955</v>
      </c>
      <c r="FR102" s="6">
        <v>6.3217062628801495</v>
      </c>
      <c r="FS102" s="6">
        <v>6.1939807766797887</v>
      </c>
      <c r="FT102" s="6">
        <v>6.0127014290472838</v>
      </c>
      <c r="FU102" s="6">
        <v>5.9015008313880122</v>
      </c>
      <c r="FV102" s="6">
        <v>5.8047878108568671</v>
      </c>
      <c r="FW102" s="6">
        <v>5.6523896085625323</v>
      </c>
      <c r="FX102" s="6">
        <v>5.5636122934295367</v>
      </c>
      <c r="FY102" s="6">
        <v>5.5612311271302524</v>
      </c>
      <c r="FZ102" s="6">
        <v>6.4802268699575842</v>
      </c>
      <c r="GA102" s="6" t="s">
        <v>220</v>
      </c>
      <c r="GB102" s="6" t="s">
        <v>220</v>
      </c>
      <c r="GC102" s="6" t="s">
        <v>220</v>
      </c>
      <c r="GD102" s="6" t="s">
        <v>220</v>
      </c>
      <c r="GE102" s="6" t="s">
        <v>220</v>
      </c>
      <c r="GF102" s="6" t="s">
        <v>220</v>
      </c>
      <c r="GG102" s="6" t="s">
        <v>220</v>
      </c>
      <c r="GH102" s="6" t="s">
        <v>220</v>
      </c>
      <c r="GI102" s="6" t="s">
        <v>220</v>
      </c>
      <c r="GJ102" s="6" t="s">
        <v>220</v>
      </c>
      <c r="GK102" s="6" t="s">
        <v>220</v>
      </c>
      <c r="GL102" s="6" t="s">
        <v>220</v>
      </c>
      <c r="GM102" s="5" t="s">
        <v>220</v>
      </c>
      <c r="GN102" s="5" t="s">
        <v>220</v>
      </c>
      <c r="GO102" s="5" t="s">
        <v>220</v>
      </c>
      <c r="GP102" s="5" t="s">
        <v>220</v>
      </c>
      <c r="GQ102" s="5" t="s">
        <v>220</v>
      </c>
      <c r="GR102" s="5" t="s">
        <v>220</v>
      </c>
      <c r="GS102" s="5">
        <v>30112</v>
      </c>
      <c r="GT102" s="5">
        <v>30146</v>
      </c>
      <c r="GU102" s="5">
        <v>30242</v>
      </c>
      <c r="GV102" s="5">
        <v>30225</v>
      </c>
      <c r="GW102" s="5">
        <v>30237</v>
      </c>
      <c r="GX102" s="5">
        <v>30229</v>
      </c>
      <c r="GY102" s="5">
        <v>30349</v>
      </c>
      <c r="GZ102" s="5">
        <v>30245</v>
      </c>
      <c r="HA102" s="5">
        <v>30032</v>
      </c>
      <c r="HB102" s="5">
        <v>29730</v>
      </c>
      <c r="HC102" s="5">
        <v>29680</v>
      </c>
      <c r="HD102" s="5">
        <v>29635</v>
      </c>
      <c r="HE102" s="5">
        <v>29463</v>
      </c>
      <c r="HF102" s="5">
        <v>33952</v>
      </c>
      <c r="HG102" s="5" t="s">
        <v>220</v>
      </c>
      <c r="HH102" s="5" t="s">
        <v>220</v>
      </c>
      <c r="HI102" s="5" t="s">
        <v>220</v>
      </c>
      <c r="HJ102" s="5" t="s">
        <v>220</v>
      </c>
      <c r="HK102" s="5" t="s">
        <v>220</v>
      </c>
      <c r="HL102" s="5" t="s">
        <v>220</v>
      </c>
      <c r="HM102" s="5" t="s">
        <v>220</v>
      </c>
      <c r="HN102" s="5" t="s">
        <v>220</v>
      </c>
      <c r="HO102" s="5" t="s">
        <v>220</v>
      </c>
      <c r="HP102" s="5" t="s">
        <v>220</v>
      </c>
      <c r="HQ102" s="5" t="s">
        <v>220</v>
      </c>
      <c r="HR102" s="5" t="s">
        <v>220</v>
      </c>
      <c r="HS102" s="5" t="s">
        <v>220</v>
      </c>
      <c r="HT102" s="5" t="s">
        <v>220</v>
      </c>
      <c r="HU102" s="5" t="s">
        <v>220</v>
      </c>
      <c r="HV102" s="5" t="s">
        <v>220</v>
      </c>
      <c r="HW102" s="5" t="s">
        <v>220</v>
      </c>
      <c r="HX102" s="5" t="s">
        <v>220</v>
      </c>
      <c r="HY102" s="5">
        <v>36205</v>
      </c>
      <c r="HZ102" s="5">
        <v>36223</v>
      </c>
      <c r="IA102" s="5">
        <v>36293</v>
      </c>
      <c r="IB102" s="5">
        <v>36265</v>
      </c>
      <c r="IC102" s="5">
        <v>36242</v>
      </c>
      <c r="ID102" s="5">
        <v>36242</v>
      </c>
      <c r="IE102" s="5">
        <v>36389</v>
      </c>
      <c r="IF102" s="5">
        <v>36143</v>
      </c>
      <c r="IG102" s="5">
        <v>36069</v>
      </c>
      <c r="IH102" s="5">
        <v>35731</v>
      </c>
      <c r="II102" s="5">
        <v>35618</v>
      </c>
      <c r="IJ102" s="5">
        <v>36592</v>
      </c>
      <c r="IK102" s="5">
        <v>36418</v>
      </c>
      <c r="IL102" s="5">
        <v>41860</v>
      </c>
      <c r="IM102" s="5" t="s">
        <v>220</v>
      </c>
      <c r="IN102" s="5" t="s">
        <v>220</v>
      </c>
      <c r="IO102" s="5" t="s">
        <v>220</v>
      </c>
      <c r="IP102" s="5" t="s">
        <v>220</v>
      </c>
      <c r="IQ102" s="5" t="s">
        <v>220</v>
      </c>
      <c r="IR102" s="5" t="s">
        <v>220</v>
      </c>
      <c r="IS102" s="5" t="s">
        <v>220</v>
      </c>
      <c r="IT102" s="5" t="s">
        <v>220</v>
      </c>
      <c r="IU102" s="5" t="s">
        <v>220</v>
      </c>
      <c r="IV102" s="5" t="s">
        <v>220</v>
      </c>
      <c r="IW102" s="5" t="s">
        <v>220</v>
      </c>
      <c r="IX102" s="5" t="s">
        <v>220</v>
      </c>
      <c r="IY102" t="s">
        <v>220</v>
      </c>
      <c r="IZ102" t="s">
        <v>220</v>
      </c>
      <c r="JA102" t="s">
        <v>220</v>
      </c>
      <c r="JB102" t="s">
        <v>220</v>
      </c>
      <c r="JC102" t="s">
        <v>220</v>
      </c>
      <c r="JD102" t="s">
        <v>220</v>
      </c>
      <c r="JE102">
        <v>502664</v>
      </c>
      <c r="JF102">
        <v>493485</v>
      </c>
      <c r="JG102">
        <v>496309</v>
      </c>
      <c r="JH102">
        <v>499755</v>
      </c>
      <c r="JI102">
        <v>493981</v>
      </c>
      <c r="JJ102">
        <v>523577</v>
      </c>
      <c r="JK102">
        <v>555055</v>
      </c>
      <c r="JL102">
        <v>549387</v>
      </c>
      <c r="JM102">
        <v>553893</v>
      </c>
      <c r="JN102">
        <v>548685</v>
      </c>
      <c r="JO102">
        <v>540214</v>
      </c>
      <c r="JP102">
        <v>530267</v>
      </c>
      <c r="JQ102">
        <v>522708</v>
      </c>
      <c r="JR102">
        <v>532111</v>
      </c>
      <c r="JS102" t="s">
        <v>220</v>
      </c>
      <c r="JT102" t="s">
        <v>220</v>
      </c>
      <c r="JU102" t="s">
        <v>220</v>
      </c>
      <c r="JV102" t="s">
        <v>220</v>
      </c>
      <c r="JW102" t="s">
        <v>220</v>
      </c>
      <c r="JX102" t="s">
        <v>220</v>
      </c>
      <c r="JY102" t="s">
        <v>220</v>
      </c>
      <c r="JZ102" t="s">
        <v>220</v>
      </c>
      <c r="KA102" t="s">
        <v>220</v>
      </c>
      <c r="KB102" t="s">
        <v>220</v>
      </c>
      <c r="KC102" t="s">
        <v>220</v>
      </c>
      <c r="KD102" t="s">
        <v>220</v>
      </c>
    </row>
    <row r="103" spans="1:290" hidden="1" x14ac:dyDescent="0.3">
      <c r="A103" s="1" t="s">
        <v>101</v>
      </c>
      <c r="B103" s="2">
        <v>4057008</v>
      </c>
      <c r="C103" s="5">
        <v>7848378</v>
      </c>
      <c r="D103" s="5">
        <v>4657704</v>
      </c>
      <c r="E103" s="5">
        <v>4635858</v>
      </c>
      <c r="F103" s="5">
        <v>4742974</v>
      </c>
      <c r="G103" s="5">
        <v>6275494</v>
      </c>
      <c r="H103" s="5">
        <v>7180003</v>
      </c>
      <c r="I103" s="5">
        <v>7694224</v>
      </c>
      <c r="J103" s="5">
        <v>7718156</v>
      </c>
      <c r="K103" s="5">
        <v>8060810</v>
      </c>
      <c r="L103" s="5">
        <v>8085781</v>
      </c>
      <c r="M103" s="5">
        <v>7657442</v>
      </c>
      <c r="N103" s="5">
        <v>8028233</v>
      </c>
      <c r="O103" s="5">
        <v>8235970</v>
      </c>
      <c r="P103" s="5">
        <v>8250984</v>
      </c>
      <c r="Q103" s="5">
        <v>9364026</v>
      </c>
      <c r="R103" s="5">
        <v>8366273</v>
      </c>
      <c r="S103" s="5">
        <v>8360969</v>
      </c>
      <c r="T103" s="5">
        <v>7928710</v>
      </c>
      <c r="U103" s="5">
        <v>7770536</v>
      </c>
      <c r="V103" s="5">
        <v>6730264</v>
      </c>
      <c r="W103" s="5">
        <v>6251888</v>
      </c>
      <c r="X103" s="5">
        <v>5893520</v>
      </c>
      <c r="Y103" s="5">
        <v>5847745</v>
      </c>
      <c r="Z103" s="5">
        <v>5855054</v>
      </c>
      <c r="AA103" s="5">
        <v>5768635</v>
      </c>
      <c r="AB103" s="5">
        <v>5798806</v>
      </c>
      <c r="AC103" s="5">
        <v>5694539</v>
      </c>
      <c r="AD103" s="5">
        <v>5645350</v>
      </c>
      <c r="AE103" s="5">
        <v>5568452</v>
      </c>
      <c r="AF103" s="5">
        <v>5629825</v>
      </c>
      <c r="AG103" s="5">
        <v>5662063</v>
      </c>
      <c r="AH103" s="5">
        <v>5515945</v>
      </c>
      <c r="AI103" s="5">
        <v>19224218</v>
      </c>
      <c r="AJ103" s="5">
        <v>6493434</v>
      </c>
      <c r="AK103" s="5">
        <v>6427679</v>
      </c>
      <c r="AL103" s="5">
        <v>6486573</v>
      </c>
      <c r="AM103" s="5">
        <v>8699117</v>
      </c>
      <c r="AN103" s="5">
        <v>10608963</v>
      </c>
      <c r="AO103" s="5">
        <v>11080137</v>
      </c>
      <c r="AP103" s="5">
        <v>10845181</v>
      </c>
      <c r="AQ103" s="5">
        <v>11396537</v>
      </c>
      <c r="AR103" s="5">
        <v>11491319</v>
      </c>
      <c r="AS103" s="5">
        <v>10982773</v>
      </c>
      <c r="AT103" s="5">
        <v>12181496</v>
      </c>
      <c r="AU103" s="5">
        <v>12553600</v>
      </c>
      <c r="AV103" s="5">
        <v>13106594</v>
      </c>
      <c r="AW103" s="5">
        <v>16685243</v>
      </c>
      <c r="AX103" s="5">
        <v>15760369</v>
      </c>
      <c r="AY103" s="5">
        <v>17170168</v>
      </c>
      <c r="AZ103" s="5">
        <v>16925971</v>
      </c>
      <c r="BA103" s="5">
        <v>19399257</v>
      </c>
      <c r="BB103" s="5">
        <v>17306898</v>
      </c>
      <c r="BC103" s="5">
        <v>15666483</v>
      </c>
      <c r="BD103" s="5">
        <v>16601657</v>
      </c>
      <c r="BE103" s="5">
        <v>16153201</v>
      </c>
      <c r="BF103" s="5">
        <v>16021469</v>
      </c>
      <c r="BG103" s="5">
        <v>15867091</v>
      </c>
      <c r="BH103" s="5">
        <v>15725334</v>
      </c>
      <c r="BI103" s="5">
        <v>15451490</v>
      </c>
      <c r="BJ103" s="5">
        <v>15307846</v>
      </c>
      <c r="BK103" s="5">
        <v>15253917</v>
      </c>
      <c r="BL103" s="5">
        <v>15520378</v>
      </c>
      <c r="BM103" s="5">
        <v>15550437</v>
      </c>
      <c r="BN103" s="5">
        <v>15131602</v>
      </c>
      <c r="BO103" s="6">
        <v>23.832335957072139</v>
      </c>
      <c r="BP103" s="6">
        <v>23.104022926317342</v>
      </c>
      <c r="BQ103" s="6">
        <v>20.879716332985168</v>
      </c>
      <c r="BR103" s="6">
        <v>19.180940059970808</v>
      </c>
      <c r="BS103" s="6">
        <v>20.498131302491881</v>
      </c>
      <c r="BT103" s="6">
        <v>17.209257044775189</v>
      </c>
      <c r="BU103" s="6">
        <v>15.11587133413324</v>
      </c>
      <c r="BV103" s="6">
        <v>14.0034355356383</v>
      </c>
      <c r="BW103" s="6">
        <v>13.491696243925849</v>
      </c>
      <c r="BX103" s="6">
        <v>12.71232838472617</v>
      </c>
      <c r="BY103" s="6">
        <v>15.89355611266058</v>
      </c>
      <c r="BZ103" s="6">
        <v>17.03295150663897</v>
      </c>
      <c r="CA103" s="6">
        <v>15.712649944679541</v>
      </c>
      <c r="CB103" s="6">
        <v>15.431747063491221</v>
      </c>
      <c r="CC103" s="6">
        <v>12.62655776329548</v>
      </c>
      <c r="CD103" s="6">
        <v>11.06040912512106</v>
      </c>
      <c r="CE103" s="6">
        <v>10.88377258145715</v>
      </c>
      <c r="CF103" s="6">
        <v>9.4590340802174193</v>
      </c>
      <c r="CG103" s="6">
        <v>11.52194333977627</v>
      </c>
      <c r="CH103" s="6">
        <v>9.8252471221199205</v>
      </c>
      <c r="CI103" s="6" t="s">
        <v>220</v>
      </c>
      <c r="CJ103" s="6" t="s">
        <v>220</v>
      </c>
      <c r="CK103" s="6" t="s">
        <v>220</v>
      </c>
      <c r="CL103" s="6" t="s">
        <v>220</v>
      </c>
      <c r="CM103" s="6" t="s">
        <v>220</v>
      </c>
      <c r="CN103" s="6" t="s">
        <v>220</v>
      </c>
      <c r="CO103" s="6" t="s">
        <v>220</v>
      </c>
      <c r="CP103" s="6" t="s">
        <v>220</v>
      </c>
      <c r="CQ103" s="6" t="s">
        <v>220</v>
      </c>
      <c r="CR103" s="6" t="s">
        <v>220</v>
      </c>
      <c r="CS103" s="6" t="s">
        <v>220</v>
      </c>
      <c r="CT103" s="6" t="s">
        <v>220</v>
      </c>
      <c r="CU103" s="6">
        <v>21.086337533150559</v>
      </c>
      <c r="CV103" s="6">
        <v>20.62770617129156</v>
      </c>
      <c r="CW103" s="6">
        <v>18.793994474936859</v>
      </c>
      <c r="CX103" s="6">
        <v>17.728525446680671</v>
      </c>
      <c r="CY103" s="6">
        <v>19.558320044902569</v>
      </c>
      <c r="CZ103" s="6">
        <v>16.627453776656392</v>
      </c>
      <c r="DA103" s="6">
        <v>14.749569147434739</v>
      </c>
      <c r="DB103" s="6">
        <v>13.72818711672091</v>
      </c>
      <c r="DC103" s="6">
        <v>13.430768574373779</v>
      </c>
      <c r="DD103" s="6">
        <v>12.64899016942192</v>
      </c>
      <c r="DE103" s="6">
        <v>15.61924012610948</v>
      </c>
      <c r="DF103" s="6">
        <v>16.989138316789209</v>
      </c>
      <c r="DG103" s="6">
        <v>15.550577555775879</v>
      </c>
      <c r="DH103" s="6">
        <v>15.649035189873571</v>
      </c>
      <c r="DI103" s="6">
        <v>12.473323206894429</v>
      </c>
      <c r="DJ103" s="6">
        <v>10.804556575023931</v>
      </c>
      <c r="DK103" s="6">
        <v>10.46486645769205</v>
      </c>
      <c r="DL103" s="6">
        <v>8.9589791328305104</v>
      </c>
      <c r="DM103" s="6">
        <v>10.793289531051631</v>
      </c>
      <c r="DN103" s="6">
        <v>9.1540710890685499</v>
      </c>
      <c r="DO103" s="6" t="s">
        <v>220</v>
      </c>
      <c r="DP103" s="6" t="s">
        <v>220</v>
      </c>
      <c r="DQ103" s="6" t="s">
        <v>220</v>
      </c>
      <c r="DR103" s="6" t="s">
        <v>220</v>
      </c>
      <c r="DS103" s="6" t="s">
        <v>220</v>
      </c>
      <c r="DT103" s="6" t="s">
        <v>220</v>
      </c>
      <c r="DU103" s="6" t="s">
        <v>220</v>
      </c>
      <c r="DV103" s="6" t="s">
        <v>220</v>
      </c>
      <c r="DW103" s="6" t="s">
        <v>220</v>
      </c>
      <c r="DX103" s="6" t="s">
        <v>220</v>
      </c>
      <c r="DY103" s="6" t="s">
        <v>220</v>
      </c>
      <c r="DZ103" s="6" t="s">
        <v>220</v>
      </c>
      <c r="EA103" s="6">
        <v>18.284402203869384</v>
      </c>
      <c r="EB103" s="6">
        <v>17.71628070749431</v>
      </c>
      <c r="EC103" s="6">
        <v>16.537973134968965</v>
      </c>
      <c r="ED103" s="6">
        <v>14.743643722671676</v>
      </c>
      <c r="EE103" s="6">
        <v>17.078593311619969</v>
      </c>
      <c r="EF103" s="6">
        <v>15.553008884589348</v>
      </c>
      <c r="EG103" s="6">
        <v>13.960202739365361</v>
      </c>
      <c r="EH103" s="6">
        <v>13.131633666126861</v>
      </c>
      <c r="EI103" s="6">
        <v>12.873958536328917</v>
      </c>
      <c r="EJ103" s="6">
        <v>12.194748859466998</v>
      </c>
      <c r="EK103" s="6">
        <v>15.042018139265679</v>
      </c>
      <c r="EL103" s="6">
        <v>16.398540754274833</v>
      </c>
      <c r="EM103" s="6">
        <v>15.170094578034993</v>
      </c>
      <c r="EN103" s="6">
        <v>15.184208703374036</v>
      </c>
      <c r="EO103" s="6">
        <v>12.52749192628522</v>
      </c>
      <c r="EP103" s="6">
        <v>11.007199349873032</v>
      </c>
      <c r="EQ103" s="6">
        <v>10.832857090774278</v>
      </c>
      <c r="ER103" s="6">
        <v>9.4232816498751539</v>
      </c>
      <c r="ES103" s="6">
        <v>11.517188215797145</v>
      </c>
      <c r="ET103" s="6">
        <v>9.8208887003615288</v>
      </c>
      <c r="EU103" s="6" t="s">
        <v>220</v>
      </c>
      <c r="EV103" s="6" t="s">
        <v>220</v>
      </c>
      <c r="EW103" s="6" t="s">
        <v>220</v>
      </c>
      <c r="EX103" s="6" t="s">
        <v>220</v>
      </c>
      <c r="EY103" s="6" t="s">
        <v>220</v>
      </c>
      <c r="EZ103" s="6" t="s">
        <v>220</v>
      </c>
      <c r="FA103" s="6" t="s">
        <v>220</v>
      </c>
      <c r="FB103" s="6" t="s">
        <v>220</v>
      </c>
      <c r="FC103" s="6" t="s">
        <v>220</v>
      </c>
      <c r="FD103" s="6" t="s">
        <v>220</v>
      </c>
      <c r="FE103" s="6" t="s">
        <v>220</v>
      </c>
      <c r="FF103" s="6" t="s">
        <v>220</v>
      </c>
      <c r="FG103" s="6">
        <v>11.882207229008712</v>
      </c>
      <c r="FH103" s="6">
        <v>11.725499982918212</v>
      </c>
      <c r="FI103" s="6">
        <v>11.178639175224584</v>
      </c>
      <c r="FJ103" s="6">
        <v>10.150873588147871</v>
      </c>
      <c r="FK103" s="6">
        <v>11.525405566851791</v>
      </c>
      <c r="FL103" s="6">
        <v>11.035605075988565</v>
      </c>
      <c r="FM103" s="6">
        <v>10.182033682862738</v>
      </c>
      <c r="FN103" s="6">
        <v>9.4002858772016147</v>
      </c>
      <c r="FO103" s="6">
        <v>9.1796438358026649</v>
      </c>
      <c r="FP103" s="6">
        <v>8.9281274270976088</v>
      </c>
      <c r="FQ103" s="6">
        <v>10.013102961000007</v>
      </c>
      <c r="FR103" s="6">
        <v>11.132331449718059</v>
      </c>
      <c r="FS103" s="6">
        <v>10.180846165744352</v>
      </c>
      <c r="FT103" s="6">
        <v>10.766795503340257</v>
      </c>
      <c r="FU103" s="6">
        <v>9.6621388475989445</v>
      </c>
      <c r="FV103" s="6">
        <v>8.6796512048608889</v>
      </c>
      <c r="FW103" s="6">
        <v>8.9286470672142482</v>
      </c>
      <c r="FX103" s="6">
        <v>7.8014330112971537</v>
      </c>
      <c r="FY103" s="6">
        <v>10.193434587960576</v>
      </c>
      <c r="FZ103" s="6">
        <v>8.7554509042866169</v>
      </c>
      <c r="GA103" s="6" t="s">
        <v>220</v>
      </c>
      <c r="GB103" s="6" t="s">
        <v>220</v>
      </c>
      <c r="GC103" s="6" t="s">
        <v>220</v>
      </c>
      <c r="GD103" s="6" t="s">
        <v>220</v>
      </c>
      <c r="GE103" s="6" t="s">
        <v>220</v>
      </c>
      <c r="GF103" s="6" t="s">
        <v>220</v>
      </c>
      <c r="GG103" s="6" t="s">
        <v>220</v>
      </c>
      <c r="GH103" s="6" t="s">
        <v>220</v>
      </c>
      <c r="GI103" s="6" t="s">
        <v>220</v>
      </c>
      <c r="GJ103" s="6" t="s">
        <v>220</v>
      </c>
      <c r="GK103" s="6" t="s">
        <v>220</v>
      </c>
      <c r="GL103" s="6" t="s">
        <v>220</v>
      </c>
      <c r="GM103" s="5">
        <v>1158014</v>
      </c>
      <c r="GN103" s="5">
        <v>1154091</v>
      </c>
      <c r="GO103" s="5">
        <v>1145508</v>
      </c>
      <c r="GP103" s="5">
        <v>1134656</v>
      </c>
      <c r="GQ103" s="5">
        <v>1147218</v>
      </c>
      <c r="GR103" s="5">
        <v>1132271</v>
      </c>
      <c r="GS103" s="5">
        <v>1129768</v>
      </c>
      <c r="GT103" s="5">
        <v>1124755</v>
      </c>
      <c r="GU103" s="5">
        <v>1127391</v>
      </c>
      <c r="GV103" s="5">
        <v>1115759</v>
      </c>
      <c r="GW103" s="5">
        <v>1108378</v>
      </c>
      <c r="GX103" s="5">
        <v>1100292</v>
      </c>
      <c r="GY103" s="5">
        <v>1100080</v>
      </c>
      <c r="GZ103" s="5">
        <v>1088339</v>
      </c>
      <c r="HA103" s="5">
        <v>1081221</v>
      </c>
      <c r="HB103" s="5">
        <v>1069865</v>
      </c>
      <c r="HC103" s="5">
        <v>1063937</v>
      </c>
      <c r="HD103" s="5">
        <v>1057239</v>
      </c>
      <c r="HE103" s="5">
        <v>1053552</v>
      </c>
      <c r="HF103" s="5">
        <v>989951</v>
      </c>
      <c r="HG103" s="5" t="s">
        <v>220</v>
      </c>
      <c r="HH103" s="5" t="s">
        <v>220</v>
      </c>
      <c r="HI103" s="5" t="s">
        <v>220</v>
      </c>
      <c r="HJ103" s="5" t="s">
        <v>220</v>
      </c>
      <c r="HK103" s="5" t="s">
        <v>220</v>
      </c>
      <c r="HL103" s="5" t="s">
        <v>220</v>
      </c>
      <c r="HM103" s="5" t="s">
        <v>220</v>
      </c>
      <c r="HN103" s="5" t="s">
        <v>220</v>
      </c>
      <c r="HO103" s="5" t="s">
        <v>220</v>
      </c>
      <c r="HP103" s="5" t="s">
        <v>220</v>
      </c>
      <c r="HQ103" s="5" t="s">
        <v>220</v>
      </c>
      <c r="HR103" s="5" t="s">
        <v>220</v>
      </c>
      <c r="HS103" s="5">
        <v>1322675</v>
      </c>
      <c r="HT103" s="5">
        <v>1317661</v>
      </c>
      <c r="HU103" s="5">
        <v>1307603</v>
      </c>
      <c r="HV103" s="5">
        <v>1294180</v>
      </c>
      <c r="HW103" s="5">
        <v>1307820</v>
      </c>
      <c r="HX103" s="5">
        <v>1291188</v>
      </c>
      <c r="HY103" s="5">
        <v>1287884</v>
      </c>
      <c r="HZ103" s="5">
        <v>1281516</v>
      </c>
      <c r="IA103" s="5">
        <v>1286484</v>
      </c>
      <c r="IB103" s="5">
        <v>1269893</v>
      </c>
      <c r="IC103" s="5">
        <v>1261494</v>
      </c>
      <c r="ID103" s="5">
        <v>1251490</v>
      </c>
      <c r="IE103" s="5">
        <v>1252641</v>
      </c>
      <c r="IF103" s="5">
        <v>1239283</v>
      </c>
      <c r="IG103" s="5">
        <v>1230697</v>
      </c>
      <c r="IH103" s="5">
        <v>1217422</v>
      </c>
      <c r="II103" s="5">
        <v>1209743</v>
      </c>
      <c r="IJ103" s="5">
        <v>1199910</v>
      </c>
      <c r="IK103" s="5">
        <v>1194715</v>
      </c>
      <c r="IL103" s="5">
        <v>1118794</v>
      </c>
      <c r="IM103" s="5" t="s">
        <v>220</v>
      </c>
      <c r="IN103" s="5" t="s">
        <v>220</v>
      </c>
      <c r="IO103" s="5" t="s">
        <v>220</v>
      </c>
      <c r="IP103" s="5" t="s">
        <v>220</v>
      </c>
      <c r="IQ103" s="5" t="s">
        <v>220</v>
      </c>
      <c r="IR103" s="5" t="s">
        <v>220</v>
      </c>
      <c r="IS103" s="5" t="s">
        <v>220</v>
      </c>
      <c r="IT103" s="5" t="s">
        <v>220</v>
      </c>
      <c r="IU103" s="5" t="s">
        <v>220</v>
      </c>
      <c r="IV103" s="5" t="s">
        <v>220</v>
      </c>
      <c r="IW103" s="5" t="s">
        <v>220</v>
      </c>
      <c r="IX103" s="5" t="s">
        <v>220</v>
      </c>
      <c r="IY103">
        <v>19163485</v>
      </c>
      <c r="IZ103">
        <v>19962782</v>
      </c>
      <c r="JA103">
        <v>19903988</v>
      </c>
      <c r="JB103">
        <v>20191208</v>
      </c>
      <c r="JC103">
        <v>20885521</v>
      </c>
      <c r="JD103">
        <v>20884129</v>
      </c>
      <c r="JE103">
        <v>21315231</v>
      </c>
      <c r="JF103">
        <v>21178324</v>
      </c>
      <c r="JG103">
        <v>21332015</v>
      </c>
      <c r="JH103">
        <v>22635060</v>
      </c>
      <c r="JI103">
        <v>20952516</v>
      </c>
      <c r="JJ103">
        <v>21310792</v>
      </c>
      <c r="JK103">
        <v>22162372</v>
      </c>
      <c r="JL103">
        <v>21744585</v>
      </c>
      <c r="JM103">
        <v>22265981</v>
      </c>
      <c r="JN103">
        <v>21917966</v>
      </c>
      <c r="JO103">
        <v>21837855</v>
      </c>
      <c r="JP103">
        <v>21561449</v>
      </c>
      <c r="JQ103">
        <v>20895901</v>
      </c>
      <c r="JR103">
        <v>19547674</v>
      </c>
      <c r="JS103" t="s">
        <v>220</v>
      </c>
      <c r="JT103" t="s">
        <v>220</v>
      </c>
      <c r="JU103" t="s">
        <v>220</v>
      </c>
      <c r="JV103" t="s">
        <v>220</v>
      </c>
      <c r="JW103" t="s">
        <v>220</v>
      </c>
      <c r="JX103" t="s">
        <v>220</v>
      </c>
      <c r="JY103" t="s">
        <v>220</v>
      </c>
      <c r="JZ103" t="s">
        <v>220</v>
      </c>
      <c r="KA103" t="s">
        <v>220</v>
      </c>
      <c r="KB103" t="s">
        <v>220</v>
      </c>
      <c r="KC103" t="s">
        <v>220</v>
      </c>
      <c r="KD103" t="s">
        <v>220</v>
      </c>
    </row>
    <row r="104" spans="1:290" hidden="1" x14ac:dyDescent="0.3">
      <c r="A104" s="1" t="s">
        <v>102</v>
      </c>
      <c r="B104" s="2">
        <v>4061329</v>
      </c>
      <c r="C104" s="5" t="s">
        <v>220</v>
      </c>
      <c r="D104" s="5">
        <v>383022</v>
      </c>
      <c r="E104" s="5">
        <v>363692</v>
      </c>
      <c r="F104" s="5">
        <v>366355</v>
      </c>
      <c r="G104" s="5">
        <v>381167</v>
      </c>
      <c r="H104" s="5">
        <v>381979</v>
      </c>
      <c r="I104" s="5">
        <v>387909</v>
      </c>
      <c r="J104" s="5">
        <v>395345</v>
      </c>
      <c r="K104" s="5">
        <v>417926</v>
      </c>
      <c r="L104" s="5">
        <v>421063</v>
      </c>
      <c r="M104" s="5">
        <v>424070</v>
      </c>
      <c r="N104" s="5">
        <v>434562</v>
      </c>
      <c r="O104" s="5">
        <v>449576</v>
      </c>
      <c r="P104" s="5">
        <v>445434</v>
      </c>
      <c r="Q104" s="5">
        <v>442007</v>
      </c>
      <c r="R104" s="5">
        <v>440376</v>
      </c>
      <c r="S104" s="5">
        <v>419511</v>
      </c>
      <c r="T104" s="5">
        <v>398871</v>
      </c>
      <c r="U104" s="5">
        <v>379440</v>
      </c>
      <c r="V104" s="5">
        <v>374231</v>
      </c>
      <c r="W104" s="5">
        <v>359243</v>
      </c>
      <c r="X104" s="5">
        <v>347742</v>
      </c>
      <c r="Y104" s="5">
        <v>347700</v>
      </c>
      <c r="Z104" s="5">
        <v>346860</v>
      </c>
      <c r="AA104" s="5">
        <v>332443</v>
      </c>
      <c r="AB104" s="5">
        <v>320605</v>
      </c>
      <c r="AC104" s="5" t="s">
        <v>220</v>
      </c>
      <c r="AD104" s="5" t="s">
        <v>220</v>
      </c>
      <c r="AE104" s="5" t="s">
        <v>220</v>
      </c>
      <c r="AF104" s="5" t="s">
        <v>220</v>
      </c>
      <c r="AG104" s="5" t="s">
        <v>220</v>
      </c>
      <c r="AH104" s="5" t="s">
        <v>220</v>
      </c>
      <c r="AI104" s="5" t="s">
        <v>220</v>
      </c>
      <c r="AJ104" s="5">
        <v>1099019</v>
      </c>
      <c r="AK104" s="5">
        <v>1094786</v>
      </c>
      <c r="AL104" s="5">
        <v>1117742</v>
      </c>
      <c r="AM104" s="5">
        <v>1137631</v>
      </c>
      <c r="AN104" s="5">
        <v>1132056</v>
      </c>
      <c r="AO104" s="5">
        <v>1134873</v>
      </c>
      <c r="AP104" s="5">
        <v>1144832</v>
      </c>
      <c r="AQ104" s="5">
        <v>1181026</v>
      </c>
      <c r="AR104" s="5">
        <v>1191559</v>
      </c>
      <c r="AS104" s="5">
        <v>1192243</v>
      </c>
      <c r="AT104" s="5">
        <v>1239228</v>
      </c>
      <c r="AU104" s="5">
        <v>1280103</v>
      </c>
      <c r="AV104" s="5">
        <v>1266467</v>
      </c>
      <c r="AW104" s="5">
        <v>1252112</v>
      </c>
      <c r="AX104" s="5">
        <v>1247689</v>
      </c>
      <c r="AY104" s="5">
        <v>1206719</v>
      </c>
      <c r="AZ104" s="5">
        <v>1158717</v>
      </c>
      <c r="BA104" s="5">
        <v>1134072</v>
      </c>
      <c r="BB104" s="5">
        <v>1105463</v>
      </c>
      <c r="BC104" s="5">
        <v>1064739</v>
      </c>
      <c r="BD104" s="5">
        <v>1028556</v>
      </c>
      <c r="BE104" s="5">
        <v>1028768</v>
      </c>
      <c r="BF104" s="5">
        <v>1024331</v>
      </c>
      <c r="BG104" s="5">
        <v>997116</v>
      </c>
      <c r="BH104" s="5">
        <v>960117</v>
      </c>
      <c r="BI104" s="5" t="s">
        <v>220</v>
      </c>
      <c r="BJ104" s="5" t="s">
        <v>220</v>
      </c>
      <c r="BK104" s="5" t="s">
        <v>220</v>
      </c>
      <c r="BL104" s="5" t="s">
        <v>220</v>
      </c>
      <c r="BM104" s="5" t="s">
        <v>220</v>
      </c>
      <c r="BN104" s="5" t="s">
        <v>220</v>
      </c>
      <c r="BO104" s="6">
        <v>34.00728781820942</v>
      </c>
      <c r="BP104" s="6">
        <v>34.208478886330283</v>
      </c>
      <c r="BQ104" s="6">
        <v>30.891248638958231</v>
      </c>
      <c r="BR104" s="6">
        <v>28.704398738928081</v>
      </c>
      <c r="BS104" s="6">
        <v>31.34610288928474</v>
      </c>
      <c r="BT104" s="6">
        <v>38.232468277051872</v>
      </c>
      <c r="BU104" s="6">
        <v>38.880510635226301</v>
      </c>
      <c r="BV104" s="6">
        <v>39.058037916250363</v>
      </c>
      <c r="BW104" s="6">
        <v>36.122902140570339</v>
      </c>
      <c r="BX104" s="6">
        <v>29.765948701473562</v>
      </c>
      <c r="BY104" s="6">
        <v>25.86559424970147</v>
      </c>
      <c r="BZ104" s="6">
        <v>37.435854952803048</v>
      </c>
      <c r="CA104" s="6">
        <v>28.318460060145551</v>
      </c>
      <c r="CB104" s="6">
        <v>28.046130290907289</v>
      </c>
      <c r="CC104" s="6">
        <v>24.94163001574632</v>
      </c>
      <c r="CD104" s="6">
        <v>21.042699874652559</v>
      </c>
      <c r="CE104" s="6">
        <v>18.52657022104307</v>
      </c>
      <c r="CF104" s="6">
        <v>17.364009917993531</v>
      </c>
      <c r="CG104" s="6">
        <v>18.92499472907442</v>
      </c>
      <c r="CH104" s="6">
        <v>18.459186972752121</v>
      </c>
      <c r="CI104" s="6" t="s">
        <v>220</v>
      </c>
      <c r="CJ104" s="6" t="s">
        <v>220</v>
      </c>
      <c r="CK104" s="6" t="s">
        <v>220</v>
      </c>
      <c r="CL104" s="6" t="s">
        <v>220</v>
      </c>
      <c r="CM104" s="6" t="s">
        <v>220</v>
      </c>
      <c r="CN104" s="6" t="s">
        <v>220</v>
      </c>
      <c r="CO104" s="6" t="s">
        <v>220</v>
      </c>
      <c r="CP104" s="6" t="s">
        <v>220</v>
      </c>
      <c r="CQ104" s="6" t="s">
        <v>220</v>
      </c>
      <c r="CR104" s="6" t="s">
        <v>220</v>
      </c>
      <c r="CS104" s="6" t="s">
        <v>220</v>
      </c>
      <c r="CT104" s="6" t="s">
        <v>220</v>
      </c>
      <c r="CU104" s="6">
        <v>33.001105258582598</v>
      </c>
      <c r="CV104" s="6">
        <v>33.208434067108932</v>
      </c>
      <c r="CW104" s="6">
        <v>29.584046562524541</v>
      </c>
      <c r="CX104" s="6">
        <v>27.445242283102889</v>
      </c>
      <c r="CY104" s="6">
        <v>30.213865668099459</v>
      </c>
      <c r="CZ104" s="6">
        <v>37.165475912852358</v>
      </c>
      <c r="DA104" s="6">
        <v>37.85269364942156</v>
      </c>
      <c r="DB104" s="6">
        <v>38.15721433363148</v>
      </c>
      <c r="DC104" s="6">
        <v>35.346415190194953</v>
      </c>
      <c r="DD104" s="6">
        <v>28.8329826722806</v>
      </c>
      <c r="DE104" s="6">
        <v>24.86347162449265</v>
      </c>
      <c r="DF104" s="6">
        <v>36.397014915737863</v>
      </c>
      <c r="DG104" s="6">
        <v>27.27421152829108</v>
      </c>
      <c r="DH104" s="6">
        <v>27.155543729129931</v>
      </c>
      <c r="DI104" s="6">
        <v>24.099681178680498</v>
      </c>
      <c r="DJ104" s="6">
        <v>20.09715562131268</v>
      </c>
      <c r="DK104" s="6">
        <v>17.717960850869169</v>
      </c>
      <c r="DL104" s="6">
        <v>16.486251604144918</v>
      </c>
      <c r="DM104" s="6">
        <v>17.97478466975641</v>
      </c>
      <c r="DN104" s="6">
        <v>17.442736663280449</v>
      </c>
      <c r="DO104" s="6" t="s">
        <v>220</v>
      </c>
      <c r="DP104" s="6" t="s">
        <v>220</v>
      </c>
      <c r="DQ104" s="6" t="s">
        <v>220</v>
      </c>
      <c r="DR104" s="6" t="s">
        <v>220</v>
      </c>
      <c r="DS104" s="6" t="s">
        <v>220</v>
      </c>
      <c r="DT104" s="6" t="s">
        <v>220</v>
      </c>
      <c r="DU104" s="6" t="s">
        <v>220</v>
      </c>
      <c r="DV104" s="6" t="s">
        <v>220</v>
      </c>
      <c r="DW104" s="6" t="s">
        <v>220</v>
      </c>
      <c r="DX104" s="6" t="s">
        <v>220</v>
      </c>
      <c r="DY104" s="6" t="s">
        <v>220</v>
      </c>
      <c r="DZ104" s="6" t="s">
        <v>220</v>
      </c>
      <c r="EA104" s="6">
        <v>34.00728781820942</v>
      </c>
      <c r="EB104" s="6">
        <v>34.20847888633029</v>
      </c>
      <c r="EC104" s="6">
        <v>30.891248638958238</v>
      </c>
      <c r="ED104" s="6">
        <v>28.704398738928088</v>
      </c>
      <c r="EE104" s="6">
        <v>31.346102889284751</v>
      </c>
      <c r="EF104" s="6">
        <v>38.232468277051879</v>
      </c>
      <c r="EG104" s="6">
        <v>38.880510635226301</v>
      </c>
      <c r="EH104" s="6">
        <v>39.058037916250363</v>
      </c>
      <c r="EI104" s="6">
        <v>36.122902140570339</v>
      </c>
      <c r="EJ104" s="6">
        <v>29.765948701473569</v>
      </c>
      <c r="EK104" s="6">
        <v>25.865594249701481</v>
      </c>
      <c r="EL104" s="6">
        <v>37.435854952803055</v>
      </c>
      <c r="EM104" s="6">
        <v>28.318460060145558</v>
      </c>
      <c r="EN104" s="6">
        <v>28.046130290907296</v>
      </c>
      <c r="EO104" s="6">
        <v>24.94163001574632</v>
      </c>
      <c r="EP104" s="6">
        <v>21.04269987465257</v>
      </c>
      <c r="EQ104" s="6">
        <v>18.526570221043073</v>
      </c>
      <c r="ER104" s="6">
        <v>17.364009917993538</v>
      </c>
      <c r="ES104" s="6">
        <v>18.924994729074424</v>
      </c>
      <c r="ET104" s="6">
        <v>18.459186972752125</v>
      </c>
      <c r="EU104" s="6" t="s">
        <v>220</v>
      </c>
      <c r="EV104" s="6" t="s">
        <v>220</v>
      </c>
      <c r="EW104" s="6" t="s">
        <v>220</v>
      </c>
      <c r="EX104" s="6" t="s">
        <v>220</v>
      </c>
      <c r="EY104" s="6" t="s">
        <v>220</v>
      </c>
      <c r="EZ104" s="6" t="s">
        <v>220</v>
      </c>
      <c r="FA104" s="6" t="s">
        <v>220</v>
      </c>
      <c r="FB104" s="6" t="s">
        <v>220</v>
      </c>
      <c r="FC104" s="6" t="s">
        <v>220</v>
      </c>
      <c r="FD104" s="6" t="s">
        <v>220</v>
      </c>
      <c r="FE104" s="6" t="s">
        <v>220</v>
      </c>
      <c r="FF104" s="6" t="s">
        <v>220</v>
      </c>
      <c r="FG104" s="6">
        <v>33.001105258582605</v>
      </c>
      <c r="FH104" s="6">
        <v>33.208434067108939</v>
      </c>
      <c r="FI104" s="6">
        <v>29.584046562524549</v>
      </c>
      <c r="FJ104" s="6">
        <v>27.4452422831029</v>
      </c>
      <c r="FK104" s="6">
        <v>30.213865668099469</v>
      </c>
      <c r="FL104" s="6">
        <v>37.165475912852365</v>
      </c>
      <c r="FM104" s="6">
        <v>37.852693649421568</v>
      </c>
      <c r="FN104" s="6">
        <v>38.157214333631487</v>
      </c>
      <c r="FO104" s="6">
        <v>35.346415190194961</v>
      </c>
      <c r="FP104" s="6">
        <v>28.8329826722806</v>
      </c>
      <c r="FQ104" s="6">
        <v>24.863471624492657</v>
      </c>
      <c r="FR104" s="6">
        <v>36.397014915737863</v>
      </c>
      <c r="FS104" s="6">
        <v>27.274211528291083</v>
      </c>
      <c r="FT104" s="6">
        <v>27.155543729129935</v>
      </c>
      <c r="FU104" s="6">
        <v>24.099681178680502</v>
      </c>
      <c r="FV104" s="6">
        <v>20.097155621312684</v>
      </c>
      <c r="FW104" s="6">
        <v>17.717960850869176</v>
      </c>
      <c r="FX104" s="6">
        <v>16.486251604144929</v>
      </c>
      <c r="FY104" s="6">
        <v>17.974784669756417</v>
      </c>
      <c r="FZ104" s="6">
        <v>17.442736663280453</v>
      </c>
      <c r="GA104" s="6" t="s">
        <v>220</v>
      </c>
      <c r="GB104" s="6" t="s">
        <v>220</v>
      </c>
      <c r="GC104" s="6" t="s">
        <v>220</v>
      </c>
      <c r="GD104" s="6" t="s">
        <v>220</v>
      </c>
      <c r="GE104" s="6" t="s">
        <v>220</v>
      </c>
      <c r="GF104" s="6" t="s">
        <v>220</v>
      </c>
      <c r="GG104" s="6" t="s">
        <v>220</v>
      </c>
      <c r="GH104" s="6" t="s">
        <v>220</v>
      </c>
      <c r="GI104" s="6" t="s">
        <v>220</v>
      </c>
      <c r="GJ104" s="6" t="s">
        <v>220</v>
      </c>
      <c r="GK104" s="6" t="s">
        <v>220</v>
      </c>
      <c r="GL104" s="6" t="s">
        <v>220</v>
      </c>
      <c r="GM104" s="5">
        <v>61729</v>
      </c>
      <c r="GN104" s="5">
        <v>61201</v>
      </c>
      <c r="GO104" s="5">
        <v>60618</v>
      </c>
      <c r="GP104" s="5">
        <v>60389</v>
      </c>
      <c r="GQ104" s="5">
        <v>60019</v>
      </c>
      <c r="GR104" s="5">
        <v>59609</v>
      </c>
      <c r="GS104" s="5">
        <v>59191</v>
      </c>
      <c r="GT104" s="5">
        <v>58610</v>
      </c>
      <c r="GU104" s="5">
        <v>58082</v>
      </c>
      <c r="GV104" s="5">
        <v>57452</v>
      </c>
      <c r="GW104" s="5">
        <v>57037</v>
      </c>
      <c r="GX104" s="5">
        <v>56578</v>
      </c>
      <c r="GY104" s="5">
        <v>55494</v>
      </c>
      <c r="GZ104" s="5">
        <v>54419</v>
      </c>
      <c r="HA104" s="5">
        <v>53471</v>
      </c>
      <c r="HB104" s="5">
        <v>52481</v>
      </c>
      <c r="HC104" s="5">
        <v>51492</v>
      </c>
      <c r="HD104" s="5">
        <v>50501</v>
      </c>
      <c r="HE104" s="5">
        <v>49571</v>
      </c>
      <c r="HF104" s="5">
        <v>48557</v>
      </c>
      <c r="HG104" s="5" t="s">
        <v>220</v>
      </c>
      <c r="HH104" s="5" t="s">
        <v>220</v>
      </c>
      <c r="HI104" s="5" t="s">
        <v>220</v>
      </c>
      <c r="HJ104" s="5" t="s">
        <v>220</v>
      </c>
      <c r="HK104" s="5" t="s">
        <v>220</v>
      </c>
      <c r="HL104" s="5" t="s">
        <v>220</v>
      </c>
      <c r="HM104" s="5" t="s">
        <v>220</v>
      </c>
      <c r="HN104" s="5" t="s">
        <v>220</v>
      </c>
      <c r="HO104" s="5" t="s">
        <v>220</v>
      </c>
      <c r="HP104" s="5" t="s">
        <v>220</v>
      </c>
      <c r="HQ104" s="5" t="s">
        <v>220</v>
      </c>
      <c r="HR104" s="5" t="s">
        <v>220</v>
      </c>
      <c r="HS104" s="5">
        <v>72233</v>
      </c>
      <c r="HT104" s="5">
        <v>71649</v>
      </c>
      <c r="HU104" s="5">
        <v>71027</v>
      </c>
      <c r="HV104" s="5">
        <v>70724</v>
      </c>
      <c r="HW104" s="5">
        <v>70284</v>
      </c>
      <c r="HX104" s="5">
        <v>69804</v>
      </c>
      <c r="HY104" s="5">
        <v>69284</v>
      </c>
      <c r="HZ104" s="5">
        <v>68561</v>
      </c>
      <c r="IA104" s="5">
        <v>67993</v>
      </c>
      <c r="IB104" s="5">
        <v>67390</v>
      </c>
      <c r="IC104" s="5">
        <v>67110</v>
      </c>
      <c r="ID104" s="5">
        <v>66794</v>
      </c>
      <c r="IE104" s="5">
        <v>65710</v>
      </c>
      <c r="IF104" s="5">
        <v>64398</v>
      </c>
      <c r="IG104" s="5">
        <v>63102</v>
      </c>
      <c r="IH104" s="5">
        <v>61846</v>
      </c>
      <c r="II104" s="5">
        <v>60652</v>
      </c>
      <c r="IJ104" s="5">
        <v>59410</v>
      </c>
      <c r="IK104" s="5">
        <v>58309</v>
      </c>
      <c r="IL104" s="5">
        <v>56999</v>
      </c>
      <c r="IM104" s="5" t="s">
        <v>220</v>
      </c>
      <c r="IN104" s="5" t="s">
        <v>220</v>
      </c>
      <c r="IO104" s="5" t="s">
        <v>220</v>
      </c>
      <c r="IP104" s="5" t="s">
        <v>220</v>
      </c>
      <c r="IQ104" s="5" t="s">
        <v>220</v>
      </c>
      <c r="IR104" s="5" t="s">
        <v>220</v>
      </c>
      <c r="IS104" s="5" t="s">
        <v>220</v>
      </c>
      <c r="IT104" s="5" t="s">
        <v>220</v>
      </c>
      <c r="IU104" s="5" t="s">
        <v>220</v>
      </c>
      <c r="IV104" s="5" t="s">
        <v>220</v>
      </c>
      <c r="IW104" s="5" t="s">
        <v>220</v>
      </c>
      <c r="IX104" s="5" t="s">
        <v>220</v>
      </c>
      <c r="IY104">
        <v>1127338</v>
      </c>
      <c r="IZ104">
        <v>1099019</v>
      </c>
      <c r="JA104">
        <v>1094786</v>
      </c>
      <c r="JB104">
        <v>1117742</v>
      </c>
      <c r="JC104">
        <v>1137630</v>
      </c>
      <c r="JD104">
        <v>1132056</v>
      </c>
      <c r="JE104">
        <v>1134873</v>
      </c>
      <c r="JF104">
        <v>1144832</v>
      </c>
      <c r="JG104">
        <v>1181025</v>
      </c>
      <c r="JH104">
        <v>1191559</v>
      </c>
      <c r="JI104">
        <v>1192243</v>
      </c>
      <c r="JJ104">
        <v>1239228</v>
      </c>
      <c r="JK104">
        <v>1280103</v>
      </c>
      <c r="JL104">
        <v>1266467</v>
      </c>
      <c r="JM104">
        <v>1252112</v>
      </c>
      <c r="JN104">
        <v>1247689</v>
      </c>
      <c r="JO104">
        <v>1206719</v>
      </c>
      <c r="JP104">
        <v>1158717</v>
      </c>
      <c r="JQ104">
        <v>1134072</v>
      </c>
      <c r="JR104">
        <v>1105463</v>
      </c>
      <c r="JS104" t="s">
        <v>220</v>
      </c>
      <c r="JT104" t="s">
        <v>220</v>
      </c>
      <c r="JU104" t="s">
        <v>220</v>
      </c>
      <c r="JV104" t="s">
        <v>220</v>
      </c>
      <c r="JW104" t="s">
        <v>220</v>
      </c>
      <c r="JX104" t="s">
        <v>220</v>
      </c>
      <c r="JY104" t="s">
        <v>220</v>
      </c>
      <c r="JZ104" t="s">
        <v>220</v>
      </c>
      <c r="KA104" t="s">
        <v>220</v>
      </c>
      <c r="KB104" t="s">
        <v>220</v>
      </c>
      <c r="KC104" t="s">
        <v>220</v>
      </c>
      <c r="KD104" t="s">
        <v>220</v>
      </c>
    </row>
    <row r="105" spans="1:290" hidden="1" x14ac:dyDescent="0.3">
      <c r="A105" s="1" t="s">
        <v>103</v>
      </c>
      <c r="B105" s="2">
        <v>4010692</v>
      </c>
      <c r="C105" s="5">
        <v>1177889</v>
      </c>
      <c r="D105" s="5">
        <v>1196619</v>
      </c>
      <c r="E105" s="5">
        <v>1153484</v>
      </c>
      <c r="F105" s="5">
        <v>1132571</v>
      </c>
      <c r="G105" s="5">
        <v>1173860</v>
      </c>
      <c r="H105" s="5">
        <v>1225246</v>
      </c>
      <c r="I105" s="5">
        <v>1199429</v>
      </c>
      <c r="J105" s="5">
        <v>1111571</v>
      </c>
      <c r="K105" s="5">
        <v>1075084</v>
      </c>
      <c r="L105" s="5">
        <v>1027642</v>
      </c>
      <c r="M105" s="5">
        <v>972614</v>
      </c>
      <c r="N105" s="5">
        <v>945501</v>
      </c>
      <c r="O105" s="5">
        <v>930418</v>
      </c>
      <c r="P105" s="5">
        <v>885771</v>
      </c>
      <c r="Q105" s="5">
        <v>854392</v>
      </c>
      <c r="R105" s="5">
        <v>802588</v>
      </c>
      <c r="S105" s="5">
        <v>857829</v>
      </c>
      <c r="T105" s="5">
        <v>835253</v>
      </c>
      <c r="U105" s="5">
        <v>798836</v>
      </c>
      <c r="V105" s="5">
        <v>798378</v>
      </c>
      <c r="W105" s="5">
        <v>773990</v>
      </c>
      <c r="X105" s="5">
        <v>781708</v>
      </c>
      <c r="Y105" s="5">
        <v>786583</v>
      </c>
      <c r="Z105" s="5">
        <v>813680</v>
      </c>
      <c r="AA105" s="5">
        <v>773592</v>
      </c>
      <c r="AB105" s="5">
        <v>746688</v>
      </c>
      <c r="AC105" s="5">
        <v>726952</v>
      </c>
      <c r="AD105" s="5">
        <v>695717</v>
      </c>
      <c r="AE105" s="5">
        <v>740912</v>
      </c>
      <c r="AF105" s="5">
        <v>707872</v>
      </c>
      <c r="AG105" s="5">
        <v>728440</v>
      </c>
      <c r="AH105" s="5">
        <v>739049</v>
      </c>
      <c r="AI105" s="5">
        <v>3399904</v>
      </c>
      <c r="AJ105" s="5">
        <v>3400375</v>
      </c>
      <c r="AK105" s="5">
        <v>3346441</v>
      </c>
      <c r="AL105" s="5">
        <v>3303555</v>
      </c>
      <c r="AM105" s="5">
        <v>3316058</v>
      </c>
      <c r="AN105" s="5">
        <v>3331202</v>
      </c>
      <c r="AO105" s="5">
        <v>3195882</v>
      </c>
      <c r="AP105" s="5">
        <v>3010622</v>
      </c>
      <c r="AQ105" s="5">
        <v>2942751</v>
      </c>
      <c r="AR105" s="5">
        <v>2844031</v>
      </c>
      <c r="AS105" s="5">
        <v>2754349</v>
      </c>
      <c r="AT105" s="5">
        <v>2887230</v>
      </c>
      <c r="AU105" s="5">
        <v>2767288</v>
      </c>
      <c r="AV105" s="5">
        <v>2967192</v>
      </c>
      <c r="AW105" s="5">
        <v>3028924</v>
      </c>
      <c r="AX105" s="5">
        <v>3124976</v>
      </c>
      <c r="AY105" s="5">
        <v>3201525</v>
      </c>
      <c r="AZ105" s="5">
        <v>3059554</v>
      </c>
      <c r="BA105" s="5">
        <v>3076064</v>
      </c>
      <c r="BB105" s="5">
        <v>3091598</v>
      </c>
      <c r="BC105" s="5">
        <v>3018966</v>
      </c>
      <c r="BD105" s="5">
        <v>2640402</v>
      </c>
      <c r="BE105" s="5">
        <v>2403145</v>
      </c>
      <c r="BF105" s="5">
        <v>2442461</v>
      </c>
      <c r="BG105" s="5">
        <v>2401704</v>
      </c>
      <c r="BH105" s="5">
        <v>2399628</v>
      </c>
      <c r="BI105" s="5">
        <v>2404700</v>
      </c>
      <c r="BJ105" s="5">
        <v>2182483</v>
      </c>
      <c r="BK105" s="5">
        <v>2208948</v>
      </c>
      <c r="BL105" s="5">
        <v>2105715</v>
      </c>
      <c r="BM105" s="5">
        <v>2147426</v>
      </c>
      <c r="BN105" s="5">
        <v>2090407</v>
      </c>
      <c r="BO105" s="6">
        <v>10.664341601238821</v>
      </c>
      <c r="BP105" s="6">
        <v>10.544124738116301</v>
      </c>
      <c r="BQ105" s="6">
        <v>10.504870462009</v>
      </c>
      <c r="BR105" s="6">
        <v>10.33171430312095</v>
      </c>
      <c r="BS105" s="6">
        <v>9.1805666774572696</v>
      </c>
      <c r="BT105" s="6">
        <v>8.8359326731671199</v>
      </c>
      <c r="BU105" s="6">
        <v>8.5717453888475195</v>
      </c>
      <c r="BV105" s="6">
        <v>8.5667042411145999</v>
      </c>
      <c r="BW105" s="6">
        <v>8.2766555915630704</v>
      </c>
      <c r="BX105" s="6">
        <v>8.0155345927861994</v>
      </c>
      <c r="BY105" s="6">
        <v>7.6617239727168203</v>
      </c>
      <c r="BZ105" s="6">
        <v>8.0124632205960395</v>
      </c>
      <c r="CA105" s="6">
        <v>7.8479780055845803</v>
      </c>
      <c r="CB105" s="6">
        <v>7.59428791414485</v>
      </c>
      <c r="CC105" s="6">
        <v>7.3467448197080403</v>
      </c>
      <c r="CD105" s="6">
        <v>7.4325806017533198</v>
      </c>
      <c r="CE105" s="6">
        <v>7.1849984087737697</v>
      </c>
      <c r="CF105" s="6">
        <v>7.1367597602163597</v>
      </c>
      <c r="CG105" s="6">
        <v>7.2008522400092101</v>
      </c>
      <c r="CH105" s="6">
        <v>7.1240690499988704</v>
      </c>
      <c r="CI105" s="6" t="s">
        <v>220</v>
      </c>
      <c r="CJ105" s="6" t="s">
        <v>220</v>
      </c>
      <c r="CK105" s="6" t="s">
        <v>220</v>
      </c>
      <c r="CL105" s="6" t="s">
        <v>220</v>
      </c>
      <c r="CM105" s="6" t="s">
        <v>220</v>
      </c>
      <c r="CN105" s="6" t="s">
        <v>220</v>
      </c>
      <c r="CO105" s="6" t="s">
        <v>220</v>
      </c>
      <c r="CP105" s="6" t="s">
        <v>220</v>
      </c>
      <c r="CQ105" s="6" t="s">
        <v>220</v>
      </c>
      <c r="CR105" s="6" t="s">
        <v>220</v>
      </c>
      <c r="CS105" s="6" t="s">
        <v>220</v>
      </c>
      <c r="CT105" s="6" t="s">
        <v>220</v>
      </c>
      <c r="CU105" s="6">
        <v>9.4414967843937099</v>
      </c>
      <c r="CV105" s="6">
        <v>9.3041052635030805</v>
      </c>
      <c r="CW105" s="6">
        <v>9.2158707019873098</v>
      </c>
      <c r="CX105" s="6">
        <v>8.9579157763131096</v>
      </c>
      <c r="CY105" s="6">
        <v>8.1063215297147106</v>
      </c>
      <c r="CZ105" s="6">
        <v>7.9246562796408302</v>
      </c>
      <c r="DA105" s="6">
        <v>7.6956943492864598</v>
      </c>
      <c r="DB105" s="6">
        <v>7.6479846008447101</v>
      </c>
      <c r="DC105" s="6">
        <v>7.3767946389741397</v>
      </c>
      <c r="DD105" s="6">
        <v>7.0797390970345004</v>
      </c>
      <c r="DE105" s="6">
        <v>6.8093078436378303</v>
      </c>
      <c r="DF105" s="6">
        <v>7.0661307205836597</v>
      </c>
      <c r="DG105" s="6">
        <v>6.83739428339487</v>
      </c>
      <c r="DH105" s="6">
        <v>6.5831523875182798</v>
      </c>
      <c r="DI105" s="6">
        <v>6.3523944941053196</v>
      </c>
      <c r="DJ105" s="6">
        <v>6.3864360570619798</v>
      </c>
      <c r="DK105" s="6">
        <v>6.2732214410175304</v>
      </c>
      <c r="DL105" s="6">
        <v>6.2477143098270602</v>
      </c>
      <c r="DM105" s="6">
        <v>6.3046917974586298</v>
      </c>
      <c r="DN105" s="6">
        <v>6.2240894284868196</v>
      </c>
      <c r="DO105" s="6" t="s">
        <v>220</v>
      </c>
      <c r="DP105" s="6" t="s">
        <v>220</v>
      </c>
      <c r="DQ105" s="6" t="s">
        <v>220</v>
      </c>
      <c r="DR105" s="6" t="s">
        <v>220</v>
      </c>
      <c r="DS105" s="6" t="s">
        <v>220</v>
      </c>
      <c r="DT105" s="6" t="s">
        <v>220</v>
      </c>
      <c r="DU105" s="6" t="s">
        <v>220</v>
      </c>
      <c r="DV105" s="6" t="s">
        <v>220</v>
      </c>
      <c r="DW105" s="6" t="s">
        <v>220</v>
      </c>
      <c r="DX105" s="6" t="s">
        <v>220</v>
      </c>
      <c r="DY105" s="6" t="s">
        <v>220</v>
      </c>
      <c r="DZ105" s="6" t="s">
        <v>220</v>
      </c>
      <c r="EA105" s="6">
        <v>10.664341601238828</v>
      </c>
      <c r="EB105" s="6">
        <v>10.544124738116309</v>
      </c>
      <c r="EC105" s="6">
        <v>10.504870462009009</v>
      </c>
      <c r="ED105" s="6">
        <v>10.331714303120952</v>
      </c>
      <c r="EE105" s="6">
        <v>9.1805666774572767</v>
      </c>
      <c r="EF105" s="6">
        <v>8.8359326731671253</v>
      </c>
      <c r="EG105" s="6">
        <v>8.5717453888475266</v>
      </c>
      <c r="EH105" s="6">
        <v>8.5667042411146017</v>
      </c>
      <c r="EI105" s="6">
        <v>8.2766555915630775</v>
      </c>
      <c r="EJ105" s="6">
        <v>8.0155345927862029</v>
      </c>
      <c r="EK105" s="6">
        <v>7.6617239727168229</v>
      </c>
      <c r="EL105" s="6">
        <v>8.0124632205960431</v>
      </c>
      <c r="EM105" s="6">
        <v>7.8479780055845865</v>
      </c>
      <c r="EN105" s="6">
        <v>7.5942879141448527</v>
      </c>
      <c r="EO105" s="6">
        <v>7.34674481970805</v>
      </c>
      <c r="EP105" s="6">
        <v>7.4325806017533278</v>
      </c>
      <c r="EQ105" s="6">
        <v>7.1849984087737768</v>
      </c>
      <c r="ER105" s="6">
        <v>7.1367597602163659</v>
      </c>
      <c r="ES105" s="6">
        <v>7.2008522400092136</v>
      </c>
      <c r="ET105" s="6">
        <v>7.124069049998873</v>
      </c>
      <c r="EU105" s="6" t="s">
        <v>220</v>
      </c>
      <c r="EV105" s="6" t="s">
        <v>220</v>
      </c>
      <c r="EW105" s="6" t="s">
        <v>220</v>
      </c>
      <c r="EX105" s="6" t="s">
        <v>220</v>
      </c>
      <c r="EY105" s="6" t="s">
        <v>220</v>
      </c>
      <c r="EZ105" s="6" t="s">
        <v>220</v>
      </c>
      <c r="FA105" s="6" t="s">
        <v>220</v>
      </c>
      <c r="FB105" s="6" t="s">
        <v>220</v>
      </c>
      <c r="FC105" s="6" t="s">
        <v>220</v>
      </c>
      <c r="FD105" s="6" t="s">
        <v>220</v>
      </c>
      <c r="FE105" s="6" t="s">
        <v>220</v>
      </c>
      <c r="FF105" s="6" t="s">
        <v>220</v>
      </c>
      <c r="FG105" s="6">
        <v>9.4414967843937116</v>
      </c>
      <c r="FH105" s="6">
        <v>9.3041052635030823</v>
      </c>
      <c r="FI105" s="6">
        <v>9.2158707019873152</v>
      </c>
      <c r="FJ105" s="6">
        <v>8.9579157763131114</v>
      </c>
      <c r="FK105" s="6">
        <v>8.1063215297147142</v>
      </c>
      <c r="FL105" s="6">
        <v>7.9246562796408373</v>
      </c>
      <c r="FM105" s="6">
        <v>7.6956943492864678</v>
      </c>
      <c r="FN105" s="6">
        <v>7.647984600844711</v>
      </c>
      <c r="FO105" s="6">
        <v>7.3767946389741468</v>
      </c>
      <c r="FP105" s="6">
        <v>7.0797390970345084</v>
      </c>
      <c r="FQ105" s="6">
        <v>6.8093078436378383</v>
      </c>
      <c r="FR105" s="6">
        <v>7.0661307205836632</v>
      </c>
      <c r="FS105" s="6">
        <v>6.837394283394878</v>
      </c>
      <c r="FT105" s="6">
        <v>6.5831523875182825</v>
      </c>
      <c r="FU105" s="6">
        <v>6.352394494105325</v>
      </c>
      <c r="FV105" s="6">
        <v>6.3864360570619851</v>
      </c>
      <c r="FW105" s="6">
        <v>6.2732214410175402</v>
      </c>
      <c r="FX105" s="6">
        <v>6.2477143098270611</v>
      </c>
      <c r="FY105" s="6">
        <v>6.3046917974586361</v>
      </c>
      <c r="FZ105" s="6">
        <v>6.2240894284868222</v>
      </c>
      <c r="GA105" s="6" t="s">
        <v>220</v>
      </c>
      <c r="GB105" s="6" t="s">
        <v>220</v>
      </c>
      <c r="GC105" s="6" t="s">
        <v>220</v>
      </c>
      <c r="GD105" s="6" t="s">
        <v>220</v>
      </c>
      <c r="GE105" s="6" t="s">
        <v>220</v>
      </c>
      <c r="GF105" s="6" t="s">
        <v>220</v>
      </c>
      <c r="GG105" s="6" t="s">
        <v>220</v>
      </c>
      <c r="GH105" s="6" t="s">
        <v>220</v>
      </c>
      <c r="GI105" s="6" t="s">
        <v>220</v>
      </c>
      <c r="GJ105" s="6" t="s">
        <v>220</v>
      </c>
      <c r="GK105" s="6" t="s">
        <v>220</v>
      </c>
      <c r="GL105" s="6" t="s">
        <v>220</v>
      </c>
      <c r="GM105" s="5">
        <v>118563</v>
      </c>
      <c r="GN105" s="5">
        <v>118426</v>
      </c>
      <c r="GO105" s="5">
        <v>118379</v>
      </c>
      <c r="GP105" s="5">
        <v>118483</v>
      </c>
      <c r="GQ105" s="5">
        <v>118413</v>
      </c>
      <c r="GR105" s="5">
        <v>115164</v>
      </c>
      <c r="GS105" s="5">
        <v>111618</v>
      </c>
      <c r="GT105" s="5">
        <v>108414</v>
      </c>
      <c r="GU105" s="5">
        <v>103268</v>
      </c>
      <c r="GV105" s="5">
        <v>101466</v>
      </c>
      <c r="GW105" s="5">
        <v>100332</v>
      </c>
      <c r="GX105" s="5">
        <v>99596</v>
      </c>
      <c r="GY105" s="5">
        <v>98647</v>
      </c>
      <c r="GZ105" s="5">
        <v>97998</v>
      </c>
      <c r="HA105" s="5">
        <v>97506</v>
      </c>
      <c r="HB105" s="5">
        <v>97101</v>
      </c>
      <c r="HC105" s="5">
        <v>96773</v>
      </c>
      <c r="HD105" s="5">
        <v>96289</v>
      </c>
      <c r="HE105" s="5">
        <v>96001</v>
      </c>
      <c r="HF105" s="5">
        <v>95955</v>
      </c>
      <c r="HG105" s="5" t="s">
        <v>220</v>
      </c>
      <c r="HH105" s="5" t="s">
        <v>220</v>
      </c>
      <c r="HI105" s="5" t="s">
        <v>220</v>
      </c>
      <c r="HJ105" s="5" t="s">
        <v>220</v>
      </c>
      <c r="HK105" s="5" t="s">
        <v>220</v>
      </c>
      <c r="HL105" s="5" t="s">
        <v>220</v>
      </c>
      <c r="HM105" s="5" t="s">
        <v>220</v>
      </c>
      <c r="HN105" s="5" t="s">
        <v>220</v>
      </c>
      <c r="HO105" s="5" t="s">
        <v>220</v>
      </c>
      <c r="HP105" s="5" t="s">
        <v>220</v>
      </c>
      <c r="HQ105" s="5" t="s">
        <v>220</v>
      </c>
      <c r="HR105" s="5" t="s">
        <v>220</v>
      </c>
      <c r="HS105" s="5">
        <v>143346</v>
      </c>
      <c r="HT105" s="5">
        <v>143022</v>
      </c>
      <c r="HU105" s="5">
        <v>142901</v>
      </c>
      <c r="HV105" s="5">
        <v>142948</v>
      </c>
      <c r="HW105" s="5">
        <v>142587</v>
      </c>
      <c r="HX105" s="5">
        <v>138796</v>
      </c>
      <c r="HY105" s="5">
        <v>134634</v>
      </c>
      <c r="HZ105" s="5">
        <v>131775</v>
      </c>
      <c r="IA105" s="5">
        <v>125779</v>
      </c>
      <c r="IB105" s="5">
        <v>123569</v>
      </c>
      <c r="IC105" s="5">
        <v>122134</v>
      </c>
      <c r="ID105" s="5">
        <v>121124</v>
      </c>
      <c r="IE105" s="5">
        <v>119882</v>
      </c>
      <c r="IF105" s="5">
        <v>118913</v>
      </c>
      <c r="IG105" s="5">
        <v>118181</v>
      </c>
      <c r="IH105" s="5">
        <v>117502</v>
      </c>
      <c r="II105" s="5">
        <v>117029</v>
      </c>
      <c r="IJ105" s="5">
        <v>116417</v>
      </c>
      <c r="IK105" s="5">
        <v>115906</v>
      </c>
      <c r="IL105" s="5">
        <v>115675</v>
      </c>
      <c r="IM105" s="5" t="s">
        <v>220</v>
      </c>
      <c r="IN105" s="5" t="s">
        <v>220</v>
      </c>
      <c r="IO105" s="5" t="s">
        <v>220</v>
      </c>
      <c r="IP105" s="5" t="s">
        <v>220</v>
      </c>
      <c r="IQ105" s="5" t="s">
        <v>220</v>
      </c>
      <c r="IR105" s="5" t="s">
        <v>220</v>
      </c>
      <c r="IS105" s="5" t="s">
        <v>220</v>
      </c>
      <c r="IT105" s="5" t="s">
        <v>220</v>
      </c>
      <c r="IU105" s="5" t="s">
        <v>220</v>
      </c>
      <c r="IV105" s="5" t="s">
        <v>220</v>
      </c>
      <c r="IW105" s="5" t="s">
        <v>220</v>
      </c>
      <c r="IX105" s="5" t="s">
        <v>220</v>
      </c>
      <c r="IY105">
        <v>3314305</v>
      </c>
      <c r="IZ105">
        <v>3354401</v>
      </c>
      <c r="JA105">
        <v>3306470</v>
      </c>
      <c r="JB105">
        <v>3258537</v>
      </c>
      <c r="JC105">
        <v>3316017</v>
      </c>
      <c r="JD105">
        <v>3308358</v>
      </c>
      <c r="JE105">
        <v>3173086</v>
      </c>
      <c r="JF105">
        <v>2996528</v>
      </c>
      <c r="JG105">
        <v>2878852</v>
      </c>
      <c r="JH105">
        <v>2785710</v>
      </c>
      <c r="JI105">
        <v>2663560</v>
      </c>
      <c r="JJ105">
        <v>2663452</v>
      </c>
      <c r="JK105">
        <v>2601649</v>
      </c>
      <c r="JL105">
        <v>2483248</v>
      </c>
      <c r="JM105">
        <v>2413704</v>
      </c>
      <c r="JN105">
        <v>2303460</v>
      </c>
      <c r="JO105">
        <v>2359888</v>
      </c>
      <c r="JP105">
        <v>2275024</v>
      </c>
      <c r="JQ105">
        <v>2177886</v>
      </c>
      <c r="JR105">
        <v>2161280</v>
      </c>
      <c r="JS105" t="s">
        <v>220</v>
      </c>
      <c r="JT105" t="s">
        <v>220</v>
      </c>
      <c r="JU105" t="s">
        <v>220</v>
      </c>
      <c r="JV105" t="s">
        <v>220</v>
      </c>
      <c r="JW105" t="s">
        <v>220</v>
      </c>
      <c r="JX105" t="s">
        <v>220</v>
      </c>
      <c r="JY105" t="s">
        <v>220</v>
      </c>
      <c r="JZ105" t="s">
        <v>220</v>
      </c>
      <c r="KA105" t="s">
        <v>220</v>
      </c>
      <c r="KB105" t="s">
        <v>220</v>
      </c>
      <c r="KC105" t="s">
        <v>220</v>
      </c>
      <c r="KD105" t="s">
        <v>220</v>
      </c>
    </row>
    <row r="106" spans="1:290" hidden="1" x14ac:dyDescent="0.3">
      <c r="A106" s="1" t="s">
        <v>104</v>
      </c>
      <c r="B106" s="2">
        <v>4057009</v>
      </c>
      <c r="C106" s="5">
        <v>5640661</v>
      </c>
      <c r="D106" s="5">
        <v>5739983</v>
      </c>
      <c r="E106" s="5">
        <v>5350518</v>
      </c>
      <c r="F106" s="5">
        <v>5527901</v>
      </c>
      <c r="G106" s="5">
        <v>5514991</v>
      </c>
      <c r="H106" s="5">
        <v>5477233</v>
      </c>
      <c r="I106" s="5">
        <v>5553153</v>
      </c>
      <c r="J106" s="5">
        <v>5362818</v>
      </c>
      <c r="K106" s="5">
        <v>5587870</v>
      </c>
      <c r="L106" s="5">
        <v>5656253</v>
      </c>
      <c r="M106" s="5">
        <v>5448240</v>
      </c>
      <c r="N106" s="5">
        <v>5597600</v>
      </c>
      <c r="O106" s="5">
        <v>5595280</v>
      </c>
      <c r="P106" s="5">
        <v>5287177</v>
      </c>
      <c r="Q106" s="5">
        <v>5398738</v>
      </c>
      <c r="R106" s="5">
        <v>5070963</v>
      </c>
      <c r="S106" s="5">
        <v>4900397</v>
      </c>
      <c r="T106" s="5">
        <v>4738036</v>
      </c>
      <c r="U106" s="5">
        <v>4505287</v>
      </c>
      <c r="V106" s="5">
        <v>4376939</v>
      </c>
      <c r="W106" s="5">
        <v>4265580</v>
      </c>
      <c r="X106" s="5">
        <v>4039919</v>
      </c>
      <c r="Y106" s="5">
        <v>4034207</v>
      </c>
      <c r="Z106" s="5">
        <v>4135377</v>
      </c>
      <c r="AA106" s="5">
        <v>3925396</v>
      </c>
      <c r="AB106" s="5">
        <v>3921134</v>
      </c>
      <c r="AC106" s="5">
        <v>3799524</v>
      </c>
      <c r="AD106" s="5">
        <v>3567292</v>
      </c>
      <c r="AE106" s="5">
        <v>3541503</v>
      </c>
      <c r="AF106" s="5">
        <v>3382628</v>
      </c>
      <c r="AG106" s="5">
        <v>3331200</v>
      </c>
      <c r="AH106" s="5">
        <v>3245133</v>
      </c>
      <c r="AI106" s="5">
        <v>14264510</v>
      </c>
      <c r="AJ106" s="5">
        <v>14425055</v>
      </c>
      <c r="AK106" s="5">
        <v>13777426</v>
      </c>
      <c r="AL106" s="5">
        <v>14143059</v>
      </c>
      <c r="AM106" s="5">
        <v>14291940</v>
      </c>
      <c r="AN106" s="5">
        <v>14276774</v>
      </c>
      <c r="AO106" s="5">
        <v>14226643</v>
      </c>
      <c r="AP106" s="5">
        <v>14787627</v>
      </c>
      <c r="AQ106" s="5">
        <v>15985287</v>
      </c>
      <c r="AR106" s="5">
        <v>15879952</v>
      </c>
      <c r="AS106" s="5">
        <v>15779232</v>
      </c>
      <c r="AT106" s="5">
        <v>16529741</v>
      </c>
      <c r="AU106" s="5">
        <v>16454821</v>
      </c>
      <c r="AV106" s="5">
        <v>13890551</v>
      </c>
      <c r="AW106" s="5">
        <v>14017086</v>
      </c>
      <c r="AX106" s="5">
        <v>13405356</v>
      </c>
      <c r="AY106" s="5">
        <v>13009872</v>
      </c>
      <c r="AZ106" s="5">
        <v>13575888</v>
      </c>
      <c r="BA106" s="5">
        <v>13823383</v>
      </c>
      <c r="BB106" s="5">
        <v>14645808</v>
      </c>
      <c r="BC106" s="5">
        <v>16541792</v>
      </c>
      <c r="BD106" s="5">
        <v>12893819</v>
      </c>
      <c r="BE106" s="5">
        <v>12481405</v>
      </c>
      <c r="BF106" s="5">
        <v>12201258</v>
      </c>
      <c r="BG106" s="5">
        <v>12077705</v>
      </c>
      <c r="BH106" s="5">
        <v>11324282</v>
      </c>
      <c r="BI106" s="5">
        <v>11436971</v>
      </c>
      <c r="BJ106" s="5">
        <v>12506205</v>
      </c>
      <c r="BK106" s="5">
        <v>11367894</v>
      </c>
      <c r="BL106" s="5">
        <v>9718237</v>
      </c>
      <c r="BM106" s="5">
        <v>9652745</v>
      </c>
      <c r="BN106" s="5">
        <v>9544357</v>
      </c>
      <c r="BO106" s="6">
        <v>12.57836206255387</v>
      </c>
      <c r="BP106" s="6">
        <v>12.977187497115869</v>
      </c>
      <c r="BQ106" s="6">
        <v>13.55606127327354</v>
      </c>
      <c r="BR106" s="6">
        <v>12.90734325655114</v>
      </c>
      <c r="BS106" s="6">
        <v>12.89746784698915</v>
      </c>
      <c r="BT106" s="6">
        <v>12.59977840111957</v>
      </c>
      <c r="BU106" s="6">
        <v>13.05918754312769</v>
      </c>
      <c r="BV106" s="6">
        <v>12.767979175339759</v>
      </c>
      <c r="BW106" s="6">
        <v>13.40873593704908</v>
      </c>
      <c r="BX106" s="6">
        <v>12.41118043226259</v>
      </c>
      <c r="BY106" s="6">
        <v>11.384428732948621</v>
      </c>
      <c r="BZ106" s="6">
        <v>10.43456124053165</v>
      </c>
      <c r="CA106" s="6">
        <v>10.0341198356686</v>
      </c>
      <c r="CB106" s="6">
        <v>9.3563009458346205</v>
      </c>
      <c r="CC106" s="6">
        <v>9.0521879175596691</v>
      </c>
      <c r="CD106" s="6">
        <v>9.0929381640586602</v>
      </c>
      <c r="CE106" s="6">
        <v>9.1072282972655803</v>
      </c>
      <c r="CF106" s="6">
        <v>9.1201921833947601</v>
      </c>
      <c r="CG106" s="6">
        <v>8.9645656653870294</v>
      </c>
      <c r="CH106" s="6">
        <v>9.0234900224520196</v>
      </c>
      <c r="CI106" s="6" t="s">
        <v>220</v>
      </c>
      <c r="CJ106" s="6" t="s">
        <v>220</v>
      </c>
      <c r="CK106" s="6" t="s">
        <v>220</v>
      </c>
      <c r="CL106" s="6" t="s">
        <v>220</v>
      </c>
      <c r="CM106" s="6" t="s">
        <v>220</v>
      </c>
      <c r="CN106" s="6" t="s">
        <v>220</v>
      </c>
      <c r="CO106" s="6" t="s">
        <v>220</v>
      </c>
      <c r="CP106" s="6" t="s">
        <v>220</v>
      </c>
      <c r="CQ106" s="6" t="s">
        <v>220</v>
      </c>
      <c r="CR106" s="6" t="s">
        <v>220</v>
      </c>
      <c r="CS106" s="6" t="s">
        <v>220</v>
      </c>
      <c r="CT106" s="6" t="s">
        <v>220</v>
      </c>
      <c r="CU106" s="6">
        <v>12.02276480056636</v>
      </c>
      <c r="CV106" s="6">
        <v>12.427931727700789</v>
      </c>
      <c r="CW106" s="6">
        <v>12.96852020797291</v>
      </c>
      <c r="CX106" s="6">
        <v>12.480194984043489</v>
      </c>
      <c r="CY106" s="6">
        <v>12.557920830696951</v>
      </c>
      <c r="CZ106" s="6">
        <v>12.146457211147091</v>
      </c>
      <c r="DA106" s="6">
        <v>12.57396307296178</v>
      </c>
      <c r="DB106" s="6">
        <v>12.30942191616068</v>
      </c>
      <c r="DC106" s="6">
        <v>12.999237625520189</v>
      </c>
      <c r="DD106" s="6">
        <v>10.578669258413701</v>
      </c>
      <c r="DE106" s="6">
        <v>9.8272476585684494</v>
      </c>
      <c r="DF106" s="6">
        <v>8.9325705322505193</v>
      </c>
      <c r="DG106" s="6">
        <v>8.5593074457836504</v>
      </c>
      <c r="DH106" s="6">
        <v>8.1458353269541792</v>
      </c>
      <c r="DI106" s="6">
        <v>7.9444537971755604</v>
      </c>
      <c r="DJ106" s="6">
        <v>8.0145458019539699</v>
      </c>
      <c r="DK106" s="6">
        <v>8.2779774181314192</v>
      </c>
      <c r="DL106" s="6">
        <v>8.2711946366452995</v>
      </c>
      <c r="DM106" s="6">
        <v>7.9972757924696598</v>
      </c>
      <c r="DN106" s="6">
        <v>8.5093938783134906</v>
      </c>
      <c r="DO106" s="6" t="s">
        <v>220</v>
      </c>
      <c r="DP106" s="6" t="s">
        <v>220</v>
      </c>
      <c r="DQ106" s="6" t="s">
        <v>220</v>
      </c>
      <c r="DR106" s="6" t="s">
        <v>220</v>
      </c>
      <c r="DS106" s="6" t="s">
        <v>220</v>
      </c>
      <c r="DT106" s="6" t="s">
        <v>220</v>
      </c>
      <c r="DU106" s="6" t="s">
        <v>220</v>
      </c>
      <c r="DV106" s="6" t="s">
        <v>220</v>
      </c>
      <c r="DW106" s="6" t="s">
        <v>220</v>
      </c>
      <c r="DX106" s="6" t="s">
        <v>220</v>
      </c>
      <c r="DY106" s="6" t="s">
        <v>220</v>
      </c>
      <c r="DZ106" s="6" t="s">
        <v>220</v>
      </c>
      <c r="EA106" s="6">
        <v>10.817047860170998</v>
      </c>
      <c r="EB106" s="6">
        <v>10.93393291688618</v>
      </c>
      <c r="EC106" s="6">
        <v>11.226501807862341</v>
      </c>
      <c r="ED106" s="6">
        <v>10.529331115010924</v>
      </c>
      <c r="EE106" s="6">
        <v>10.401560111623048</v>
      </c>
      <c r="EF106" s="6">
        <v>9.5372061038849356</v>
      </c>
      <c r="EG106" s="6">
        <v>10.171158619256484</v>
      </c>
      <c r="EH106" s="6">
        <v>10.946090106714397</v>
      </c>
      <c r="EI106" s="6">
        <v>13.187243081889878</v>
      </c>
      <c r="EJ106" s="6">
        <v>12.407931540544597</v>
      </c>
      <c r="EK106" s="6">
        <v>11.384428732948622</v>
      </c>
      <c r="EL106" s="6">
        <v>10.434561240531657</v>
      </c>
      <c r="EM106" s="6">
        <v>10.034119835668605</v>
      </c>
      <c r="EN106" s="6">
        <v>9.3563009458346293</v>
      </c>
      <c r="EO106" s="6">
        <v>9.0429837491650833</v>
      </c>
      <c r="EP106" s="6">
        <v>9.0817087566422305</v>
      </c>
      <c r="EQ106" s="6">
        <v>9.091324641656584</v>
      </c>
      <c r="ER106" s="6">
        <v>9.1003107616742458</v>
      </c>
      <c r="ES106" s="6">
        <v>8.8329777880965192</v>
      </c>
      <c r="ET106" s="6">
        <v>8.7014098853050186</v>
      </c>
      <c r="EU106" s="6" t="s">
        <v>220</v>
      </c>
      <c r="EV106" s="6" t="s">
        <v>220</v>
      </c>
      <c r="EW106" s="6" t="s">
        <v>220</v>
      </c>
      <c r="EX106" s="6" t="s">
        <v>220</v>
      </c>
      <c r="EY106" s="6" t="s">
        <v>220</v>
      </c>
      <c r="EZ106" s="6" t="s">
        <v>220</v>
      </c>
      <c r="FA106" s="6" t="s">
        <v>220</v>
      </c>
      <c r="FB106" s="6" t="s">
        <v>220</v>
      </c>
      <c r="FC106" s="6" t="s">
        <v>220</v>
      </c>
      <c r="FD106" s="6" t="s">
        <v>220</v>
      </c>
      <c r="FE106" s="6" t="s">
        <v>220</v>
      </c>
      <c r="FF106" s="6" t="s">
        <v>220</v>
      </c>
      <c r="FG106" s="6">
        <v>5.5769557923902457</v>
      </c>
      <c r="FH106" s="6">
        <v>5.7655967605408254</v>
      </c>
      <c r="FI106" s="6">
        <v>5.8492183081840334</v>
      </c>
      <c r="FJ106" s="6">
        <v>5.6421587246059017</v>
      </c>
      <c r="FK106" s="6">
        <v>5.6328696940396634</v>
      </c>
      <c r="FL106" s="6">
        <v>5.0296237213015571</v>
      </c>
      <c r="FM106" s="6">
        <v>5.4321952028537801</v>
      </c>
      <c r="FN106" s="6">
        <v>6.0895872732626959</v>
      </c>
      <c r="FO106" s="6">
        <v>7.555416810162443</v>
      </c>
      <c r="FP106" s="6">
        <v>10.311431689772267</v>
      </c>
      <c r="FQ106" s="6">
        <v>9.8228373586472042</v>
      </c>
      <c r="FR106" s="6">
        <v>8.9325705322505282</v>
      </c>
      <c r="FS106" s="6">
        <v>8.5593074457836504</v>
      </c>
      <c r="FT106" s="6">
        <v>8.145835326954181</v>
      </c>
      <c r="FU106" s="6">
        <v>7.696462850265827</v>
      </c>
      <c r="FV106" s="6">
        <v>7.5112353390478948</v>
      </c>
      <c r="FW106" s="6">
        <v>7.215129573975827</v>
      </c>
      <c r="FX106" s="6">
        <v>7.2739875718771501</v>
      </c>
      <c r="FY106" s="6">
        <v>6.9378973156519859</v>
      </c>
      <c r="FZ106" s="6">
        <v>5.6840441293443655</v>
      </c>
      <c r="GA106" s="6" t="s">
        <v>220</v>
      </c>
      <c r="GB106" s="6" t="s">
        <v>220</v>
      </c>
      <c r="GC106" s="6" t="s">
        <v>220</v>
      </c>
      <c r="GD106" s="6" t="s">
        <v>220</v>
      </c>
      <c r="GE106" s="6" t="s">
        <v>220</v>
      </c>
      <c r="GF106" s="6" t="s">
        <v>220</v>
      </c>
      <c r="GG106" s="6" t="s">
        <v>220</v>
      </c>
      <c r="GH106" s="6" t="s">
        <v>220</v>
      </c>
      <c r="GI106" s="6" t="s">
        <v>220</v>
      </c>
      <c r="GJ106" s="6" t="s">
        <v>220</v>
      </c>
      <c r="GK106" s="6" t="s">
        <v>220</v>
      </c>
      <c r="GL106" s="6" t="s">
        <v>220</v>
      </c>
      <c r="GM106" s="5">
        <v>504685</v>
      </c>
      <c r="GN106" s="5">
        <v>502110</v>
      </c>
      <c r="GO106" s="5">
        <v>499192</v>
      </c>
      <c r="GP106" s="5">
        <v>495698</v>
      </c>
      <c r="GQ106" s="5">
        <v>492501</v>
      </c>
      <c r="GR106" s="5">
        <v>490059</v>
      </c>
      <c r="GS106" s="5">
        <v>487974</v>
      </c>
      <c r="GT106" s="5">
        <v>486863</v>
      </c>
      <c r="GU106" s="5">
        <v>486318</v>
      </c>
      <c r="GV106" s="5">
        <v>485969</v>
      </c>
      <c r="GW106" s="5">
        <v>484382</v>
      </c>
      <c r="GX106" s="5">
        <v>482596</v>
      </c>
      <c r="GY106" s="5">
        <v>479414</v>
      </c>
      <c r="GZ106" s="5">
        <v>477690</v>
      </c>
      <c r="HA106" s="5">
        <v>467456</v>
      </c>
      <c r="HB106" s="5">
        <v>458935</v>
      </c>
      <c r="HC106" s="5">
        <v>451839</v>
      </c>
      <c r="HD106" s="5">
        <v>445656</v>
      </c>
      <c r="HE106" s="5">
        <v>439450</v>
      </c>
      <c r="HF106" s="5">
        <v>434074</v>
      </c>
      <c r="HG106" s="5" t="s">
        <v>220</v>
      </c>
      <c r="HH106" s="5" t="s">
        <v>220</v>
      </c>
      <c r="HI106" s="5" t="s">
        <v>220</v>
      </c>
      <c r="HJ106" s="5" t="s">
        <v>220</v>
      </c>
      <c r="HK106" s="5" t="s">
        <v>220</v>
      </c>
      <c r="HL106" s="5" t="s">
        <v>220</v>
      </c>
      <c r="HM106" s="5" t="s">
        <v>220</v>
      </c>
      <c r="HN106" s="5" t="s">
        <v>220</v>
      </c>
      <c r="HO106" s="5" t="s">
        <v>220</v>
      </c>
      <c r="HP106" s="5" t="s">
        <v>220</v>
      </c>
      <c r="HQ106" s="5" t="s">
        <v>220</v>
      </c>
      <c r="HR106" s="5" t="s">
        <v>220</v>
      </c>
      <c r="HS106" s="5">
        <v>572914</v>
      </c>
      <c r="HT106" s="5">
        <v>569982</v>
      </c>
      <c r="HU106" s="5">
        <v>566695</v>
      </c>
      <c r="HV106" s="5">
        <v>562850</v>
      </c>
      <c r="HW106" s="5">
        <v>559325</v>
      </c>
      <c r="HX106" s="5">
        <v>556577</v>
      </c>
      <c r="HY106" s="5">
        <v>554596</v>
      </c>
      <c r="HZ106" s="5">
        <v>553405</v>
      </c>
      <c r="IA106" s="5">
        <v>552631</v>
      </c>
      <c r="IB106" s="5">
        <v>551776</v>
      </c>
      <c r="IC106" s="5">
        <v>549819</v>
      </c>
      <c r="ID106" s="5">
        <v>547557</v>
      </c>
      <c r="IE106" s="5">
        <v>543811</v>
      </c>
      <c r="IF106" s="5">
        <v>541680</v>
      </c>
      <c r="IG106" s="5">
        <v>530011</v>
      </c>
      <c r="IH106" s="5">
        <v>520687</v>
      </c>
      <c r="II106" s="5">
        <v>513023</v>
      </c>
      <c r="IJ106" s="5">
        <v>506116</v>
      </c>
      <c r="IK106" s="5">
        <v>498988</v>
      </c>
      <c r="IL106" s="5">
        <v>491905</v>
      </c>
      <c r="IM106" s="5" t="s">
        <v>220</v>
      </c>
      <c r="IN106" s="5" t="s">
        <v>220</v>
      </c>
      <c r="IO106" s="5" t="s">
        <v>220</v>
      </c>
      <c r="IP106" s="5" t="s">
        <v>220</v>
      </c>
      <c r="IQ106" s="5" t="s">
        <v>220</v>
      </c>
      <c r="IR106" s="5" t="s">
        <v>220</v>
      </c>
      <c r="IS106" s="5" t="s">
        <v>220</v>
      </c>
      <c r="IT106" s="5" t="s">
        <v>220</v>
      </c>
      <c r="IU106" s="5" t="s">
        <v>220</v>
      </c>
      <c r="IV106" s="5" t="s">
        <v>220</v>
      </c>
      <c r="IW106" s="5" t="s">
        <v>220</v>
      </c>
      <c r="IX106" s="5" t="s">
        <v>220</v>
      </c>
      <c r="IY106">
        <v>14260486</v>
      </c>
      <c r="IZ106">
        <v>14424630</v>
      </c>
      <c r="JA106">
        <v>13776593</v>
      </c>
      <c r="JB106">
        <v>13903969</v>
      </c>
      <c r="JC106">
        <v>13847187</v>
      </c>
      <c r="JD106">
        <v>13832327</v>
      </c>
      <c r="JE106">
        <v>13843814</v>
      </c>
      <c r="JF106">
        <v>13559359</v>
      </c>
      <c r="JG106">
        <v>13969633</v>
      </c>
      <c r="JH106">
        <v>13995525</v>
      </c>
      <c r="JI106">
        <v>13488679</v>
      </c>
      <c r="JJ106">
        <v>14239798</v>
      </c>
      <c r="JK106">
        <v>14337188</v>
      </c>
      <c r="JL106">
        <v>13825347</v>
      </c>
      <c r="JM106">
        <v>14008539</v>
      </c>
      <c r="JN106">
        <v>13397237</v>
      </c>
      <c r="JO106">
        <v>13017313</v>
      </c>
      <c r="JP106">
        <v>12735793</v>
      </c>
      <c r="JQ106">
        <v>12561486</v>
      </c>
      <c r="JR106">
        <v>12521736</v>
      </c>
      <c r="JS106" t="s">
        <v>220</v>
      </c>
      <c r="JT106" t="s">
        <v>220</v>
      </c>
      <c r="JU106" t="s">
        <v>220</v>
      </c>
      <c r="JV106" t="s">
        <v>220</v>
      </c>
      <c r="JW106" t="s">
        <v>220</v>
      </c>
      <c r="JX106" t="s">
        <v>220</v>
      </c>
      <c r="JY106" t="s">
        <v>220</v>
      </c>
      <c r="JZ106" t="s">
        <v>220</v>
      </c>
      <c r="KA106" t="s">
        <v>220</v>
      </c>
      <c r="KB106" t="s">
        <v>220</v>
      </c>
      <c r="KC106" t="s">
        <v>220</v>
      </c>
      <c r="KD106" t="s">
        <v>220</v>
      </c>
    </row>
    <row r="107" spans="1:290" hidden="1" x14ac:dyDescent="0.3">
      <c r="A107" s="1" t="s">
        <v>105</v>
      </c>
      <c r="B107" s="2">
        <v>4057091</v>
      </c>
      <c r="C107" s="5">
        <v>6575653</v>
      </c>
      <c r="D107" s="5">
        <v>6763028</v>
      </c>
      <c r="E107" s="5">
        <v>6207289</v>
      </c>
      <c r="F107" s="5">
        <v>6408185</v>
      </c>
      <c r="G107" s="5">
        <v>6166982</v>
      </c>
      <c r="H107" s="5">
        <v>6428924</v>
      </c>
      <c r="I107" s="5">
        <v>6572649</v>
      </c>
      <c r="J107" s="5">
        <v>6344823</v>
      </c>
      <c r="K107" s="5">
        <v>6476192</v>
      </c>
      <c r="L107" s="5">
        <v>6548286</v>
      </c>
      <c r="M107" s="5">
        <v>5906815</v>
      </c>
      <c r="N107" s="5">
        <v>6048254</v>
      </c>
      <c r="O107" s="5">
        <v>6157261</v>
      </c>
      <c r="P107" s="5">
        <v>5750164</v>
      </c>
      <c r="Q107" s="5">
        <v>5830327</v>
      </c>
      <c r="R107" s="5">
        <v>5321173</v>
      </c>
      <c r="S107" s="5">
        <v>5302845</v>
      </c>
      <c r="T107" s="5">
        <v>5406604</v>
      </c>
      <c r="U107" s="5">
        <v>5157669</v>
      </c>
      <c r="V107" s="5">
        <v>4900457</v>
      </c>
      <c r="W107" s="5">
        <v>4860546</v>
      </c>
      <c r="X107" s="5">
        <v>4942044</v>
      </c>
      <c r="Y107" s="5">
        <v>4740688</v>
      </c>
      <c r="Z107" s="5">
        <v>4652031</v>
      </c>
      <c r="AA107" s="5">
        <v>4767608</v>
      </c>
      <c r="AB107" s="5">
        <v>4500265</v>
      </c>
      <c r="AC107" s="5">
        <v>4475884</v>
      </c>
      <c r="AD107" s="5">
        <v>4098567</v>
      </c>
      <c r="AE107" s="5" t="s">
        <v>220</v>
      </c>
      <c r="AF107" s="5" t="s">
        <v>220</v>
      </c>
      <c r="AG107" s="5" t="s">
        <v>220</v>
      </c>
      <c r="AH107" s="5" t="s">
        <v>220</v>
      </c>
      <c r="AI107" s="5">
        <v>36283892</v>
      </c>
      <c r="AJ107" s="5">
        <v>37108539</v>
      </c>
      <c r="AK107" s="5">
        <v>33727302</v>
      </c>
      <c r="AL107" s="5">
        <v>32475023</v>
      </c>
      <c r="AM107" s="5">
        <v>31832657</v>
      </c>
      <c r="AN107" s="5">
        <v>32499927</v>
      </c>
      <c r="AO107" s="5">
        <v>32680735</v>
      </c>
      <c r="AP107" s="5">
        <v>32889388</v>
      </c>
      <c r="AQ107" s="5">
        <v>32459984</v>
      </c>
      <c r="AR107" s="5">
        <v>34841954</v>
      </c>
      <c r="AS107" s="5">
        <v>33610707</v>
      </c>
      <c r="AT107" s="5">
        <v>36062221</v>
      </c>
      <c r="AU107" s="5">
        <v>33614146</v>
      </c>
      <c r="AV107" s="5">
        <v>30999349</v>
      </c>
      <c r="AW107" s="5">
        <v>27421515</v>
      </c>
      <c r="AX107" s="5">
        <v>27124746</v>
      </c>
      <c r="AY107" s="5">
        <v>27384867</v>
      </c>
      <c r="AZ107" s="5">
        <v>27371071</v>
      </c>
      <c r="BA107" s="5">
        <v>24991308</v>
      </c>
      <c r="BB107" s="5">
        <v>23656453</v>
      </c>
      <c r="BC107" s="5">
        <v>23174749</v>
      </c>
      <c r="BD107" s="5">
        <v>22274210</v>
      </c>
      <c r="BE107" s="5">
        <v>22653211</v>
      </c>
      <c r="BF107" s="5">
        <v>22004003</v>
      </c>
      <c r="BG107" s="5">
        <v>20506957</v>
      </c>
      <c r="BH107" s="5">
        <v>18198655</v>
      </c>
      <c r="BI107" s="5">
        <v>19761061</v>
      </c>
      <c r="BJ107" s="5">
        <v>19834807</v>
      </c>
      <c r="BK107" s="5" t="s">
        <v>220</v>
      </c>
      <c r="BL107" s="5" t="s">
        <v>220</v>
      </c>
      <c r="BM107" s="5" t="s">
        <v>220</v>
      </c>
      <c r="BN107" s="5" t="s">
        <v>220</v>
      </c>
      <c r="BO107" s="6">
        <v>10.22551370982827</v>
      </c>
      <c r="BP107" s="6">
        <v>10.290418659618471</v>
      </c>
      <c r="BQ107" s="6">
        <v>10.58739143758182</v>
      </c>
      <c r="BR107" s="6">
        <v>10.254125332707</v>
      </c>
      <c r="BS107" s="6">
        <v>9.8187264497199997</v>
      </c>
      <c r="BT107" s="6">
        <v>9.1754043666676104</v>
      </c>
      <c r="BU107" s="6">
        <v>8.8855372466779396</v>
      </c>
      <c r="BV107" s="6">
        <v>8.8089747626165593</v>
      </c>
      <c r="BW107" s="6">
        <v>8.3841334659831901</v>
      </c>
      <c r="BX107" s="6">
        <v>8.35139276925179</v>
      </c>
      <c r="BY107" s="6">
        <v>8.38399374282079</v>
      </c>
      <c r="BZ107" s="6">
        <v>8.3446065591821998</v>
      </c>
      <c r="CA107" s="6">
        <v>8.4740615143749007</v>
      </c>
      <c r="CB107" s="6">
        <v>8.6148499416712205</v>
      </c>
      <c r="CC107" s="6">
        <v>8.5592097048399296</v>
      </c>
      <c r="CD107" s="6">
        <v>8.5975404295255906</v>
      </c>
      <c r="CE107" s="6">
        <v>8.5928968317950005</v>
      </c>
      <c r="CF107" s="6">
        <v>8.6075642663001997</v>
      </c>
      <c r="CG107" s="6">
        <v>8.6924699152000908</v>
      </c>
      <c r="CH107" s="6">
        <v>8.9080467393143099</v>
      </c>
      <c r="CI107" s="6" t="s">
        <v>220</v>
      </c>
      <c r="CJ107" s="6" t="s">
        <v>220</v>
      </c>
      <c r="CK107" s="6" t="s">
        <v>220</v>
      </c>
      <c r="CL107" s="6" t="s">
        <v>220</v>
      </c>
      <c r="CM107" s="6" t="s">
        <v>220</v>
      </c>
      <c r="CN107" s="6" t="s">
        <v>220</v>
      </c>
      <c r="CO107" s="6" t="s">
        <v>220</v>
      </c>
      <c r="CP107" s="6" t="s">
        <v>220</v>
      </c>
      <c r="CQ107" s="6" t="s">
        <v>220</v>
      </c>
      <c r="CR107" s="6" t="s">
        <v>220</v>
      </c>
      <c r="CS107" s="6" t="s">
        <v>220</v>
      </c>
      <c r="CT107" s="6" t="s">
        <v>220</v>
      </c>
      <c r="CU107" s="6">
        <v>7.3080918841471298</v>
      </c>
      <c r="CV107" s="6">
        <v>7.3105036128407503</v>
      </c>
      <c r="CW107" s="6">
        <v>7.2906422646153199</v>
      </c>
      <c r="CX107" s="6">
        <v>7.0978632199432896</v>
      </c>
      <c r="CY107" s="6">
        <v>6.9617941840034101</v>
      </c>
      <c r="CZ107" s="6">
        <v>6.7296462908986703</v>
      </c>
      <c r="DA107" s="6">
        <v>6.5540634963409499</v>
      </c>
      <c r="DB107" s="6">
        <v>6.3763049265828702</v>
      </c>
      <c r="DC107" s="6">
        <v>6.1162711746941403</v>
      </c>
      <c r="DD107" s="6">
        <v>6.0864264052373596</v>
      </c>
      <c r="DE107" s="6">
        <v>6.0321049458057399</v>
      </c>
      <c r="DF107" s="6">
        <v>5.9031810306077901</v>
      </c>
      <c r="DG107" s="6">
        <v>5.9749013839240197</v>
      </c>
      <c r="DH107" s="6">
        <v>6.0624808350006996</v>
      </c>
      <c r="DI107" s="6">
        <v>6.1430126885447498</v>
      </c>
      <c r="DJ107" s="6">
        <v>6.1166430781859003</v>
      </c>
      <c r="DK107" s="6">
        <v>5.9746022098248197</v>
      </c>
      <c r="DL107" s="6">
        <v>6.02565578195341</v>
      </c>
      <c r="DM107" s="6">
        <v>6.1992302117760198</v>
      </c>
      <c r="DN107" s="6">
        <v>6.2678144674536602</v>
      </c>
      <c r="DO107" s="6" t="s">
        <v>220</v>
      </c>
      <c r="DP107" s="6" t="s">
        <v>220</v>
      </c>
      <c r="DQ107" s="6" t="s">
        <v>220</v>
      </c>
      <c r="DR107" s="6" t="s">
        <v>220</v>
      </c>
      <c r="DS107" s="6" t="s">
        <v>220</v>
      </c>
      <c r="DT107" s="6" t="s">
        <v>220</v>
      </c>
      <c r="DU107" s="6" t="s">
        <v>220</v>
      </c>
      <c r="DV107" s="6" t="s">
        <v>220</v>
      </c>
      <c r="DW107" s="6" t="s">
        <v>220</v>
      </c>
      <c r="DX107" s="6" t="s">
        <v>220</v>
      </c>
      <c r="DY107" s="6" t="s">
        <v>220</v>
      </c>
      <c r="DZ107" s="6" t="s">
        <v>220</v>
      </c>
      <c r="EA107" s="6">
        <v>10.225142624596732</v>
      </c>
      <c r="EB107" s="6">
        <v>10.290050551321094</v>
      </c>
      <c r="EC107" s="6">
        <v>10.586974537028087</v>
      </c>
      <c r="ED107" s="6">
        <v>10.253730190373718</v>
      </c>
      <c r="EE107" s="6">
        <v>9.7091385429946548</v>
      </c>
      <c r="EF107" s="6">
        <v>9.1594692215291218</v>
      </c>
      <c r="EG107" s="6">
        <v>8.8819155022152056</v>
      </c>
      <c r="EH107" s="6">
        <v>8.8083775004974569</v>
      </c>
      <c r="EI107" s="6">
        <v>8.384133465983199</v>
      </c>
      <c r="EJ107" s="6">
        <v>8.3513927692517971</v>
      </c>
      <c r="EK107" s="6">
        <v>8.3839937428207918</v>
      </c>
      <c r="EL107" s="6">
        <v>8.3446065591822034</v>
      </c>
      <c r="EM107" s="6">
        <v>8.4740615143749007</v>
      </c>
      <c r="EN107" s="6">
        <v>8.6148499416712294</v>
      </c>
      <c r="EO107" s="6">
        <v>8.5592097048399332</v>
      </c>
      <c r="EP107" s="6">
        <v>8.5975404295255959</v>
      </c>
      <c r="EQ107" s="6">
        <v>8.5928968317950076</v>
      </c>
      <c r="ER107" s="6">
        <v>8.6075642663002014</v>
      </c>
      <c r="ES107" s="6">
        <v>8.6924699152000962</v>
      </c>
      <c r="ET107" s="6">
        <v>8.9080467393143135</v>
      </c>
      <c r="EU107" s="6" t="s">
        <v>220</v>
      </c>
      <c r="EV107" s="6" t="s">
        <v>220</v>
      </c>
      <c r="EW107" s="6" t="s">
        <v>220</v>
      </c>
      <c r="EX107" s="6" t="s">
        <v>220</v>
      </c>
      <c r="EY107" s="6" t="s">
        <v>220</v>
      </c>
      <c r="EZ107" s="6" t="s">
        <v>220</v>
      </c>
      <c r="FA107" s="6" t="s">
        <v>220</v>
      </c>
      <c r="FB107" s="6" t="s">
        <v>220</v>
      </c>
      <c r="FC107" s="6" t="s">
        <v>220</v>
      </c>
      <c r="FD107" s="6" t="s">
        <v>220</v>
      </c>
      <c r="FE107" s="6" t="s">
        <v>220</v>
      </c>
      <c r="FF107" s="6" t="s">
        <v>220</v>
      </c>
      <c r="FG107" s="6">
        <v>7.2904412041654991</v>
      </c>
      <c r="FH107" s="6">
        <v>7.2944452278197733</v>
      </c>
      <c r="FI107" s="6">
        <v>7.2762703689307768</v>
      </c>
      <c r="FJ107" s="6">
        <v>7.0856969902641032</v>
      </c>
      <c r="FK107" s="6">
        <v>6.7013231414407421</v>
      </c>
      <c r="FL107" s="6">
        <v>6.4751788700717015</v>
      </c>
      <c r="FM107" s="6">
        <v>6.2020923698637898</v>
      </c>
      <c r="FN107" s="6">
        <v>6.1523729878642888</v>
      </c>
      <c r="FO107" s="6">
        <v>6.2244810014759269</v>
      </c>
      <c r="FP107" s="6">
        <v>6.3863936079950676</v>
      </c>
      <c r="FQ107" s="6">
        <v>6.3656080771940307</v>
      </c>
      <c r="FR107" s="6">
        <v>6.2660230898813669</v>
      </c>
      <c r="FS107" s="6">
        <v>6.14167988869798</v>
      </c>
      <c r="FT107" s="6">
        <v>5.9090433543618781</v>
      </c>
      <c r="FU107" s="6">
        <v>5.8351757528951067</v>
      </c>
      <c r="FV107" s="6">
        <v>5.8010512591096814</v>
      </c>
      <c r="FW107" s="6">
        <v>5.9746022098248206</v>
      </c>
      <c r="FX107" s="6">
        <v>6.025472519648738</v>
      </c>
      <c r="FY107" s="6">
        <v>6.1905211394367559</v>
      </c>
      <c r="FZ107" s="6">
        <v>6.2563347113405676</v>
      </c>
      <c r="GA107" s="6" t="s">
        <v>220</v>
      </c>
      <c r="GB107" s="6" t="s">
        <v>220</v>
      </c>
      <c r="GC107" s="6" t="s">
        <v>220</v>
      </c>
      <c r="GD107" s="6" t="s">
        <v>220</v>
      </c>
      <c r="GE107" s="6" t="s">
        <v>220</v>
      </c>
      <c r="GF107" s="6" t="s">
        <v>220</v>
      </c>
      <c r="GG107" s="6" t="s">
        <v>220</v>
      </c>
      <c r="GH107" s="6" t="s">
        <v>220</v>
      </c>
      <c r="GI107" s="6" t="s">
        <v>220</v>
      </c>
      <c r="GJ107" s="6" t="s">
        <v>220</v>
      </c>
      <c r="GK107" s="6" t="s">
        <v>220</v>
      </c>
      <c r="GL107" s="6" t="s">
        <v>220</v>
      </c>
      <c r="GM107" s="5">
        <v>674656</v>
      </c>
      <c r="GN107" s="5">
        <v>669574</v>
      </c>
      <c r="GO107" s="5">
        <v>661776</v>
      </c>
      <c r="GP107" s="5">
        <v>653291</v>
      </c>
      <c r="GQ107" s="5">
        <v>679314</v>
      </c>
      <c r="GR107" s="5">
        <v>648097</v>
      </c>
      <c r="GS107" s="5">
        <v>638671</v>
      </c>
      <c r="GT107" s="5">
        <v>633068</v>
      </c>
      <c r="GU107" s="5">
        <v>629509</v>
      </c>
      <c r="GV107" s="5">
        <v>627186</v>
      </c>
      <c r="GW107" s="5">
        <v>624409</v>
      </c>
      <c r="GX107" s="5">
        <v>622613</v>
      </c>
      <c r="GY107" s="5">
        <v>619365</v>
      </c>
      <c r="GZ107" s="5">
        <v>613313</v>
      </c>
      <c r="HA107" s="5">
        <v>605315</v>
      </c>
      <c r="HB107" s="5">
        <v>597193</v>
      </c>
      <c r="HC107" s="5">
        <v>590244</v>
      </c>
      <c r="HD107" s="5">
        <v>583584</v>
      </c>
      <c r="HE107" s="5">
        <v>578031</v>
      </c>
      <c r="HF107" s="5">
        <v>574287</v>
      </c>
      <c r="HG107" s="5" t="s">
        <v>220</v>
      </c>
      <c r="HH107" s="5" t="s">
        <v>220</v>
      </c>
      <c r="HI107" s="5" t="s">
        <v>220</v>
      </c>
      <c r="HJ107" s="5" t="s">
        <v>220</v>
      </c>
      <c r="HK107" s="5" t="s">
        <v>220</v>
      </c>
      <c r="HL107" s="5" t="s">
        <v>220</v>
      </c>
      <c r="HM107" s="5" t="s">
        <v>220</v>
      </c>
      <c r="HN107" s="5" t="s">
        <v>220</v>
      </c>
      <c r="HO107" s="5" t="s">
        <v>220</v>
      </c>
      <c r="HP107" s="5" t="s">
        <v>220</v>
      </c>
      <c r="HQ107" s="5" t="s">
        <v>220</v>
      </c>
      <c r="HR107" s="5" t="s">
        <v>220</v>
      </c>
      <c r="HS107" s="5">
        <v>786600</v>
      </c>
      <c r="HT107" s="5">
        <v>779803</v>
      </c>
      <c r="HU107" s="5">
        <v>770330</v>
      </c>
      <c r="HV107" s="5">
        <v>760580</v>
      </c>
      <c r="HW107" s="5">
        <v>814425</v>
      </c>
      <c r="HX107" s="5">
        <v>774240</v>
      </c>
      <c r="HY107" s="5">
        <v>759200</v>
      </c>
      <c r="HZ107" s="5">
        <v>753430</v>
      </c>
      <c r="IA107" s="5">
        <v>750285</v>
      </c>
      <c r="IB107" s="5">
        <v>746218</v>
      </c>
      <c r="IC107" s="5">
        <v>737919</v>
      </c>
      <c r="ID107" s="5">
        <v>731056</v>
      </c>
      <c r="IE107" s="5">
        <v>726942</v>
      </c>
      <c r="IF107" s="5">
        <v>712096</v>
      </c>
      <c r="IG107" s="5">
        <v>703615</v>
      </c>
      <c r="IH107" s="5">
        <v>693952</v>
      </c>
      <c r="II107" s="5">
        <v>684048</v>
      </c>
      <c r="IJ107" s="5">
        <v>676669</v>
      </c>
      <c r="IK107" s="5">
        <v>669972</v>
      </c>
      <c r="IL107" s="5">
        <v>665740</v>
      </c>
      <c r="IM107" s="5" t="s">
        <v>220</v>
      </c>
      <c r="IN107" s="5" t="s">
        <v>220</v>
      </c>
      <c r="IO107" s="5" t="s">
        <v>220</v>
      </c>
      <c r="IP107" s="5" t="s">
        <v>220</v>
      </c>
      <c r="IQ107" s="5" t="s">
        <v>220</v>
      </c>
      <c r="IR107" s="5" t="s">
        <v>220</v>
      </c>
      <c r="IS107" s="5" t="s">
        <v>220</v>
      </c>
      <c r="IT107" s="5" t="s">
        <v>220</v>
      </c>
      <c r="IU107" s="5" t="s">
        <v>220</v>
      </c>
      <c r="IV107" s="5" t="s">
        <v>220</v>
      </c>
      <c r="IW107" s="5" t="s">
        <v>220</v>
      </c>
      <c r="IX107" s="5" t="s">
        <v>220</v>
      </c>
      <c r="IY107">
        <v>26284294</v>
      </c>
      <c r="IZ107">
        <v>25927688</v>
      </c>
      <c r="JA107">
        <v>24561979</v>
      </c>
      <c r="JB107">
        <v>23986490</v>
      </c>
      <c r="JC107">
        <v>33861686</v>
      </c>
      <c r="JD107">
        <v>32513125</v>
      </c>
      <c r="JE107">
        <v>31951330</v>
      </c>
      <c r="JF107">
        <v>32254969</v>
      </c>
      <c r="JG107">
        <v>32673696</v>
      </c>
      <c r="JH107">
        <v>33111614</v>
      </c>
      <c r="JI107">
        <v>30516142</v>
      </c>
      <c r="JJ107">
        <v>30303144</v>
      </c>
      <c r="JK107">
        <v>31018305</v>
      </c>
      <c r="JL107">
        <v>23389319</v>
      </c>
      <c r="JM107">
        <v>22467738</v>
      </c>
      <c r="JN107">
        <v>20751687</v>
      </c>
      <c r="JO107">
        <v>18426800</v>
      </c>
      <c r="JP107">
        <v>18506532</v>
      </c>
      <c r="JQ107">
        <v>17236481</v>
      </c>
      <c r="JR107">
        <v>16715442</v>
      </c>
      <c r="JS107" t="s">
        <v>220</v>
      </c>
      <c r="JT107" t="s">
        <v>220</v>
      </c>
      <c r="JU107" t="s">
        <v>220</v>
      </c>
      <c r="JV107" t="s">
        <v>220</v>
      </c>
      <c r="JW107" t="s">
        <v>220</v>
      </c>
      <c r="JX107" t="s">
        <v>220</v>
      </c>
      <c r="JY107" t="s">
        <v>220</v>
      </c>
      <c r="JZ107" t="s">
        <v>220</v>
      </c>
      <c r="KA107" t="s">
        <v>220</v>
      </c>
      <c r="KB107" t="s">
        <v>220</v>
      </c>
      <c r="KC107" t="s">
        <v>220</v>
      </c>
      <c r="KD107" t="s">
        <v>220</v>
      </c>
    </row>
    <row r="108" spans="1:290" hidden="1" x14ac:dyDescent="0.3">
      <c r="A108" s="1" t="s">
        <v>106</v>
      </c>
      <c r="B108" s="2">
        <v>4056964</v>
      </c>
      <c r="C108" s="5" t="s">
        <v>220</v>
      </c>
      <c r="D108" s="5" t="s">
        <v>220</v>
      </c>
      <c r="E108" s="5" t="s">
        <v>220</v>
      </c>
      <c r="F108" s="5" t="s">
        <v>220</v>
      </c>
      <c r="G108" s="5" t="s">
        <v>220</v>
      </c>
      <c r="H108" s="5" t="s">
        <v>220</v>
      </c>
      <c r="I108" s="5" t="s">
        <v>220</v>
      </c>
      <c r="J108" s="5" t="s">
        <v>220</v>
      </c>
      <c r="K108" s="5" t="s">
        <v>220</v>
      </c>
      <c r="L108" s="5" t="s">
        <v>220</v>
      </c>
      <c r="M108" s="5" t="s">
        <v>220</v>
      </c>
      <c r="N108" s="5" t="s">
        <v>220</v>
      </c>
      <c r="O108" s="5" t="s">
        <v>220</v>
      </c>
      <c r="P108" s="5" t="s">
        <v>220</v>
      </c>
      <c r="Q108" s="5" t="s">
        <v>220</v>
      </c>
      <c r="R108" s="5" t="s">
        <v>220</v>
      </c>
      <c r="S108" s="5" t="s">
        <v>220</v>
      </c>
      <c r="T108" s="5" t="s">
        <v>220</v>
      </c>
      <c r="U108" s="5" t="s">
        <v>220</v>
      </c>
      <c r="V108" s="5" t="s">
        <v>220</v>
      </c>
      <c r="W108" s="5" t="s">
        <v>220</v>
      </c>
      <c r="X108" s="5" t="s">
        <v>220</v>
      </c>
      <c r="Y108" s="5" t="s">
        <v>220</v>
      </c>
      <c r="Z108" s="5" t="s">
        <v>220</v>
      </c>
      <c r="AA108" s="5" t="s">
        <v>220</v>
      </c>
      <c r="AB108" s="5">
        <v>3264783</v>
      </c>
      <c r="AC108" s="5">
        <v>3236930</v>
      </c>
      <c r="AD108" s="5">
        <v>2956489</v>
      </c>
      <c r="AE108" s="5" t="s">
        <v>220</v>
      </c>
      <c r="AF108" s="5" t="s">
        <v>220</v>
      </c>
      <c r="AG108" s="5" t="s">
        <v>220</v>
      </c>
      <c r="AH108" s="5" t="s">
        <v>220</v>
      </c>
      <c r="AI108" s="5" t="s">
        <v>220</v>
      </c>
      <c r="AJ108" s="5" t="s">
        <v>220</v>
      </c>
      <c r="AK108" s="5" t="s">
        <v>220</v>
      </c>
      <c r="AL108" s="5" t="s">
        <v>220</v>
      </c>
      <c r="AM108" s="5" t="s">
        <v>220</v>
      </c>
      <c r="AN108" s="5" t="s">
        <v>220</v>
      </c>
      <c r="AO108" s="5" t="s">
        <v>220</v>
      </c>
      <c r="AP108" s="5" t="s">
        <v>220</v>
      </c>
      <c r="AQ108" s="5" t="s">
        <v>220</v>
      </c>
      <c r="AR108" s="5" t="s">
        <v>220</v>
      </c>
      <c r="AS108" s="5" t="s">
        <v>220</v>
      </c>
      <c r="AT108" s="5" t="s">
        <v>220</v>
      </c>
      <c r="AU108" s="5" t="s">
        <v>220</v>
      </c>
      <c r="AV108" s="5" t="s">
        <v>220</v>
      </c>
      <c r="AW108" s="5" t="s">
        <v>220</v>
      </c>
      <c r="AX108" s="5" t="s">
        <v>220</v>
      </c>
      <c r="AY108" s="5" t="s">
        <v>220</v>
      </c>
      <c r="AZ108" s="5" t="s">
        <v>220</v>
      </c>
      <c r="BA108" s="5" t="s">
        <v>220</v>
      </c>
      <c r="BB108" s="5" t="s">
        <v>220</v>
      </c>
      <c r="BC108" s="5" t="s">
        <v>220</v>
      </c>
      <c r="BD108" s="5" t="s">
        <v>220</v>
      </c>
      <c r="BE108" s="5" t="s">
        <v>220</v>
      </c>
      <c r="BF108" s="5" t="s">
        <v>220</v>
      </c>
      <c r="BG108" s="5" t="s">
        <v>220</v>
      </c>
      <c r="BH108" s="5">
        <v>12051644</v>
      </c>
      <c r="BI108" s="5">
        <v>13524095</v>
      </c>
      <c r="BJ108" s="5">
        <v>13943918</v>
      </c>
      <c r="BK108" s="5" t="s">
        <v>220</v>
      </c>
      <c r="BL108" s="5" t="s">
        <v>220</v>
      </c>
      <c r="BM108" s="5" t="s">
        <v>220</v>
      </c>
      <c r="BN108" s="5" t="s">
        <v>220</v>
      </c>
      <c r="BO108" s="6" t="s">
        <v>220</v>
      </c>
      <c r="BP108" s="6" t="s">
        <v>220</v>
      </c>
      <c r="BQ108" s="6" t="s">
        <v>220</v>
      </c>
      <c r="BR108" s="6" t="s">
        <v>220</v>
      </c>
      <c r="BS108" s="6" t="s">
        <v>220</v>
      </c>
      <c r="BT108" s="6" t="s">
        <v>220</v>
      </c>
      <c r="BU108" s="6" t="s">
        <v>220</v>
      </c>
      <c r="BV108" s="6" t="s">
        <v>220</v>
      </c>
      <c r="BW108" s="6" t="s">
        <v>220</v>
      </c>
      <c r="BX108" s="6" t="s">
        <v>220</v>
      </c>
      <c r="BY108" s="6" t="s">
        <v>220</v>
      </c>
      <c r="BZ108" s="6" t="s">
        <v>220</v>
      </c>
      <c r="CA108" s="6" t="s">
        <v>220</v>
      </c>
      <c r="CB108" s="6" t="s">
        <v>220</v>
      </c>
      <c r="CC108" s="6" t="s">
        <v>220</v>
      </c>
      <c r="CD108" s="6" t="s">
        <v>220</v>
      </c>
      <c r="CE108" s="6" t="s">
        <v>220</v>
      </c>
      <c r="CF108" s="6" t="s">
        <v>220</v>
      </c>
      <c r="CG108" s="6" t="s">
        <v>220</v>
      </c>
      <c r="CH108" s="6" t="s">
        <v>220</v>
      </c>
      <c r="CI108" s="6" t="s">
        <v>220</v>
      </c>
      <c r="CJ108" s="6" t="s">
        <v>220</v>
      </c>
      <c r="CK108" s="6" t="s">
        <v>220</v>
      </c>
      <c r="CL108" s="6" t="s">
        <v>220</v>
      </c>
      <c r="CM108" s="6" t="s">
        <v>220</v>
      </c>
      <c r="CN108" s="6" t="s">
        <v>220</v>
      </c>
      <c r="CO108" s="6" t="s">
        <v>220</v>
      </c>
      <c r="CP108" s="6" t="s">
        <v>220</v>
      </c>
      <c r="CQ108" s="6" t="s">
        <v>220</v>
      </c>
      <c r="CR108" s="6" t="s">
        <v>220</v>
      </c>
      <c r="CS108" s="6" t="s">
        <v>220</v>
      </c>
      <c r="CT108" s="6" t="s">
        <v>220</v>
      </c>
      <c r="CU108" s="6" t="s">
        <v>220</v>
      </c>
      <c r="CV108" s="6" t="s">
        <v>220</v>
      </c>
      <c r="CW108" s="6" t="s">
        <v>220</v>
      </c>
      <c r="CX108" s="6" t="s">
        <v>220</v>
      </c>
      <c r="CY108" s="6" t="s">
        <v>220</v>
      </c>
      <c r="CZ108" s="6" t="s">
        <v>220</v>
      </c>
      <c r="DA108" s="6" t="s">
        <v>220</v>
      </c>
      <c r="DB108" s="6" t="s">
        <v>220</v>
      </c>
      <c r="DC108" s="6" t="s">
        <v>220</v>
      </c>
      <c r="DD108" s="6" t="s">
        <v>220</v>
      </c>
      <c r="DE108" s="6" t="s">
        <v>220</v>
      </c>
      <c r="DF108" s="6" t="s">
        <v>220</v>
      </c>
      <c r="DG108" s="6" t="s">
        <v>220</v>
      </c>
      <c r="DH108" s="6" t="s">
        <v>220</v>
      </c>
      <c r="DI108" s="6" t="s">
        <v>220</v>
      </c>
      <c r="DJ108" s="6" t="s">
        <v>220</v>
      </c>
      <c r="DK108" s="6" t="s">
        <v>220</v>
      </c>
      <c r="DL108" s="6" t="s">
        <v>220</v>
      </c>
      <c r="DM108" s="6" t="s">
        <v>220</v>
      </c>
      <c r="DN108" s="6" t="s">
        <v>220</v>
      </c>
      <c r="DO108" s="6" t="s">
        <v>220</v>
      </c>
      <c r="DP108" s="6" t="s">
        <v>220</v>
      </c>
      <c r="DQ108" s="6" t="s">
        <v>220</v>
      </c>
      <c r="DR108" s="6" t="s">
        <v>220</v>
      </c>
      <c r="DS108" s="6" t="s">
        <v>220</v>
      </c>
      <c r="DT108" s="6" t="s">
        <v>220</v>
      </c>
      <c r="DU108" s="6" t="s">
        <v>220</v>
      </c>
      <c r="DV108" s="6" t="s">
        <v>220</v>
      </c>
      <c r="DW108" s="6" t="s">
        <v>220</v>
      </c>
      <c r="DX108" s="6" t="s">
        <v>220</v>
      </c>
      <c r="DY108" s="6" t="s">
        <v>220</v>
      </c>
      <c r="DZ108" s="6" t="s">
        <v>220</v>
      </c>
      <c r="EA108" s="6" t="s">
        <v>220</v>
      </c>
      <c r="EB108" s="6" t="s">
        <v>220</v>
      </c>
      <c r="EC108" s="6" t="s">
        <v>220</v>
      </c>
      <c r="ED108" s="6" t="s">
        <v>220</v>
      </c>
      <c r="EE108" s="6" t="s">
        <v>220</v>
      </c>
      <c r="EF108" s="6" t="s">
        <v>220</v>
      </c>
      <c r="EG108" s="6" t="s">
        <v>220</v>
      </c>
      <c r="EH108" s="6" t="s">
        <v>220</v>
      </c>
      <c r="EI108" s="6" t="s">
        <v>220</v>
      </c>
      <c r="EJ108" s="6" t="s">
        <v>220</v>
      </c>
      <c r="EK108" s="6" t="s">
        <v>220</v>
      </c>
      <c r="EL108" s="6" t="s">
        <v>220</v>
      </c>
      <c r="EM108" s="6" t="s">
        <v>220</v>
      </c>
      <c r="EN108" s="6" t="s">
        <v>220</v>
      </c>
      <c r="EO108" s="6" t="s">
        <v>220</v>
      </c>
      <c r="EP108" s="6" t="s">
        <v>220</v>
      </c>
      <c r="EQ108" s="6" t="s">
        <v>220</v>
      </c>
      <c r="ER108" s="6" t="s">
        <v>220</v>
      </c>
      <c r="ES108" s="6" t="s">
        <v>220</v>
      </c>
      <c r="ET108" s="6" t="s">
        <v>220</v>
      </c>
      <c r="EU108" s="6" t="s">
        <v>220</v>
      </c>
      <c r="EV108" s="6" t="s">
        <v>220</v>
      </c>
      <c r="EW108" s="6" t="s">
        <v>220</v>
      </c>
      <c r="EX108" s="6" t="s">
        <v>220</v>
      </c>
      <c r="EY108" s="6" t="s">
        <v>220</v>
      </c>
      <c r="EZ108" s="6" t="s">
        <v>220</v>
      </c>
      <c r="FA108" s="6" t="s">
        <v>220</v>
      </c>
      <c r="FB108" s="6" t="s">
        <v>220</v>
      </c>
      <c r="FC108" s="6" t="s">
        <v>220</v>
      </c>
      <c r="FD108" s="6" t="s">
        <v>220</v>
      </c>
      <c r="FE108" s="6" t="s">
        <v>220</v>
      </c>
      <c r="FF108" s="6" t="s">
        <v>220</v>
      </c>
      <c r="FG108" s="6" t="s">
        <v>220</v>
      </c>
      <c r="FH108" s="6" t="s">
        <v>220</v>
      </c>
      <c r="FI108" s="6" t="s">
        <v>220</v>
      </c>
      <c r="FJ108" s="6" t="s">
        <v>220</v>
      </c>
      <c r="FK108" s="6" t="s">
        <v>220</v>
      </c>
      <c r="FL108" s="6" t="s">
        <v>220</v>
      </c>
      <c r="FM108" s="6" t="s">
        <v>220</v>
      </c>
      <c r="FN108" s="6" t="s">
        <v>220</v>
      </c>
      <c r="FO108" s="6" t="s">
        <v>220</v>
      </c>
      <c r="FP108" s="6" t="s">
        <v>220</v>
      </c>
      <c r="FQ108" s="6" t="s">
        <v>220</v>
      </c>
      <c r="FR108" s="6" t="s">
        <v>220</v>
      </c>
      <c r="FS108" s="6" t="s">
        <v>220</v>
      </c>
      <c r="FT108" s="6" t="s">
        <v>220</v>
      </c>
      <c r="FU108" s="6" t="s">
        <v>220</v>
      </c>
      <c r="FV108" s="6" t="s">
        <v>220</v>
      </c>
      <c r="FW108" s="6" t="s">
        <v>220</v>
      </c>
      <c r="FX108" s="6" t="s">
        <v>220</v>
      </c>
      <c r="FY108" s="6" t="s">
        <v>220</v>
      </c>
      <c r="FZ108" s="6" t="s">
        <v>220</v>
      </c>
      <c r="GA108" s="6" t="s">
        <v>220</v>
      </c>
      <c r="GB108" s="6" t="s">
        <v>220</v>
      </c>
      <c r="GC108" s="6" t="s">
        <v>220</v>
      </c>
      <c r="GD108" s="6" t="s">
        <v>220</v>
      </c>
      <c r="GE108" s="6" t="s">
        <v>220</v>
      </c>
      <c r="GF108" s="6" t="s">
        <v>220</v>
      </c>
      <c r="GG108" s="6" t="s">
        <v>220</v>
      </c>
      <c r="GH108" s="6" t="s">
        <v>220</v>
      </c>
      <c r="GI108" s="6" t="s">
        <v>220</v>
      </c>
      <c r="GJ108" s="6" t="s">
        <v>220</v>
      </c>
      <c r="GK108" s="6" t="s">
        <v>220</v>
      </c>
      <c r="GL108" s="6" t="s">
        <v>220</v>
      </c>
      <c r="GM108" s="5" t="s">
        <v>220</v>
      </c>
      <c r="GN108" s="5" t="s">
        <v>220</v>
      </c>
      <c r="GO108" s="5" t="s">
        <v>220</v>
      </c>
      <c r="GP108" s="5" t="s">
        <v>220</v>
      </c>
      <c r="GQ108" s="5" t="s">
        <v>220</v>
      </c>
      <c r="GR108" s="5" t="s">
        <v>220</v>
      </c>
      <c r="GS108" s="5" t="s">
        <v>220</v>
      </c>
      <c r="GT108" s="5" t="s">
        <v>220</v>
      </c>
      <c r="GU108" s="5" t="s">
        <v>220</v>
      </c>
      <c r="GV108" s="5" t="s">
        <v>220</v>
      </c>
      <c r="GW108" s="5" t="s">
        <v>220</v>
      </c>
      <c r="GX108" s="5" t="s">
        <v>220</v>
      </c>
      <c r="GY108" s="5" t="s">
        <v>220</v>
      </c>
      <c r="GZ108" s="5" t="s">
        <v>220</v>
      </c>
      <c r="HA108" s="5" t="s">
        <v>220</v>
      </c>
      <c r="HB108" s="5" t="s">
        <v>220</v>
      </c>
      <c r="HC108" s="5" t="s">
        <v>220</v>
      </c>
      <c r="HD108" s="5" t="s">
        <v>220</v>
      </c>
      <c r="HE108" s="5" t="s">
        <v>220</v>
      </c>
      <c r="HF108" s="5" t="s">
        <v>220</v>
      </c>
      <c r="HG108" s="5" t="s">
        <v>220</v>
      </c>
      <c r="HH108" s="5" t="s">
        <v>220</v>
      </c>
      <c r="HI108" s="5" t="s">
        <v>220</v>
      </c>
      <c r="HJ108" s="5" t="s">
        <v>220</v>
      </c>
      <c r="HK108" s="5" t="s">
        <v>220</v>
      </c>
      <c r="HL108" s="5" t="s">
        <v>220</v>
      </c>
      <c r="HM108" s="5" t="s">
        <v>220</v>
      </c>
      <c r="HN108" s="5" t="s">
        <v>220</v>
      </c>
      <c r="HO108" s="5" t="s">
        <v>220</v>
      </c>
      <c r="HP108" s="5" t="s">
        <v>220</v>
      </c>
      <c r="HQ108" s="5" t="s">
        <v>220</v>
      </c>
      <c r="HR108" s="5" t="s">
        <v>220</v>
      </c>
      <c r="HS108" s="5" t="s">
        <v>220</v>
      </c>
      <c r="HT108" s="5" t="s">
        <v>220</v>
      </c>
      <c r="HU108" s="5" t="s">
        <v>220</v>
      </c>
      <c r="HV108" s="5" t="s">
        <v>220</v>
      </c>
      <c r="HW108" s="5" t="s">
        <v>220</v>
      </c>
      <c r="HX108" s="5" t="s">
        <v>220</v>
      </c>
      <c r="HY108" s="5" t="s">
        <v>220</v>
      </c>
      <c r="HZ108" s="5" t="s">
        <v>220</v>
      </c>
      <c r="IA108" s="5" t="s">
        <v>220</v>
      </c>
      <c r="IB108" s="5" t="s">
        <v>220</v>
      </c>
      <c r="IC108" s="5" t="s">
        <v>220</v>
      </c>
      <c r="ID108" s="5" t="s">
        <v>220</v>
      </c>
      <c r="IE108" s="5" t="s">
        <v>220</v>
      </c>
      <c r="IF108" s="5" t="s">
        <v>220</v>
      </c>
      <c r="IG108" s="5" t="s">
        <v>220</v>
      </c>
      <c r="IH108" s="5" t="s">
        <v>220</v>
      </c>
      <c r="II108" s="5" t="s">
        <v>220</v>
      </c>
      <c r="IJ108" s="5" t="s">
        <v>220</v>
      </c>
      <c r="IK108" s="5" t="s">
        <v>220</v>
      </c>
      <c r="IL108" s="5" t="s">
        <v>220</v>
      </c>
      <c r="IM108" s="5" t="s">
        <v>220</v>
      </c>
      <c r="IN108" s="5" t="s">
        <v>220</v>
      </c>
      <c r="IO108" s="5" t="s">
        <v>220</v>
      </c>
      <c r="IP108" s="5" t="s">
        <v>220</v>
      </c>
      <c r="IQ108" s="5" t="s">
        <v>220</v>
      </c>
      <c r="IR108" s="5" t="s">
        <v>220</v>
      </c>
      <c r="IS108" s="5" t="s">
        <v>220</v>
      </c>
      <c r="IT108" s="5" t="s">
        <v>220</v>
      </c>
      <c r="IU108" s="5" t="s">
        <v>220</v>
      </c>
      <c r="IV108" s="5" t="s">
        <v>220</v>
      </c>
      <c r="IW108" s="5" t="s">
        <v>220</v>
      </c>
      <c r="IX108" s="5" t="s">
        <v>220</v>
      </c>
      <c r="IY108" t="s">
        <v>220</v>
      </c>
      <c r="IZ108" t="s">
        <v>220</v>
      </c>
      <c r="JA108" t="s">
        <v>220</v>
      </c>
      <c r="JB108" t="s">
        <v>220</v>
      </c>
      <c r="JC108" t="s">
        <v>220</v>
      </c>
      <c r="JD108" t="s">
        <v>220</v>
      </c>
      <c r="JE108" t="s">
        <v>220</v>
      </c>
      <c r="JF108" t="s">
        <v>220</v>
      </c>
      <c r="JG108" t="s">
        <v>220</v>
      </c>
      <c r="JH108" t="s">
        <v>220</v>
      </c>
      <c r="JI108" t="s">
        <v>220</v>
      </c>
      <c r="JJ108" t="s">
        <v>220</v>
      </c>
      <c r="JK108" t="s">
        <v>220</v>
      </c>
      <c r="JL108" t="s">
        <v>220</v>
      </c>
      <c r="JM108" t="s">
        <v>220</v>
      </c>
      <c r="JN108" t="s">
        <v>220</v>
      </c>
      <c r="JO108" t="s">
        <v>220</v>
      </c>
      <c r="JP108" t="s">
        <v>220</v>
      </c>
      <c r="JQ108" t="s">
        <v>220</v>
      </c>
      <c r="JR108" t="s">
        <v>220</v>
      </c>
      <c r="JS108" t="s">
        <v>220</v>
      </c>
      <c r="JT108" t="s">
        <v>220</v>
      </c>
      <c r="JU108" t="s">
        <v>220</v>
      </c>
      <c r="JV108" t="s">
        <v>220</v>
      </c>
      <c r="JW108" t="s">
        <v>220</v>
      </c>
      <c r="JX108" t="s">
        <v>220</v>
      </c>
      <c r="JY108" t="s">
        <v>220</v>
      </c>
      <c r="JZ108" t="s">
        <v>220</v>
      </c>
      <c r="KA108" t="s">
        <v>220</v>
      </c>
      <c r="KB108" t="s">
        <v>220</v>
      </c>
      <c r="KC108" t="s">
        <v>220</v>
      </c>
      <c r="KD108" t="s">
        <v>220</v>
      </c>
    </row>
    <row r="109" spans="1:290" hidden="1" x14ac:dyDescent="0.3">
      <c r="A109" s="1" t="s">
        <v>107</v>
      </c>
      <c r="B109" s="2">
        <v>4061513</v>
      </c>
      <c r="C109" s="5">
        <v>1042353</v>
      </c>
      <c r="D109" s="5">
        <v>1052800</v>
      </c>
      <c r="E109" s="5">
        <v>1010955</v>
      </c>
      <c r="F109" s="5">
        <v>1015465</v>
      </c>
      <c r="G109" s="5">
        <v>1026454</v>
      </c>
      <c r="H109" s="5">
        <v>1112579</v>
      </c>
      <c r="I109" s="5">
        <v>1086481</v>
      </c>
      <c r="J109" s="5">
        <v>1043281</v>
      </c>
      <c r="K109" s="5">
        <v>1069856</v>
      </c>
      <c r="L109" s="5">
        <v>1057476</v>
      </c>
      <c r="M109" s="5">
        <v>1075116</v>
      </c>
      <c r="N109" s="5">
        <v>1079837</v>
      </c>
      <c r="O109" s="5">
        <v>1051453</v>
      </c>
      <c r="P109" s="5">
        <v>1011699</v>
      </c>
      <c r="Q109" s="5">
        <v>1013156</v>
      </c>
      <c r="R109" s="5">
        <v>967784</v>
      </c>
      <c r="S109" s="5">
        <v>978743</v>
      </c>
      <c r="T109" s="5">
        <v>960107</v>
      </c>
      <c r="U109" s="5">
        <v>916202</v>
      </c>
      <c r="V109" s="5">
        <v>900848</v>
      </c>
      <c r="W109" s="5">
        <v>882486</v>
      </c>
      <c r="X109" s="5">
        <v>843272</v>
      </c>
      <c r="Y109" s="5">
        <v>882057</v>
      </c>
      <c r="Z109" s="5">
        <v>898452</v>
      </c>
      <c r="AA109" s="5">
        <v>885788</v>
      </c>
      <c r="AB109" s="5">
        <v>868627</v>
      </c>
      <c r="AC109" s="5">
        <v>855002</v>
      </c>
      <c r="AD109" s="5">
        <v>816240</v>
      </c>
      <c r="AE109" s="5">
        <v>835750</v>
      </c>
      <c r="AF109" s="5">
        <v>808431</v>
      </c>
      <c r="AG109" s="5">
        <v>800227</v>
      </c>
      <c r="AH109" s="5">
        <v>777396</v>
      </c>
      <c r="AI109" s="5">
        <v>13667757</v>
      </c>
      <c r="AJ109" s="5">
        <v>14591253</v>
      </c>
      <c r="AK109" s="5">
        <v>14692658</v>
      </c>
      <c r="AL109" s="5">
        <v>14147335</v>
      </c>
      <c r="AM109" s="5">
        <v>14369559</v>
      </c>
      <c r="AN109" s="5">
        <v>13942499</v>
      </c>
      <c r="AO109" s="5">
        <v>13264062</v>
      </c>
      <c r="AP109" s="5">
        <v>13106314</v>
      </c>
      <c r="AQ109" s="5">
        <v>13192752</v>
      </c>
      <c r="AR109" s="5">
        <v>13162216</v>
      </c>
      <c r="AS109" s="5">
        <v>12197293</v>
      </c>
      <c r="AT109" s="5">
        <v>12744432</v>
      </c>
      <c r="AU109" s="5">
        <v>12951059</v>
      </c>
      <c r="AV109" s="5">
        <v>12907620</v>
      </c>
      <c r="AW109" s="5">
        <v>11683688</v>
      </c>
      <c r="AX109" s="5">
        <v>11343539</v>
      </c>
      <c r="AY109" s="5">
        <v>11171607</v>
      </c>
      <c r="AZ109" s="5">
        <v>11157622</v>
      </c>
      <c r="BA109" s="5">
        <v>10957289</v>
      </c>
      <c r="BB109" s="5">
        <v>11741063</v>
      </c>
      <c r="BC109" s="5">
        <v>11344303</v>
      </c>
      <c r="BD109" s="5">
        <v>11985676</v>
      </c>
      <c r="BE109" s="5">
        <v>12423924</v>
      </c>
      <c r="BF109" s="5">
        <v>13195884</v>
      </c>
      <c r="BG109" s="5">
        <v>11560623</v>
      </c>
      <c r="BH109" s="5">
        <v>10203115</v>
      </c>
      <c r="BI109" s="5">
        <v>9813190</v>
      </c>
      <c r="BJ109" s="5">
        <v>9349818</v>
      </c>
      <c r="BK109" s="5">
        <v>10017703</v>
      </c>
      <c r="BL109" s="5">
        <v>10291034</v>
      </c>
      <c r="BM109" s="5">
        <v>9933314</v>
      </c>
      <c r="BN109" s="5">
        <v>9921904</v>
      </c>
      <c r="BO109" s="6">
        <v>11.08069914894474</v>
      </c>
      <c r="BP109" s="6">
        <v>10.88354863221884</v>
      </c>
      <c r="BQ109" s="6">
        <v>10.56693918126919</v>
      </c>
      <c r="BR109" s="6">
        <v>10.201631764758011</v>
      </c>
      <c r="BS109" s="6">
        <v>8.8552433913258604</v>
      </c>
      <c r="BT109" s="6">
        <v>9.2123795254089806</v>
      </c>
      <c r="BU109" s="6">
        <v>9.2503228312322001</v>
      </c>
      <c r="BV109" s="6">
        <v>9.1819941128037392</v>
      </c>
      <c r="BW109" s="6">
        <v>9.3756542936619507</v>
      </c>
      <c r="BX109" s="6">
        <v>9.6573350128040705</v>
      </c>
      <c r="BY109" s="6">
        <v>8.1717693718631192</v>
      </c>
      <c r="BZ109" s="6">
        <v>7.7229248488429203</v>
      </c>
      <c r="CA109" s="6">
        <v>7.7016281279334402</v>
      </c>
      <c r="CB109" s="6">
        <v>7.0692963025563902</v>
      </c>
      <c r="CC109" s="6">
        <v>6.9822347375579499</v>
      </c>
      <c r="CD109" s="6">
        <v>7.1105669131056999</v>
      </c>
      <c r="CE109" s="6">
        <v>6.73322823253908</v>
      </c>
      <c r="CF109" s="6">
        <v>6.6432178913391899</v>
      </c>
      <c r="CG109" s="6">
        <v>6.9971469173828398</v>
      </c>
      <c r="CH109" s="6">
        <v>6.8437738664014303</v>
      </c>
      <c r="CI109" s="6" t="s">
        <v>220</v>
      </c>
      <c r="CJ109" s="6" t="s">
        <v>220</v>
      </c>
      <c r="CK109" s="6" t="s">
        <v>220</v>
      </c>
      <c r="CL109" s="6" t="s">
        <v>220</v>
      </c>
      <c r="CM109" s="6" t="s">
        <v>220</v>
      </c>
      <c r="CN109" s="6" t="s">
        <v>220</v>
      </c>
      <c r="CO109" s="6" t="s">
        <v>220</v>
      </c>
      <c r="CP109" s="6" t="s">
        <v>220</v>
      </c>
      <c r="CQ109" s="6" t="s">
        <v>220</v>
      </c>
      <c r="CR109" s="6" t="s">
        <v>220</v>
      </c>
      <c r="CS109" s="6" t="s">
        <v>220</v>
      </c>
      <c r="CT109" s="6" t="s">
        <v>220</v>
      </c>
      <c r="CU109" s="6">
        <v>7.5627037966988704</v>
      </c>
      <c r="CV109" s="6">
        <v>7.4211618893831197</v>
      </c>
      <c r="CW109" s="6">
        <v>7.3833723522209604</v>
      </c>
      <c r="CX109" s="6">
        <v>7.1460665203018197</v>
      </c>
      <c r="CY109" s="6">
        <v>6.2768674893289704</v>
      </c>
      <c r="CZ109" s="6">
        <v>6.28138038780068</v>
      </c>
      <c r="DA109" s="6">
        <v>6.2508939326315103</v>
      </c>
      <c r="DB109" s="6">
        <v>6.0482686441701503</v>
      </c>
      <c r="DC109" s="6">
        <v>6.1166342755537002</v>
      </c>
      <c r="DD109" s="6">
        <v>6.2247969277521502</v>
      </c>
      <c r="DE109" s="6">
        <v>6.17976538844575</v>
      </c>
      <c r="DF109" s="6">
        <v>5.3928651975747499</v>
      </c>
      <c r="DG109" s="6">
        <v>5.4587244738003902</v>
      </c>
      <c r="DH109" s="6">
        <v>4.7674959908543597</v>
      </c>
      <c r="DI109" s="6">
        <v>4.5825525616491998</v>
      </c>
      <c r="DJ109" s="6">
        <v>4.7085000585716701</v>
      </c>
      <c r="DK109" s="6">
        <v>4.4396357167196703</v>
      </c>
      <c r="DL109" s="6">
        <v>4.2185496637668498</v>
      </c>
      <c r="DM109" s="6">
        <v>4.5865481979432499</v>
      </c>
      <c r="DN109" s="6">
        <v>4.3511786601123097</v>
      </c>
      <c r="DO109" s="6" t="s">
        <v>220</v>
      </c>
      <c r="DP109" s="6" t="s">
        <v>220</v>
      </c>
      <c r="DQ109" s="6" t="s">
        <v>220</v>
      </c>
      <c r="DR109" s="6" t="s">
        <v>220</v>
      </c>
      <c r="DS109" s="6" t="s">
        <v>220</v>
      </c>
      <c r="DT109" s="6" t="s">
        <v>220</v>
      </c>
      <c r="DU109" s="6" t="s">
        <v>220</v>
      </c>
      <c r="DV109" s="6" t="s">
        <v>220</v>
      </c>
      <c r="DW109" s="6" t="s">
        <v>220</v>
      </c>
      <c r="DX109" s="6" t="s">
        <v>220</v>
      </c>
      <c r="DY109" s="6" t="s">
        <v>220</v>
      </c>
      <c r="DZ109" s="6" t="s">
        <v>220</v>
      </c>
      <c r="EA109" s="6">
        <v>11.080699148944744</v>
      </c>
      <c r="EB109" s="6">
        <v>10.883548632218845</v>
      </c>
      <c r="EC109" s="6">
        <v>10.566939181269197</v>
      </c>
      <c r="ED109" s="6">
        <v>10.201631764758018</v>
      </c>
      <c r="EE109" s="6">
        <v>8.8552433913258657</v>
      </c>
      <c r="EF109" s="6">
        <v>9.2123795254089824</v>
      </c>
      <c r="EG109" s="6">
        <v>9.2503228312322072</v>
      </c>
      <c r="EH109" s="6">
        <v>9.181994112803741</v>
      </c>
      <c r="EI109" s="6">
        <v>9.3756542936619507</v>
      </c>
      <c r="EJ109" s="6">
        <v>9.6573350128040722</v>
      </c>
      <c r="EK109" s="6">
        <v>8.1717693718631299</v>
      </c>
      <c r="EL109" s="6">
        <v>7.7229248488429274</v>
      </c>
      <c r="EM109" s="6">
        <v>7.7016281279334402</v>
      </c>
      <c r="EN109" s="6">
        <v>7.0692963025563929</v>
      </c>
      <c r="EO109" s="6">
        <v>6.9822347375579499</v>
      </c>
      <c r="EP109" s="6">
        <v>7.1105669131056999</v>
      </c>
      <c r="EQ109" s="6">
        <v>6.7332282325390835</v>
      </c>
      <c r="ER109" s="6">
        <v>6.6432178913391944</v>
      </c>
      <c r="ES109" s="6">
        <v>6.9971469173828478</v>
      </c>
      <c r="ET109" s="6">
        <v>6.8437738664014347</v>
      </c>
      <c r="EU109" s="6" t="s">
        <v>220</v>
      </c>
      <c r="EV109" s="6" t="s">
        <v>220</v>
      </c>
      <c r="EW109" s="6" t="s">
        <v>220</v>
      </c>
      <c r="EX109" s="6" t="s">
        <v>220</v>
      </c>
      <c r="EY109" s="6" t="s">
        <v>220</v>
      </c>
      <c r="EZ109" s="6" t="s">
        <v>220</v>
      </c>
      <c r="FA109" s="6" t="s">
        <v>220</v>
      </c>
      <c r="FB109" s="6" t="s">
        <v>220</v>
      </c>
      <c r="FC109" s="6" t="s">
        <v>220</v>
      </c>
      <c r="FD109" s="6" t="s">
        <v>220</v>
      </c>
      <c r="FE109" s="6" t="s">
        <v>220</v>
      </c>
      <c r="FF109" s="6" t="s">
        <v>220</v>
      </c>
      <c r="FG109" s="6">
        <v>7.5627037966988748</v>
      </c>
      <c r="FH109" s="6">
        <v>7.4211618893831224</v>
      </c>
      <c r="FI109" s="6">
        <v>7.3833723522209649</v>
      </c>
      <c r="FJ109" s="6">
        <v>7.1460665203018268</v>
      </c>
      <c r="FK109" s="6">
        <v>6.2768674893289713</v>
      </c>
      <c r="FL109" s="6">
        <v>6.2813803878006853</v>
      </c>
      <c r="FM109" s="6">
        <v>6.2508939326315138</v>
      </c>
      <c r="FN109" s="6">
        <v>6.0482686441701574</v>
      </c>
      <c r="FO109" s="6">
        <v>6.1166342755537029</v>
      </c>
      <c r="FP109" s="6">
        <v>6.2247969277521582</v>
      </c>
      <c r="FQ109" s="6">
        <v>6.1797653884457571</v>
      </c>
      <c r="FR109" s="6">
        <v>5.3928651975747588</v>
      </c>
      <c r="FS109" s="6">
        <v>5.4587244738003937</v>
      </c>
      <c r="FT109" s="6">
        <v>4.7674959908543668</v>
      </c>
      <c r="FU109" s="6">
        <v>4.5825525616492016</v>
      </c>
      <c r="FV109" s="6">
        <v>4.7085000585716754</v>
      </c>
      <c r="FW109" s="6">
        <v>4.4396357167196747</v>
      </c>
      <c r="FX109" s="6">
        <v>4.2185496637668569</v>
      </c>
      <c r="FY109" s="6">
        <v>4.586548197943257</v>
      </c>
      <c r="FZ109" s="6">
        <v>4.3511786601123115</v>
      </c>
      <c r="GA109" s="6" t="s">
        <v>220</v>
      </c>
      <c r="GB109" s="6" t="s">
        <v>220</v>
      </c>
      <c r="GC109" s="6" t="s">
        <v>220</v>
      </c>
      <c r="GD109" s="6" t="s">
        <v>220</v>
      </c>
      <c r="GE109" s="6" t="s">
        <v>220</v>
      </c>
      <c r="GF109" s="6" t="s">
        <v>220</v>
      </c>
      <c r="GG109" s="6" t="s">
        <v>220</v>
      </c>
      <c r="GH109" s="6" t="s">
        <v>220</v>
      </c>
      <c r="GI109" s="6" t="s">
        <v>220</v>
      </c>
      <c r="GJ109" s="6" t="s">
        <v>220</v>
      </c>
      <c r="GK109" s="6" t="s">
        <v>220</v>
      </c>
      <c r="GL109" s="6" t="s">
        <v>220</v>
      </c>
      <c r="GM109" s="5">
        <v>122926</v>
      </c>
      <c r="GN109" s="5">
        <v>122557</v>
      </c>
      <c r="GO109" s="5">
        <v>122295</v>
      </c>
      <c r="GP109" s="5">
        <v>121836</v>
      </c>
      <c r="GQ109" s="5">
        <v>121515</v>
      </c>
      <c r="GR109" s="5">
        <v>121601</v>
      </c>
      <c r="GS109" s="5">
        <v>121314</v>
      </c>
      <c r="GT109" s="5">
        <v>120697</v>
      </c>
      <c r="GU109" s="5">
        <v>121251</v>
      </c>
      <c r="GV109" s="5">
        <v>121235</v>
      </c>
      <c r="GW109" s="5">
        <v>121217</v>
      </c>
      <c r="GX109" s="5">
        <v>119300</v>
      </c>
      <c r="GY109" s="5">
        <v>118870</v>
      </c>
      <c r="GZ109" s="5">
        <v>117595</v>
      </c>
      <c r="HA109" s="5">
        <v>116072</v>
      </c>
      <c r="HB109" s="5">
        <v>114751</v>
      </c>
      <c r="HC109" s="5">
        <v>113210</v>
      </c>
      <c r="HD109" s="5">
        <v>112257</v>
      </c>
      <c r="HE109" s="5">
        <v>109717</v>
      </c>
      <c r="HF109" s="5">
        <v>108310</v>
      </c>
      <c r="HG109" s="5" t="s">
        <v>220</v>
      </c>
      <c r="HH109" s="5" t="s">
        <v>220</v>
      </c>
      <c r="HI109" s="5" t="s">
        <v>220</v>
      </c>
      <c r="HJ109" s="5" t="s">
        <v>220</v>
      </c>
      <c r="HK109" s="5" t="s">
        <v>220</v>
      </c>
      <c r="HL109" s="5" t="s">
        <v>220</v>
      </c>
      <c r="HM109" s="5" t="s">
        <v>220</v>
      </c>
      <c r="HN109" s="5" t="s">
        <v>220</v>
      </c>
      <c r="HO109" s="5" t="s">
        <v>220</v>
      </c>
      <c r="HP109" s="5" t="s">
        <v>220</v>
      </c>
      <c r="HQ109" s="5" t="s">
        <v>220</v>
      </c>
      <c r="HR109" s="5" t="s">
        <v>220</v>
      </c>
      <c r="HS109" s="5">
        <v>147340</v>
      </c>
      <c r="HT109" s="5">
        <v>146741</v>
      </c>
      <c r="HU109" s="5">
        <v>146353</v>
      </c>
      <c r="HV109" s="5">
        <v>145622</v>
      </c>
      <c r="HW109" s="5">
        <v>145033</v>
      </c>
      <c r="HX109" s="5">
        <v>145033</v>
      </c>
      <c r="HY109" s="5">
        <v>144175</v>
      </c>
      <c r="HZ109" s="5">
        <v>143130</v>
      </c>
      <c r="IA109" s="5">
        <v>143688</v>
      </c>
      <c r="IB109" s="5">
        <v>145632</v>
      </c>
      <c r="IC109" s="5">
        <v>143813</v>
      </c>
      <c r="ID109" s="5">
        <v>141530</v>
      </c>
      <c r="IE109" s="5">
        <v>140724</v>
      </c>
      <c r="IF109" s="5">
        <v>139211</v>
      </c>
      <c r="IG109" s="5">
        <v>137295</v>
      </c>
      <c r="IH109" s="5">
        <v>135649</v>
      </c>
      <c r="II109" s="5">
        <v>133737</v>
      </c>
      <c r="IJ109" s="5">
        <v>132491</v>
      </c>
      <c r="IK109" s="5">
        <v>129564</v>
      </c>
      <c r="IL109" s="5">
        <v>127755</v>
      </c>
      <c r="IM109" s="5" t="s">
        <v>220</v>
      </c>
      <c r="IN109" s="5" t="s">
        <v>220</v>
      </c>
      <c r="IO109" s="5" t="s">
        <v>220</v>
      </c>
      <c r="IP109" s="5" t="s">
        <v>220</v>
      </c>
      <c r="IQ109" s="5" t="s">
        <v>220</v>
      </c>
      <c r="IR109" s="5" t="s">
        <v>220</v>
      </c>
      <c r="IS109" s="5" t="s">
        <v>220</v>
      </c>
      <c r="IT109" s="5" t="s">
        <v>220</v>
      </c>
      <c r="IU109" s="5" t="s">
        <v>220</v>
      </c>
      <c r="IV109" s="5" t="s">
        <v>220</v>
      </c>
      <c r="IW109" s="5" t="s">
        <v>220</v>
      </c>
      <c r="IX109" s="5" t="s">
        <v>220</v>
      </c>
      <c r="IY109">
        <v>9014805</v>
      </c>
      <c r="IZ109">
        <v>9027899</v>
      </c>
      <c r="JA109">
        <v>8997352</v>
      </c>
      <c r="JB109">
        <v>8181382</v>
      </c>
      <c r="JC109">
        <v>8424680</v>
      </c>
      <c r="JD109">
        <v>9391216</v>
      </c>
      <c r="JE109">
        <v>9284816</v>
      </c>
      <c r="JF109">
        <v>9388538</v>
      </c>
      <c r="JG109">
        <v>9288556</v>
      </c>
      <c r="JH109">
        <v>8720911</v>
      </c>
      <c r="JI109">
        <v>6417331</v>
      </c>
      <c r="JJ109">
        <v>9138389</v>
      </c>
      <c r="JK109">
        <v>9001242</v>
      </c>
      <c r="JL109">
        <v>9077994</v>
      </c>
      <c r="JM109">
        <v>9051942</v>
      </c>
      <c r="JN109">
        <v>8903621</v>
      </c>
      <c r="JO109">
        <v>8425421</v>
      </c>
      <c r="JP109">
        <v>8779771</v>
      </c>
      <c r="JQ109">
        <v>8311392</v>
      </c>
      <c r="JR109">
        <v>8906851</v>
      </c>
      <c r="JS109" t="s">
        <v>220</v>
      </c>
      <c r="JT109" t="s">
        <v>220</v>
      </c>
      <c r="JU109" t="s">
        <v>220</v>
      </c>
      <c r="JV109" t="s">
        <v>220</v>
      </c>
      <c r="JW109" t="s">
        <v>220</v>
      </c>
      <c r="JX109" t="s">
        <v>220</v>
      </c>
      <c r="JY109" t="s">
        <v>220</v>
      </c>
      <c r="JZ109" t="s">
        <v>220</v>
      </c>
      <c r="KA109" t="s">
        <v>220</v>
      </c>
      <c r="KB109" t="s">
        <v>220</v>
      </c>
      <c r="KC109" t="s">
        <v>220</v>
      </c>
      <c r="KD109" t="s">
        <v>220</v>
      </c>
    </row>
    <row r="110" spans="1:290" hidden="1" x14ac:dyDescent="0.3">
      <c r="A110" s="1" t="s">
        <v>108</v>
      </c>
      <c r="B110" s="2">
        <v>4057010</v>
      </c>
      <c r="C110" s="5">
        <v>2062382</v>
      </c>
      <c r="D110" s="5">
        <v>2113075</v>
      </c>
      <c r="E110" s="5">
        <v>1943853</v>
      </c>
      <c r="F110" s="5">
        <v>2051275</v>
      </c>
      <c r="G110" s="5">
        <v>2024584</v>
      </c>
      <c r="H110" s="5">
        <v>2126115</v>
      </c>
      <c r="I110" s="5">
        <v>2087705</v>
      </c>
      <c r="J110" s="5">
        <v>2045999</v>
      </c>
      <c r="K110" s="5">
        <v>2162419</v>
      </c>
      <c r="L110" s="5">
        <v>2296157</v>
      </c>
      <c r="M110" s="5">
        <v>2091825</v>
      </c>
      <c r="N110" s="5">
        <v>2121389</v>
      </c>
      <c r="O110" s="5">
        <v>2134883</v>
      </c>
      <c r="P110" s="5">
        <v>2118106</v>
      </c>
      <c r="Q110" s="5">
        <v>2179756</v>
      </c>
      <c r="R110" s="5">
        <v>2297110</v>
      </c>
      <c r="S110" s="5">
        <v>2255445</v>
      </c>
      <c r="T110" s="5">
        <v>2300017</v>
      </c>
      <c r="U110" s="5">
        <v>2162623</v>
      </c>
      <c r="V110" s="5">
        <v>2286143</v>
      </c>
      <c r="W110" s="5">
        <v>2248255</v>
      </c>
      <c r="X110" s="5">
        <v>2248915</v>
      </c>
      <c r="Y110" s="5">
        <v>2039042</v>
      </c>
      <c r="Z110" s="5">
        <v>2079611</v>
      </c>
      <c r="AA110" s="5">
        <v>2040608</v>
      </c>
      <c r="AB110" s="5">
        <v>1922217</v>
      </c>
      <c r="AC110" s="5">
        <v>1929835</v>
      </c>
      <c r="AD110" s="5">
        <v>1804858</v>
      </c>
      <c r="AE110" s="5">
        <v>1832266</v>
      </c>
      <c r="AF110" s="5">
        <v>1804838</v>
      </c>
      <c r="AG110" s="5">
        <v>1741855</v>
      </c>
      <c r="AH110" s="5">
        <v>1686722</v>
      </c>
      <c r="AI110" s="5">
        <v>18332630</v>
      </c>
      <c r="AJ110" s="5">
        <v>16435425</v>
      </c>
      <c r="AK110" s="5">
        <v>15283882</v>
      </c>
      <c r="AL110" s="5">
        <v>14866485</v>
      </c>
      <c r="AM110" s="5">
        <v>16487788</v>
      </c>
      <c r="AN110" s="5">
        <v>17059643</v>
      </c>
      <c r="AO110" s="5">
        <v>14591834</v>
      </c>
      <c r="AP110" s="5">
        <v>14092883</v>
      </c>
      <c r="AQ110" s="5">
        <v>14316582</v>
      </c>
      <c r="AR110" s="5">
        <v>14781893</v>
      </c>
      <c r="AS110" s="5">
        <v>14802831</v>
      </c>
      <c r="AT110" s="5">
        <v>15707859</v>
      </c>
      <c r="AU110" s="5">
        <v>15579868</v>
      </c>
      <c r="AV110" s="5">
        <v>15277880</v>
      </c>
      <c r="AW110" s="5">
        <v>14449023</v>
      </c>
      <c r="AX110" s="5">
        <v>16623595</v>
      </c>
      <c r="AY110" s="5">
        <v>15904456</v>
      </c>
      <c r="AZ110" s="5">
        <v>16370957</v>
      </c>
      <c r="BA110" s="5">
        <v>17283920</v>
      </c>
      <c r="BB110" s="5">
        <v>13713896</v>
      </c>
      <c r="BC110" s="5">
        <v>13339247</v>
      </c>
      <c r="BD110" s="5">
        <v>12351107</v>
      </c>
      <c r="BE110" s="5">
        <v>11843011</v>
      </c>
      <c r="BF110" s="5">
        <v>11815514</v>
      </c>
      <c r="BG110" s="5">
        <v>10871860</v>
      </c>
      <c r="BH110" s="5">
        <v>10638256</v>
      </c>
      <c r="BI110" s="5">
        <v>10497321</v>
      </c>
      <c r="BJ110" s="5">
        <v>10159155</v>
      </c>
      <c r="BK110" s="5">
        <v>10311345</v>
      </c>
      <c r="BL110" s="5">
        <v>9639997</v>
      </c>
      <c r="BM110" s="5">
        <v>9270401</v>
      </c>
      <c r="BN110" s="5">
        <v>8440380</v>
      </c>
      <c r="BO110" s="6">
        <v>13.40096063677824</v>
      </c>
      <c r="BP110" s="6">
        <v>12.922299055973371</v>
      </c>
      <c r="BQ110" s="6">
        <v>13.238038061520079</v>
      </c>
      <c r="BR110" s="6">
        <v>12.68328234878307</v>
      </c>
      <c r="BS110" s="6">
        <v>13.922613238077551</v>
      </c>
      <c r="BT110" s="6">
        <v>13.5005281981026</v>
      </c>
      <c r="BU110" s="6">
        <v>12.995185141188591</v>
      </c>
      <c r="BV110" s="6">
        <v>11.08734657250565</v>
      </c>
      <c r="BW110" s="6">
        <v>11.39973335417419</v>
      </c>
      <c r="BX110" s="6">
        <v>11.192348261748529</v>
      </c>
      <c r="BY110" s="6">
        <v>11.72932726207976</v>
      </c>
      <c r="BZ110" s="6">
        <v>11.72312103060777</v>
      </c>
      <c r="CA110" s="6">
        <v>10.81178687544001</v>
      </c>
      <c r="CB110" s="6">
        <v>10.12564999107693</v>
      </c>
      <c r="CC110" s="6">
        <v>9.6132778164161401</v>
      </c>
      <c r="CD110" s="6">
        <v>8.6796452934339197</v>
      </c>
      <c r="CE110" s="6">
        <v>8.0240484693707792</v>
      </c>
      <c r="CF110" s="6">
        <v>8.1095922334486996</v>
      </c>
      <c r="CG110" s="6">
        <v>7.61649164001307</v>
      </c>
      <c r="CH110" s="6">
        <v>7.46799303455645</v>
      </c>
      <c r="CI110" s="6" t="s">
        <v>220</v>
      </c>
      <c r="CJ110" s="6" t="s">
        <v>220</v>
      </c>
      <c r="CK110" s="6" t="s">
        <v>220</v>
      </c>
      <c r="CL110" s="6" t="s">
        <v>220</v>
      </c>
      <c r="CM110" s="6" t="s">
        <v>220</v>
      </c>
      <c r="CN110" s="6" t="s">
        <v>220</v>
      </c>
      <c r="CO110" s="6" t="s">
        <v>220</v>
      </c>
      <c r="CP110" s="6" t="s">
        <v>220</v>
      </c>
      <c r="CQ110" s="6" t="s">
        <v>220</v>
      </c>
      <c r="CR110" s="6" t="s">
        <v>220</v>
      </c>
      <c r="CS110" s="6" t="s">
        <v>220</v>
      </c>
      <c r="CT110" s="6" t="s">
        <v>220</v>
      </c>
      <c r="CU110" s="6">
        <v>9.0878927524786395</v>
      </c>
      <c r="CV110" s="6">
        <v>8.9898000328246805</v>
      </c>
      <c r="CW110" s="6">
        <v>9.0851043813269001</v>
      </c>
      <c r="CX110" s="6">
        <v>8.7294736265430597</v>
      </c>
      <c r="CY110" s="6">
        <v>9.6247186399607898</v>
      </c>
      <c r="CZ110" s="6">
        <v>9.5461991465217899</v>
      </c>
      <c r="DA110" s="6">
        <v>9.1631458854514207</v>
      </c>
      <c r="DB110" s="6">
        <v>7.7039521543665996</v>
      </c>
      <c r="DC110" s="6">
        <v>8.20510340880241</v>
      </c>
      <c r="DD110" s="6">
        <v>8.2062442213132805</v>
      </c>
      <c r="DE110" s="6">
        <v>8.49400312633834</v>
      </c>
      <c r="DF110" s="6">
        <v>8.5335045610009406</v>
      </c>
      <c r="DG110" s="6">
        <v>7.7631184247748797</v>
      </c>
      <c r="DH110" s="6">
        <v>7.2118241707643502</v>
      </c>
      <c r="DI110" s="6">
        <v>7.0445741009917002</v>
      </c>
      <c r="DJ110" s="6">
        <v>6.1272472983375899</v>
      </c>
      <c r="DK110" s="6">
        <v>5.5393138709922702</v>
      </c>
      <c r="DL110" s="6">
        <v>5.7085898684431804</v>
      </c>
      <c r="DM110" s="6">
        <v>5.2482802773701502</v>
      </c>
      <c r="DN110" s="6">
        <v>5.2004638944266697</v>
      </c>
      <c r="DO110" s="6" t="s">
        <v>220</v>
      </c>
      <c r="DP110" s="6" t="s">
        <v>220</v>
      </c>
      <c r="DQ110" s="6" t="s">
        <v>220</v>
      </c>
      <c r="DR110" s="6" t="s">
        <v>220</v>
      </c>
      <c r="DS110" s="6" t="s">
        <v>220</v>
      </c>
      <c r="DT110" s="6" t="s">
        <v>220</v>
      </c>
      <c r="DU110" s="6" t="s">
        <v>220</v>
      </c>
      <c r="DV110" s="6" t="s">
        <v>220</v>
      </c>
      <c r="DW110" s="6" t="s">
        <v>220</v>
      </c>
      <c r="DX110" s="6" t="s">
        <v>220</v>
      </c>
      <c r="DY110" s="6" t="s">
        <v>220</v>
      </c>
      <c r="DZ110" s="6" t="s">
        <v>220</v>
      </c>
      <c r="EA110" s="6">
        <v>13.400960636778249</v>
      </c>
      <c r="EB110" s="6">
        <v>12.922299055973378</v>
      </c>
      <c r="EC110" s="6">
        <v>13.238038061520085</v>
      </c>
      <c r="ED110" s="6">
        <v>12.683282348783074</v>
      </c>
      <c r="EE110" s="6">
        <v>13.922613238077551</v>
      </c>
      <c r="EF110" s="6">
        <v>13.500528198102606</v>
      </c>
      <c r="EG110" s="6">
        <v>12.995185141188598</v>
      </c>
      <c r="EH110" s="6">
        <v>11.087346572505655</v>
      </c>
      <c r="EI110" s="6">
        <v>11.399733354174192</v>
      </c>
      <c r="EJ110" s="6">
        <v>11.192348261748538</v>
      </c>
      <c r="EK110" s="6">
        <v>11.729327262079762</v>
      </c>
      <c r="EL110" s="6">
        <v>11.723121030607777</v>
      </c>
      <c r="EM110" s="6">
        <v>10.811786875440012</v>
      </c>
      <c r="EN110" s="6">
        <v>10.125649991076934</v>
      </c>
      <c r="EO110" s="6">
        <v>9.613277816416149</v>
      </c>
      <c r="EP110" s="6">
        <v>8.6796452934339232</v>
      </c>
      <c r="EQ110" s="6">
        <v>8.0240484693707899</v>
      </c>
      <c r="ER110" s="6">
        <v>8.1095922334487085</v>
      </c>
      <c r="ES110" s="6">
        <v>7.6164916400130771</v>
      </c>
      <c r="ET110" s="6">
        <v>7.4679930345564562</v>
      </c>
      <c r="EU110" s="6" t="s">
        <v>220</v>
      </c>
      <c r="EV110" s="6" t="s">
        <v>220</v>
      </c>
      <c r="EW110" s="6" t="s">
        <v>220</v>
      </c>
      <c r="EX110" s="6" t="s">
        <v>220</v>
      </c>
      <c r="EY110" s="6" t="s">
        <v>220</v>
      </c>
      <c r="EZ110" s="6" t="s">
        <v>220</v>
      </c>
      <c r="FA110" s="6" t="s">
        <v>220</v>
      </c>
      <c r="FB110" s="6" t="s">
        <v>220</v>
      </c>
      <c r="FC110" s="6" t="s">
        <v>220</v>
      </c>
      <c r="FD110" s="6" t="s">
        <v>220</v>
      </c>
      <c r="FE110" s="6" t="s">
        <v>220</v>
      </c>
      <c r="FF110" s="6" t="s">
        <v>220</v>
      </c>
      <c r="FG110" s="6">
        <v>9.0878927524786448</v>
      </c>
      <c r="FH110" s="6">
        <v>8.9898000328246859</v>
      </c>
      <c r="FI110" s="6">
        <v>9.0851043813269037</v>
      </c>
      <c r="FJ110" s="6">
        <v>8.7294736265430632</v>
      </c>
      <c r="FK110" s="6">
        <v>9.6247186399607916</v>
      </c>
      <c r="FL110" s="6">
        <v>9.5461991465217917</v>
      </c>
      <c r="FM110" s="6">
        <v>9.1631458854514278</v>
      </c>
      <c r="FN110" s="6">
        <v>7.7039521543666067</v>
      </c>
      <c r="FO110" s="6">
        <v>8.2051034088024117</v>
      </c>
      <c r="FP110" s="6">
        <v>8.2062442213132876</v>
      </c>
      <c r="FQ110" s="6">
        <v>8.4940031263383489</v>
      </c>
      <c r="FR110" s="6">
        <v>8.5335045610009423</v>
      </c>
      <c r="FS110" s="6">
        <v>7.7631184247748877</v>
      </c>
      <c r="FT110" s="6">
        <v>7.2118241707643573</v>
      </c>
      <c r="FU110" s="6">
        <v>7.0445741009917038</v>
      </c>
      <c r="FV110" s="6">
        <v>6.1272472983375978</v>
      </c>
      <c r="FW110" s="6">
        <v>5.53931387099228</v>
      </c>
      <c r="FX110" s="6">
        <v>5.7085898684431884</v>
      </c>
      <c r="FY110" s="6">
        <v>5.2482802773701529</v>
      </c>
      <c r="FZ110" s="6">
        <v>5.2004638944266741</v>
      </c>
      <c r="GA110" s="6" t="s">
        <v>220</v>
      </c>
      <c r="GB110" s="6" t="s">
        <v>220</v>
      </c>
      <c r="GC110" s="6" t="s">
        <v>220</v>
      </c>
      <c r="GD110" s="6" t="s">
        <v>220</v>
      </c>
      <c r="GE110" s="6" t="s">
        <v>220</v>
      </c>
      <c r="GF110" s="6" t="s">
        <v>220</v>
      </c>
      <c r="GG110" s="6" t="s">
        <v>220</v>
      </c>
      <c r="GH110" s="6" t="s">
        <v>220</v>
      </c>
      <c r="GI110" s="6" t="s">
        <v>220</v>
      </c>
      <c r="GJ110" s="6" t="s">
        <v>220</v>
      </c>
      <c r="GK110" s="6" t="s">
        <v>220</v>
      </c>
      <c r="GL110" s="6" t="s">
        <v>220</v>
      </c>
      <c r="GM110" s="5">
        <v>154014</v>
      </c>
      <c r="GN110" s="5">
        <v>153477</v>
      </c>
      <c r="GO110" s="5">
        <v>153154</v>
      </c>
      <c r="GP110" s="5">
        <v>153273</v>
      </c>
      <c r="GQ110" s="5">
        <v>152896</v>
      </c>
      <c r="GR110" s="5">
        <v>152589</v>
      </c>
      <c r="GS110" s="5">
        <v>152608</v>
      </c>
      <c r="GT110" s="5">
        <v>152387</v>
      </c>
      <c r="GU110" s="5">
        <v>151974</v>
      </c>
      <c r="GV110" s="5">
        <v>151761</v>
      </c>
      <c r="GW110" s="5">
        <v>151375</v>
      </c>
      <c r="GX110" s="5">
        <v>152280</v>
      </c>
      <c r="GY110" s="5">
        <v>150601</v>
      </c>
      <c r="GZ110" s="5">
        <v>147643</v>
      </c>
      <c r="HA110" s="5">
        <v>154469</v>
      </c>
      <c r="HB110" s="5">
        <v>160000</v>
      </c>
      <c r="HC110" s="5">
        <v>159274</v>
      </c>
      <c r="HD110" s="5">
        <v>159133</v>
      </c>
      <c r="HE110" s="5">
        <v>158622</v>
      </c>
      <c r="HF110" s="5">
        <v>158265</v>
      </c>
      <c r="HG110" s="5" t="s">
        <v>220</v>
      </c>
      <c r="HH110" s="5" t="s">
        <v>220</v>
      </c>
      <c r="HI110" s="5" t="s">
        <v>220</v>
      </c>
      <c r="HJ110" s="5" t="s">
        <v>220</v>
      </c>
      <c r="HK110" s="5" t="s">
        <v>220</v>
      </c>
      <c r="HL110" s="5" t="s">
        <v>220</v>
      </c>
      <c r="HM110" s="5" t="s">
        <v>220</v>
      </c>
      <c r="HN110" s="5" t="s">
        <v>220</v>
      </c>
      <c r="HO110" s="5" t="s">
        <v>220</v>
      </c>
      <c r="HP110" s="5" t="s">
        <v>220</v>
      </c>
      <c r="HQ110" s="5" t="s">
        <v>220</v>
      </c>
      <c r="HR110" s="5" t="s">
        <v>220</v>
      </c>
      <c r="HS110" s="5">
        <v>188342</v>
      </c>
      <c r="HT110" s="5">
        <v>188000</v>
      </c>
      <c r="HU110" s="5">
        <v>187594</v>
      </c>
      <c r="HV110" s="5">
        <v>187553</v>
      </c>
      <c r="HW110" s="5">
        <v>186954</v>
      </c>
      <c r="HX110" s="5">
        <v>186545</v>
      </c>
      <c r="HY110" s="5">
        <v>186406</v>
      </c>
      <c r="HZ110" s="5">
        <v>186146</v>
      </c>
      <c r="IA110" s="5">
        <v>185768</v>
      </c>
      <c r="IB110" s="5">
        <v>185433</v>
      </c>
      <c r="IC110" s="5">
        <v>185136</v>
      </c>
      <c r="ID110" s="5">
        <v>186492</v>
      </c>
      <c r="IE110" s="5">
        <v>184726</v>
      </c>
      <c r="IF110" s="5">
        <v>181208</v>
      </c>
      <c r="IG110" s="5">
        <v>187804</v>
      </c>
      <c r="IH110" s="5">
        <v>193954</v>
      </c>
      <c r="II110" s="5">
        <v>192908</v>
      </c>
      <c r="IJ110" s="5">
        <v>192487</v>
      </c>
      <c r="IK110" s="5">
        <v>191778</v>
      </c>
      <c r="IL110" s="5">
        <v>191100</v>
      </c>
      <c r="IM110" s="5" t="s">
        <v>220</v>
      </c>
      <c r="IN110" s="5" t="s">
        <v>220</v>
      </c>
      <c r="IO110" s="5" t="s">
        <v>220</v>
      </c>
      <c r="IP110" s="5" t="s">
        <v>220</v>
      </c>
      <c r="IQ110" s="5" t="s">
        <v>220</v>
      </c>
      <c r="IR110" s="5" t="s">
        <v>220</v>
      </c>
      <c r="IS110" s="5" t="s">
        <v>220</v>
      </c>
      <c r="IT110" s="5" t="s">
        <v>220</v>
      </c>
      <c r="IU110" s="5" t="s">
        <v>220</v>
      </c>
      <c r="IV110" s="5" t="s">
        <v>220</v>
      </c>
      <c r="IW110" s="5" t="s">
        <v>220</v>
      </c>
      <c r="IX110" s="5" t="s">
        <v>220</v>
      </c>
      <c r="IY110">
        <v>9608278</v>
      </c>
      <c r="IZ110">
        <v>9870620</v>
      </c>
      <c r="JA110">
        <v>9587826</v>
      </c>
      <c r="JB110">
        <v>9838623</v>
      </c>
      <c r="JC110">
        <v>9828599</v>
      </c>
      <c r="JD110">
        <v>9960184</v>
      </c>
      <c r="JE110">
        <v>9731505</v>
      </c>
      <c r="JF110">
        <v>9702202</v>
      </c>
      <c r="JG110">
        <v>9658172</v>
      </c>
      <c r="JH110">
        <v>9723230</v>
      </c>
      <c r="JI110">
        <v>9311852</v>
      </c>
      <c r="JJ110">
        <v>9204120</v>
      </c>
      <c r="JK110">
        <v>9367550</v>
      </c>
      <c r="JL110">
        <v>8973957</v>
      </c>
      <c r="JM110">
        <v>8703507</v>
      </c>
      <c r="JN110">
        <v>9542458</v>
      </c>
      <c r="JO110">
        <v>9320667</v>
      </c>
      <c r="JP110">
        <v>9403846</v>
      </c>
      <c r="JQ110">
        <v>9320253</v>
      </c>
      <c r="JR110">
        <v>9586664</v>
      </c>
      <c r="JS110" t="s">
        <v>220</v>
      </c>
      <c r="JT110" t="s">
        <v>220</v>
      </c>
      <c r="JU110" t="s">
        <v>220</v>
      </c>
      <c r="JV110" t="s">
        <v>220</v>
      </c>
      <c r="JW110" t="s">
        <v>220</v>
      </c>
      <c r="JX110" t="s">
        <v>220</v>
      </c>
      <c r="JY110" t="s">
        <v>220</v>
      </c>
      <c r="JZ110" t="s">
        <v>220</v>
      </c>
      <c r="KA110" t="s">
        <v>220</v>
      </c>
      <c r="KB110" t="s">
        <v>220</v>
      </c>
      <c r="KC110" t="s">
        <v>220</v>
      </c>
      <c r="KD110" t="s">
        <v>220</v>
      </c>
    </row>
    <row r="111" spans="1:290" hidden="1" x14ac:dyDescent="0.3">
      <c r="A111" s="1" t="s">
        <v>109</v>
      </c>
      <c r="B111" s="2">
        <v>4057011</v>
      </c>
      <c r="C111" s="5">
        <v>3655635</v>
      </c>
      <c r="D111" s="5">
        <v>3783332</v>
      </c>
      <c r="E111" s="5">
        <v>3469690</v>
      </c>
      <c r="F111" s="5">
        <v>3716539</v>
      </c>
      <c r="G111" s="5">
        <v>3660555</v>
      </c>
      <c r="H111" s="5">
        <v>3814821</v>
      </c>
      <c r="I111" s="5">
        <v>3604310</v>
      </c>
      <c r="J111" s="5">
        <v>3573796</v>
      </c>
      <c r="K111" s="5">
        <v>3692936</v>
      </c>
      <c r="L111" s="5">
        <v>3780839</v>
      </c>
      <c r="M111" s="5">
        <v>3532788</v>
      </c>
      <c r="N111" s="5">
        <v>3526769</v>
      </c>
      <c r="O111" s="5">
        <v>3536402</v>
      </c>
      <c r="P111" s="5">
        <v>3280647</v>
      </c>
      <c r="Q111" s="5">
        <v>3678953</v>
      </c>
      <c r="R111" s="5">
        <v>3490024</v>
      </c>
      <c r="S111" s="5">
        <v>3392514</v>
      </c>
      <c r="T111" s="5">
        <v>3413062</v>
      </c>
      <c r="U111" s="5">
        <v>3190703</v>
      </c>
      <c r="V111" s="5">
        <v>3148564</v>
      </c>
      <c r="W111" s="5">
        <v>2884144</v>
      </c>
      <c r="X111" s="5">
        <v>2757067</v>
      </c>
      <c r="Y111" s="5">
        <v>2764630</v>
      </c>
      <c r="Z111" s="5">
        <v>2815414</v>
      </c>
      <c r="AA111" s="5">
        <v>2807135</v>
      </c>
      <c r="AB111" s="5">
        <v>2674664</v>
      </c>
      <c r="AC111" s="5">
        <v>2689830</v>
      </c>
      <c r="AD111" s="5">
        <v>2527247</v>
      </c>
      <c r="AE111" s="5">
        <v>2581628</v>
      </c>
      <c r="AF111" s="5">
        <v>2430539</v>
      </c>
      <c r="AG111" s="5">
        <v>2401287</v>
      </c>
      <c r="AH111" s="5">
        <v>2383046</v>
      </c>
      <c r="AI111" s="5">
        <v>17270646</v>
      </c>
      <c r="AJ111" s="5">
        <v>17037923</v>
      </c>
      <c r="AK111" s="5">
        <v>17497075</v>
      </c>
      <c r="AL111" s="5">
        <v>17434322</v>
      </c>
      <c r="AM111" s="5">
        <v>16163874</v>
      </c>
      <c r="AN111" s="5">
        <v>17361198</v>
      </c>
      <c r="AO111" s="5">
        <v>10816852</v>
      </c>
      <c r="AP111" s="5">
        <v>10504325</v>
      </c>
      <c r="AQ111" s="5">
        <v>10576411</v>
      </c>
      <c r="AR111" s="5">
        <v>10680859</v>
      </c>
      <c r="AS111" s="5">
        <v>10069863</v>
      </c>
      <c r="AT111" s="5">
        <v>10922342</v>
      </c>
      <c r="AU111" s="5">
        <v>12070736</v>
      </c>
      <c r="AV111" s="5">
        <v>12877398</v>
      </c>
      <c r="AW111" s="5">
        <v>13655925</v>
      </c>
      <c r="AX111" s="5">
        <v>13453843</v>
      </c>
      <c r="AY111" s="5">
        <v>14260828</v>
      </c>
      <c r="AZ111" s="5">
        <v>14495902</v>
      </c>
      <c r="BA111" s="5">
        <v>14775074</v>
      </c>
      <c r="BB111" s="5">
        <v>15147999</v>
      </c>
      <c r="BC111" s="5">
        <v>13859804</v>
      </c>
      <c r="BD111" s="5">
        <v>12965348</v>
      </c>
      <c r="BE111" s="5">
        <v>12913484</v>
      </c>
      <c r="BF111" s="5">
        <v>12751568</v>
      </c>
      <c r="BG111" s="5">
        <v>14806098</v>
      </c>
      <c r="BH111" s="5">
        <v>13772824</v>
      </c>
      <c r="BI111" s="5">
        <v>13820154</v>
      </c>
      <c r="BJ111" s="5">
        <v>14544422</v>
      </c>
      <c r="BK111" s="5">
        <v>14694831</v>
      </c>
      <c r="BL111" s="5">
        <v>14707155</v>
      </c>
      <c r="BM111" s="5">
        <v>15449977</v>
      </c>
      <c r="BN111" s="5">
        <v>14626429</v>
      </c>
      <c r="BO111" s="6">
        <v>10.9884572752867</v>
      </c>
      <c r="BP111" s="6">
        <v>11.37774850317127</v>
      </c>
      <c r="BQ111" s="6">
        <v>11.621585790084991</v>
      </c>
      <c r="BR111" s="6">
        <v>11.43701169286801</v>
      </c>
      <c r="BS111" s="6">
        <v>10.346327264581459</v>
      </c>
      <c r="BT111" s="6">
        <v>9.5803708745443092</v>
      </c>
      <c r="BU111" s="6">
        <v>9.68862278771803</v>
      </c>
      <c r="BV111" s="6">
        <v>10.196189150136149</v>
      </c>
      <c r="BW111" s="6">
        <v>9.8437936644447603</v>
      </c>
      <c r="BX111" s="6">
        <v>9.5573281789191107</v>
      </c>
      <c r="BY111" s="6">
        <v>8.4948536367614604</v>
      </c>
      <c r="BZ111" s="6">
        <v>7.36705257218361</v>
      </c>
      <c r="CA111" s="6">
        <v>7.4005161177943002</v>
      </c>
      <c r="CB111" s="6">
        <v>7.2499491743382602</v>
      </c>
      <c r="CC111" s="6">
        <v>7.1803309256736902</v>
      </c>
      <c r="CD111" s="6">
        <v>7.1799506249813696</v>
      </c>
      <c r="CE111" s="6">
        <v>7.1849666648391102</v>
      </c>
      <c r="CF111" s="6">
        <v>7.20572904916465</v>
      </c>
      <c r="CG111" s="6">
        <v>7.2964171218693803</v>
      </c>
      <c r="CH111" s="6">
        <v>7.3342958885383904</v>
      </c>
      <c r="CI111" s="6" t="s">
        <v>220</v>
      </c>
      <c r="CJ111" s="6" t="s">
        <v>220</v>
      </c>
      <c r="CK111" s="6" t="s">
        <v>220</v>
      </c>
      <c r="CL111" s="6" t="s">
        <v>220</v>
      </c>
      <c r="CM111" s="6" t="s">
        <v>220</v>
      </c>
      <c r="CN111" s="6" t="s">
        <v>220</v>
      </c>
      <c r="CO111" s="6" t="s">
        <v>220</v>
      </c>
      <c r="CP111" s="6" t="s">
        <v>220</v>
      </c>
      <c r="CQ111" s="6" t="s">
        <v>220</v>
      </c>
      <c r="CR111" s="6" t="s">
        <v>220</v>
      </c>
      <c r="CS111" s="6" t="s">
        <v>220</v>
      </c>
      <c r="CT111" s="6" t="s">
        <v>220</v>
      </c>
      <c r="CU111" s="6">
        <v>8.1987762787974106</v>
      </c>
      <c r="CV111" s="6">
        <v>8.8507042537669403</v>
      </c>
      <c r="CW111" s="6">
        <v>9.0274769594018291</v>
      </c>
      <c r="CX111" s="6">
        <v>9.0020167683287706</v>
      </c>
      <c r="CY111" s="6">
        <v>8.0727104958182903</v>
      </c>
      <c r="CZ111" s="6">
        <v>7.4962703881509398</v>
      </c>
      <c r="DA111" s="6">
        <v>7.6997718874521404</v>
      </c>
      <c r="DB111" s="6">
        <v>8.1882648552594404</v>
      </c>
      <c r="DC111" s="6">
        <v>8.0738392990499293</v>
      </c>
      <c r="DD111" s="6">
        <v>7.92843620238187</v>
      </c>
      <c r="DE111" s="6">
        <v>6.8974462975130404</v>
      </c>
      <c r="DF111" s="6">
        <v>5.7218174205811803</v>
      </c>
      <c r="DG111" s="6">
        <v>5.73602815279175</v>
      </c>
      <c r="DH111" s="6">
        <v>5.5565731438609598</v>
      </c>
      <c r="DI111" s="6">
        <v>5.3554952162139298</v>
      </c>
      <c r="DJ111" s="6">
        <v>5.1935086750102997</v>
      </c>
      <c r="DK111" s="6">
        <v>5.1602829335459797</v>
      </c>
      <c r="DL111" s="6">
        <v>5.1644477043873804</v>
      </c>
      <c r="DM111" s="6">
        <v>5.1631262845358803</v>
      </c>
      <c r="DN111" s="6">
        <v>5.1637181034410604</v>
      </c>
      <c r="DO111" s="6" t="s">
        <v>220</v>
      </c>
      <c r="DP111" s="6" t="s">
        <v>220</v>
      </c>
      <c r="DQ111" s="6" t="s">
        <v>220</v>
      </c>
      <c r="DR111" s="6" t="s">
        <v>220</v>
      </c>
      <c r="DS111" s="6" t="s">
        <v>220</v>
      </c>
      <c r="DT111" s="6" t="s">
        <v>220</v>
      </c>
      <c r="DU111" s="6" t="s">
        <v>220</v>
      </c>
      <c r="DV111" s="6" t="s">
        <v>220</v>
      </c>
      <c r="DW111" s="6" t="s">
        <v>220</v>
      </c>
      <c r="DX111" s="6" t="s">
        <v>220</v>
      </c>
      <c r="DY111" s="6" t="s">
        <v>220</v>
      </c>
      <c r="DZ111" s="6" t="s">
        <v>220</v>
      </c>
      <c r="EA111" s="6">
        <v>10.988457275286708</v>
      </c>
      <c r="EB111" s="6">
        <v>11.377748503171279</v>
      </c>
      <c r="EC111" s="6">
        <v>11.621585790084993</v>
      </c>
      <c r="ED111" s="6">
        <v>11.437011692868015</v>
      </c>
      <c r="EE111" s="6">
        <v>10.346327264581463</v>
      </c>
      <c r="EF111" s="6">
        <v>9.580370874544311</v>
      </c>
      <c r="EG111" s="6">
        <v>9.6886227877180371</v>
      </c>
      <c r="EH111" s="6">
        <v>10.196189150136158</v>
      </c>
      <c r="EI111" s="6">
        <v>9.8437936644447674</v>
      </c>
      <c r="EJ111" s="6">
        <v>9.5573281789191125</v>
      </c>
      <c r="EK111" s="6">
        <v>8.4948536367614675</v>
      </c>
      <c r="EL111" s="6">
        <v>7.3670525721836126</v>
      </c>
      <c r="EM111" s="6">
        <v>7.4005161177943002</v>
      </c>
      <c r="EN111" s="6">
        <v>7.2499491743382682</v>
      </c>
      <c r="EO111" s="6">
        <v>7.1803309256736902</v>
      </c>
      <c r="EP111" s="6">
        <v>7.1799506249813758</v>
      </c>
      <c r="EQ111" s="6">
        <v>7.1849666648391137</v>
      </c>
      <c r="ER111" s="6">
        <v>7.20572904916465</v>
      </c>
      <c r="ES111" s="6">
        <v>7.2964171218693812</v>
      </c>
      <c r="ET111" s="6">
        <v>7.334295888538394</v>
      </c>
      <c r="EU111" s="6" t="s">
        <v>220</v>
      </c>
      <c r="EV111" s="6" t="s">
        <v>220</v>
      </c>
      <c r="EW111" s="6" t="s">
        <v>220</v>
      </c>
      <c r="EX111" s="6" t="s">
        <v>220</v>
      </c>
      <c r="EY111" s="6" t="s">
        <v>220</v>
      </c>
      <c r="EZ111" s="6" t="s">
        <v>220</v>
      </c>
      <c r="FA111" s="6" t="s">
        <v>220</v>
      </c>
      <c r="FB111" s="6" t="s">
        <v>220</v>
      </c>
      <c r="FC111" s="6" t="s">
        <v>220</v>
      </c>
      <c r="FD111" s="6" t="s">
        <v>220</v>
      </c>
      <c r="FE111" s="6" t="s">
        <v>220</v>
      </c>
      <c r="FF111" s="6" t="s">
        <v>220</v>
      </c>
      <c r="FG111" s="6">
        <v>8.1987762787974194</v>
      </c>
      <c r="FH111" s="6">
        <v>8.850704253766942</v>
      </c>
      <c r="FI111" s="6">
        <v>9.0274769594018345</v>
      </c>
      <c r="FJ111" s="6">
        <v>9.0020167683287706</v>
      </c>
      <c r="FK111" s="6">
        <v>8.072710495818292</v>
      </c>
      <c r="FL111" s="6">
        <v>7.4962703881509407</v>
      </c>
      <c r="FM111" s="6">
        <v>7.6997718874521448</v>
      </c>
      <c r="FN111" s="6">
        <v>8.1882648552594492</v>
      </c>
      <c r="FO111" s="6">
        <v>8.0738392990499364</v>
      </c>
      <c r="FP111" s="6">
        <v>7.9284362023818753</v>
      </c>
      <c r="FQ111" s="6">
        <v>6.8974462975130502</v>
      </c>
      <c r="FR111" s="6">
        <v>5.72181742058119</v>
      </c>
      <c r="FS111" s="6">
        <v>5.7360281527917536</v>
      </c>
      <c r="FT111" s="6">
        <v>5.5565731438609669</v>
      </c>
      <c r="FU111" s="6">
        <v>5.3554952162139386</v>
      </c>
      <c r="FV111" s="6">
        <v>5.1935086750103059</v>
      </c>
      <c r="FW111" s="6">
        <v>5.1602829335459841</v>
      </c>
      <c r="FX111" s="6">
        <v>5.1644477043873893</v>
      </c>
      <c r="FY111" s="6">
        <v>5.1631262845358821</v>
      </c>
      <c r="FZ111" s="6">
        <v>5.1637181034410604</v>
      </c>
      <c r="GA111" s="6" t="s">
        <v>220</v>
      </c>
      <c r="GB111" s="6" t="s">
        <v>220</v>
      </c>
      <c r="GC111" s="6" t="s">
        <v>220</v>
      </c>
      <c r="GD111" s="6" t="s">
        <v>220</v>
      </c>
      <c r="GE111" s="6" t="s">
        <v>220</v>
      </c>
      <c r="GF111" s="6" t="s">
        <v>220</v>
      </c>
      <c r="GG111" s="6" t="s">
        <v>220</v>
      </c>
      <c r="GH111" s="6" t="s">
        <v>220</v>
      </c>
      <c r="GI111" s="6" t="s">
        <v>220</v>
      </c>
      <c r="GJ111" s="6" t="s">
        <v>220</v>
      </c>
      <c r="GK111" s="6" t="s">
        <v>220</v>
      </c>
      <c r="GL111" s="6" t="s">
        <v>220</v>
      </c>
      <c r="GM111" s="5">
        <v>332786</v>
      </c>
      <c r="GN111" s="5">
        <v>333324</v>
      </c>
      <c r="GO111" s="5">
        <v>332345</v>
      </c>
      <c r="GP111" s="5">
        <v>331988</v>
      </c>
      <c r="GQ111" s="5">
        <v>332142</v>
      </c>
      <c r="GR111" s="5">
        <v>331924</v>
      </c>
      <c r="GS111" s="5">
        <v>331037</v>
      </c>
      <c r="GT111" s="5">
        <v>331583</v>
      </c>
      <c r="GU111" s="5">
        <v>332020</v>
      </c>
      <c r="GV111" s="5">
        <v>331200</v>
      </c>
      <c r="GW111" s="5">
        <v>329870</v>
      </c>
      <c r="GX111" s="5">
        <v>328147</v>
      </c>
      <c r="GY111" s="5">
        <v>326243</v>
      </c>
      <c r="GZ111" s="5">
        <v>323426</v>
      </c>
      <c r="HA111" s="5">
        <v>345498</v>
      </c>
      <c r="HB111" s="5">
        <v>343574</v>
      </c>
      <c r="HC111" s="5">
        <v>342254</v>
      </c>
      <c r="HD111" s="5">
        <v>340706</v>
      </c>
      <c r="HE111" s="5">
        <v>337735</v>
      </c>
      <c r="HF111" s="5">
        <v>335839</v>
      </c>
      <c r="HG111" s="5" t="s">
        <v>220</v>
      </c>
      <c r="HH111" s="5" t="s">
        <v>220</v>
      </c>
      <c r="HI111" s="5" t="s">
        <v>220</v>
      </c>
      <c r="HJ111" s="5" t="s">
        <v>220</v>
      </c>
      <c r="HK111" s="5" t="s">
        <v>220</v>
      </c>
      <c r="HL111" s="5" t="s">
        <v>220</v>
      </c>
      <c r="HM111" s="5" t="s">
        <v>220</v>
      </c>
      <c r="HN111" s="5" t="s">
        <v>220</v>
      </c>
      <c r="HO111" s="5" t="s">
        <v>220</v>
      </c>
      <c r="HP111" s="5" t="s">
        <v>220</v>
      </c>
      <c r="HQ111" s="5" t="s">
        <v>220</v>
      </c>
      <c r="HR111" s="5" t="s">
        <v>220</v>
      </c>
      <c r="HS111" s="5">
        <v>391997</v>
      </c>
      <c r="HT111" s="5">
        <v>391901</v>
      </c>
      <c r="HU111" s="5">
        <v>390806</v>
      </c>
      <c r="HV111" s="5">
        <v>389759</v>
      </c>
      <c r="HW111" s="5">
        <v>389370</v>
      </c>
      <c r="HX111" s="5">
        <v>388542</v>
      </c>
      <c r="HY111" s="5">
        <v>386898</v>
      </c>
      <c r="HZ111" s="5">
        <v>386908</v>
      </c>
      <c r="IA111" s="5">
        <v>386819</v>
      </c>
      <c r="IB111" s="5">
        <v>385504</v>
      </c>
      <c r="IC111" s="5">
        <v>383621</v>
      </c>
      <c r="ID111" s="5">
        <v>381193</v>
      </c>
      <c r="IE111" s="5">
        <v>378558</v>
      </c>
      <c r="IF111" s="5">
        <v>375017</v>
      </c>
      <c r="IG111" s="5">
        <v>400554</v>
      </c>
      <c r="IH111" s="5">
        <v>397679</v>
      </c>
      <c r="II111" s="5">
        <v>395761</v>
      </c>
      <c r="IJ111" s="5">
        <v>393724</v>
      </c>
      <c r="IK111" s="5">
        <v>389846</v>
      </c>
      <c r="IL111" s="5">
        <v>387020</v>
      </c>
      <c r="IM111" s="5" t="s">
        <v>220</v>
      </c>
      <c r="IN111" s="5" t="s">
        <v>220</v>
      </c>
      <c r="IO111" s="5" t="s">
        <v>220</v>
      </c>
      <c r="IP111" s="5" t="s">
        <v>220</v>
      </c>
      <c r="IQ111" s="5" t="s">
        <v>220</v>
      </c>
      <c r="IR111" s="5" t="s">
        <v>220</v>
      </c>
      <c r="IS111" s="5" t="s">
        <v>220</v>
      </c>
      <c r="IT111" s="5" t="s">
        <v>220</v>
      </c>
      <c r="IU111" s="5" t="s">
        <v>220</v>
      </c>
      <c r="IV111" s="5" t="s">
        <v>220</v>
      </c>
      <c r="IW111" s="5" t="s">
        <v>220</v>
      </c>
      <c r="IX111" s="5" t="s">
        <v>220</v>
      </c>
      <c r="IY111">
        <v>12325193</v>
      </c>
      <c r="IZ111">
        <v>12292728</v>
      </c>
      <c r="JA111">
        <v>11632619</v>
      </c>
      <c r="JB111">
        <v>11573962</v>
      </c>
      <c r="JC111">
        <v>11470311</v>
      </c>
      <c r="JD111">
        <v>11426122</v>
      </c>
      <c r="JE111">
        <v>10812645</v>
      </c>
      <c r="JF111">
        <v>10500271</v>
      </c>
      <c r="JG111">
        <v>10571823</v>
      </c>
      <c r="JH111">
        <v>10676292</v>
      </c>
      <c r="JI111">
        <v>10022115</v>
      </c>
      <c r="JJ111">
        <v>10635799</v>
      </c>
      <c r="JK111">
        <v>10856188</v>
      </c>
      <c r="JL111">
        <v>10351272</v>
      </c>
      <c r="JM111">
        <v>12280545</v>
      </c>
      <c r="JN111">
        <v>12124366</v>
      </c>
      <c r="JO111">
        <v>11965778</v>
      </c>
      <c r="JP111">
        <v>11918409</v>
      </c>
      <c r="JQ111">
        <v>11511940</v>
      </c>
      <c r="JR111">
        <v>11589769</v>
      </c>
      <c r="JS111" t="s">
        <v>220</v>
      </c>
      <c r="JT111" t="s">
        <v>220</v>
      </c>
      <c r="JU111" t="s">
        <v>220</v>
      </c>
      <c r="JV111" t="s">
        <v>220</v>
      </c>
      <c r="JW111" t="s">
        <v>220</v>
      </c>
      <c r="JX111" t="s">
        <v>220</v>
      </c>
      <c r="JY111" t="s">
        <v>220</v>
      </c>
      <c r="JZ111" t="s">
        <v>220</v>
      </c>
      <c r="KA111" t="s">
        <v>220</v>
      </c>
      <c r="KB111" t="s">
        <v>220</v>
      </c>
      <c r="KC111" t="s">
        <v>220</v>
      </c>
      <c r="KD111" t="s">
        <v>220</v>
      </c>
    </row>
    <row r="112" spans="1:290" hidden="1" x14ac:dyDescent="0.3">
      <c r="A112" s="1" t="s">
        <v>110</v>
      </c>
      <c r="B112" s="2">
        <v>4061570</v>
      </c>
      <c r="C112" s="5" t="s">
        <v>220</v>
      </c>
      <c r="D112" s="5" t="s">
        <v>220</v>
      </c>
      <c r="E112" s="5" t="s">
        <v>220</v>
      </c>
      <c r="F112" s="5" t="s">
        <v>220</v>
      </c>
      <c r="G112" s="5" t="s">
        <v>220</v>
      </c>
      <c r="H112" s="5" t="s">
        <v>220</v>
      </c>
      <c r="I112" s="5" t="s">
        <v>220</v>
      </c>
      <c r="J112" s="5" t="s">
        <v>220</v>
      </c>
      <c r="K112" s="5" t="s">
        <v>220</v>
      </c>
      <c r="L112" s="5" t="s">
        <v>220</v>
      </c>
      <c r="M112" s="5" t="s">
        <v>220</v>
      </c>
      <c r="N112" s="5" t="s">
        <v>220</v>
      </c>
      <c r="O112" s="5" t="s">
        <v>220</v>
      </c>
      <c r="P112" s="5" t="s">
        <v>220</v>
      </c>
      <c r="Q112" s="5" t="s">
        <v>220</v>
      </c>
      <c r="R112" s="5" t="s">
        <v>220</v>
      </c>
      <c r="S112" s="5" t="s">
        <v>220</v>
      </c>
      <c r="T112" s="5" t="s">
        <v>220</v>
      </c>
      <c r="U112" s="5" t="s">
        <v>220</v>
      </c>
      <c r="V112" s="5">
        <v>0</v>
      </c>
      <c r="W112" s="5">
        <v>0</v>
      </c>
      <c r="X112" s="5">
        <v>0</v>
      </c>
      <c r="Y112" s="5">
        <v>0</v>
      </c>
      <c r="Z112" s="5">
        <v>0</v>
      </c>
      <c r="AA112" s="5">
        <v>0</v>
      </c>
      <c r="AB112" s="5">
        <v>0</v>
      </c>
      <c r="AC112" s="5">
        <v>0</v>
      </c>
      <c r="AD112" s="5">
        <v>0</v>
      </c>
      <c r="AE112" s="5">
        <v>0</v>
      </c>
      <c r="AF112" s="5">
        <v>0</v>
      </c>
      <c r="AG112" s="5">
        <v>0</v>
      </c>
      <c r="AH112" s="5">
        <v>0</v>
      </c>
      <c r="AI112" s="5" t="s">
        <v>220</v>
      </c>
      <c r="AJ112" s="5" t="s">
        <v>220</v>
      </c>
      <c r="AK112" s="5" t="s">
        <v>220</v>
      </c>
      <c r="AL112" s="5" t="s">
        <v>220</v>
      </c>
      <c r="AM112" s="5" t="s">
        <v>220</v>
      </c>
      <c r="AN112" s="5" t="s">
        <v>220</v>
      </c>
      <c r="AO112" s="5" t="s">
        <v>220</v>
      </c>
      <c r="AP112" s="5" t="s">
        <v>220</v>
      </c>
      <c r="AQ112" s="5" t="s">
        <v>220</v>
      </c>
      <c r="AR112" s="5" t="s">
        <v>220</v>
      </c>
      <c r="AS112" s="5" t="s">
        <v>220</v>
      </c>
      <c r="AT112" s="5" t="s">
        <v>220</v>
      </c>
      <c r="AU112" s="5" t="s">
        <v>220</v>
      </c>
      <c r="AV112" s="5" t="s">
        <v>220</v>
      </c>
      <c r="AW112" s="5" t="s">
        <v>220</v>
      </c>
      <c r="AX112" s="5" t="s">
        <v>220</v>
      </c>
      <c r="AY112" s="5" t="s">
        <v>220</v>
      </c>
      <c r="AZ112" s="5" t="s">
        <v>220</v>
      </c>
      <c r="BA112" s="5" t="s">
        <v>220</v>
      </c>
      <c r="BB112" s="5">
        <v>965046</v>
      </c>
      <c r="BC112" s="5">
        <v>3563080</v>
      </c>
      <c r="BD112" s="5">
        <v>5919638</v>
      </c>
      <c r="BE112" s="5">
        <v>5362469</v>
      </c>
      <c r="BF112" s="5">
        <v>5181360</v>
      </c>
      <c r="BG112" s="5">
        <v>5084599</v>
      </c>
      <c r="BH112" s="5">
        <v>5586250</v>
      </c>
      <c r="BI112" s="5">
        <v>5152123</v>
      </c>
      <c r="BJ112" s="5">
        <v>6119289</v>
      </c>
      <c r="BK112" s="5">
        <v>5822438</v>
      </c>
      <c r="BL112" s="5">
        <v>4736344</v>
      </c>
      <c r="BM112" s="5">
        <v>5072462</v>
      </c>
      <c r="BN112" s="5">
        <v>4844242</v>
      </c>
      <c r="BO112" s="6" t="s">
        <v>220</v>
      </c>
      <c r="BP112" s="6" t="s">
        <v>220</v>
      </c>
      <c r="BQ112" s="6" t="s">
        <v>220</v>
      </c>
      <c r="BR112" s="6" t="s">
        <v>220</v>
      </c>
      <c r="BS112" s="6" t="s">
        <v>220</v>
      </c>
      <c r="BT112" s="6" t="s">
        <v>220</v>
      </c>
      <c r="BU112" s="6" t="s">
        <v>220</v>
      </c>
      <c r="BV112" s="6" t="s">
        <v>220</v>
      </c>
      <c r="BW112" s="6" t="s">
        <v>220</v>
      </c>
      <c r="BX112" s="6" t="s">
        <v>220</v>
      </c>
      <c r="BY112" s="6" t="s">
        <v>220</v>
      </c>
      <c r="BZ112" s="6" t="s">
        <v>220</v>
      </c>
      <c r="CA112" s="6" t="s">
        <v>220</v>
      </c>
      <c r="CB112" s="6" t="s">
        <v>220</v>
      </c>
      <c r="CC112" s="6" t="s">
        <v>220</v>
      </c>
      <c r="CD112" s="6" t="s">
        <v>220</v>
      </c>
      <c r="CE112" s="6" t="s">
        <v>220</v>
      </c>
      <c r="CF112" s="6" t="s">
        <v>220</v>
      </c>
      <c r="CG112" s="6" t="s">
        <v>220</v>
      </c>
      <c r="CH112" s="6" t="s">
        <v>220</v>
      </c>
      <c r="CI112" s="6" t="s">
        <v>220</v>
      </c>
      <c r="CJ112" s="6" t="s">
        <v>220</v>
      </c>
      <c r="CK112" s="6" t="s">
        <v>220</v>
      </c>
      <c r="CL112" s="6" t="s">
        <v>220</v>
      </c>
      <c r="CM112" s="6" t="s">
        <v>220</v>
      </c>
      <c r="CN112" s="6" t="s">
        <v>220</v>
      </c>
      <c r="CO112" s="6" t="s">
        <v>220</v>
      </c>
      <c r="CP112" s="6" t="s">
        <v>220</v>
      </c>
      <c r="CQ112" s="6" t="s">
        <v>220</v>
      </c>
      <c r="CR112" s="6" t="s">
        <v>220</v>
      </c>
      <c r="CS112" s="6" t="s">
        <v>220</v>
      </c>
      <c r="CT112" s="6" t="s">
        <v>220</v>
      </c>
      <c r="CU112" s="6" t="s">
        <v>220</v>
      </c>
      <c r="CV112" s="6" t="s">
        <v>220</v>
      </c>
      <c r="CW112" s="6" t="s">
        <v>220</v>
      </c>
      <c r="CX112" s="6" t="s">
        <v>220</v>
      </c>
      <c r="CY112" s="6" t="s">
        <v>220</v>
      </c>
      <c r="CZ112" s="6" t="s">
        <v>220</v>
      </c>
      <c r="DA112" s="6" t="s">
        <v>220</v>
      </c>
      <c r="DB112" s="6" t="s">
        <v>220</v>
      </c>
      <c r="DC112" s="6" t="s">
        <v>220</v>
      </c>
      <c r="DD112" s="6" t="s">
        <v>220</v>
      </c>
      <c r="DE112" s="6" t="s">
        <v>220</v>
      </c>
      <c r="DF112" s="6" t="s">
        <v>220</v>
      </c>
      <c r="DG112" s="6" t="s">
        <v>220</v>
      </c>
      <c r="DH112" s="6" t="s">
        <v>220</v>
      </c>
      <c r="DI112" s="6" t="s">
        <v>220</v>
      </c>
      <c r="DJ112" s="6" t="s">
        <v>220</v>
      </c>
      <c r="DK112" s="6" t="s">
        <v>220</v>
      </c>
      <c r="DL112" s="6" t="s">
        <v>220</v>
      </c>
      <c r="DM112" s="6" t="s">
        <v>220</v>
      </c>
      <c r="DN112" s="6" t="s">
        <v>220</v>
      </c>
      <c r="DO112" s="6" t="s">
        <v>220</v>
      </c>
      <c r="DP112" s="6" t="s">
        <v>220</v>
      </c>
      <c r="DQ112" s="6" t="s">
        <v>220</v>
      </c>
      <c r="DR112" s="6" t="s">
        <v>220</v>
      </c>
      <c r="DS112" s="6" t="s">
        <v>220</v>
      </c>
      <c r="DT112" s="6" t="s">
        <v>220</v>
      </c>
      <c r="DU112" s="6" t="s">
        <v>220</v>
      </c>
      <c r="DV112" s="6" t="s">
        <v>220</v>
      </c>
      <c r="DW112" s="6" t="s">
        <v>220</v>
      </c>
      <c r="DX112" s="6" t="s">
        <v>220</v>
      </c>
      <c r="DY112" s="6" t="s">
        <v>220</v>
      </c>
      <c r="DZ112" s="6" t="s">
        <v>220</v>
      </c>
      <c r="EA112" s="6" t="s">
        <v>220</v>
      </c>
      <c r="EB112" s="6" t="s">
        <v>220</v>
      </c>
      <c r="EC112" s="6" t="s">
        <v>220</v>
      </c>
      <c r="ED112" s="6" t="s">
        <v>220</v>
      </c>
      <c r="EE112" s="6" t="s">
        <v>220</v>
      </c>
      <c r="EF112" s="6" t="s">
        <v>220</v>
      </c>
      <c r="EG112" s="6" t="s">
        <v>220</v>
      </c>
      <c r="EH112" s="6" t="s">
        <v>220</v>
      </c>
      <c r="EI112" s="6" t="s">
        <v>220</v>
      </c>
      <c r="EJ112" s="6" t="s">
        <v>220</v>
      </c>
      <c r="EK112" s="6" t="s">
        <v>220</v>
      </c>
      <c r="EL112" s="6" t="s">
        <v>220</v>
      </c>
      <c r="EM112" s="6" t="s">
        <v>220</v>
      </c>
      <c r="EN112" s="6" t="s">
        <v>220</v>
      </c>
      <c r="EO112" s="6" t="s">
        <v>220</v>
      </c>
      <c r="EP112" s="6" t="s">
        <v>220</v>
      </c>
      <c r="EQ112" s="6" t="s">
        <v>220</v>
      </c>
      <c r="ER112" s="6" t="s">
        <v>220</v>
      </c>
      <c r="ES112" s="6" t="s">
        <v>220</v>
      </c>
      <c r="ET112" s="6" t="s">
        <v>220</v>
      </c>
      <c r="EU112" s="6" t="s">
        <v>220</v>
      </c>
      <c r="EV112" s="6" t="s">
        <v>220</v>
      </c>
      <c r="EW112" s="6" t="s">
        <v>220</v>
      </c>
      <c r="EX112" s="6" t="s">
        <v>220</v>
      </c>
      <c r="EY112" s="6" t="s">
        <v>220</v>
      </c>
      <c r="EZ112" s="6" t="s">
        <v>220</v>
      </c>
      <c r="FA112" s="6" t="s">
        <v>220</v>
      </c>
      <c r="FB112" s="6" t="s">
        <v>220</v>
      </c>
      <c r="FC112" s="6" t="s">
        <v>220</v>
      </c>
      <c r="FD112" s="6" t="s">
        <v>220</v>
      </c>
      <c r="FE112" s="6" t="s">
        <v>220</v>
      </c>
      <c r="FF112" s="6" t="s">
        <v>220</v>
      </c>
      <c r="FG112" s="6" t="s">
        <v>220</v>
      </c>
      <c r="FH112" s="6" t="s">
        <v>220</v>
      </c>
      <c r="FI112" s="6" t="s">
        <v>220</v>
      </c>
      <c r="FJ112" s="6" t="s">
        <v>220</v>
      </c>
      <c r="FK112" s="6" t="s">
        <v>220</v>
      </c>
      <c r="FL112" s="6" t="s">
        <v>220</v>
      </c>
      <c r="FM112" s="6" t="s">
        <v>220</v>
      </c>
      <c r="FN112" s="6" t="s">
        <v>220</v>
      </c>
      <c r="FO112" s="6" t="s">
        <v>220</v>
      </c>
      <c r="FP112" s="6" t="s">
        <v>220</v>
      </c>
      <c r="FQ112" s="6" t="s">
        <v>220</v>
      </c>
      <c r="FR112" s="6" t="s">
        <v>220</v>
      </c>
      <c r="FS112" s="6" t="s">
        <v>220</v>
      </c>
      <c r="FT112" s="6" t="s">
        <v>220</v>
      </c>
      <c r="FU112" s="6" t="s">
        <v>220</v>
      </c>
      <c r="FV112" s="6" t="s">
        <v>220</v>
      </c>
      <c r="FW112" s="6" t="s">
        <v>220</v>
      </c>
      <c r="FX112" s="6" t="s">
        <v>220</v>
      </c>
      <c r="FY112" s="6" t="s">
        <v>220</v>
      </c>
      <c r="FZ112" s="6" t="s">
        <v>220</v>
      </c>
      <c r="GA112" s="6" t="s">
        <v>220</v>
      </c>
      <c r="GB112" s="6" t="s">
        <v>220</v>
      </c>
      <c r="GC112" s="6" t="s">
        <v>220</v>
      </c>
      <c r="GD112" s="6" t="s">
        <v>220</v>
      </c>
      <c r="GE112" s="6" t="s">
        <v>220</v>
      </c>
      <c r="GF112" s="6" t="s">
        <v>220</v>
      </c>
      <c r="GG112" s="6" t="s">
        <v>220</v>
      </c>
      <c r="GH112" s="6" t="s">
        <v>220</v>
      </c>
      <c r="GI112" s="6" t="s">
        <v>220</v>
      </c>
      <c r="GJ112" s="6" t="s">
        <v>220</v>
      </c>
      <c r="GK112" s="6" t="s">
        <v>220</v>
      </c>
      <c r="GL112" s="6" t="s">
        <v>220</v>
      </c>
      <c r="GM112" s="5" t="s">
        <v>220</v>
      </c>
      <c r="GN112" s="5" t="s">
        <v>220</v>
      </c>
      <c r="GO112" s="5" t="s">
        <v>220</v>
      </c>
      <c r="GP112" s="5" t="s">
        <v>220</v>
      </c>
      <c r="GQ112" s="5" t="s">
        <v>220</v>
      </c>
      <c r="GR112" s="5" t="s">
        <v>220</v>
      </c>
      <c r="GS112" s="5" t="s">
        <v>220</v>
      </c>
      <c r="GT112" s="5" t="s">
        <v>220</v>
      </c>
      <c r="GU112" s="5" t="s">
        <v>220</v>
      </c>
      <c r="GV112" s="5" t="s">
        <v>220</v>
      </c>
      <c r="GW112" s="5" t="s">
        <v>220</v>
      </c>
      <c r="GX112" s="5" t="s">
        <v>220</v>
      </c>
      <c r="GY112" s="5" t="s">
        <v>220</v>
      </c>
      <c r="GZ112" s="5" t="s">
        <v>220</v>
      </c>
      <c r="HA112" s="5" t="s">
        <v>220</v>
      </c>
      <c r="HB112" s="5" t="s">
        <v>220</v>
      </c>
      <c r="HC112" s="5" t="s">
        <v>220</v>
      </c>
      <c r="HD112" s="5" t="s">
        <v>220</v>
      </c>
      <c r="HE112" s="5" t="s">
        <v>220</v>
      </c>
      <c r="HF112" s="5" t="s">
        <v>220</v>
      </c>
      <c r="HG112" s="5" t="s">
        <v>220</v>
      </c>
      <c r="HH112" s="5" t="s">
        <v>220</v>
      </c>
      <c r="HI112" s="5" t="s">
        <v>220</v>
      </c>
      <c r="HJ112" s="5" t="s">
        <v>220</v>
      </c>
      <c r="HK112" s="5" t="s">
        <v>220</v>
      </c>
      <c r="HL112" s="5" t="s">
        <v>220</v>
      </c>
      <c r="HM112" s="5" t="s">
        <v>220</v>
      </c>
      <c r="HN112" s="5" t="s">
        <v>220</v>
      </c>
      <c r="HO112" s="5" t="s">
        <v>220</v>
      </c>
      <c r="HP112" s="5" t="s">
        <v>220</v>
      </c>
      <c r="HQ112" s="5" t="s">
        <v>220</v>
      </c>
      <c r="HR112" s="5" t="s">
        <v>220</v>
      </c>
      <c r="HS112" s="5" t="s">
        <v>220</v>
      </c>
      <c r="HT112" s="5" t="s">
        <v>220</v>
      </c>
      <c r="HU112" s="5" t="s">
        <v>220</v>
      </c>
      <c r="HV112" s="5" t="s">
        <v>220</v>
      </c>
      <c r="HW112" s="5" t="s">
        <v>220</v>
      </c>
      <c r="HX112" s="5" t="s">
        <v>220</v>
      </c>
      <c r="HY112" s="5" t="s">
        <v>220</v>
      </c>
      <c r="HZ112" s="5" t="s">
        <v>220</v>
      </c>
      <c r="IA112" s="5" t="s">
        <v>220</v>
      </c>
      <c r="IB112" s="5" t="s">
        <v>220</v>
      </c>
      <c r="IC112" s="5" t="s">
        <v>220</v>
      </c>
      <c r="ID112" s="5" t="s">
        <v>220</v>
      </c>
      <c r="IE112" s="5" t="s">
        <v>220</v>
      </c>
      <c r="IF112" s="5" t="s">
        <v>220</v>
      </c>
      <c r="IG112" s="5" t="s">
        <v>220</v>
      </c>
      <c r="IH112" s="5" t="s">
        <v>220</v>
      </c>
      <c r="II112" s="5" t="s">
        <v>220</v>
      </c>
      <c r="IJ112" s="5" t="s">
        <v>220</v>
      </c>
      <c r="IK112" s="5" t="s">
        <v>220</v>
      </c>
      <c r="IL112" s="5" t="s">
        <v>220</v>
      </c>
      <c r="IM112" s="5" t="s">
        <v>220</v>
      </c>
      <c r="IN112" s="5" t="s">
        <v>220</v>
      </c>
      <c r="IO112" s="5" t="s">
        <v>220</v>
      </c>
      <c r="IP112" s="5" t="s">
        <v>220</v>
      </c>
      <c r="IQ112" s="5" t="s">
        <v>220</v>
      </c>
      <c r="IR112" s="5" t="s">
        <v>220</v>
      </c>
      <c r="IS112" s="5" t="s">
        <v>220</v>
      </c>
      <c r="IT112" s="5" t="s">
        <v>220</v>
      </c>
      <c r="IU112" s="5" t="s">
        <v>220</v>
      </c>
      <c r="IV112" s="5" t="s">
        <v>220</v>
      </c>
      <c r="IW112" s="5" t="s">
        <v>220</v>
      </c>
      <c r="IX112" s="5" t="s">
        <v>220</v>
      </c>
      <c r="IY112" t="s">
        <v>220</v>
      </c>
      <c r="IZ112" t="s">
        <v>220</v>
      </c>
      <c r="JA112" t="s">
        <v>220</v>
      </c>
      <c r="JB112" t="s">
        <v>220</v>
      </c>
      <c r="JC112" t="s">
        <v>220</v>
      </c>
      <c r="JD112" t="s">
        <v>220</v>
      </c>
      <c r="JE112" t="s">
        <v>220</v>
      </c>
      <c r="JF112" t="s">
        <v>220</v>
      </c>
      <c r="JG112" t="s">
        <v>220</v>
      </c>
      <c r="JH112" t="s">
        <v>220</v>
      </c>
      <c r="JI112" t="s">
        <v>220</v>
      </c>
      <c r="JJ112" t="s">
        <v>220</v>
      </c>
      <c r="JK112" t="s">
        <v>220</v>
      </c>
      <c r="JL112" t="s">
        <v>220</v>
      </c>
      <c r="JM112" t="s">
        <v>220</v>
      </c>
      <c r="JN112" t="s">
        <v>220</v>
      </c>
      <c r="JO112" t="s">
        <v>220</v>
      </c>
      <c r="JP112" t="s">
        <v>220</v>
      </c>
      <c r="JQ112" t="s">
        <v>220</v>
      </c>
      <c r="JR112" t="s">
        <v>220</v>
      </c>
      <c r="JS112" t="s">
        <v>220</v>
      </c>
      <c r="JT112" t="s">
        <v>220</v>
      </c>
      <c r="JU112" t="s">
        <v>220</v>
      </c>
      <c r="JV112" t="s">
        <v>220</v>
      </c>
      <c r="JW112" t="s">
        <v>220</v>
      </c>
      <c r="JX112" t="s">
        <v>220</v>
      </c>
      <c r="JY112" t="s">
        <v>220</v>
      </c>
      <c r="JZ112" t="s">
        <v>220</v>
      </c>
      <c r="KA112" t="s">
        <v>220</v>
      </c>
      <c r="KB112" t="s">
        <v>220</v>
      </c>
      <c r="KC112" t="s">
        <v>220</v>
      </c>
      <c r="KD112" t="s">
        <v>220</v>
      </c>
    </row>
    <row r="113" spans="1:290" hidden="1" x14ac:dyDescent="0.3">
      <c r="A113" s="1" t="s">
        <v>111</v>
      </c>
      <c r="B113" s="2">
        <v>4061646</v>
      </c>
      <c r="C113" s="5">
        <v>48861</v>
      </c>
      <c r="D113" s="5">
        <v>52407</v>
      </c>
      <c r="E113" s="5">
        <v>47825</v>
      </c>
      <c r="F113" s="5">
        <v>49634</v>
      </c>
      <c r="G113" s="5">
        <v>49772</v>
      </c>
      <c r="H113" s="5">
        <v>50697</v>
      </c>
      <c r="I113" s="5">
        <v>49509</v>
      </c>
      <c r="J113" s="5">
        <v>50493</v>
      </c>
      <c r="K113" s="5">
        <v>52199</v>
      </c>
      <c r="L113" s="5">
        <v>54432</v>
      </c>
      <c r="M113" s="5">
        <v>50122</v>
      </c>
      <c r="N113" s="5">
        <v>51552</v>
      </c>
      <c r="O113" s="5">
        <v>54467</v>
      </c>
      <c r="P113" s="5">
        <v>52455</v>
      </c>
      <c r="Q113" s="5">
        <v>53887</v>
      </c>
      <c r="R113" s="5">
        <v>50293</v>
      </c>
      <c r="S113" s="5">
        <v>50202</v>
      </c>
      <c r="T113" s="5">
        <v>54184</v>
      </c>
      <c r="U113" s="5">
        <v>49903</v>
      </c>
      <c r="V113" s="5">
        <v>48697</v>
      </c>
      <c r="W113" s="5">
        <v>49073</v>
      </c>
      <c r="X113" s="5">
        <v>50075</v>
      </c>
      <c r="Y113" s="5">
        <v>47972</v>
      </c>
      <c r="Z113" s="5">
        <v>50474</v>
      </c>
      <c r="AA113" s="5">
        <v>49595</v>
      </c>
      <c r="AB113" s="5">
        <v>47795</v>
      </c>
      <c r="AC113" s="5" t="s">
        <v>220</v>
      </c>
      <c r="AD113" s="5" t="s">
        <v>220</v>
      </c>
      <c r="AE113" s="5" t="s">
        <v>220</v>
      </c>
      <c r="AF113" s="5" t="s">
        <v>220</v>
      </c>
      <c r="AG113" s="5" t="s">
        <v>220</v>
      </c>
      <c r="AH113" s="5" t="s">
        <v>220</v>
      </c>
      <c r="AI113" s="5">
        <v>97923</v>
      </c>
      <c r="AJ113" s="5">
        <v>102498</v>
      </c>
      <c r="AK113" s="5">
        <v>95101</v>
      </c>
      <c r="AL113" s="5">
        <v>95751</v>
      </c>
      <c r="AM113" s="5">
        <v>99902</v>
      </c>
      <c r="AN113" s="5">
        <v>99841</v>
      </c>
      <c r="AO113" s="5">
        <v>99446</v>
      </c>
      <c r="AP113" s="5">
        <v>101072</v>
      </c>
      <c r="AQ113" s="5">
        <v>102445</v>
      </c>
      <c r="AR113" s="5">
        <v>104957</v>
      </c>
      <c r="AS113" s="5">
        <v>99122</v>
      </c>
      <c r="AT113" s="5">
        <v>104374</v>
      </c>
      <c r="AU113" s="5">
        <v>131989</v>
      </c>
      <c r="AV113" s="5">
        <v>146036</v>
      </c>
      <c r="AW113" s="5">
        <v>149604</v>
      </c>
      <c r="AX113" s="5">
        <v>144499</v>
      </c>
      <c r="AY113" s="5">
        <v>148269</v>
      </c>
      <c r="AZ113" s="5">
        <v>151636</v>
      </c>
      <c r="BA113" s="5">
        <v>148784</v>
      </c>
      <c r="BB113" s="5">
        <v>145174</v>
      </c>
      <c r="BC113" s="5">
        <v>143310</v>
      </c>
      <c r="BD113" s="5">
        <v>145041</v>
      </c>
      <c r="BE113" s="5">
        <v>147909</v>
      </c>
      <c r="BF113" s="5">
        <v>185001</v>
      </c>
      <c r="BG113" s="5">
        <v>186109</v>
      </c>
      <c r="BH113" s="5">
        <v>183614</v>
      </c>
      <c r="BI113" s="5" t="s">
        <v>220</v>
      </c>
      <c r="BJ113" s="5" t="s">
        <v>220</v>
      </c>
      <c r="BK113" s="5" t="s">
        <v>220</v>
      </c>
      <c r="BL113" s="5" t="s">
        <v>220</v>
      </c>
      <c r="BM113" s="5" t="s">
        <v>220</v>
      </c>
      <c r="BN113" s="5" t="s">
        <v>220</v>
      </c>
      <c r="BO113" s="6">
        <v>15.09414654113794</v>
      </c>
      <c r="BP113" s="6">
        <v>15.25721263929171</v>
      </c>
      <c r="BQ113" s="6">
        <v>14.42999330879892</v>
      </c>
      <c r="BR113" s="6">
        <v>13.0656404883749</v>
      </c>
      <c r="BS113" s="6">
        <v>12.31616169733986</v>
      </c>
      <c r="BT113" s="6">
        <v>12.146675345681199</v>
      </c>
      <c r="BU113" s="6">
        <v>12.900684723989571</v>
      </c>
      <c r="BV113" s="6">
        <v>13.67714336640722</v>
      </c>
      <c r="BW113" s="6">
        <v>13.03281672062683</v>
      </c>
      <c r="BX113" s="6">
        <v>12.99235743680188</v>
      </c>
      <c r="BY113" s="6">
        <v>13.251665935118311</v>
      </c>
      <c r="BZ113" s="6">
        <v>12.84722222222222</v>
      </c>
      <c r="CA113" s="6">
        <v>10.555014963188709</v>
      </c>
      <c r="CB113" s="6">
        <v>9.7607473072157003</v>
      </c>
      <c r="CC113" s="6">
        <v>9.7333308590197998</v>
      </c>
      <c r="CD113" s="6">
        <v>9.6076988845366103</v>
      </c>
      <c r="CE113" s="6">
        <v>9.3960399984064296</v>
      </c>
      <c r="CF113" s="6">
        <v>9.1779861213642402</v>
      </c>
      <c r="CG113" s="6">
        <v>8.4804520770294296</v>
      </c>
      <c r="CH113" s="6">
        <v>8.4877551020408095</v>
      </c>
      <c r="CI113" s="6" t="s">
        <v>220</v>
      </c>
      <c r="CJ113" s="6" t="s">
        <v>220</v>
      </c>
      <c r="CK113" s="6" t="s">
        <v>220</v>
      </c>
      <c r="CL113" s="6" t="s">
        <v>220</v>
      </c>
      <c r="CM113" s="6" t="s">
        <v>220</v>
      </c>
      <c r="CN113" s="6" t="s">
        <v>220</v>
      </c>
      <c r="CO113" s="6" t="s">
        <v>220</v>
      </c>
      <c r="CP113" s="6" t="s">
        <v>220</v>
      </c>
      <c r="CQ113" s="6" t="s">
        <v>220</v>
      </c>
      <c r="CR113" s="6" t="s">
        <v>220</v>
      </c>
      <c r="CS113" s="6" t="s">
        <v>220</v>
      </c>
      <c r="CT113" s="6" t="s">
        <v>220</v>
      </c>
      <c r="CU113" s="6">
        <v>14.450707807069589</v>
      </c>
      <c r="CV113" s="6">
        <v>14.65666474321984</v>
      </c>
      <c r="CW113" s="6">
        <v>13.89007011001711</v>
      </c>
      <c r="CX113" s="6">
        <v>12.59401556344219</v>
      </c>
      <c r="CY113" s="6">
        <v>11.784490812830891</v>
      </c>
      <c r="CZ113" s="6">
        <v>11.69558441558441</v>
      </c>
      <c r="DA113" s="6">
        <v>12.360851738636001</v>
      </c>
      <c r="DB113" s="6">
        <v>13.068374226518481</v>
      </c>
      <c r="DC113" s="6">
        <v>12.531031198386881</v>
      </c>
      <c r="DD113" s="6">
        <v>12.4509998020194</v>
      </c>
      <c r="DE113" s="6">
        <v>12.822499581169369</v>
      </c>
      <c r="DF113" s="6">
        <v>12.35631040929159</v>
      </c>
      <c r="DG113" s="6">
        <v>9.2859315174247605</v>
      </c>
      <c r="DH113" s="6">
        <v>7.7488806860447097</v>
      </c>
      <c r="DI113" s="6">
        <v>7.6971021143401099</v>
      </c>
      <c r="DJ113" s="6">
        <v>7.6177639046537999</v>
      </c>
      <c r="DK113" s="6">
        <v>7.4356530028598602</v>
      </c>
      <c r="DL113" s="6">
        <v>7.3325529625895598</v>
      </c>
      <c r="DM113" s="6">
        <v>6.6763105324791603</v>
      </c>
      <c r="DN113" s="6">
        <v>6.7541405234299896</v>
      </c>
      <c r="DO113" s="6" t="s">
        <v>220</v>
      </c>
      <c r="DP113" s="6" t="s">
        <v>220</v>
      </c>
      <c r="DQ113" s="6" t="s">
        <v>220</v>
      </c>
      <c r="DR113" s="6" t="s">
        <v>220</v>
      </c>
      <c r="DS113" s="6" t="s">
        <v>220</v>
      </c>
      <c r="DT113" s="6" t="s">
        <v>220</v>
      </c>
      <c r="DU113" s="6" t="s">
        <v>220</v>
      </c>
      <c r="DV113" s="6" t="s">
        <v>220</v>
      </c>
      <c r="DW113" s="6" t="s">
        <v>220</v>
      </c>
      <c r="DX113" s="6" t="s">
        <v>220</v>
      </c>
      <c r="DY113" s="6" t="s">
        <v>220</v>
      </c>
      <c r="DZ113" s="6" t="s">
        <v>220</v>
      </c>
      <c r="EA113" s="6">
        <v>15.094146541137945</v>
      </c>
      <c r="EB113" s="6">
        <v>15.25721263929171</v>
      </c>
      <c r="EC113" s="6">
        <v>14.429993308798929</v>
      </c>
      <c r="ED113" s="6">
        <v>13.065640488374903</v>
      </c>
      <c r="EE113" s="6">
        <v>12.31616169733987</v>
      </c>
      <c r="EF113" s="6">
        <v>12.146675345681205</v>
      </c>
      <c r="EG113" s="6">
        <v>12.900684723989578</v>
      </c>
      <c r="EH113" s="6">
        <v>13.677143366407225</v>
      </c>
      <c r="EI113" s="6">
        <v>13.032816720626831</v>
      </c>
      <c r="EJ113" s="6">
        <v>12.992357436801882</v>
      </c>
      <c r="EK113" s="6">
        <v>13.251665935118311</v>
      </c>
      <c r="EL113" s="6">
        <v>12.847222222222221</v>
      </c>
      <c r="EM113" s="6">
        <v>10.55501496318872</v>
      </c>
      <c r="EN113" s="6">
        <v>9.7607473072157092</v>
      </c>
      <c r="EO113" s="6">
        <v>9.7333308590197998</v>
      </c>
      <c r="EP113" s="6">
        <v>9.6076988845366156</v>
      </c>
      <c r="EQ113" s="6">
        <v>9.3960399984064384</v>
      </c>
      <c r="ER113" s="6">
        <v>9.1779861213642402</v>
      </c>
      <c r="ES113" s="6">
        <v>8.4804520770294367</v>
      </c>
      <c r="ET113" s="6">
        <v>8.4877551020408166</v>
      </c>
      <c r="EU113" s="6" t="s">
        <v>220</v>
      </c>
      <c r="EV113" s="6" t="s">
        <v>220</v>
      </c>
      <c r="EW113" s="6" t="s">
        <v>220</v>
      </c>
      <c r="EX113" s="6" t="s">
        <v>220</v>
      </c>
      <c r="EY113" s="6" t="s">
        <v>220</v>
      </c>
      <c r="EZ113" s="6" t="s">
        <v>220</v>
      </c>
      <c r="FA113" s="6" t="s">
        <v>220</v>
      </c>
      <c r="FB113" s="6" t="s">
        <v>220</v>
      </c>
      <c r="FC113" s="6" t="s">
        <v>220</v>
      </c>
      <c r="FD113" s="6" t="s">
        <v>220</v>
      </c>
      <c r="FE113" s="6" t="s">
        <v>220</v>
      </c>
      <c r="FF113" s="6" t="s">
        <v>220</v>
      </c>
      <c r="FG113" s="6">
        <v>14.450707807069595</v>
      </c>
      <c r="FH113" s="6">
        <v>14.656664743219849</v>
      </c>
      <c r="FI113" s="6">
        <v>13.890070110017119</v>
      </c>
      <c r="FJ113" s="6">
        <v>12.594015563442191</v>
      </c>
      <c r="FK113" s="6">
        <v>11.784490812830894</v>
      </c>
      <c r="FL113" s="6">
        <v>11.695584415584415</v>
      </c>
      <c r="FM113" s="6">
        <v>12.360851738636008</v>
      </c>
      <c r="FN113" s="6">
        <v>13.068374226518486</v>
      </c>
      <c r="FO113" s="6">
        <v>12.531031198386884</v>
      </c>
      <c r="FP113" s="6">
        <v>12.450999802019401</v>
      </c>
      <c r="FQ113" s="6">
        <v>12.822499581169374</v>
      </c>
      <c r="FR113" s="6">
        <v>12.356310409291595</v>
      </c>
      <c r="FS113" s="6">
        <v>9.2859315174247676</v>
      </c>
      <c r="FT113" s="6">
        <v>7.7488806860447168</v>
      </c>
      <c r="FU113" s="6">
        <v>7.6971021143401162</v>
      </c>
      <c r="FV113" s="6">
        <v>7.6177639046538026</v>
      </c>
      <c r="FW113" s="6">
        <v>7.4356530028598664</v>
      </c>
      <c r="FX113" s="6">
        <v>7.3325529625895678</v>
      </c>
      <c r="FY113" s="6">
        <v>6.6763105324791621</v>
      </c>
      <c r="FZ113" s="6">
        <v>6.7541405234299923</v>
      </c>
      <c r="GA113" s="6" t="s">
        <v>220</v>
      </c>
      <c r="GB113" s="6" t="s">
        <v>220</v>
      </c>
      <c r="GC113" s="6" t="s">
        <v>220</v>
      </c>
      <c r="GD113" s="6" t="s">
        <v>220</v>
      </c>
      <c r="GE113" s="6" t="s">
        <v>220</v>
      </c>
      <c r="GF113" s="6" t="s">
        <v>220</v>
      </c>
      <c r="GG113" s="6" t="s">
        <v>220</v>
      </c>
      <c r="GH113" s="6" t="s">
        <v>220</v>
      </c>
      <c r="GI113" s="6" t="s">
        <v>220</v>
      </c>
      <c r="GJ113" s="6" t="s">
        <v>220</v>
      </c>
      <c r="GK113" s="6" t="s">
        <v>220</v>
      </c>
      <c r="GL113" s="6" t="s">
        <v>220</v>
      </c>
      <c r="GM113" s="5">
        <v>4366</v>
      </c>
      <c r="GN113" s="5">
        <v>4389</v>
      </c>
      <c r="GO113" s="5">
        <v>4438</v>
      </c>
      <c r="GP113" s="5">
        <v>4430</v>
      </c>
      <c r="GQ113" s="5">
        <v>4428</v>
      </c>
      <c r="GR113" s="5">
        <v>4419</v>
      </c>
      <c r="GS113" s="5">
        <v>4440</v>
      </c>
      <c r="GT113" s="5">
        <v>4468</v>
      </c>
      <c r="GU113" s="5">
        <v>4515</v>
      </c>
      <c r="GV113" s="5">
        <v>4557</v>
      </c>
      <c r="GW113" s="5">
        <v>4576</v>
      </c>
      <c r="GX113" s="5">
        <v>4590</v>
      </c>
      <c r="GY113" s="5">
        <v>4601</v>
      </c>
      <c r="GZ113" s="5">
        <v>4603</v>
      </c>
      <c r="HA113" s="5">
        <v>4616</v>
      </c>
      <c r="HB113" s="5">
        <v>4603</v>
      </c>
      <c r="HC113" s="5">
        <v>4614</v>
      </c>
      <c r="HD113" s="5">
        <v>4622</v>
      </c>
      <c r="HE113" s="5">
        <v>4619</v>
      </c>
      <c r="HF113" s="5">
        <v>4607</v>
      </c>
      <c r="HG113" s="5" t="s">
        <v>220</v>
      </c>
      <c r="HH113" s="5" t="s">
        <v>220</v>
      </c>
      <c r="HI113" s="5" t="s">
        <v>220</v>
      </c>
      <c r="HJ113" s="5" t="s">
        <v>220</v>
      </c>
      <c r="HK113" s="5" t="s">
        <v>220</v>
      </c>
      <c r="HL113" s="5" t="s">
        <v>220</v>
      </c>
      <c r="HM113" s="5" t="s">
        <v>220</v>
      </c>
      <c r="HN113" s="5" t="s">
        <v>220</v>
      </c>
      <c r="HO113" s="5" t="s">
        <v>220</v>
      </c>
      <c r="HP113" s="5" t="s">
        <v>220</v>
      </c>
      <c r="HQ113" s="5" t="s">
        <v>220</v>
      </c>
      <c r="HR113" s="5" t="s">
        <v>220</v>
      </c>
      <c r="HS113" s="5">
        <v>5283</v>
      </c>
      <c r="HT113" s="5">
        <v>5318</v>
      </c>
      <c r="HU113" s="5">
        <v>5381</v>
      </c>
      <c r="HV113" s="5">
        <v>5377</v>
      </c>
      <c r="HW113" s="5">
        <v>5372</v>
      </c>
      <c r="HX113" s="5">
        <v>5345</v>
      </c>
      <c r="HY113" s="5">
        <v>5360</v>
      </c>
      <c r="HZ113" s="5">
        <v>5400</v>
      </c>
      <c r="IA113" s="5">
        <v>5452</v>
      </c>
      <c r="IB113" s="5">
        <v>5489</v>
      </c>
      <c r="IC113" s="5">
        <v>5518</v>
      </c>
      <c r="ID113" s="5">
        <v>5543</v>
      </c>
      <c r="IE113" s="5">
        <v>5567</v>
      </c>
      <c r="IF113" s="5">
        <v>5561</v>
      </c>
      <c r="IG113" s="5">
        <v>5569</v>
      </c>
      <c r="IH113" s="5">
        <v>5574</v>
      </c>
      <c r="II113" s="5">
        <v>5573</v>
      </c>
      <c r="IJ113" s="5">
        <v>5587</v>
      </c>
      <c r="IK113" s="5">
        <v>5604</v>
      </c>
      <c r="IL113" s="5">
        <v>5638</v>
      </c>
      <c r="IM113" s="5" t="s">
        <v>220</v>
      </c>
      <c r="IN113" s="5" t="s">
        <v>220</v>
      </c>
      <c r="IO113" s="5" t="s">
        <v>220</v>
      </c>
      <c r="IP113" s="5" t="s">
        <v>220</v>
      </c>
      <c r="IQ113" s="5" t="s">
        <v>220</v>
      </c>
      <c r="IR113" s="5" t="s">
        <v>220</v>
      </c>
      <c r="IS113" s="5" t="s">
        <v>220</v>
      </c>
      <c r="IT113" s="5" t="s">
        <v>220</v>
      </c>
      <c r="IU113" s="5" t="s">
        <v>220</v>
      </c>
      <c r="IV113" s="5" t="s">
        <v>220</v>
      </c>
      <c r="IW113" s="5" t="s">
        <v>220</v>
      </c>
      <c r="IX113" s="5" t="s">
        <v>220</v>
      </c>
      <c r="IY113">
        <v>94376</v>
      </c>
      <c r="IZ113">
        <v>98781</v>
      </c>
      <c r="JA113">
        <v>91713</v>
      </c>
      <c r="JB113">
        <v>92139</v>
      </c>
      <c r="JC113">
        <v>96330</v>
      </c>
      <c r="JD113">
        <v>96250</v>
      </c>
      <c r="JE113">
        <v>95851</v>
      </c>
      <c r="JF113">
        <v>97449</v>
      </c>
      <c r="JG113">
        <v>98691</v>
      </c>
      <c r="JH113">
        <v>101020</v>
      </c>
      <c r="JI113">
        <v>95504</v>
      </c>
      <c r="JJ113">
        <v>100564</v>
      </c>
      <c r="JK113">
        <v>128237</v>
      </c>
      <c r="JL113">
        <v>142498</v>
      </c>
      <c r="JM113">
        <v>146003</v>
      </c>
      <c r="JN113">
        <v>140960</v>
      </c>
      <c r="JO113">
        <v>144762</v>
      </c>
      <c r="JP113">
        <v>147793</v>
      </c>
      <c r="JQ113">
        <v>145170</v>
      </c>
      <c r="JR113">
        <v>141528</v>
      </c>
      <c r="JS113" t="s">
        <v>220</v>
      </c>
      <c r="JT113" t="s">
        <v>220</v>
      </c>
      <c r="JU113" t="s">
        <v>220</v>
      </c>
      <c r="JV113" t="s">
        <v>220</v>
      </c>
      <c r="JW113" t="s">
        <v>220</v>
      </c>
      <c r="JX113" t="s">
        <v>220</v>
      </c>
      <c r="JY113" t="s">
        <v>220</v>
      </c>
      <c r="JZ113" t="s">
        <v>220</v>
      </c>
      <c r="KA113" t="s">
        <v>220</v>
      </c>
      <c r="KB113" t="s">
        <v>220</v>
      </c>
      <c r="KC113" t="s">
        <v>220</v>
      </c>
      <c r="KD113" t="s">
        <v>220</v>
      </c>
    </row>
    <row r="114" spans="1:290" hidden="1" x14ac:dyDescent="0.3">
      <c r="A114" s="1" t="s">
        <v>112</v>
      </c>
      <c r="B114" s="2">
        <v>4061670</v>
      </c>
      <c r="C114" s="5" t="s">
        <v>220</v>
      </c>
      <c r="D114" s="5" t="s">
        <v>220</v>
      </c>
      <c r="E114" s="5" t="s">
        <v>220</v>
      </c>
      <c r="F114" s="5" t="s">
        <v>220</v>
      </c>
      <c r="G114" s="5" t="s">
        <v>220</v>
      </c>
      <c r="H114" s="5" t="s">
        <v>220</v>
      </c>
      <c r="I114" s="5" t="s">
        <v>220</v>
      </c>
      <c r="J114" s="5" t="s">
        <v>220</v>
      </c>
      <c r="K114" s="5" t="s">
        <v>220</v>
      </c>
      <c r="L114" s="5" t="s">
        <v>220</v>
      </c>
      <c r="M114" s="5" t="s">
        <v>220</v>
      </c>
      <c r="N114" s="5" t="s">
        <v>220</v>
      </c>
      <c r="O114" s="5" t="s">
        <v>220</v>
      </c>
      <c r="P114" s="5" t="s">
        <v>220</v>
      </c>
      <c r="Q114" s="5" t="s">
        <v>220</v>
      </c>
      <c r="R114" s="5" t="s">
        <v>220</v>
      </c>
      <c r="S114" s="5" t="s">
        <v>220</v>
      </c>
      <c r="T114" s="5" t="s">
        <v>220</v>
      </c>
      <c r="U114" s="5" t="s">
        <v>220</v>
      </c>
      <c r="V114" s="5" t="s">
        <v>220</v>
      </c>
      <c r="W114" s="5" t="s">
        <v>220</v>
      </c>
      <c r="X114" s="5" t="s">
        <v>220</v>
      </c>
      <c r="Y114" s="5">
        <v>474580</v>
      </c>
      <c r="Z114" s="5">
        <v>499583</v>
      </c>
      <c r="AA114" s="5">
        <v>455421</v>
      </c>
      <c r="AB114" s="5">
        <v>436021</v>
      </c>
      <c r="AC114" s="5" t="s">
        <v>220</v>
      </c>
      <c r="AD114" s="5" t="s">
        <v>220</v>
      </c>
      <c r="AE114" s="5" t="s">
        <v>220</v>
      </c>
      <c r="AF114" s="5" t="s">
        <v>220</v>
      </c>
      <c r="AG114" s="5" t="s">
        <v>220</v>
      </c>
      <c r="AH114" s="5" t="s">
        <v>220</v>
      </c>
      <c r="AI114" s="5" t="s">
        <v>220</v>
      </c>
      <c r="AJ114" s="5" t="s">
        <v>220</v>
      </c>
      <c r="AK114" s="5" t="s">
        <v>220</v>
      </c>
      <c r="AL114" s="5" t="s">
        <v>220</v>
      </c>
      <c r="AM114" s="5" t="s">
        <v>220</v>
      </c>
      <c r="AN114" s="5" t="s">
        <v>220</v>
      </c>
      <c r="AO114" s="5" t="s">
        <v>220</v>
      </c>
      <c r="AP114" s="5" t="s">
        <v>220</v>
      </c>
      <c r="AQ114" s="5" t="s">
        <v>220</v>
      </c>
      <c r="AR114" s="5" t="s">
        <v>220</v>
      </c>
      <c r="AS114" s="5" t="s">
        <v>220</v>
      </c>
      <c r="AT114" s="5" t="s">
        <v>220</v>
      </c>
      <c r="AU114" s="5" t="s">
        <v>220</v>
      </c>
      <c r="AV114" s="5" t="s">
        <v>220</v>
      </c>
      <c r="AW114" s="5" t="s">
        <v>220</v>
      </c>
      <c r="AX114" s="5" t="s">
        <v>220</v>
      </c>
      <c r="AY114" s="5" t="s">
        <v>220</v>
      </c>
      <c r="AZ114" s="5" t="s">
        <v>220</v>
      </c>
      <c r="BA114" s="5" t="s">
        <v>220</v>
      </c>
      <c r="BB114" s="5" t="s">
        <v>220</v>
      </c>
      <c r="BC114" s="5" t="s">
        <v>220</v>
      </c>
      <c r="BD114" s="5" t="s">
        <v>220</v>
      </c>
      <c r="BE114" s="5">
        <v>1010725</v>
      </c>
      <c r="BF114" s="5">
        <v>1418847</v>
      </c>
      <c r="BG114" s="5">
        <v>1143828</v>
      </c>
      <c r="BH114" s="5">
        <v>1009191</v>
      </c>
      <c r="BI114" s="5" t="s">
        <v>220</v>
      </c>
      <c r="BJ114" s="5" t="s">
        <v>220</v>
      </c>
      <c r="BK114" s="5" t="s">
        <v>220</v>
      </c>
      <c r="BL114" s="5" t="s">
        <v>220</v>
      </c>
      <c r="BM114" s="5" t="s">
        <v>220</v>
      </c>
      <c r="BN114" s="5" t="s">
        <v>220</v>
      </c>
      <c r="BO114" s="6" t="s">
        <v>220</v>
      </c>
      <c r="BP114" s="6" t="s">
        <v>220</v>
      </c>
      <c r="BQ114" s="6" t="s">
        <v>220</v>
      </c>
      <c r="BR114" s="6" t="s">
        <v>220</v>
      </c>
      <c r="BS114" s="6" t="s">
        <v>220</v>
      </c>
      <c r="BT114" s="6" t="s">
        <v>220</v>
      </c>
      <c r="BU114" s="6" t="s">
        <v>220</v>
      </c>
      <c r="BV114" s="6" t="s">
        <v>220</v>
      </c>
      <c r="BW114" s="6" t="s">
        <v>220</v>
      </c>
      <c r="BX114" s="6" t="s">
        <v>220</v>
      </c>
      <c r="BY114" s="6" t="s">
        <v>220</v>
      </c>
      <c r="BZ114" s="6" t="s">
        <v>220</v>
      </c>
      <c r="CA114" s="6" t="s">
        <v>220</v>
      </c>
      <c r="CB114" s="6" t="s">
        <v>220</v>
      </c>
      <c r="CC114" s="6" t="s">
        <v>220</v>
      </c>
      <c r="CD114" s="6" t="s">
        <v>220</v>
      </c>
      <c r="CE114" s="6" t="s">
        <v>220</v>
      </c>
      <c r="CF114" s="6" t="s">
        <v>220</v>
      </c>
      <c r="CG114" s="6" t="s">
        <v>220</v>
      </c>
      <c r="CH114" s="6" t="s">
        <v>220</v>
      </c>
      <c r="CI114" s="6" t="s">
        <v>220</v>
      </c>
      <c r="CJ114" s="6" t="s">
        <v>220</v>
      </c>
      <c r="CK114" s="6" t="s">
        <v>220</v>
      </c>
      <c r="CL114" s="6" t="s">
        <v>220</v>
      </c>
      <c r="CM114" s="6" t="s">
        <v>220</v>
      </c>
      <c r="CN114" s="6" t="s">
        <v>220</v>
      </c>
      <c r="CO114" s="6" t="s">
        <v>220</v>
      </c>
      <c r="CP114" s="6" t="s">
        <v>220</v>
      </c>
      <c r="CQ114" s="6" t="s">
        <v>220</v>
      </c>
      <c r="CR114" s="6" t="s">
        <v>220</v>
      </c>
      <c r="CS114" s="6" t="s">
        <v>220</v>
      </c>
      <c r="CT114" s="6" t="s">
        <v>220</v>
      </c>
      <c r="CU114" s="6" t="s">
        <v>220</v>
      </c>
      <c r="CV114" s="6" t="s">
        <v>220</v>
      </c>
      <c r="CW114" s="6" t="s">
        <v>220</v>
      </c>
      <c r="CX114" s="6" t="s">
        <v>220</v>
      </c>
      <c r="CY114" s="6" t="s">
        <v>220</v>
      </c>
      <c r="CZ114" s="6" t="s">
        <v>220</v>
      </c>
      <c r="DA114" s="6" t="s">
        <v>220</v>
      </c>
      <c r="DB114" s="6" t="s">
        <v>220</v>
      </c>
      <c r="DC114" s="6" t="s">
        <v>220</v>
      </c>
      <c r="DD114" s="6" t="s">
        <v>220</v>
      </c>
      <c r="DE114" s="6" t="s">
        <v>220</v>
      </c>
      <c r="DF114" s="6" t="s">
        <v>220</v>
      </c>
      <c r="DG114" s="6" t="s">
        <v>220</v>
      </c>
      <c r="DH114" s="6" t="s">
        <v>220</v>
      </c>
      <c r="DI114" s="6" t="s">
        <v>220</v>
      </c>
      <c r="DJ114" s="6" t="s">
        <v>220</v>
      </c>
      <c r="DK114" s="6" t="s">
        <v>220</v>
      </c>
      <c r="DL114" s="6" t="s">
        <v>220</v>
      </c>
      <c r="DM114" s="6" t="s">
        <v>220</v>
      </c>
      <c r="DN114" s="6" t="s">
        <v>220</v>
      </c>
      <c r="DO114" s="6" t="s">
        <v>220</v>
      </c>
      <c r="DP114" s="6" t="s">
        <v>220</v>
      </c>
      <c r="DQ114" s="6" t="s">
        <v>220</v>
      </c>
      <c r="DR114" s="6" t="s">
        <v>220</v>
      </c>
      <c r="DS114" s="6" t="s">
        <v>220</v>
      </c>
      <c r="DT114" s="6" t="s">
        <v>220</v>
      </c>
      <c r="DU114" s="6" t="s">
        <v>220</v>
      </c>
      <c r="DV114" s="6" t="s">
        <v>220</v>
      </c>
      <c r="DW114" s="6" t="s">
        <v>220</v>
      </c>
      <c r="DX114" s="6" t="s">
        <v>220</v>
      </c>
      <c r="DY114" s="6" t="s">
        <v>220</v>
      </c>
      <c r="DZ114" s="6" t="s">
        <v>220</v>
      </c>
      <c r="EA114" s="6" t="s">
        <v>220</v>
      </c>
      <c r="EB114" s="6" t="s">
        <v>220</v>
      </c>
      <c r="EC114" s="6" t="s">
        <v>220</v>
      </c>
      <c r="ED114" s="6" t="s">
        <v>220</v>
      </c>
      <c r="EE114" s="6" t="s">
        <v>220</v>
      </c>
      <c r="EF114" s="6" t="s">
        <v>220</v>
      </c>
      <c r="EG114" s="6" t="s">
        <v>220</v>
      </c>
      <c r="EH114" s="6" t="s">
        <v>220</v>
      </c>
      <c r="EI114" s="6" t="s">
        <v>220</v>
      </c>
      <c r="EJ114" s="6" t="s">
        <v>220</v>
      </c>
      <c r="EK114" s="6" t="s">
        <v>220</v>
      </c>
      <c r="EL114" s="6" t="s">
        <v>220</v>
      </c>
      <c r="EM114" s="6" t="s">
        <v>220</v>
      </c>
      <c r="EN114" s="6" t="s">
        <v>220</v>
      </c>
      <c r="EO114" s="6" t="s">
        <v>220</v>
      </c>
      <c r="EP114" s="6" t="s">
        <v>220</v>
      </c>
      <c r="EQ114" s="6" t="s">
        <v>220</v>
      </c>
      <c r="ER114" s="6" t="s">
        <v>220</v>
      </c>
      <c r="ES114" s="6" t="s">
        <v>220</v>
      </c>
      <c r="ET114" s="6" t="s">
        <v>220</v>
      </c>
      <c r="EU114" s="6" t="s">
        <v>220</v>
      </c>
      <c r="EV114" s="6" t="s">
        <v>220</v>
      </c>
      <c r="EW114" s="6" t="s">
        <v>220</v>
      </c>
      <c r="EX114" s="6" t="s">
        <v>220</v>
      </c>
      <c r="EY114" s="6" t="s">
        <v>220</v>
      </c>
      <c r="EZ114" s="6" t="s">
        <v>220</v>
      </c>
      <c r="FA114" s="6" t="s">
        <v>220</v>
      </c>
      <c r="FB114" s="6" t="s">
        <v>220</v>
      </c>
      <c r="FC114" s="6" t="s">
        <v>220</v>
      </c>
      <c r="FD114" s="6" t="s">
        <v>220</v>
      </c>
      <c r="FE114" s="6" t="s">
        <v>220</v>
      </c>
      <c r="FF114" s="6" t="s">
        <v>220</v>
      </c>
      <c r="FG114" s="6" t="s">
        <v>220</v>
      </c>
      <c r="FH114" s="6" t="s">
        <v>220</v>
      </c>
      <c r="FI114" s="6" t="s">
        <v>220</v>
      </c>
      <c r="FJ114" s="6" t="s">
        <v>220</v>
      </c>
      <c r="FK114" s="6" t="s">
        <v>220</v>
      </c>
      <c r="FL114" s="6" t="s">
        <v>220</v>
      </c>
      <c r="FM114" s="6" t="s">
        <v>220</v>
      </c>
      <c r="FN114" s="6" t="s">
        <v>220</v>
      </c>
      <c r="FO114" s="6" t="s">
        <v>220</v>
      </c>
      <c r="FP114" s="6" t="s">
        <v>220</v>
      </c>
      <c r="FQ114" s="6" t="s">
        <v>220</v>
      </c>
      <c r="FR114" s="6" t="s">
        <v>220</v>
      </c>
      <c r="FS114" s="6" t="s">
        <v>220</v>
      </c>
      <c r="FT114" s="6" t="s">
        <v>220</v>
      </c>
      <c r="FU114" s="6" t="s">
        <v>220</v>
      </c>
      <c r="FV114" s="6" t="s">
        <v>220</v>
      </c>
      <c r="FW114" s="6" t="s">
        <v>220</v>
      </c>
      <c r="FX114" s="6" t="s">
        <v>220</v>
      </c>
      <c r="FY114" s="6" t="s">
        <v>220</v>
      </c>
      <c r="FZ114" s="6" t="s">
        <v>220</v>
      </c>
      <c r="GA114" s="6" t="s">
        <v>220</v>
      </c>
      <c r="GB114" s="6" t="s">
        <v>220</v>
      </c>
      <c r="GC114" s="6" t="s">
        <v>220</v>
      </c>
      <c r="GD114" s="6" t="s">
        <v>220</v>
      </c>
      <c r="GE114" s="6" t="s">
        <v>220</v>
      </c>
      <c r="GF114" s="6" t="s">
        <v>220</v>
      </c>
      <c r="GG114" s="6" t="s">
        <v>220</v>
      </c>
      <c r="GH114" s="6" t="s">
        <v>220</v>
      </c>
      <c r="GI114" s="6" t="s">
        <v>220</v>
      </c>
      <c r="GJ114" s="6" t="s">
        <v>220</v>
      </c>
      <c r="GK114" s="6" t="s">
        <v>220</v>
      </c>
      <c r="GL114" s="6" t="s">
        <v>220</v>
      </c>
      <c r="GM114" s="5" t="s">
        <v>220</v>
      </c>
      <c r="GN114" s="5" t="s">
        <v>220</v>
      </c>
      <c r="GO114" s="5" t="s">
        <v>220</v>
      </c>
      <c r="GP114" s="5" t="s">
        <v>220</v>
      </c>
      <c r="GQ114" s="5" t="s">
        <v>220</v>
      </c>
      <c r="GR114" s="5" t="s">
        <v>220</v>
      </c>
      <c r="GS114" s="5" t="s">
        <v>220</v>
      </c>
      <c r="GT114" s="5" t="s">
        <v>220</v>
      </c>
      <c r="GU114" s="5" t="s">
        <v>220</v>
      </c>
      <c r="GV114" s="5" t="s">
        <v>220</v>
      </c>
      <c r="GW114" s="5" t="s">
        <v>220</v>
      </c>
      <c r="GX114" s="5" t="s">
        <v>220</v>
      </c>
      <c r="GY114" s="5" t="s">
        <v>220</v>
      </c>
      <c r="GZ114" s="5" t="s">
        <v>220</v>
      </c>
      <c r="HA114" s="5" t="s">
        <v>220</v>
      </c>
      <c r="HB114" s="5" t="s">
        <v>220</v>
      </c>
      <c r="HC114" s="5" t="s">
        <v>220</v>
      </c>
      <c r="HD114" s="5" t="s">
        <v>220</v>
      </c>
      <c r="HE114" s="5" t="s">
        <v>220</v>
      </c>
      <c r="HF114" s="5" t="s">
        <v>220</v>
      </c>
      <c r="HG114" s="5" t="s">
        <v>220</v>
      </c>
      <c r="HH114" s="5" t="s">
        <v>220</v>
      </c>
      <c r="HI114" s="5" t="s">
        <v>220</v>
      </c>
      <c r="HJ114" s="5" t="s">
        <v>220</v>
      </c>
      <c r="HK114" s="5" t="s">
        <v>220</v>
      </c>
      <c r="HL114" s="5" t="s">
        <v>220</v>
      </c>
      <c r="HM114" s="5" t="s">
        <v>220</v>
      </c>
      <c r="HN114" s="5" t="s">
        <v>220</v>
      </c>
      <c r="HO114" s="5" t="s">
        <v>220</v>
      </c>
      <c r="HP114" s="5" t="s">
        <v>220</v>
      </c>
      <c r="HQ114" s="5" t="s">
        <v>220</v>
      </c>
      <c r="HR114" s="5" t="s">
        <v>220</v>
      </c>
      <c r="HS114" s="5" t="s">
        <v>220</v>
      </c>
      <c r="HT114" s="5" t="s">
        <v>220</v>
      </c>
      <c r="HU114" s="5" t="s">
        <v>220</v>
      </c>
      <c r="HV114" s="5" t="s">
        <v>220</v>
      </c>
      <c r="HW114" s="5" t="s">
        <v>220</v>
      </c>
      <c r="HX114" s="5" t="s">
        <v>220</v>
      </c>
      <c r="HY114" s="5" t="s">
        <v>220</v>
      </c>
      <c r="HZ114" s="5" t="s">
        <v>220</v>
      </c>
      <c r="IA114" s="5" t="s">
        <v>220</v>
      </c>
      <c r="IB114" s="5" t="s">
        <v>220</v>
      </c>
      <c r="IC114" s="5" t="s">
        <v>220</v>
      </c>
      <c r="ID114" s="5" t="s">
        <v>220</v>
      </c>
      <c r="IE114" s="5" t="s">
        <v>220</v>
      </c>
      <c r="IF114" s="5" t="s">
        <v>220</v>
      </c>
      <c r="IG114" s="5" t="s">
        <v>220</v>
      </c>
      <c r="IH114" s="5" t="s">
        <v>220</v>
      </c>
      <c r="II114" s="5" t="s">
        <v>220</v>
      </c>
      <c r="IJ114" s="5" t="s">
        <v>220</v>
      </c>
      <c r="IK114" s="5" t="s">
        <v>220</v>
      </c>
      <c r="IL114" s="5" t="s">
        <v>220</v>
      </c>
      <c r="IM114" s="5" t="s">
        <v>220</v>
      </c>
      <c r="IN114" s="5" t="s">
        <v>220</v>
      </c>
      <c r="IO114" s="5" t="s">
        <v>220</v>
      </c>
      <c r="IP114" s="5" t="s">
        <v>220</v>
      </c>
      <c r="IQ114" s="5" t="s">
        <v>220</v>
      </c>
      <c r="IR114" s="5" t="s">
        <v>220</v>
      </c>
      <c r="IS114" s="5" t="s">
        <v>220</v>
      </c>
      <c r="IT114" s="5" t="s">
        <v>220</v>
      </c>
      <c r="IU114" s="5" t="s">
        <v>220</v>
      </c>
      <c r="IV114" s="5" t="s">
        <v>220</v>
      </c>
      <c r="IW114" s="5" t="s">
        <v>220</v>
      </c>
      <c r="IX114" s="5" t="s">
        <v>220</v>
      </c>
      <c r="IY114" t="s">
        <v>220</v>
      </c>
      <c r="IZ114" t="s">
        <v>220</v>
      </c>
      <c r="JA114" t="s">
        <v>220</v>
      </c>
      <c r="JB114" t="s">
        <v>220</v>
      </c>
      <c r="JC114" t="s">
        <v>220</v>
      </c>
      <c r="JD114" t="s">
        <v>220</v>
      </c>
      <c r="JE114" t="s">
        <v>220</v>
      </c>
      <c r="JF114" t="s">
        <v>220</v>
      </c>
      <c r="JG114" t="s">
        <v>220</v>
      </c>
      <c r="JH114" t="s">
        <v>220</v>
      </c>
      <c r="JI114" t="s">
        <v>220</v>
      </c>
      <c r="JJ114" t="s">
        <v>220</v>
      </c>
      <c r="JK114" t="s">
        <v>220</v>
      </c>
      <c r="JL114" t="s">
        <v>220</v>
      </c>
      <c r="JM114" t="s">
        <v>220</v>
      </c>
      <c r="JN114" t="s">
        <v>220</v>
      </c>
      <c r="JO114" t="s">
        <v>220</v>
      </c>
      <c r="JP114" t="s">
        <v>220</v>
      </c>
      <c r="JQ114" t="s">
        <v>220</v>
      </c>
      <c r="JR114" t="s">
        <v>220</v>
      </c>
      <c r="JS114" t="s">
        <v>220</v>
      </c>
      <c r="JT114" t="s">
        <v>220</v>
      </c>
      <c r="JU114" t="s">
        <v>220</v>
      </c>
      <c r="JV114" t="s">
        <v>220</v>
      </c>
      <c r="JW114" t="s">
        <v>220</v>
      </c>
      <c r="JX114" t="s">
        <v>220</v>
      </c>
      <c r="JY114" t="s">
        <v>220</v>
      </c>
      <c r="JZ114" t="s">
        <v>220</v>
      </c>
      <c r="KA114" t="s">
        <v>220</v>
      </c>
      <c r="KB114" t="s">
        <v>220</v>
      </c>
      <c r="KC114" t="s">
        <v>220</v>
      </c>
      <c r="KD114" t="s">
        <v>220</v>
      </c>
    </row>
    <row r="115" spans="1:290" hidden="1" x14ac:dyDescent="0.3">
      <c r="A115" s="1" t="s">
        <v>113</v>
      </c>
      <c r="B115" s="2">
        <v>4061671</v>
      </c>
      <c r="C115" s="5" t="s">
        <v>220</v>
      </c>
      <c r="D115" s="5">
        <v>8976</v>
      </c>
      <c r="E115" s="5">
        <v>22062</v>
      </c>
      <c r="F115" s="5">
        <v>97984</v>
      </c>
      <c r="G115" s="5">
        <v>100676</v>
      </c>
      <c r="H115" s="5">
        <v>100527</v>
      </c>
      <c r="I115" s="5">
        <v>99801</v>
      </c>
      <c r="J115" s="5">
        <v>93807</v>
      </c>
      <c r="K115" s="5">
        <v>92979</v>
      </c>
      <c r="L115" s="5">
        <v>93070</v>
      </c>
      <c r="M115" s="5">
        <v>90226</v>
      </c>
      <c r="N115" s="5">
        <v>93743</v>
      </c>
      <c r="O115" s="5">
        <v>95355</v>
      </c>
      <c r="P115" s="5">
        <v>89147</v>
      </c>
      <c r="Q115" s="5">
        <v>94080</v>
      </c>
      <c r="R115" s="5">
        <v>90545</v>
      </c>
      <c r="S115" s="5">
        <v>88710</v>
      </c>
      <c r="T115" s="5">
        <v>77448</v>
      </c>
      <c r="U115" s="5" t="s">
        <v>220</v>
      </c>
      <c r="V115" s="5" t="s">
        <v>220</v>
      </c>
      <c r="W115" s="5" t="s">
        <v>220</v>
      </c>
      <c r="X115" s="5" t="s">
        <v>220</v>
      </c>
      <c r="Y115" s="5" t="s">
        <v>220</v>
      </c>
      <c r="Z115" s="5" t="s">
        <v>220</v>
      </c>
      <c r="AA115" s="5" t="s">
        <v>220</v>
      </c>
      <c r="AB115" s="5" t="s">
        <v>220</v>
      </c>
      <c r="AC115" s="5" t="s">
        <v>220</v>
      </c>
      <c r="AD115" s="5" t="s">
        <v>220</v>
      </c>
      <c r="AE115" s="5" t="s">
        <v>220</v>
      </c>
      <c r="AF115" s="5" t="s">
        <v>220</v>
      </c>
      <c r="AG115" s="5" t="s">
        <v>220</v>
      </c>
      <c r="AH115" s="5" t="s">
        <v>220</v>
      </c>
      <c r="AI115" s="5" t="s">
        <v>220</v>
      </c>
      <c r="AJ115" s="5">
        <v>11420</v>
      </c>
      <c r="AK115" s="5">
        <v>31777</v>
      </c>
      <c r="AL115" s="5">
        <v>123110</v>
      </c>
      <c r="AM115" s="5">
        <v>128091</v>
      </c>
      <c r="AN115" s="5">
        <v>130682</v>
      </c>
      <c r="AO115" s="5">
        <v>128229</v>
      </c>
      <c r="AP115" s="5">
        <v>122299</v>
      </c>
      <c r="AQ115" s="5">
        <v>120882</v>
      </c>
      <c r="AR115" s="5">
        <v>123974</v>
      </c>
      <c r="AS115" s="5">
        <v>122620</v>
      </c>
      <c r="AT115" s="5">
        <v>123977</v>
      </c>
      <c r="AU115" s="5">
        <v>125783</v>
      </c>
      <c r="AV115" s="5">
        <v>124604</v>
      </c>
      <c r="AW115" s="5">
        <v>135639</v>
      </c>
      <c r="AX115" s="5">
        <v>133330</v>
      </c>
      <c r="AY115" s="5">
        <v>131653</v>
      </c>
      <c r="AZ115" s="5">
        <v>121612</v>
      </c>
      <c r="BA115" s="5" t="s">
        <v>220</v>
      </c>
      <c r="BB115" s="5" t="s">
        <v>220</v>
      </c>
      <c r="BC115" s="5" t="s">
        <v>220</v>
      </c>
      <c r="BD115" s="5" t="s">
        <v>220</v>
      </c>
      <c r="BE115" s="5" t="s">
        <v>220</v>
      </c>
      <c r="BF115" s="5" t="s">
        <v>220</v>
      </c>
      <c r="BG115" s="5" t="s">
        <v>220</v>
      </c>
      <c r="BH115" s="5" t="s">
        <v>220</v>
      </c>
      <c r="BI115" s="5" t="s">
        <v>220</v>
      </c>
      <c r="BJ115" s="5" t="s">
        <v>220</v>
      </c>
      <c r="BK115" s="5" t="s">
        <v>220</v>
      </c>
      <c r="BL115" s="5" t="s">
        <v>220</v>
      </c>
      <c r="BM115" s="5" t="s">
        <v>220</v>
      </c>
      <c r="BN115" s="5" t="s">
        <v>220</v>
      </c>
      <c r="BO115" s="6">
        <v>24.772413793103439</v>
      </c>
      <c r="BP115" s="6">
        <v>24.040120793787739</v>
      </c>
      <c r="BQ115" s="6">
        <v>24.26778242677824</v>
      </c>
      <c r="BR115" s="6">
        <v>19.94243840705435</v>
      </c>
      <c r="BS115" s="6">
        <v>22.23370018673765</v>
      </c>
      <c r="BT115" s="6">
        <v>19.108299262884589</v>
      </c>
      <c r="BU115" s="6">
        <v>15.013877616456741</v>
      </c>
      <c r="BV115" s="6">
        <v>13.8731651156097</v>
      </c>
      <c r="BW115" s="6">
        <v>13.88593123178352</v>
      </c>
      <c r="BX115" s="6">
        <v>15.407757601805089</v>
      </c>
      <c r="BY115" s="6">
        <v>17.514907011282769</v>
      </c>
      <c r="BZ115" s="6">
        <v>19.508864756459211</v>
      </c>
      <c r="CA115" s="6">
        <v>18.654235403928642</v>
      </c>
      <c r="CB115" s="6">
        <v>17.849373135667339</v>
      </c>
      <c r="CC115" s="6">
        <v>13.408801020408159</v>
      </c>
      <c r="CD115" s="6">
        <v>11.83889971651311</v>
      </c>
      <c r="CE115" s="6">
        <v>12.615436849253051</v>
      </c>
      <c r="CF115" s="6">
        <v>11.666687753836809</v>
      </c>
      <c r="CG115" s="6">
        <v>13.569391634980979</v>
      </c>
      <c r="CH115" s="6">
        <v>5.07848051638919</v>
      </c>
      <c r="CI115" s="6" t="s">
        <v>220</v>
      </c>
      <c r="CJ115" s="6" t="s">
        <v>220</v>
      </c>
      <c r="CK115" s="6" t="s">
        <v>220</v>
      </c>
      <c r="CL115" s="6" t="s">
        <v>220</v>
      </c>
      <c r="CM115" s="6" t="s">
        <v>220</v>
      </c>
      <c r="CN115" s="6" t="s">
        <v>220</v>
      </c>
      <c r="CO115" s="6" t="s">
        <v>220</v>
      </c>
      <c r="CP115" s="6" t="s">
        <v>220</v>
      </c>
      <c r="CQ115" s="6" t="s">
        <v>220</v>
      </c>
      <c r="CR115" s="6" t="s">
        <v>220</v>
      </c>
      <c r="CS115" s="6" t="s">
        <v>220</v>
      </c>
      <c r="CT115" s="6" t="s">
        <v>220</v>
      </c>
      <c r="CU115" s="6">
        <v>24.15131679098797</v>
      </c>
      <c r="CV115" s="6">
        <v>23.598845108695649</v>
      </c>
      <c r="CW115" s="6">
        <v>22.83944515831438</v>
      </c>
      <c r="CX115" s="6">
        <v>19.530164815973091</v>
      </c>
      <c r="CY115" s="6">
        <v>22.062439984073819</v>
      </c>
      <c r="CZ115" s="6">
        <v>18.99419966024395</v>
      </c>
      <c r="DA115" s="6">
        <v>14.9512594556656</v>
      </c>
      <c r="DB115" s="6">
        <v>13.84802819319863</v>
      </c>
      <c r="DC115" s="6">
        <v>13.85235188034612</v>
      </c>
      <c r="DD115" s="6">
        <v>15.516156613483471</v>
      </c>
      <c r="DE115" s="6">
        <v>17.56483444788778</v>
      </c>
      <c r="DF115" s="6">
        <v>19.88772020391043</v>
      </c>
      <c r="DG115" s="6">
        <v>18.942706759743661</v>
      </c>
      <c r="DH115" s="6">
        <v>18.06787087041301</v>
      </c>
      <c r="DI115" s="6">
        <v>13.60238281307598</v>
      </c>
      <c r="DJ115" s="6">
        <v>12.097222848722691</v>
      </c>
      <c r="DK115" s="6">
        <v>12.922699797499959</v>
      </c>
      <c r="DL115" s="6">
        <v>11.922454777603519</v>
      </c>
      <c r="DM115" s="6">
        <v>13.811756526457691</v>
      </c>
      <c r="DN115" s="6">
        <v>5.0567973616709398</v>
      </c>
      <c r="DO115" s="6" t="s">
        <v>220</v>
      </c>
      <c r="DP115" s="6" t="s">
        <v>220</v>
      </c>
      <c r="DQ115" s="6" t="s">
        <v>220</v>
      </c>
      <c r="DR115" s="6" t="s">
        <v>220</v>
      </c>
      <c r="DS115" s="6" t="s">
        <v>220</v>
      </c>
      <c r="DT115" s="6" t="s">
        <v>220</v>
      </c>
      <c r="DU115" s="6" t="s">
        <v>220</v>
      </c>
      <c r="DV115" s="6" t="s">
        <v>220</v>
      </c>
      <c r="DW115" s="6" t="s">
        <v>220</v>
      </c>
      <c r="DX115" s="6" t="s">
        <v>220</v>
      </c>
      <c r="DY115" s="6" t="s">
        <v>220</v>
      </c>
      <c r="DZ115" s="6" t="s">
        <v>220</v>
      </c>
      <c r="EA115" s="6">
        <v>13.975338155547158</v>
      </c>
      <c r="EB115" s="6">
        <v>13.328325749172439</v>
      </c>
      <c r="EC115" s="6">
        <v>15.131872138718956</v>
      </c>
      <c r="ED115" s="6">
        <v>19.105482076926673</v>
      </c>
      <c r="EE115" s="6">
        <v>21.463369195659261</v>
      </c>
      <c r="EF115" s="6">
        <v>18.948625343786397</v>
      </c>
      <c r="EG115" s="6">
        <v>14.905226597728596</v>
      </c>
      <c r="EH115" s="6">
        <v>13.813905822442447</v>
      </c>
      <c r="EI115" s="6">
        <v>13.838594242375688</v>
      </c>
      <c r="EJ115" s="6">
        <v>15.354402143169715</v>
      </c>
      <c r="EK115" s="6">
        <v>17.474634841074444</v>
      </c>
      <c r="EL115" s="6">
        <v>19.459080479306536</v>
      </c>
      <c r="EM115" s="6">
        <v>18.627522782201112</v>
      </c>
      <c r="EN115" s="6">
        <v>17.828008728249316</v>
      </c>
      <c r="EO115" s="6">
        <v>13.407352316192094</v>
      </c>
      <c r="EP115" s="6">
        <v>11.838899716513112</v>
      </c>
      <c r="EQ115" s="6">
        <v>12.615436849253056</v>
      </c>
      <c r="ER115" s="6">
        <v>11.666687753836811</v>
      </c>
      <c r="ES115" s="6">
        <v>13.569391634980988</v>
      </c>
      <c r="ET115" s="6">
        <v>5.0784805163891962</v>
      </c>
      <c r="EU115" s="6" t="s">
        <v>220</v>
      </c>
      <c r="EV115" s="6" t="s">
        <v>220</v>
      </c>
      <c r="EW115" s="6" t="s">
        <v>220</v>
      </c>
      <c r="EX115" s="6" t="s">
        <v>220</v>
      </c>
      <c r="EY115" s="6" t="s">
        <v>220</v>
      </c>
      <c r="EZ115" s="6" t="s">
        <v>220</v>
      </c>
      <c r="FA115" s="6" t="s">
        <v>220</v>
      </c>
      <c r="FB115" s="6" t="s">
        <v>220</v>
      </c>
      <c r="FC115" s="6" t="s">
        <v>220</v>
      </c>
      <c r="FD115" s="6" t="s">
        <v>220</v>
      </c>
      <c r="FE115" s="6" t="s">
        <v>220</v>
      </c>
      <c r="FF115" s="6" t="s">
        <v>220</v>
      </c>
      <c r="FG115" s="6">
        <v>12.393833624200116</v>
      </c>
      <c r="FH115" s="6">
        <v>11.93505490485288</v>
      </c>
      <c r="FI115" s="6">
        <v>13.438022911571631</v>
      </c>
      <c r="FJ115" s="6">
        <v>16.829938031095775</v>
      </c>
      <c r="FK115" s="6">
        <v>19.216181273399059</v>
      </c>
      <c r="FL115" s="6">
        <v>17.273872576747056</v>
      </c>
      <c r="FM115" s="6">
        <v>13.748156573839552</v>
      </c>
      <c r="FN115" s="6">
        <v>12.683405768742233</v>
      </c>
      <c r="FO115" s="6">
        <v>12.604304818744474</v>
      </c>
      <c r="FP115" s="6">
        <v>14.210283558560109</v>
      </c>
      <c r="FQ115" s="6">
        <v>16.182933169991667</v>
      </c>
      <c r="FR115" s="6">
        <v>17.828183435113989</v>
      </c>
      <c r="FS115" s="6">
        <v>17.388845984112976</v>
      </c>
      <c r="FT115" s="6">
        <v>16.837333868010997</v>
      </c>
      <c r="FU115" s="6">
        <v>13.113716213865795</v>
      </c>
      <c r="FV115" s="6">
        <v>11.872565752045862</v>
      </c>
      <c r="FW115" s="6">
        <v>12.69559427366552</v>
      </c>
      <c r="FX115" s="6">
        <v>11.922454777603521</v>
      </c>
      <c r="FY115" s="6">
        <v>13.811756526457696</v>
      </c>
      <c r="FZ115" s="6">
        <v>5.0567973616709416</v>
      </c>
      <c r="GA115" s="6" t="s">
        <v>220</v>
      </c>
      <c r="GB115" s="6" t="s">
        <v>220</v>
      </c>
      <c r="GC115" s="6" t="s">
        <v>220</v>
      </c>
      <c r="GD115" s="6" t="s">
        <v>220</v>
      </c>
      <c r="GE115" s="6" t="s">
        <v>220</v>
      </c>
      <c r="GF115" s="6" t="s">
        <v>220</v>
      </c>
      <c r="GG115" s="6" t="s">
        <v>220</v>
      </c>
      <c r="GH115" s="6" t="s">
        <v>220</v>
      </c>
      <c r="GI115" s="6" t="s">
        <v>220</v>
      </c>
      <c r="GJ115" s="6" t="s">
        <v>220</v>
      </c>
      <c r="GK115" s="6" t="s">
        <v>220</v>
      </c>
      <c r="GL115" s="6" t="s">
        <v>220</v>
      </c>
      <c r="GM115" s="5">
        <v>12045</v>
      </c>
      <c r="GN115" s="5">
        <v>11943</v>
      </c>
      <c r="GO115" s="5">
        <v>11761</v>
      </c>
      <c r="GP115" s="5">
        <v>11659</v>
      </c>
      <c r="GQ115" s="5">
        <v>11539</v>
      </c>
      <c r="GR115" s="5">
        <v>11443</v>
      </c>
      <c r="GS115" s="5">
        <v>11387</v>
      </c>
      <c r="GT115" s="5">
        <v>11330</v>
      </c>
      <c r="GU115" s="5">
        <v>11253</v>
      </c>
      <c r="GV115" s="5">
        <v>11232</v>
      </c>
      <c r="GW115" s="5">
        <v>11173</v>
      </c>
      <c r="GX115" s="5">
        <v>11101</v>
      </c>
      <c r="GY115" s="5">
        <v>10958</v>
      </c>
      <c r="GZ115" s="5">
        <v>10780</v>
      </c>
      <c r="HA115" s="5">
        <v>10519</v>
      </c>
      <c r="HB115" s="5">
        <v>10249</v>
      </c>
      <c r="HC115" s="5">
        <v>10031</v>
      </c>
      <c r="HD115" s="5">
        <v>9813</v>
      </c>
      <c r="HE115" s="5">
        <v>9601</v>
      </c>
      <c r="HF115" s="5">
        <v>9352</v>
      </c>
      <c r="HG115" s="5" t="s">
        <v>220</v>
      </c>
      <c r="HH115" s="5" t="s">
        <v>220</v>
      </c>
      <c r="HI115" s="5" t="s">
        <v>220</v>
      </c>
      <c r="HJ115" s="5" t="s">
        <v>220</v>
      </c>
      <c r="HK115" s="5" t="s">
        <v>220</v>
      </c>
      <c r="HL115" s="5" t="s">
        <v>220</v>
      </c>
      <c r="HM115" s="5" t="s">
        <v>220</v>
      </c>
      <c r="HN115" s="5" t="s">
        <v>220</v>
      </c>
      <c r="HO115" s="5" t="s">
        <v>220</v>
      </c>
      <c r="HP115" s="5" t="s">
        <v>220</v>
      </c>
      <c r="HQ115" s="5" t="s">
        <v>220</v>
      </c>
      <c r="HR115" s="5" t="s">
        <v>220</v>
      </c>
      <c r="HS115" s="5">
        <v>13703</v>
      </c>
      <c r="HT115" s="5">
        <v>13579</v>
      </c>
      <c r="HU115" s="5">
        <v>13392</v>
      </c>
      <c r="HV115" s="5">
        <v>13264</v>
      </c>
      <c r="HW115" s="5">
        <v>13122</v>
      </c>
      <c r="HX115" s="5">
        <v>12995</v>
      </c>
      <c r="HY115" s="5">
        <v>12901</v>
      </c>
      <c r="HZ115" s="5">
        <v>12813</v>
      </c>
      <c r="IA115" s="5">
        <v>12728</v>
      </c>
      <c r="IB115" s="5">
        <v>12693</v>
      </c>
      <c r="IC115" s="5">
        <v>12613</v>
      </c>
      <c r="ID115" s="5">
        <v>12480</v>
      </c>
      <c r="IE115" s="5">
        <v>12318</v>
      </c>
      <c r="IF115" s="5">
        <v>12099</v>
      </c>
      <c r="IG115" s="5">
        <v>11824</v>
      </c>
      <c r="IH115" s="5">
        <v>11534</v>
      </c>
      <c r="II115" s="5">
        <v>11302</v>
      </c>
      <c r="IJ115" s="5">
        <v>11074</v>
      </c>
      <c r="IK115" s="5">
        <v>10843</v>
      </c>
      <c r="IL115" s="5">
        <v>10587</v>
      </c>
      <c r="IM115" s="5" t="s">
        <v>220</v>
      </c>
      <c r="IN115" s="5" t="s">
        <v>220</v>
      </c>
      <c r="IO115" s="5" t="s">
        <v>220</v>
      </c>
      <c r="IP115" s="5" t="s">
        <v>220</v>
      </c>
      <c r="IQ115" s="5" t="s">
        <v>220</v>
      </c>
      <c r="IR115" s="5" t="s">
        <v>220</v>
      </c>
      <c r="IS115" s="5" t="s">
        <v>220</v>
      </c>
      <c r="IT115" s="5" t="s">
        <v>220</v>
      </c>
      <c r="IU115" s="5" t="s">
        <v>220</v>
      </c>
      <c r="IV115" s="5" t="s">
        <v>220</v>
      </c>
      <c r="IW115" s="5" t="s">
        <v>220</v>
      </c>
      <c r="IX115" s="5" t="s">
        <v>220</v>
      </c>
      <c r="IY115">
        <v>171900</v>
      </c>
      <c r="IZ115">
        <v>172207</v>
      </c>
      <c r="JA115">
        <v>155380</v>
      </c>
      <c r="JB115">
        <v>161694</v>
      </c>
      <c r="JC115">
        <v>163201</v>
      </c>
      <c r="JD115">
        <v>155576</v>
      </c>
      <c r="JE115">
        <v>151213</v>
      </c>
      <c r="JF115">
        <v>145647</v>
      </c>
      <c r="JG115">
        <v>144768</v>
      </c>
      <c r="JH115">
        <v>145261</v>
      </c>
      <c r="JI115">
        <v>140401</v>
      </c>
      <c r="JJ115">
        <v>147867</v>
      </c>
      <c r="JK115">
        <v>145024</v>
      </c>
      <c r="JL115">
        <v>139648</v>
      </c>
      <c r="JM115">
        <v>143735</v>
      </c>
      <c r="JN115">
        <v>137106</v>
      </c>
      <c r="JO115">
        <v>135165</v>
      </c>
      <c r="JP115">
        <v>121787</v>
      </c>
      <c r="JQ115">
        <v>117943</v>
      </c>
      <c r="JR115">
        <v>111889</v>
      </c>
      <c r="JS115" t="s">
        <v>220</v>
      </c>
      <c r="JT115" t="s">
        <v>220</v>
      </c>
      <c r="JU115" t="s">
        <v>220</v>
      </c>
      <c r="JV115" t="s">
        <v>220</v>
      </c>
      <c r="JW115" t="s">
        <v>220</v>
      </c>
      <c r="JX115" t="s">
        <v>220</v>
      </c>
      <c r="JY115" t="s">
        <v>220</v>
      </c>
      <c r="JZ115" t="s">
        <v>220</v>
      </c>
      <c r="KA115" t="s">
        <v>220</v>
      </c>
      <c r="KB115" t="s">
        <v>220</v>
      </c>
      <c r="KC115" t="s">
        <v>220</v>
      </c>
      <c r="KD115" t="s">
        <v>220</v>
      </c>
    </row>
    <row r="116" spans="1:290" hidden="1" x14ac:dyDescent="0.3">
      <c r="A116" s="1" t="s">
        <v>114</v>
      </c>
      <c r="B116" s="2">
        <v>4057012</v>
      </c>
      <c r="C116" s="5">
        <v>2940596</v>
      </c>
      <c r="D116" s="5">
        <v>2734095</v>
      </c>
      <c r="E116" s="5">
        <v>2631617</v>
      </c>
      <c r="F116" s="5">
        <v>2698285</v>
      </c>
      <c r="G116" s="5">
        <v>2839933</v>
      </c>
      <c r="H116" s="5">
        <v>2852069</v>
      </c>
      <c r="I116" s="5">
        <v>3100742</v>
      </c>
      <c r="J116" s="5">
        <v>3039610</v>
      </c>
      <c r="K116" s="5">
        <v>3064447</v>
      </c>
      <c r="L116" s="5">
        <v>3082249</v>
      </c>
      <c r="M116" s="5">
        <v>2896543</v>
      </c>
      <c r="N116" s="5">
        <v>3006234</v>
      </c>
      <c r="O116" s="5">
        <v>3063633</v>
      </c>
      <c r="P116" s="5">
        <v>2989250</v>
      </c>
      <c r="Q116" s="5">
        <v>3127570</v>
      </c>
      <c r="R116" s="5">
        <v>2965853</v>
      </c>
      <c r="S116" s="5">
        <v>2952042</v>
      </c>
      <c r="T116" s="5">
        <v>2795921</v>
      </c>
      <c r="U116" s="5">
        <v>2688204</v>
      </c>
      <c r="V116" s="5">
        <v>2293224</v>
      </c>
      <c r="W116" s="5">
        <v>1962907</v>
      </c>
      <c r="X116" s="5">
        <v>1863311</v>
      </c>
      <c r="Y116" s="5">
        <v>1833523</v>
      </c>
      <c r="Z116" s="5">
        <v>1847111</v>
      </c>
      <c r="AA116" s="5">
        <v>1835085</v>
      </c>
      <c r="AB116" s="5">
        <v>1843970</v>
      </c>
      <c r="AC116" s="5">
        <v>1817675</v>
      </c>
      <c r="AD116" s="5">
        <v>1783754</v>
      </c>
      <c r="AE116" s="5">
        <v>1784156</v>
      </c>
      <c r="AF116" s="5">
        <v>1794215</v>
      </c>
      <c r="AG116" s="5">
        <v>1787051</v>
      </c>
      <c r="AH116" s="5">
        <v>1745509</v>
      </c>
      <c r="AI116" s="5">
        <v>7244258</v>
      </c>
      <c r="AJ116" s="5">
        <v>4034872</v>
      </c>
      <c r="AK116" s="5">
        <v>3868162</v>
      </c>
      <c r="AL116" s="5">
        <v>3954763</v>
      </c>
      <c r="AM116" s="5">
        <v>4492267</v>
      </c>
      <c r="AN116" s="5">
        <v>5006934</v>
      </c>
      <c r="AO116" s="5">
        <v>5133864</v>
      </c>
      <c r="AP116" s="5">
        <v>4950232</v>
      </c>
      <c r="AQ116" s="5">
        <v>5201800</v>
      </c>
      <c r="AR116" s="5">
        <v>5310790</v>
      </c>
      <c r="AS116" s="5">
        <v>5615932</v>
      </c>
      <c r="AT116" s="5">
        <v>6728240</v>
      </c>
      <c r="AU116" s="5">
        <v>6738061</v>
      </c>
      <c r="AV116" s="5">
        <v>6719911</v>
      </c>
      <c r="AW116" s="5">
        <v>7093914</v>
      </c>
      <c r="AX116" s="5">
        <v>6983081</v>
      </c>
      <c r="AY116" s="5">
        <v>7006583</v>
      </c>
      <c r="AZ116" s="5">
        <v>6576920</v>
      </c>
      <c r="BA116" s="5">
        <v>6884530</v>
      </c>
      <c r="BB116" s="5">
        <v>6186043</v>
      </c>
      <c r="BC116" s="5">
        <v>4693486</v>
      </c>
      <c r="BD116" s="5">
        <v>4978297</v>
      </c>
      <c r="BE116" s="5">
        <v>4823286</v>
      </c>
      <c r="BF116" s="5">
        <v>4778613</v>
      </c>
      <c r="BG116" s="5">
        <v>4760730</v>
      </c>
      <c r="BH116" s="5">
        <v>4747299</v>
      </c>
      <c r="BI116" s="5">
        <v>4718730</v>
      </c>
      <c r="BJ116" s="5">
        <v>4586629</v>
      </c>
      <c r="BK116" s="5">
        <v>4587212</v>
      </c>
      <c r="BL116" s="5">
        <v>4592178</v>
      </c>
      <c r="BM116" s="5">
        <v>4510565</v>
      </c>
      <c r="BN116" s="5">
        <v>4390679</v>
      </c>
      <c r="BO116" s="6">
        <v>21.519638688685699</v>
      </c>
      <c r="BP116" s="6">
        <v>20.374712656290281</v>
      </c>
      <c r="BQ116" s="6">
        <v>17.992726150707981</v>
      </c>
      <c r="BR116" s="6">
        <v>18.43477674345862</v>
      </c>
      <c r="BS116" s="6">
        <v>19.198804760113969</v>
      </c>
      <c r="BT116" s="6">
        <v>17.06329685572123</v>
      </c>
      <c r="BU116" s="6">
        <v>15.146731283481669</v>
      </c>
      <c r="BV116" s="6">
        <v>14.366612822039659</v>
      </c>
      <c r="BW116" s="6">
        <v>14.273798828956741</v>
      </c>
      <c r="BX116" s="6">
        <v>15.90113307422514</v>
      </c>
      <c r="BY116" s="6">
        <v>15.56941651844404</v>
      </c>
      <c r="BZ116" s="6">
        <v>17.436988501950079</v>
      </c>
      <c r="CA116" s="6">
        <v>14.00620448699245</v>
      </c>
      <c r="CB116" s="6">
        <v>15.098131767091759</v>
      </c>
      <c r="CC116" s="6">
        <v>13.030307089642919</v>
      </c>
      <c r="CD116" s="6">
        <v>12.17977140148175</v>
      </c>
      <c r="CE116" s="6">
        <v>11.61234425226913</v>
      </c>
      <c r="CF116" s="6">
        <v>10.182429897718659</v>
      </c>
      <c r="CG116" s="6">
        <v>12.11939014764558</v>
      </c>
      <c r="CH116" s="6">
        <v>11.302107163357149</v>
      </c>
      <c r="CI116" s="6" t="s">
        <v>220</v>
      </c>
      <c r="CJ116" s="6" t="s">
        <v>220</v>
      </c>
      <c r="CK116" s="6" t="s">
        <v>220</v>
      </c>
      <c r="CL116" s="6" t="s">
        <v>220</v>
      </c>
      <c r="CM116" s="6" t="s">
        <v>220</v>
      </c>
      <c r="CN116" s="6" t="s">
        <v>220</v>
      </c>
      <c r="CO116" s="6" t="s">
        <v>220</v>
      </c>
      <c r="CP116" s="6" t="s">
        <v>220</v>
      </c>
      <c r="CQ116" s="6" t="s">
        <v>220</v>
      </c>
      <c r="CR116" s="6" t="s">
        <v>220</v>
      </c>
      <c r="CS116" s="6" t="s">
        <v>220</v>
      </c>
      <c r="CT116" s="6" t="s">
        <v>220</v>
      </c>
      <c r="CU116" s="6">
        <v>20.121794774284162</v>
      </c>
      <c r="CV116" s="6">
        <v>19.522626740079978</v>
      </c>
      <c r="CW116" s="6">
        <v>17.335106440733352</v>
      </c>
      <c r="CX116" s="6">
        <v>17.711301536906252</v>
      </c>
      <c r="CY116" s="6">
        <v>18.620865589690009</v>
      </c>
      <c r="CZ116" s="6">
        <v>16.313935833785699</v>
      </c>
      <c r="DA116" s="6">
        <v>14.336812862886269</v>
      </c>
      <c r="DB116" s="6">
        <v>13.510182478581539</v>
      </c>
      <c r="DC116" s="6">
        <v>13.50114112890045</v>
      </c>
      <c r="DD116" s="6">
        <v>14.741859954912011</v>
      </c>
      <c r="DE116" s="6">
        <v>14.725335932604599</v>
      </c>
      <c r="DF116" s="6">
        <v>16.513631595349711</v>
      </c>
      <c r="DG116" s="6">
        <v>13.165071747846151</v>
      </c>
      <c r="DH116" s="6">
        <v>14.20111718518231</v>
      </c>
      <c r="DI116" s="6">
        <v>12.083775702752479</v>
      </c>
      <c r="DJ116" s="6">
        <v>11.18885406077319</v>
      </c>
      <c r="DK116" s="6">
        <v>10.62380678299246</v>
      </c>
      <c r="DL116" s="6">
        <v>9.1935326151506906</v>
      </c>
      <c r="DM116" s="6">
        <v>11.057126688735661</v>
      </c>
      <c r="DN116" s="6">
        <v>10.22710632009805</v>
      </c>
      <c r="DO116" s="6" t="s">
        <v>220</v>
      </c>
      <c r="DP116" s="6" t="s">
        <v>220</v>
      </c>
      <c r="DQ116" s="6" t="s">
        <v>220</v>
      </c>
      <c r="DR116" s="6" t="s">
        <v>220</v>
      </c>
      <c r="DS116" s="6" t="s">
        <v>220</v>
      </c>
      <c r="DT116" s="6" t="s">
        <v>220</v>
      </c>
      <c r="DU116" s="6" t="s">
        <v>220</v>
      </c>
      <c r="DV116" s="6" t="s">
        <v>220</v>
      </c>
      <c r="DW116" s="6" t="s">
        <v>220</v>
      </c>
      <c r="DX116" s="6" t="s">
        <v>220</v>
      </c>
      <c r="DY116" s="6" t="s">
        <v>220</v>
      </c>
      <c r="DZ116" s="6" t="s">
        <v>220</v>
      </c>
      <c r="EA116" s="6">
        <v>20.405115153526701</v>
      </c>
      <c r="EB116" s="6">
        <v>19.246670413929966</v>
      </c>
      <c r="EC116" s="6">
        <v>17.070826341293536</v>
      </c>
      <c r="ED116" s="6">
        <v>17.371349694198287</v>
      </c>
      <c r="EE116" s="6">
        <v>18.273859472699193</v>
      </c>
      <c r="EF116" s="6">
        <v>16.511508587324982</v>
      </c>
      <c r="EG116" s="6">
        <v>14.953903224744277</v>
      </c>
      <c r="EH116" s="6">
        <v>14.244509455173375</v>
      </c>
      <c r="EI116" s="6">
        <v>14.193069398096231</v>
      </c>
      <c r="EJ116" s="6">
        <v>15.854975213526911</v>
      </c>
      <c r="EK116" s="6">
        <v>15.544979466737837</v>
      </c>
      <c r="EL116" s="6">
        <v>17.406618904663375</v>
      </c>
      <c r="EM116" s="6">
        <v>14.004115126721697</v>
      </c>
      <c r="EN116" s="6">
        <v>15.089640178806418</v>
      </c>
      <c r="EO116" s="6">
        <v>13.025637168076717</v>
      </c>
      <c r="EP116" s="6">
        <v>12.172760407192568</v>
      </c>
      <c r="EQ116" s="6">
        <v>11.604688373397668</v>
      </c>
      <c r="ER116" s="6">
        <v>10.17563874560796</v>
      </c>
      <c r="ES116" s="6">
        <v>12.116613062613204</v>
      </c>
      <c r="ET116" s="6">
        <v>11.30156271704981</v>
      </c>
      <c r="EU116" s="6" t="s">
        <v>220</v>
      </c>
      <c r="EV116" s="6" t="s">
        <v>220</v>
      </c>
      <c r="EW116" s="6" t="s">
        <v>220</v>
      </c>
      <c r="EX116" s="6" t="s">
        <v>220</v>
      </c>
      <c r="EY116" s="6" t="s">
        <v>220</v>
      </c>
      <c r="EZ116" s="6" t="s">
        <v>220</v>
      </c>
      <c r="FA116" s="6" t="s">
        <v>220</v>
      </c>
      <c r="FB116" s="6" t="s">
        <v>220</v>
      </c>
      <c r="FC116" s="6" t="s">
        <v>220</v>
      </c>
      <c r="FD116" s="6" t="s">
        <v>220</v>
      </c>
      <c r="FE116" s="6" t="s">
        <v>220</v>
      </c>
      <c r="FF116" s="6" t="s">
        <v>220</v>
      </c>
      <c r="FG116" s="6">
        <v>14.446501858962034</v>
      </c>
      <c r="FH116" s="6">
        <v>13.960294042241769</v>
      </c>
      <c r="FI116" s="6">
        <v>12.663413020553193</v>
      </c>
      <c r="FJ116" s="6">
        <v>12.436943770925131</v>
      </c>
      <c r="FK116" s="6">
        <v>13.359529754451662</v>
      </c>
      <c r="FL116" s="6">
        <v>12.648614170835659</v>
      </c>
      <c r="FM116" s="6">
        <v>11.20231690699762</v>
      </c>
      <c r="FN116" s="6">
        <v>10.241151840914025</v>
      </c>
      <c r="FO116" s="6">
        <v>10.457601746041744</v>
      </c>
      <c r="FP116" s="6">
        <v>11.35451262660445</v>
      </c>
      <c r="FQ116" s="6">
        <v>11.95500443338671</v>
      </c>
      <c r="FR116" s="6">
        <v>14.74609137051911</v>
      </c>
      <c r="FS116" s="6">
        <v>11.822844558184945</v>
      </c>
      <c r="FT116" s="6">
        <v>12.850592077744878</v>
      </c>
      <c r="FU116" s="6">
        <v>11.233759760924045</v>
      </c>
      <c r="FV116" s="6">
        <v>10.366994705008288</v>
      </c>
      <c r="FW116" s="6">
        <v>10.015709741073682</v>
      </c>
      <c r="FX116" s="6">
        <v>8.5450865062878893</v>
      </c>
      <c r="FY116" s="6">
        <v>10.599642081617985</v>
      </c>
      <c r="FZ116" s="6">
        <v>10.171241207954669</v>
      </c>
      <c r="GA116" s="6" t="s">
        <v>220</v>
      </c>
      <c r="GB116" s="6" t="s">
        <v>220</v>
      </c>
      <c r="GC116" s="6" t="s">
        <v>220</v>
      </c>
      <c r="GD116" s="6" t="s">
        <v>220</v>
      </c>
      <c r="GE116" s="6" t="s">
        <v>220</v>
      </c>
      <c r="GF116" s="6" t="s">
        <v>220</v>
      </c>
      <c r="GG116" s="6" t="s">
        <v>220</v>
      </c>
      <c r="GH116" s="6" t="s">
        <v>220</v>
      </c>
      <c r="GI116" s="6" t="s">
        <v>220</v>
      </c>
      <c r="GJ116" s="6" t="s">
        <v>220</v>
      </c>
      <c r="GK116" s="6" t="s">
        <v>220</v>
      </c>
      <c r="GL116" s="6" t="s">
        <v>220</v>
      </c>
      <c r="GM116" s="5">
        <v>437964</v>
      </c>
      <c r="GN116" s="5">
        <v>436442</v>
      </c>
      <c r="GO116" s="5">
        <v>431637</v>
      </c>
      <c r="GP116" s="5">
        <v>433051</v>
      </c>
      <c r="GQ116" s="5">
        <v>434749</v>
      </c>
      <c r="GR116" s="5">
        <v>433394</v>
      </c>
      <c r="GS116" s="5">
        <v>432759</v>
      </c>
      <c r="GT116" s="5">
        <v>430038</v>
      </c>
      <c r="GU116" s="5">
        <v>427046</v>
      </c>
      <c r="GV116" s="5">
        <v>425275</v>
      </c>
      <c r="GW116" s="5">
        <v>426764</v>
      </c>
      <c r="GX116" s="5">
        <v>424881</v>
      </c>
      <c r="GY116" s="5">
        <v>424293</v>
      </c>
      <c r="GZ116" s="5">
        <v>422392</v>
      </c>
      <c r="HA116" s="5">
        <v>421103</v>
      </c>
      <c r="HB116" s="5">
        <v>417831</v>
      </c>
      <c r="HC116" s="5">
        <v>415868</v>
      </c>
      <c r="HD116" s="5">
        <v>413243</v>
      </c>
      <c r="HE116" s="5">
        <v>412479</v>
      </c>
      <c r="HF116" s="5">
        <v>372864</v>
      </c>
      <c r="HG116" s="5" t="s">
        <v>220</v>
      </c>
      <c r="HH116" s="5" t="s">
        <v>220</v>
      </c>
      <c r="HI116" s="5" t="s">
        <v>220</v>
      </c>
      <c r="HJ116" s="5" t="s">
        <v>220</v>
      </c>
      <c r="HK116" s="5" t="s">
        <v>220</v>
      </c>
      <c r="HL116" s="5" t="s">
        <v>220</v>
      </c>
      <c r="HM116" s="5" t="s">
        <v>220</v>
      </c>
      <c r="HN116" s="5" t="s">
        <v>220</v>
      </c>
      <c r="HO116" s="5" t="s">
        <v>220</v>
      </c>
      <c r="HP116" s="5" t="s">
        <v>220</v>
      </c>
      <c r="HQ116" s="5" t="s">
        <v>220</v>
      </c>
      <c r="HR116" s="5" t="s">
        <v>220</v>
      </c>
      <c r="HS116" s="5">
        <v>499126</v>
      </c>
      <c r="HT116" s="5">
        <v>497133</v>
      </c>
      <c r="HU116" s="5">
        <v>491707</v>
      </c>
      <c r="HV116" s="5">
        <v>492658</v>
      </c>
      <c r="HW116" s="5">
        <v>494422</v>
      </c>
      <c r="HX116" s="5">
        <v>492576</v>
      </c>
      <c r="HY116" s="5">
        <v>491941</v>
      </c>
      <c r="HZ116" s="5">
        <v>488744</v>
      </c>
      <c r="IA116" s="5">
        <v>485373</v>
      </c>
      <c r="IB116" s="5">
        <v>482850</v>
      </c>
      <c r="IC116" s="5">
        <v>484026</v>
      </c>
      <c r="ID116" s="5">
        <v>481713</v>
      </c>
      <c r="IE116" s="5">
        <v>481049</v>
      </c>
      <c r="IF116" s="5">
        <v>478398</v>
      </c>
      <c r="IG116" s="5">
        <v>476588</v>
      </c>
      <c r="IH116" s="5">
        <v>472640</v>
      </c>
      <c r="II116" s="5">
        <v>470033</v>
      </c>
      <c r="IJ116" s="5">
        <v>466629</v>
      </c>
      <c r="IK116" s="5">
        <v>465441</v>
      </c>
      <c r="IL116" s="5">
        <v>421484</v>
      </c>
      <c r="IM116" s="5" t="s">
        <v>220</v>
      </c>
      <c r="IN116" s="5" t="s">
        <v>220</v>
      </c>
      <c r="IO116" s="5" t="s">
        <v>220</v>
      </c>
      <c r="IP116" s="5" t="s">
        <v>220</v>
      </c>
      <c r="IQ116" s="5" t="s">
        <v>220</v>
      </c>
      <c r="IR116" s="5" t="s">
        <v>220</v>
      </c>
      <c r="IS116" s="5" t="s">
        <v>220</v>
      </c>
      <c r="IT116" s="5" t="s">
        <v>220</v>
      </c>
      <c r="IU116" s="5" t="s">
        <v>220</v>
      </c>
      <c r="IV116" s="5" t="s">
        <v>220</v>
      </c>
      <c r="IW116" s="5" t="s">
        <v>220</v>
      </c>
      <c r="IX116" s="5" t="s">
        <v>220</v>
      </c>
      <c r="IY116">
        <v>7271262</v>
      </c>
      <c r="IZ116">
        <v>7508445</v>
      </c>
      <c r="JA116">
        <v>7315895</v>
      </c>
      <c r="JB116">
        <v>7455449</v>
      </c>
      <c r="JC116">
        <v>7596712</v>
      </c>
      <c r="JD116">
        <v>7575573</v>
      </c>
      <c r="JE116">
        <v>7712351</v>
      </c>
      <c r="JF116">
        <v>7642861</v>
      </c>
      <c r="JG116">
        <v>7668087</v>
      </c>
      <c r="JH116">
        <v>7734819</v>
      </c>
      <c r="JI116">
        <v>7556300</v>
      </c>
      <c r="JJ116">
        <v>7756747</v>
      </c>
      <c r="JK116">
        <v>7950261</v>
      </c>
      <c r="JL116">
        <v>7736484</v>
      </c>
      <c r="JM116">
        <v>7985412</v>
      </c>
      <c r="JN116">
        <v>7825508</v>
      </c>
      <c r="JO116">
        <v>7735328</v>
      </c>
      <c r="JP116">
        <v>7503154</v>
      </c>
      <c r="JQ116">
        <v>7337427</v>
      </c>
      <c r="JR116">
        <v>6585214</v>
      </c>
      <c r="JS116" t="s">
        <v>220</v>
      </c>
      <c r="JT116" t="s">
        <v>220</v>
      </c>
      <c r="JU116" t="s">
        <v>220</v>
      </c>
      <c r="JV116" t="s">
        <v>220</v>
      </c>
      <c r="JW116" t="s">
        <v>220</v>
      </c>
      <c r="JX116" t="s">
        <v>220</v>
      </c>
      <c r="JY116" t="s">
        <v>220</v>
      </c>
      <c r="JZ116" t="s">
        <v>220</v>
      </c>
      <c r="KA116" t="s">
        <v>220</v>
      </c>
      <c r="KB116" t="s">
        <v>220</v>
      </c>
      <c r="KC116" t="s">
        <v>220</v>
      </c>
      <c r="KD116" t="s">
        <v>220</v>
      </c>
    </row>
    <row r="117" spans="1:290" hidden="1" x14ac:dyDescent="0.3">
      <c r="A117" s="1" t="s">
        <v>115</v>
      </c>
      <c r="B117" s="2">
        <v>4061726</v>
      </c>
      <c r="C117" s="5">
        <v>9311544</v>
      </c>
      <c r="D117" s="5">
        <v>9969996</v>
      </c>
      <c r="E117" s="5">
        <v>9501523</v>
      </c>
      <c r="F117" s="5">
        <v>9393283</v>
      </c>
      <c r="G117" s="5">
        <v>9245835</v>
      </c>
      <c r="H117" s="5">
        <v>8922761</v>
      </c>
      <c r="I117" s="5">
        <v>9012407</v>
      </c>
      <c r="J117" s="5">
        <v>9097588</v>
      </c>
      <c r="K117" s="5">
        <v>8523321</v>
      </c>
      <c r="L117" s="5">
        <v>8684386</v>
      </c>
      <c r="M117" s="5">
        <v>8893542</v>
      </c>
      <c r="N117" s="5">
        <v>9041403</v>
      </c>
      <c r="O117" s="5">
        <v>9371726</v>
      </c>
      <c r="P117" s="5">
        <v>9033142</v>
      </c>
      <c r="Q117" s="5">
        <v>8288309</v>
      </c>
      <c r="R117" s="5">
        <v>7981117</v>
      </c>
      <c r="S117" s="5">
        <v>7765112</v>
      </c>
      <c r="T117" s="5">
        <v>7240324</v>
      </c>
      <c r="U117" s="5">
        <v>7208540</v>
      </c>
      <c r="V117" s="5">
        <v>7035488</v>
      </c>
      <c r="W117" s="5">
        <v>6134667</v>
      </c>
      <c r="X117" s="5">
        <v>5753883</v>
      </c>
      <c r="Y117" s="5">
        <v>5692705</v>
      </c>
      <c r="Z117" s="5">
        <v>5496401</v>
      </c>
      <c r="AA117" s="5">
        <v>4783801</v>
      </c>
      <c r="AB117" s="5">
        <v>4984508</v>
      </c>
      <c r="AC117" s="5">
        <v>4511769</v>
      </c>
      <c r="AD117" s="5">
        <v>4372948</v>
      </c>
      <c r="AE117" s="5">
        <v>4109713</v>
      </c>
      <c r="AF117" s="5">
        <v>3938144</v>
      </c>
      <c r="AG117" s="5">
        <v>3621354</v>
      </c>
      <c r="AH117" s="5">
        <v>3345646</v>
      </c>
      <c r="AI117" s="5">
        <v>21941009</v>
      </c>
      <c r="AJ117" s="5">
        <v>22407614</v>
      </c>
      <c r="AK117" s="5">
        <v>23751206</v>
      </c>
      <c r="AL117" s="5">
        <v>25062084</v>
      </c>
      <c r="AM117" s="5">
        <v>25481621</v>
      </c>
      <c r="AN117" s="5">
        <v>22745488</v>
      </c>
      <c r="AO117" s="5">
        <v>24064426</v>
      </c>
      <c r="AP117" s="5">
        <v>24622674</v>
      </c>
      <c r="AQ117" s="5">
        <v>22834301</v>
      </c>
      <c r="AR117" s="5">
        <v>22692129</v>
      </c>
      <c r="AS117" s="5">
        <v>22592448</v>
      </c>
      <c r="AT117" s="5">
        <v>22790998</v>
      </c>
      <c r="AU117" s="5">
        <v>23034216</v>
      </c>
      <c r="AV117" s="5">
        <v>22322951</v>
      </c>
      <c r="AW117" s="5">
        <v>20879644</v>
      </c>
      <c r="AX117" s="5">
        <v>19812160</v>
      </c>
      <c r="AY117" s="5">
        <v>20749270</v>
      </c>
      <c r="AZ117" s="5">
        <v>22242359</v>
      </c>
      <c r="BA117" s="5">
        <v>28252374</v>
      </c>
      <c r="BB117" s="5">
        <v>19445399</v>
      </c>
      <c r="BC117" s="5">
        <v>16157647</v>
      </c>
      <c r="BD117" s="5">
        <v>14899500</v>
      </c>
      <c r="BE117" s="5">
        <v>14596228</v>
      </c>
      <c r="BF117" s="5">
        <v>13697059</v>
      </c>
      <c r="BG117" s="5">
        <v>12109355</v>
      </c>
      <c r="BH117" s="5">
        <v>11942724</v>
      </c>
      <c r="BI117" s="5">
        <v>11155270</v>
      </c>
      <c r="BJ117" s="5">
        <v>10541205</v>
      </c>
      <c r="BK117" s="5">
        <v>9834878</v>
      </c>
      <c r="BL117" s="5">
        <v>9222153</v>
      </c>
      <c r="BM117" s="5">
        <v>8390814</v>
      </c>
      <c r="BN117" s="5">
        <v>7770969</v>
      </c>
      <c r="BO117" s="6">
        <v>12.33111286377425</v>
      </c>
      <c r="BP117" s="6">
        <v>12.093100184343189</v>
      </c>
      <c r="BQ117" s="6">
        <v>12.462525752445</v>
      </c>
      <c r="BR117" s="6">
        <v>11.756909324054361</v>
      </c>
      <c r="BS117" s="6">
        <v>13.176984702189619</v>
      </c>
      <c r="BT117" s="6">
        <v>13.35311196906696</v>
      </c>
      <c r="BU117" s="6">
        <v>12.202223002134721</v>
      </c>
      <c r="BV117" s="6">
        <v>12.14802209113008</v>
      </c>
      <c r="BW117" s="6">
        <v>11.856672265815689</v>
      </c>
      <c r="BX117" s="6">
        <v>12.53778619748449</v>
      </c>
      <c r="BY117" s="6">
        <v>12.861422366926471</v>
      </c>
      <c r="BZ117" s="6">
        <v>11.77372582551623</v>
      </c>
      <c r="CA117" s="6">
        <v>11.763233368111701</v>
      </c>
      <c r="CB117" s="6">
        <v>10.799874506567029</v>
      </c>
      <c r="CC117" s="6">
        <v>9.9307952925017595</v>
      </c>
      <c r="CD117" s="6">
        <v>9.5589000887970901</v>
      </c>
      <c r="CE117" s="6">
        <v>8.8128928468771601</v>
      </c>
      <c r="CF117" s="6">
        <v>9.3343461792115594</v>
      </c>
      <c r="CG117" s="6">
        <v>8.9459862884855994</v>
      </c>
      <c r="CH117" s="6">
        <v>6.9983205145115699</v>
      </c>
      <c r="CI117" s="6" t="s">
        <v>220</v>
      </c>
      <c r="CJ117" s="6" t="s">
        <v>220</v>
      </c>
      <c r="CK117" s="6" t="s">
        <v>220</v>
      </c>
      <c r="CL117" s="6" t="s">
        <v>220</v>
      </c>
      <c r="CM117" s="6" t="s">
        <v>220</v>
      </c>
      <c r="CN117" s="6" t="s">
        <v>220</v>
      </c>
      <c r="CO117" s="6" t="s">
        <v>220</v>
      </c>
      <c r="CP117" s="6" t="s">
        <v>220</v>
      </c>
      <c r="CQ117" s="6" t="s">
        <v>220</v>
      </c>
      <c r="CR117" s="6" t="s">
        <v>220</v>
      </c>
      <c r="CS117" s="6" t="s">
        <v>220</v>
      </c>
      <c r="CT117" s="6" t="s">
        <v>220</v>
      </c>
      <c r="CU117" s="6">
        <v>10.45828044334435</v>
      </c>
      <c r="CV117" s="6">
        <v>10.18106828512258</v>
      </c>
      <c r="CW117" s="6">
        <v>10.293955864594039</v>
      </c>
      <c r="CX117" s="6">
        <v>9.4429575507912205</v>
      </c>
      <c r="CY117" s="6">
        <v>10.769556554838919</v>
      </c>
      <c r="CZ117" s="6">
        <v>10.97046301565676</v>
      </c>
      <c r="DA117" s="6">
        <v>9.9484078028153196</v>
      </c>
      <c r="DB117" s="6">
        <v>9.8282226816225702</v>
      </c>
      <c r="DC117" s="6">
        <v>9.7640100839330408</v>
      </c>
      <c r="DD117" s="6">
        <v>10.58279378930103</v>
      </c>
      <c r="DE117" s="6">
        <v>11.128762619511519</v>
      </c>
      <c r="DF117" s="6">
        <v>10.3155069376454</v>
      </c>
      <c r="DG117" s="6">
        <v>10.45181047739905</v>
      </c>
      <c r="DH117" s="6">
        <v>9.8154099894738902</v>
      </c>
      <c r="DI117" s="6">
        <v>9.1014837659481795</v>
      </c>
      <c r="DJ117" s="6">
        <v>8.9034474035674407</v>
      </c>
      <c r="DK117" s="6">
        <v>8.5539507114457205</v>
      </c>
      <c r="DL117" s="6">
        <v>8.9204775957935905</v>
      </c>
      <c r="DM117" s="6">
        <v>8.2636591551547394</v>
      </c>
      <c r="DN117" s="6">
        <v>6.3526074696732202</v>
      </c>
      <c r="DO117" s="6" t="s">
        <v>220</v>
      </c>
      <c r="DP117" s="6" t="s">
        <v>220</v>
      </c>
      <c r="DQ117" s="6" t="s">
        <v>220</v>
      </c>
      <c r="DR117" s="6" t="s">
        <v>220</v>
      </c>
      <c r="DS117" s="6" t="s">
        <v>220</v>
      </c>
      <c r="DT117" s="6" t="s">
        <v>220</v>
      </c>
      <c r="DU117" s="6" t="s">
        <v>220</v>
      </c>
      <c r="DV117" s="6" t="s">
        <v>220</v>
      </c>
      <c r="DW117" s="6" t="s">
        <v>220</v>
      </c>
      <c r="DX117" s="6" t="s">
        <v>220</v>
      </c>
      <c r="DY117" s="6" t="s">
        <v>220</v>
      </c>
      <c r="DZ117" s="6" t="s">
        <v>220</v>
      </c>
      <c r="EA117" s="6">
        <v>12.331112863774257</v>
      </c>
      <c r="EB117" s="6">
        <v>12.093100184343195</v>
      </c>
      <c r="EC117" s="6">
        <v>12.462525752445002</v>
      </c>
      <c r="ED117" s="6">
        <v>11.756909324054364</v>
      </c>
      <c r="EE117" s="6">
        <v>13.176984702189625</v>
      </c>
      <c r="EF117" s="6">
        <v>13.353111969066967</v>
      </c>
      <c r="EG117" s="6">
        <v>12.202223002134724</v>
      </c>
      <c r="EH117" s="6">
        <v>12.148022091130089</v>
      </c>
      <c r="EI117" s="6">
        <v>11.8566722658157</v>
      </c>
      <c r="EJ117" s="6">
        <v>12.537786197484497</v>
      </c>
      <c r="EK117" s="6">
        <v>12.861422366926472</v>
      </c>
      <c r="EL117" s="6">
        <v>11.773725825516239</v>
      </c>
      <c r="EM117" s="6">
        <v>11.763233368111701</v>
      </c>
      <c r="EN117" s="6">
        <v>10.79987450656704</v>
      </c>
      <c r="EO117" s="6">
        <v>9.9307952925017631</v>
      </c>
      <c r="EP117" s="6">
        <v>9.5589000887970936</v>
      </c>
      <c r="EQ117" s="6">
        <v>8.8128928468771601</v>
      </c>
      <c r="ER117" s="6">
        <v>9.3343461792115683</v>
      </c>
      <c r="ES117" s="6">
        <v>8.9459862884856012</v>
      </c>
      <c r="ET117" s="6">
        <v>6.9983205145115734</v>
      </c>
      <c r="EU117" s="6" t="s">
        <v>220</v>
      </c>
      <c r="EV117" s="6" t="s">
        <v>220</v>
      </c>
      <c r="EW117" s="6" t="s">
        <v>220</v>
      </c>
      <c r="EX117" s="6" t="s">
        <v>220</v>
      </c>
      <c r="EY117" s="6" t="s">
        <v>220</v>
      </c>
      <c r="EZ117" s="6" t="s">
        <v>220</v>
      </c>
      <c r="FA117" s="6" t="s">
        <v>220</v>
      </c>
      <c r="FB117" s="6" t="s">
        <v>220</v>
      </c>
      <c r="FC117" s="6" t="s">
        <v>220</v>
      </c>
      <c r="FD117" s="6" t="s">
        <v>220</v>
      </c>
      <c r="FE117" s="6" t="s">
        <v>220</v>
      </c>
      <c r="FF117" s="6" t="s">
        <v>220</v>
      </c>
      <c r="FG117" s="6">
        <v>9.3648425438453522</v>
      </c>
      <c r="FH117" s="6">
        <v>9.194264899205276</v>
      </c>
      <c r="FI117" s="6">
        <v>9.5616479876902449</v>
      </c>
      <c r="FJ117" s="6">
        <v>9.1847934521573986</v>
      </c>
      <c r="FK117" s="6">
        <v>10.58345604296558</v>
      </c>
      <c r="FL117" s="6">
        <v>10.781150509195319</v>
      </c>
      <c r="FM117" s="6">
        <v>9.7864840722982649</v>
      </c>
      <c r="FN117" s="6">
        <v>9.6690099150473365</v>
      </c>
      <c r="FO117" s="6">
        <v>9.6463869071755823</v>
      </c>
      <c r="FP117" s="6">
        <v>10.457584819392132</v>
      </c>
      <c r="FQ117" s="6">
        <v>11.014066803625392</v>
      </c>
      <c r="FR117" s="6">
        <v>10.212358746126222</v>
      </c>
      <c r="FS117" s="6">
        <v>10.352811797656965</v>
      </c>
      <c r="FT117" s="6">
        <v>9.7343396044244663</v>
      </c>
      <c r="FU117" s="6">
        <v>9.0669939313637116</v>
      </c>
      <c r="FV117" s="6">
        <v>8.9028580581687269</v>
      </c>
      <c r="FW117" s="6">
        <v>8.5539507114457294</v>
      </c>
      <c r="FX117" s="6">
        <v>8.920477595793594</v>
      </c>
      <c r="FY117" s="6">
        <v>8.2636591551547482</v>
      </c>
      <c r="FZ117" s="6">
        <v>6.3526074696732246</v>
      </c>
      <c r="GA117" s="6" t="s">
        <v>220</v>
      </c>
      <c r="GB117" s="6" t="s">
        <v>220</v>
      </c>
      <c r="GC117" s="6" t="s">
        <v>220</v>
      </c>
      <c r="GD117" s="6" t="s">
        <v>220</v>
      </c>
      <c r="GE117" s="6" t="s">
        <v>220</v>
      </c>
      <c r="GF117" s="6" t="s">
        <v>220</v>
      </c>
      <c r="GG117" s="6" t="s">
        <v>220</v>
      </c>
      <c r="GH117" s="6" t="s">
        <v>220</v>
      </c>
      <c r="GI117" s="6" t="s">
        <v>220</v>
      </c>
      <c r="GJ117" s="6" t="s">
        <v>220</v>
      </c>
      <c r="GK117" s="6" t="s">
        <v>220</v>
      </c>
      <c r="GL117" s="6" t="s">
        <v>220</v>
      </c>
      <c r="GM117" s="5">
        <v>840312</v>
      </c>
      <c r="GN117" s="5">
        <v>825227</v>
      </c>
      <c r="GO117" s="5">
        <v>910294</v>
      </c>
      <c r="GP117" s="5">
        <v>796196</v>
      </c>
      <c r="GQ117" s="5">
        <v>781871</v>
      </c>
      <c r="GR117" s="5">
        <v>770167</v>
      </c>
      <c r="GS117" s="5">
        <v>757698</v>
      </c>
      <c r="GT117" s="5">
        <v>746361</v>
      </c>
      <c r="GU117" s="5">
        <v>736077</v>
      </c>
      <c r="GV117" s="5">
        <v>728069</v>
      </c>
      <c r="GW117" s="5">
        <v>725447</v>
      </c>
      <c r="GX117" s="5">
        <v>724942</v>
      </c>
      <c r="GY117" s="5">
        <v>719381</v>
      </c>
      <c r="GZ117" s="5">
        <v>700425</v>
      </c>
      <c r="HA117" s="5">
        <v>667788</v>
      </c>
      <c r="HB117" s="5">
        <v>633166</v>
      </c>
      <c r="HC117" s="5">
        <v>601841</v>
      </c>
      <c r="HD117" s="5">
        <v>573956</v>
      </c>
      <c r="HE117" s="5">
        <v>552276</v>
      </c>
      <c r="HF117" s="5">
        <v>526899</v>
      </c>
      <c r="HG117" s="5" t="s">
        <v>220</v>
      </c>
      <c r="HH117" s="5" t="s">
        <v>220</v>
      </c>
      <c r="HI117" s="5" t="s">
        <v>220</v>
      </c>
      <c r="HJ117" s="5" t="s">
        <v>220</v>
      </c>
      <c r="HK117" s="5" t="s">
        <v>220</v>
      </c>
      <c r="HL117" s="5" t="s">
        <v>220</v>
      </c>
      <c r="HM117" s="5" t="s">
        <v>220</v>
      </c>
      <c r="HN117" s="5" t="s">
        <v>220</v>
      </c>
      <c r="HO117" s="5" t="s">
        <v>220</v>
      </c>
      <c r="HP117" s="5" t="s">
        <v>220</v>
      </c>
      <c r="HQ117" s="5" t="s">
        <v>220</v>
      </c>
      <c r="HR117" s="5" t="s">
        <v>220</v>
      </c>
      <c r="HS117" s="5">
        <v>951045</v>
      </c>
      <c r="HT117" s="5">
        <v>934370</v>
      </c>
      <c r="HU117" s="5">
        <v>1018330</v>
      </c>
      <c r="HV117" s="5">
        <v>903132</v>
      </c>
      <c r="HW117" s="5">
        <v>887964</v>
      </c>
      <c r="HX117" s="5">
        <v>873904</v>
      </c>
      <c r="HY117" s="5">
        <v>862282</v>
      </c>
      <c r="HZ117" s="5">
        <v>849374</v>
      </c>
      <c r="IA117" s="5">
        <v>838424</v>
      </c>
      <c r="IB117" s="5">
        <v>830059</v>
      </c>
      <c r="IC117" s="5">
        <v>826687</v>
      </c>
      <c r="ID117" s="5">
        <v>825720</v>
      </c>
      <c r="IE117" s="5">
        <v>817595</v>
      </c>
      <c r="IF117" s="5">
        <v>794351</v>
      </c>
      <c r="IG117" s="5">
        <v>757200</v>
      </c>
      <c r="IH117" s="5">
        <v>717761</v>
      </c>
      <c r="II117" s="5">
        <v>682020</v>
      </c>
      <c r="IJ117" s="5">
        <v>650358</v>
      </c>
      <c r="IK117" s="5">
        <v>626168</v>
      </c>
      <c r="IL117" s="5">
        <v>597644</v>
      </c>
      <c r="IM117" s="5" t="s">
        <v>220</v>
      </c>
      <c r="IN117" s="5" t="s">
        <v>220</v>
      </c>
      <c r="IO117" s="5" t="s">
        <v>220</v>
      </c>
      <c r="IP117" s="5" t="s">
        <v>220</v>
      </c>
      <c r="IQ117" s="5" t="s">
        <v>220</v>
      </c>
      <c r="IR117" s="5" t="s">
        <v>220</v>
      </c>
      <c r="IS117" s="5" t="s">
        <v>220</v>
      </c>
      <c r="IT117" s="5" t="s">
        <v>220</v>
      </c>
      <c r="IU117" s="5" t="s">
        <v>220</v>
      </c>
      <c r="IV117" s="5" t="s">
        <v>220</v>
      </c>
      <c r="IW117" s="5" t="s">
        <v>220</v>
      </c>
      <c r="IX117" s="5" t="s">
        <v>220</v>
      </c>
      <c r="IY117">
        <v>22117681</v>
      </c>
      <c r="IZ117">
        <v>23045105</v>
      </c>
      <c r="JA117">
        <v>22401745</v>
      </c>
      <c r="JB117">
        <v>22243418</v>
      </c>
      <c r="JC117">
        <v>22073111</v>
      </c>
      <c r="JD117">
        <v>21507955</v>
      </c>
      <c r="JE117">
        <v>21562841</v>
      </c>
      <c r="JF117">
        <v>21862528</v>
      </c>
      <c r="JG117">
        <v>21038333</v>
      </c>
      <c r="JH117">
        <v>21150352</v>
      </c>
      <c r="JI117">
        <v>21436142</v>
      </c>
      <c r="JJ117">
        <v>21846569</v>
      </c>
      <c r="JK117">
        <v>22098354</v>
      </c>
      <c r="JL117">
        <v>21294593</v>
      </c>
      <c r="JM117">
        <v>19888488</v>
      </c>
      <c r="JN117">
        <v>19016163</v>
      </c>
      <c r="JO117">
        <v>18371324</v>
      </c>
      <c r="JP117">
        <v>17599820</v>
      </c>
      <c r="JQ117">
        <v>17201375</v>
      </c>
      <c r="JR117">
        <v>16769917</v>
      </c>
      <c r="JS117" t="s">
        <v>220</v>
      </c>
      <c r="JT117" t="s">
        <v>220</v>
      </c>
      <c r="JU117" t="s">
        <v>220</v>
      </c>
      <c r="JV117" t="s">
        <v>220</v>
      </c>
      <c r="JW117" t="s">
        <v>220</v>
      </c>
      <c r="JX117" t="s">
        <v>220</v>
      </c>
      <c r="JY117" t="s">
        <v>220</v>
      </c>
      <c r="JZ117" t="s">
        <v>220</v>
      </c>
      <c r="KA117" t="s">
        <v>220</v>
      </c>
      <c r="KB117" t="s">
        <v>220</v>
      </c>
      <c r="KC117" t="s">
        <v>220</v>
      </c>
      <c r="KD117" t="s">
        <v>220</v>
      </c>
    </row>
    <row r="118" spans="1:290" hidden="1" x14ac:dyDescent="0.3">
      <c r="A118" s="1" t="s">
        <v>116</v>
      </c>
      <c r="B118" s="2">
        <v>4004389</v>
      </c>
      <c r="C118" s="5">
        <v>6793411</v>
      </c>
      <c r="D118" s="5">
        <v>6973257</v>
      </c>
      <c r="E118" s="5">
        <v>6566228</v>
      </c>
      <c r="F118" s="5">
        <v>6618669</v>
      </c>
      <c r="G118" s="5">
        <v>6776889</v>
      </c>
      <c r="H118" s="5">
        <v>6678237</v>
      </c>
      <c r="I118" s="5">
        <v>6679621</v>
      </c>
      <c r="J118" s="5">
        <v>6592672</v>
      </c>
      <c r="K118" s="5">
        <v>6568383</v>
      </c>
      <c r="L118" s="5">
        <v>6518509</v>
      </c>
      <c r="M118" s="5">
        <v>6222800</v>
      </c>
      <c r="N118" s="5">
        <v>6272892</v>
      </c>
      <c r="O118" s="5">
        <v>6299266</v>
      </c>
      <c r="P118" s="5">
        <v>6148787</v>
      </c>
      <c r="Q118" s="5">
        <v>6272180</v>
      </c>
      <c r="R118" s="5">
        <v>5974424</v>
      </c>
      <c r="S118" s="5">
        <v>5977242</v>
      </c>
      <c r="T118" s="5">
        <v>5544411</v>
      </c>
      <c r="U118" s="5">
        <v>5288097</v>
      </c>
      <c r="V118" s="5">
        <v>5221057</v>
      </c>
      <c r="W118" s="5">
        <v>5321979</v>
      </c>
      <c r="X118" s="5">
        <v>5143167</v>
      </c>
      <c r="Y118" s="5">
        <v>5266948</v>
      </c>
      <c r="Z118" s="5">
        <v>5393409</v>
      </c>
      <c r="AA118" s="5">
        <v>5285811</v>
      </c>
      <c r="AB118" s="5">
        <v>5398968</v>
      </c>
      <c r="AC118" s="5">
        <v>5422700</v>
      </c>
      <c r="AD118" s="5">
        <v>5472182</v>
      </c>
      <c r="AE118" s="5">
        <v>5297201</v>
      </c>
      <c r="AF118" s="5">
        <v>5319129</v>
      </c>
      <c r="AG118" s="5">
        <v>5232677</v>
      </c>
      <c r="AH118" s="5">
        <v>5147780</v>
      </c>
      <c r="AI118" s="5">
        <v>17217304</v>
      </c>
      <c r="AJ118" s="5">
        <v>18128399</v>
      </c>
      <c r="AK118" s="5">
        <v>16633428</v>
      </c>
      <c r="AL118" s="5">
        <v>17455920</v>
      </c>
      <c r="AM118" s="5">
        <v>17887199</v>
      </c>
      <c r="AN118" s="5">
        <v>18690994</v>
      </c>
      <c r="AO118" s="5">
        <v>19115201</v>
      </c>
      <c r="AP118" s="5">
        <v>19124616</v>
      </c>
      <c r="AQ118" s="5">
        <v>21678178</v>
      </c>
      <c r="AR118" s="5">
        <v>21738460</v>
      </c>
      <c r="AS118" s="5">
        <v>16898422</v>
      </c>
      <c r="AT118" s="5">
        <v>16086537</v>
      </c>
      <c r="AU118" s="5">
        <v>16832007</v>
      </c>
      <c r="AV118" s="5">
        <v>18798679</v>
      </c>
      <c r="AW118" s="5">
        <v>19120743</v>
      </c>
      <c r="AX118" s="5">
        <v>17796955</v>
      </c>
      <c r="AY118" s="5">
        <v>16137146</v>
      </c>
      <c r="AZ118" s="5">
        <v>14298873</v>
      </c>
      <c r="BA118" s="5">
        <v>14906667</v>
      </c>
      <c r="BB118" s="5">
        <v>17159553</v>
      </c>
      <c r="BC118" s="5">
        <v>18717516</v>
      </c>
      <c r="BD118" s="5">
        <v>20007308</v>
      </c>
      <c r="BE118" s="5">
        <v>23643875</v>
      </c>
      <c r="BF118" s="5">
        <v>21129542</v>
      </c>
      <c r="BG118" s="5">
        <v>20729138</v>
      </c>
      <c r="BH118" s="5">
        <v>19975287</v>
      </c>
      <c r="BI118" s="5">
        <v>19321114</v>
      </c>
      <c r="BJ118" s="5">
        <v>19297272</v>
      </c>
      <c r="BK118" s="5">
        <v>18173055</v>
      </c>
      <c r="BL118" s="5">
        <v>17947435</v>
      </c>
      <c r="BM118" s="5">
        <v>17515788</v>
      </c>
      <c r="BN118" s="5">
        <v>16671823</v>
      </c>
      <c r="BO118" s="6">
        <v>11.38624748781328</v>
      </c>
      <c r="BP118" s="6">
        <v>12.525178623193669</v>
      </c>
      <c r="BQ118" s="6">
        <v>11.9308782434008</v>
      </c>
      <c r="BR118" s="6">
        <v>11.49730465138655</v>
      </c>
      <c r="BS118" s="6">
        <v>11.995675135064941</v>
      </c>
      <c r="BT118" s="6">
        <v>13.00941676513599</v>
      </c>
      <c r="BU118" s="6">
        <v>11.6753219597294</v>
      </c>
      <c r="BV118" s="6">
        <v>10.69760466875376</v>
      </c>
      <c r="BW118" s="6">
        <v>10.82614834565871</v>
      </c>
      <c r="BX118" s="6">
        <v>11.135507585875841</v>
      </c>
      <c r="BY118" s="6">
        <v>11.901532188809259</v>
      </c>
      <c r="BZ118" s="6">
        <v>13.18736957520642</v>
      </c>
      <c r="CA118" s="6">
        <v>13.39608115326596</v>
      </c>
      <c r="CB118" s="6">
        <v>13.77899561874669</v>
      </c>
      <c r="CC118" s="6">
        <v>13.59208514563926</v>
      </c>
      <c r="CD118" s="6">
        <v>12.42955345091783</v>
      </c>
      <c r="CE118" s="6">
        <v>12.37344774860645</v>
      </c>
      <c r="CF118" s="6">
        <v>12.315988118485439</v>
      </c>
      <c r="CG118" s="6">
        <v>13.8856567873093</v>
      </c>
      <c r="CH118" s="6">
        <v>13.75154494578396</v>
      </c>
      <c r="CI118" s="6" t="s">
        <v>220</v>
      </c>
      <c r="CJ118" s="6" t="s">
        <v>220</v>
      </c>
      <c r="CK118" s="6" t="s">
        <v>220</v>
      </c>
      <c r="CL118" s="6" t="s">
        <v>220</v>
      </c>
      <c r="CM118" s="6" t="s">
        <v>220</v>
      </c>
      <c r="CN118" s="6" t="s">
        <v>220</v>
      </c>
      <c r="CO118" s="6" t="s">
        <v>220</v>
      </c>
      <c r="CP118" s="6" t="s">
        <v>220</v>
      </c>
      <c r="CQ118" s="6" t="s">
        <v>220</v>
      </c>
      <c r="CR118" s="6" t="s">
        <v>220</v>
      </c>
      <c r="CS118" s="6" t="s">
        <v>220</v>
      </c>
      <c r="CT118" s="6" t="s">
        <v>220</v>
      </c>
      <c r="CU118" s="6">
        <v>10.94013016830748</v>
      </c>
      <c r="CV118" s="6">
        <v>12.182062057352519</v>
      </c>
      <c r="CW118" s="6">
        <v>11.4443262963409</v>
      </c>
      <c r="CX118" s="6">
        <v>11.11680421506321</v>
      </c>
      <c r="CY118" s="6">
        <v>11.69970332723668</v>
      </c>
      <c r="CZ118" s="6">
        <v>12.86970164483964</v>
      </c>
      <c r="DA118" s="6">
        <v>11.34924762650645</v>
      </c>
      <c r="DB118" s="6">
        <v>10.09598820058997</v>
      </c>
      <c r="DC118" s="6">
        <v>10.20136204706316</v>
      </c>
      <c r="DD118" s="6">
        <v>10.512444736345429</v>
      </c>
      <c r="DE118" s="6">
        <v>10.548144283237569</v>
      </c>
      <c r="DF118" s="6">
        <v>12.148628630222889</v>
      </c>
      <c r="DG118" s="6">
        <v>11.95775441680717</v>
      </c>
      <c r="DH118" s="6">
        <v>12.23162890236604</v>
      </c>
      <c r="DI118" s="6">
        <v>12.11452017066947</v>
      </c>
      <c r="DJ118" s="6">
        <v>10.863956978933119</v>
      </c>
      <c r="DK118" s="6">
        <v>10.766696706482371</v>
      </c>
      <c r="DL118" s="6">
        <v>10.294826229096349</v>
      </c>
      <c r="DM118" s="6">
        <v>11.51485260504076</v>
      </c>
      <c r="DN118" s="6">
        <v>11.30879258744851</v>
      </c>
      <c r="DO118" s="6" t="s">
        <v>220</v>
      </c>
      <c r="DP118" s="6" t="s">
        <v>220</v>
      </c>
      <c r="DQ118" s="6" t="s">
        <v>220</v>
      </c>
      <c r="DR118" s="6" t="s">
        <v>220</v>
      </c>
      <c r="DS118" s="6" t="s">
        <v>220</v>
      </c>
      <c r="DT118" s="6" t="s">
        <v>220</v>
      </c>
      <c r="DU118" s="6" t="s">
        <v>220</v>
      </c>
      <c r="DV118" s="6" t="s">
        <v>220</v>
      </c>
      <c r="DW118" s="6" t="s">
        <v>220</v>
      </c>
      <c r="DX118" s="6" t="s">
        <v>220</v>
      </c>
      <c r="DY118" s="6" t="s">
        <v>220</v>
      </c>
      <c r="DZ118" s="6" t="s">
        <v>220</v>
      </c>
      <c r="EA118" s="6">
        <v>10.574247690040789</v>
      </c>
      <c r="EB118" s="6">
        <v>11.394791758684896</v>
      </c>
      <c r="EC118" s="6">
        <v>10.765086251206363</v>
      </c>
      <c r="ED118" s="6">
        <v>10.281885980398778</v>
      </c>
      <c r="EE118" s="6">
        <v>10.464371689011786</v>
      </c>
      <c r="EF118" s="6">
        <v>10.984774401951215</v>
      </c>
      <c r="EG118" s="6">
        <v>9.9523092165005167</v>
      </c>
      <c r="EH118" s="6">
        <v>9.2397261000792827</v>
      </c>
      <c r="EI118" s="6">
        <v>9.2919067648893066</v>
      </c>
      <c r="EJ118" s="6">
        <v>9.7926104858060281</v>
      </c>
      <c r="EK118" s="6">
        <v>10.813636947997686</v>
      </c>
      <c r="EL118" s="6">
        <v>11.779909489913106</v>
      </c>
      <c r="EM118" s="6">
        <v>12.606437003930299</v>
      </c>
      <c r="EN118" s="6">
        <v>13.028437474181905</v>
      </c>
      <c r="EO118" s="6">
        <v>12.826308050200735</v>
      </c>
      <c r="EP118" s="6">
        <v>12.019481034663414</v>
      </c>
      <c r="EQ118" s="6">
        <v>11.944419860460751</v>
      </c>
      <c r="ER118" s="6">
        <v>12.142198672885506</v>
      </c>
      <c r="ES118" s="6">
        <v>13.66139268243743</v>
      </c>
      <c r="ET118" s="6">
        <v>13.544802502720248</v>
      </c>
      <c r="EU118" s="6" t="s">
        <v>220</v>
      </c>
      <c r="EV118" s="6" t="s">
        <v>220</v>
      </c>
      <c r="EW118" s="6" t="s">
        <v>220</v>
      </c>
      <c r="EX118" s="6" t="s">
        <v>220</v>
      </c>
      <c r="EY118" s="6" t="s">
        <v>220</v>
      </c>
      <c r="EZ118" s="6" t="s">
        <v>220</v>
      </c>
      <c r="FA118" s="6" t="s">
        <v>220</v>
      </c>
      <c r="FB118" s="6" t="s">
        <v>220</v>
      </c>
      <c r="FC118" s="6" t="s">
        <v>220</v>
      </c>
      <c r="FD118" s="6" t="s">
        <v>220</v>
      </c>
      <c r="FE118" s="6" t="s">
        <v>220</v>
      </c>
      <c r="FF118" s="6" t="s">
        <v>220</v>
      </c>
      <c r="FG118" s="6">
        <v>6.9490294203335727</v>
      </c>
      <c r="FH118" s="6">
        <v>7.4630294944513702</v>
      </c>
      <c r="FI118" s="6">
        <v>6.9503403549225471</v>
      </c>
      <c r="FJ118" s="6">
        <v>6.818793611572934</v>
      </c>
      <c r="FK118" s="6">
        <v>6.9073161691876104</v>
      </c>
      <c r="FL118" s="6">
        <v>7.4077331088536003</v>
      </c>
      <c r="FM118" s="6">
        <v>6.7590412914250022</v>
      </c>
      <c r="FN118" s="6">
        <v>6.2544064895719433</v>
      </c>
      <c r="FO118" s="6">
        <v>6.185668359780462</v>
      </c>
      <c r="FP118" s="6">
        <v>6.6823448041487676</v>
      </c>
      <c r="FQ118" s="6">
        <v>7.2927107471591164</v>
      </c>
      <c r="FR118" s="6">
        <v>8.1912302862749709</v>
      </c>
      <c r="FS118" s="6">
        <v>8.9703964867926373</v>
      </c>
      <c r="FT118" s="6">
        <v>9.2467336598216452</v>
      </c>
      <c r="FU118" s="6">
        <v>9.1689191869431017</v>
      </c>
      <c r="FV118" s="6">
        <v>9.0751957969256161</v>
      </c>
      <c r="FW118" s="6">
        <v>9.2549340049351621</v>
      </c>
      <c r="FX118" s="6">
        <v>9.6178356528356979</v>
      </c>
      <c r="FY118" s="6">
        <v>10.812529900560303</v>
      </c>
      <c r="FZ118" s="6">
        <v>10.695671131497779</v>
      </c>
      <c r="GA118" s="6" t="s">
        <v>220</v>
      </c>
      <c r="GB118" s="6" t="s">
        <v>220</v>
      </c>
      <c r="GC118" s="6" t="s">
        <v>220</v>
      </c>
      <c r="GD118" s="6" t="s">
        <v>220</v>
      </c>
      <c r="GE118" s="6" t="s">
        <v>220</v>
      </c>
      <c r="GF118" s="6" t="s">
        <v>220</v>
      </c>
      <c r="GG118" s="6" t="s">
        <v>220</v>
      </c>
      <c r="GH118" s="6" t="s">
        <v>220</v>
      </c>
      <c r="GI118" s="6" t="s">
        <v>220</v>
      </c>
      <c r="GJ118" s="6" t="s">
        <v>220</v>
      </c>
      <c r="GK118" s="6" t="s">
        <v>220</v>
      </c>
      <c r="GL118" s="6" t="s">
        <v>220</v>
      </c>
      <c r="GM118" s="5">
        <v>778248</v>
      </c>
      <c r="GN118" s="5">
        <v>776021</v>
      </c>
      <c r="GO118" s="5">
        <v>771528</v>
      </c>
      <c r="GP118" s="5">
        <v>766954</v>
      </c>
      <c r="GQ118" s="5">
        <v>764250</v>
      </c>
      <c r="GR118" s="5">
        <v>763589</v>
      </c>
      <c r="GS118" s="5">
        <v>761664</v>
      </c>
      <c r="GT118" s="5">
        <v>761465</v>
      </c>
      <c r="GU118" s="5">
        <v>761841</v>
      </c>
      <c r="GV118" s="5">
        <v>760828</v>
      </c>
      <c r="GW118" s="5">
        <v>757829</v>
      </c>
      <c r="GX118" s="5">
        <v>758714</v>
      </c>
      <c r="GY118" s="5">
        <v>757055</v>
      </c>
      <c r="GZ118" s="5">
        <v>752331</v>
      </c>
      <c r="HA118" s="5">
        <v>744628</v>
      </c>
      <c r="HB118" s="5">
        <v>742899</v>
      </c>
      <c r="HC118" s="5">
        <v>740515</v>
      </c>
      <c r="HD118" s="5">
        <v>735670</v>
      </c>
      <c r="HE118" s="5">
        <v>979490</v>
      </c>
      <c r="HF118" s="5">
        <v>731049</v>
      </c>
      <c r="HG118" s="5" t="s">
        <v>220</v>
      </c>
      <c r="HH118" s="5" t="s">
        <v>220</v>
      </c>
      <c r="HI118" s="5" t="s">
        <v>220</v>
      </c>
      <c r="HJ118" s="5" t="s">
        <v>220</v>
      </c>
      <c r="HK118" s="5" t="s">
        <v>220</v>
      </c>
      <c r="HL118" s="5" t="s">
        <v>220</v>
      </c>
      <c r="HM118" s="5" t="s">
        <v>220</v>
      </c>
      <c r="HN118" s="5" t="s">
        <v>220</v>
      </c>
      <c r="HO118" s="5" t="s">
        <v>220</v>
      </c>
      <c r="HP118" s="5" t="s">
        <v>220</v>
      </c>
      <c r="HQ118" s="5" t="s">
        <v>220</v>
      </c>
      <c r="HR118" s="5" t="s">
        <v>220</v>
      </c>
      <c r="HS118" s="5">
        <v>902595</v>
      </c>
      <c r="HT118" s="5">
        <v>898688</v>
      </c>
      <c r="HU118" s="5">
        <v>893785</v>
      </c>
      <c r="HV118" s="5">
        <v>889166</v>
      </c>
      <c r="HW118" s="5">
        <v>884338</v>
      </c>
      <c r="HX118" s="5">
        <v>883557</v>
      </c>
      <c r="HY118" s="5">
        <v>881659</v>
      </c>
      <c r="HZ118" s="5">
        <v>879534</v>
      </c>
      <c r="IA118" s="5">
        <v>878751</v>
      </c>
      <c r="IB118" s="5">
        <v>877738</v>
      </c>
      <c r="IC118" s="5">
        <v>875291</v>
      </c>
      <c r="ID118" s="5">
        <v>873738</v>
      </c>
      <c r="IE118" s="5">
        <v>871630</v>
      </c>
      <c r="IF118" s="5">
        <v>868027</v>
      </c>
      <c r="IG118" s="5">
        <v>859868</v>
      </c>
      <c r="IH118" s="5">
        <v>856155</v>
      </c>
      <c r="II118" s="5">
        <v>850825</v>
      </c>
      <c r="IJ118" s="5">
        <v>838150</v>
      </c>
      <c r="IK118" s="5">
        <v>1139030</v>
      </c>
      <c r="IL118" s="5">
        <v>828033</v>
      </c>
      <c r="IM118" s="5" t="s">
        <v>220</v>
      </c>
      <c r="IN118" s="5" t="s">
        <v>220</v>
      </c>
      <c r="IO118" s="5" t="s">
        <v>220</v>
      </c>
      <c r="IP118" s="5" t="s">
        <v>220</v>
      </c>
      <c r="IQ118" s="5" t="s">
        <v>220</v>
      </c>
      <c r="IR118" s="5" t="s">
        <v>220</v>
      </c>
      <c r="IS118" s="5" t="s">
        <v>220</v>
      </c>
      <c r="IT118" s="5" t="s">
        <v>220</v>
      </c>
      <c r="IU118" s="5" t="s">
        <v>220</v>
      </c>
      <c r="IV118" s="5" t="s">
        <v>220</v>
      </c>
      <c r="IW118" s="5" t="s">
        <v>220</v>
      </c>
      <c r="IX118" s="5" t="s">
        <v>220</v>
      </c>
      <c r="IY118">
        <v>15514440</v>
      </c>
      <c r="IZ118">
        <v>15716312</v>
      </c>
      <c r="JA118">
        <v>15363521</v>
      </c>
      <c r="JB118">
        <v>15476110</v>
      </c>
      <c r="JC118">
        <v>15648900</v>
      </c>
      <c r="JD118">
        <v>15294625</v>
      </c>
      <c r="JE118">
        <v>15496680</v>
      </c>
      <c r="JF118">
        <v>15282857</v>
      </c>
      <c r="JG118">
        <v>15247843</v>
      </c>
      <c r="JH118">
        <v>15048131</v>
      </c>
      <c r="JI118">
        <v>14719890</v>
      </c>
      <c r="JJ118">
        <v>15377104</v>
      </c>
      <c r="JK118">
        <v>15380134</v>
      </c>
      <c r="JL118">
        <v>15098856</v>
      </c>
      <c r="JM118">
        <v>15100493</v>
      </c>
      <c r="JN118">
        <v>14768618</v>
      </c>
      <c r="JO118">
        <v>14688068</v>
      </c>
      <c r="JP118">
        <v>14380096</v>
      </c>
      <c r="JQ118">
        <v>13954588</v>
      </c>
      <c r="JR118">
        <v>13953346</v>
      </c>
      <c r="JS118" t="s">
        <v>220</v>
      </c>
      <c r="JT118" t="s">
        <v>220</v>
      </c>
      <c r="JU118" t="s">
        <v>220</v>
      </c>
      <c r="JV118" t="s">
        <v>220</v>
      </c>
      <c r="JW118" t="s">
        <v>220</v>
      </c>
      <c r="JX118" t="s">
        <v>220</v>
      </c>
      <c r="JY118" t="s">
        <v>220</v>
      </c>
      <c r="JZ118" t="s">
        <v>220</v>
      </c>
      <c r="KA118" t="s">
        <v>220</v>
      </c>
      <c r="KB118" t="s">
        <v>220</v>
      </c>
      <c r="KC118" t="s">
        <v>220</v>
      </c>
      <c r="KD118" t="s">
        <v>220</v>
      </c>
    </row>
    <row r="119" spans="1:290" hidden="1" x14ac:dyDescent="0.3">
      <c r="A119" s="1" t="s">
        <v>117</v>
      </c>
      <c r="B119" s="2">
        <v>4723796</v>
      </c>
      <c r="C119" s="5" t="s">
        <v>220</v>
      </c>
      <c r="D119" s="5" t="s">
        <v>220</v>
      </c>
      <c r="E119" s="5" t="s">
        <v>220</v>
      </c>
      <c r="F119" s="5" t="s">
        <v>220</v>
      </c>
      <c r="G119" s="5" t="s">
        <v>220</v>
      </c>
      <c r="H119" s="5" t="s">
        <v>220</v>
      </c>
      <c r="I119" s="5" t="s">
        <v>220</v>
      </c>
      <c r="J119" s="5" t="s">
        <v>220</v>
      </c>
      <c r="K119" s="5" t="s">
        <v>220</v>
      </c>
      <c r="L119" s="5" t="s">
        <v>220</v>
      </c>
      <c r="M119" s="5" t="s">
        <v>220</v>
      </c>
      <c r="N119" s="5" t="s">
        <v>220</v>
      </c>
      <c r="O119" s="5" t="s">
        <v>220</v>
      </c>
      <c r="P119" s="5" t="s">
        <v>220</v>
      </c>
      <c r="Q119" s="5" t="s">
        <v>220</v>
      </c>
      <c r="R119" s="5" t="s">
        <v>220</v>
      </c>
      <c r="S119" s="5" t="s">
        <v>220</v>
      </c>
      <c r="T119" s="5" t="s">
        <v>220</v>
      </c>
      <c r="U119" s="5" t="s">
        <v>220</v>
      </c>
      <c r="V119" s="5" t="s">
        <v>220</v>
      </c>
      <c r="W119" s="5" t="s">
        <v>220</v>
      </c>
      <c r="X119" s="5" t="s">
        <v>220</v>
      </c>
      <c r="Y119" s="5" t="s">
        <v>220</v>
      </c>
      <c r="Z119" s="5" t="s">
        <v>220</v>
      </c>
      <c r="AA119" s="5" t="s">
        <v>220</v>
      </c>
      <c r="AB119" s="5" t="s">
        <v>220</v>
      </c>
      <c r="AC119" s="5" t="s">
        <v>220</v>
      </c>
      <c r="AD119" s="5" t="s">
        <v>220</v>
      </c>
      <c r="AE119" s="5" t="s">
        <v>220</v>
      </c>
      <c r="AF119" s="5" t="s">
        <v>220</v>
      </c>
      <c r="AG119" s="5" t="s">
        <v>220</v>
      </c>
      <c r="AH119" s="5" t="s">
        <v>220</v>
      </c>
      <c r="AI119" s="5" t="s">
        <v>220</v>
      </c>
      <c r="AJ119" s="5" t="s">
        <v>220</v>
      </c>
      <c r="AK119" s="5" t="s">
        <v>220</v>
      </c>
      <c r="AL119" s="5" t="s">
        <v>220</v>
      </c>
      <c r="AM119" s="5" t="s">
        <v>220</v>
      </c>
      <c r="AN119" s="5" t="s">
        <v>220</v>
      </c>
      <c r="AO119" s="5" t="s">
        <v>220</v>
      </c>
      <c r="AP119" s="5" t="s">
        <v>220</v>
      </c>
      <c r="AQ119" s="5" t="s">
        <v>220</v>
      </c>
      <c r="AR119" s="5" t="s">
        <v>220</v>
      </c>
      <c r="AS119" s="5" t="s">
        <v>220</v>
      </c>
      <c r="AT119" s="5" t="s">
        <v>220</v>
      </c>
      <c r="AU119" s="5" t="s">
        <v>220</v>
      </c>
      <c r="AV119" s="5" t="s">
        <v>220</v>
      </c>
      <c r="AW119" s="5" t="s">
        <v>220</v>
      </c>
      <c r="AX119" s="5" t="s">
        <v>220</v>
      </c>
      <c r="AY119" s="5" t="s">
        <v>220</v>
      </c>
      <c r="AZ119" s="5" t="s">
        <v>220</v>
      </c>
      <c r="BA119" s="5" t="s">
        <v>220</v>
      </c>
      <c r="BB119" s="5" t="s">
        <v>220</v>
      </c>
      <c r="BC119" s="5" t="s">
        <v>220</v>
      </c>
      <c r="BD119" s="5" t="s">
        <v>220</v>
      </c>
      <c r="BE119" s="5" t="s">
        <v>220</v>
      </c>
      <c r="BF119" s="5" t="s">
        <v>220</v>
      </c>
      <c r="BG119" s="5" t="s">
        <v>220</v>
      </c>
      <c r="BH119" s="5" t="s">
        <v>220</v>
      </c>
      <c r="BI119" s="5" t="s">
        <v>220</v>
      </c>
      <c r="BJ119" s="5" t="s">
        <v>220</v>
      </c>
      <c r="BK119" s="5" t="s">
        <v>220</v>
      </c>
      <c r="BL119" s="5" t="s">
        <v>220</v>
      </c>
      <c r="BM119" s="5" t="s">
        <v>220</v>
      </c>
      <c r="BN119" s="5" t="s">
        <v>220</v>
      </c>
      <c r="BO119" s="6" t="s">
        <v>220</v>
      </c>
      <c r="BP119" s="6" t="s">
        <v>220</v>
      </c>
      <c r="BQ119" s="6" t="s">
        <v>220</v>
      </c>
      <c r="BR119" s="6" t="s">
        <v>220</v>
      </c>
      <c r="BS119" s="6" t="s">
        <v>220</v>
      </c>
      <c r="BT119" s="6" t="s">
        <v>220</v>
      </c>
      <c r="BU119" s="6" t="s">
        <v>220</v>
      </c>
      <c r="BV119" s="6" t="s">
        <v>220</v>
      </c>
      <c r="BW119" s="6" t="s">
        <v>220</v>
      </c>
      <c r="BX119" s="6" t="s">
        <v>220</v>
      </c>
      <c r="BY119" s="6" t="s">
        <v>220</v>
      </c>
      <c r="BZ119" s="6" t="s">
        <v>220</v>
      </c>
      <c r="CA119" s="6" t="s">
        <v>220</v>
      </c>
      <c r="CB119" s="6" t="s">
        <v>220</v>
      </c>
      <c r="CC119" s="6" t="s">
        <v>220</v>
      </c>
      <c r="CD119" s="6" t="s">
        <v>220</v>
      </c>
      <c r="CE119" s="6" t="s">
        <v>220</v>
      </c>
      <c r="CF119" s="6" t="s">
        <v>220</v>
      </c>
      <c r="CG119" s="6" t="s">
        <v>220</v>
      </c>
      <c r="CH119" s="6" t="s">
        <v>220</v>
      </c>
      <c r="CI119" s="6" t="s">
        <v>220</v>
      </c>
      <c r="CJ119" s="6" t="s">
        <v>220</v>
      </c>
      <c r="CK119" s="6" t="s">
        <v>220</v>
      </c>
      <c r="CL119" s="6" t="s">
        <v>220</v>
      </c>
      <c r="CM119" s="6" t="s">
        <v>220</v>
      </c>
      <c r="CN119" s="6" t="s">
        <v>220</v>
      </c>
      <c r="CO119" s="6" t="s">
        <v>220</v>
      </c>
      <c r="CP119" s="6" t="s">
        <v>220</v>
      </c>
      <c r="CQ119" s="6" t="s">
        <v>220</v>
      </c>
      <c r="CR119" s="6" t="s">
        <v>220</v>
      </c>
      <c r="CS119" s="6" t="s">
        <v>220</v>
      </c>
      <c r="CT119" s="6" t="s">
        <v>220</v>
      </c>
      <c r="CU119" s="6" t="s">
        <v>220</v>
      </c>
      <c r="CV119" s="6" t="s">
        <v>220</v>
      </c>
      <c r="CW119" s="6" t="s">
        <v>220</v>
      </c>
      <c r="CX119" s="6" t="s">
        <v>220</v>
      </c>
      <c r="CY119" s="6" t="s">
        <v>220</v>
      </c>
      <c r="CZ119" s="6" t="s">
        <v>220</v>
      </c>
      <c r="DA119" s="6" t="s">
        <v>220</v>
      </c>
      <c r="DB119" s="6" t="s">
        <v>220</v>
      </c>
      <c r="DC119" s="6" t="s">
        <v>220</v>
      </c>
      <c r="DD119" s="6" t="s">
        <v>220</v>
      </c>
      <c r="DE119" s="6" t="s">
        <v>220</v>
      </c>
      <c r="DF119" s="6" t="s">
        <v>220</v>
      </c>
      <c r="DG119" s="6" t="s">
        <v>220</v>
      </c>
      <c r="DH119" s="6" t="s">
        <v>220</v>
      </c>
      <c r="DI119" s="6" t="s">
        <v>220</v>
      </c>
      <c r="DJ119" s="6" t="s">
        <v>220</v>
      </c>
      <c r="DK119" s="6" t="s">
        <v>220</v>
      </c>
      <c r="DL119" s="6" t="s">
        <v>220</v>
      </c>
      <c r="DM119" s="6" t="s">
        <v>220</v>
      </c>
      <c r="DN119" s="6" t="s">
        <v>220</v>
      </c>
      <c r="DO119" s="6" t="s">
        <v>220</v>
      </c>
      <c r="DP119" s="6" t="s">
        <v>220</v>
      </c>
      <c r="DQ119" s="6" t="s">
        <v>220</v>
      </c>
      <c r="DR119" s="6" t="s">
        <v>220</v>
      </c>
      <c r="DS119" s="6" t="s">
        <v>220</v>
      </c>
      <c r="DT119" s="6" t="s">
        <v>220</v>
      </c>
      <c r="DU119" s="6" t="s">
        <v>220</v>
      </c>
      <c r="DV119" s="6" t="s">
        <v>220</v>
      </c>
      <c r="DW119" s="6" t="s">
        <v>220</v>
      </c>
      <c r="DX119" s="6" t="s">
        <v>220</v>
      </c>
      <c r="DY119" s="6" t="s">
        <v>220</v>
      </c>
      <c r="DZ119" s="6" t="s">
        <v>220</v>
      </c>
      <c r="EA119" s="6" t="s">
        <v>220</v>
      </c>
      <c r="EB119" s="6" t="s">
        <v>220</v>
      </c>
      <c r="EC119" s="6" t="s">
        <v>220</v>
      </c>
      <c r="ED119" s="6" t="s">
        <v>220</v>
      </c>
      <c r="EE119" s="6" t="s">
        <v>220</v>
      </c>
      <c r="EF119" s="6" t="s">
        <v>220</v>
      </c>
      <c r="EG119" s="6" t="s">
        <v>220</v>
      </c>
      <c r="EH119" s="6" t="s">
        <v>220</v>
      </c>
      <c r="EI119" s="6" t="s">
        <v>220</v>
      </c>
      <c r="EJ119" s="6" t="s">
        <v>220</v>
      </c>
      <c r="EK119" s="6" t="s">
        <v>220</v>
      </c>
      <c r="EL119" s="6" t="s">
        <v>220</v>
      </c>
      <c r="EM119" s="6" t="s">
        <v>220</v>
      </c>
      <c r="EN119" s="6" t="s">
        <v>220</v>
      </c>
      <c r="EO119" s="6" t="s">
        <v>220</v>
      </c>
      <c r="EP119" s="6" t="s">
        <v>220</v>
      </c>
      <c r="EQ119" s="6" t="s">
        <v>220</v>
      </c>
      <c r="ER119" s="6" t="s">
        <v>220</v>
      </c>
      <c r="ES119" s="6" t="s">
        <v>220</v>
      </c>
      <c r="ET119" s="6" t="s">
        <v>220</v>
      </c>
      <c r="EU119" s="6" t="s">
        <v>220</v>
      </c>
      <c r="EV119" s="6" t="s">
        <v>220</v>
      </c>
      <c r="EW119" s="6" t="s">
        <v>220</v>
      </c>
      <c r="EX119" s="6" t="s">
        <v>220</v>
      </c>
      <c r="EY119" s="6" t="s">
        <v>220</v>
      </c>
      <c r="EZ119" s="6" t="s">
        <v>220</v>
      </c>
      <c r="FA119" s="6" t="s">
        <v>220</v>
      </c>
      <c r="FB119" s="6" t="s">
        <v>220</v>
      </c>
      <c r="FC119" s="6" t="s">
        <v>220</v>
      </c>
      <c r="FD119" s="6" t="s">
        <v>220</v>
      </c>
      <c r="FE119" s="6" t="s">
        <v>220</v>
      </c>
      <c r="FF119" s="6" t="s">
        <v>220</v>
      </c>
      <c r="FG119" s="6" t="s">
        <v>220</v>
      </c>
      <c r="FH119" s="6" t="s">
        <v>220</v>
      </c>
      <c r="FI119" s="6" t="s">
        <v>220</v>
      </c>
      <c r="FJ119" s="6" t="s">
        <v>220</v>
      </c>
      <c r="FK119" s="6" t="s">
        <v>220</v>
      </c>
      <c r="FL119" s="6" t="s">
        <v>220</v>
      </c>
      <c r="FM119" s="6" t="s">
        <v>220</v>
      </c>
      <c r="FN119" s="6" t="s">
        <v>220</v>
      </c>
      <c r="FO119" s="6" t="s">
        <v>220</v>
      </c>
      <c r="FP119" s="6" t="s">
        <v>220</v>
      </c>
      <c r="FQ119" s="6" t="s">
        <v>220</v>
      </c>
      <c r="FR119" s="6" t="s">
        <v>220</v>
      </c>
      <c r="FS119" s="6" t="s">
        <v>220</v>
      </c>
      <c r="FT119" s="6" t="s">
        <v>220</v>
      </c>
      <c r="FU119" s="6" t="s">
        <v>220</v>
      </c>
      <c r="FV119" s="6" t="s">
        <v>220</v>
      </c>
      <c r="FW119" s="6" t="s">
        <v>220</v>
      </c>
      <c r="FX119" s="6" t="s">
        <v>220</v>
      </c>
      <c r="FY119" s="6" t="s">
        <v>220</v>
      </c>
      <c r="FZ119" s="6" t="s">
        <v>220</v>
      </c>
      <c r="GA119" s="6" t="s">
        <v>220</v>
      </c>
      <c r="GB119" s="6" t="s">
        <v>220</v>
      </c>
      <c r="GC119" s="6" t="s">
        <v>220</v>
      </c>
      <c r="GD119" s="6" t="s">
        <v>220</v>
      </c>
      <c r="GE119" s="6" t="s">
        <v>220</v>
      </c>
      <c r="GF119" s="6" t="s">
        <v>220</v>
      </c>
      <c r="GG119" s="6" t="s">
        <v>220</v>
      </c>
      <c r="GH119" s="6" t="s">
        <v>220</v>
      </c>
      <c r="GI119" s="6" t="s">
        <v>220</v>
      </c>
      <c r="GJ119" s="6" t="s">
        <v>220</v>
      </c>
      <c r="GK119" s="6" t="s">
        <v>220</v>
      </c>
      <c r="GL119" s="6" t="s">
        <v>220</v>
      </c>
      <c r="GM119" s="5" t="s">
        <v>220</v>
      </c>
      <c r="GN119" s="5" t="s">
        <v>220</v>
      </c>
      <c r="GO119" s="5" t="s">
        <v>220</v>
      </c>
      <c r="GP119" s="5" t="s">
        <v>220</v>
      </c>
      <c r="GQ119" s="5" t="s">
        <v>220</v>
      </c>
      <c r="GR119" s="5" t="s">
        <v>220</v>
      </c>
      <c r="GS119" s="5" t="s">
        <v>220</v>
      </c>
      <c r="GT119" s="5" t="s">
        <v>220</v>
      </c>
      <c r="GU119" s="5" t="s">
        <v>220</v>
      </c>
      <c r="GV119" s="5" t="s">
        <v>220</v>
      </c>
      <c r="GW119" s="5" t="s">
        <v>220</v>
      </c>
      <c r="GX119" s="5" t="s">
        <v>220</v>
      </c>
      <c r="GY119" s="5" t="s">
        <v>220</v>
      </c>
      <c r="GZ119" s="5" t="s">
        <v>220</v>
      </c>
      <c r="HA119" s="5" t="s">
        <v>220</v>
      </c>
      <c r="HB119" s="5" t="s">
        <v>220</v>
      </c>
      <c r="HC119" s="5" t="s">
        <v>220</v>
      </c>
      <c r="HD119" s="5" t="s">
        <v>220</v>
      </c>
      <c r="HE119" s="5" t="s">
        <v>220</v>
      </c>
      <c r="HF119" s="5" t="s">
        <v>220</v>
      </c>
      <c r="HG119" s="5" t="s">
        <v>220</v>
      </c>
      <c r="HH119" s="5" t="s">
        <v>220</v>
      </c>
      <c r="HI119" s="5" t="s">
        <v>220</v>
      </c>
      <c r="HJ119" s="5" t="s">
        <v>220</v>
      </c>
      <c r="HK119" s="5" t="s">
        <v>220</v>
      </c>
      <c r="HL119" s="5" t="s">
        <v>220</v>
      </c>
      <c r="HM119" s="5" t="s">
        <v>220</v>
      </c>
      <c r="HN119" s="5" t="s">
        <v>220</v>
      </c>
      <c r="HO119" s="5" t="s">
        <v>220</v>
      </c>
      <c r="HP119" s="5" t="s">
        <v>220</v>
      </c>
      <c r="HQ119" s="5" t="s">
        <v>220</v>
      </c>
      <c r="HR119" s="5" t="s">
        <v>220</v>
      </c>
      <c r="HS119" s="5" t="s">
        <v>220</v>
      </c>
      <c r="HT119" s="5" t="s">
        <v>220</v>
      </c>
      <c r="HU119" s="5" t="s">
        <v>220</v>
      </c>
      <c r="HV119" s="5" t="s">
        <v>220</v>
      </c>
      <c r="HW119" s="5" t="s">
        <v>220</v>
      </c>
      <c r="HX119" s="5" t="s">
        <v>220</v>
      </c>
      <c r="HY119" s="5" t="s">
        <v>220</v>
      </c>
      <c r="HZ119" s="5" t="s">
        <v>220</v>
      </c>
      <c r="IA119" s="5" t="s">
        <v>220</v>
      </c>
      <c r="IB119" s="5" t="s">
        <v>220</v>
      </c>
      <c r="IC119" s="5" t="s">
        <v>220</v>
      </c>
      <c r="ID119" s="5" t="s">
        <v>220</v>
      </c>
      <c r="IE119" s="5" t="s">
        <v>220</v>
      </c>
      <c r="IF119" s="5" t="s">
        <v>220</v>
      </c>
      <c r="IG119" s="5" t="s">
        <v>220</v>
      </c>
      <c r="IH119" s="5" t="s">
        <v>220</v>
      </c>
      <c r="II119" s="5" t="s">
        <v>220</v>
      </c>
      <c r="IJ119" s="5" t="s">
        <v>220</v>
      </c>
      <c r="IK119" s="5" t="s">
        <v>220</v>
      </c>
      <c r="IL119" s="5" t="s">
        <v>220</v>
      </c>
      <c r="IM119" s="5" t="s">
        <v>220</v>
      </c>
      <c r="IN119" s="5" t="s">
        <v>220</v>
      </c>
      <c r="IO119" s="5" t="s">
        <v>220</v>
      </c>
      <c r="IP119" s="5" t="s">
        <v>220</v>
      </c>
      <c r="IQ119" s="5" t="s">
        <v>220</v>
      </c>
      <c r="IR119" s="5" t="s">
        <v>220</v>
      </c>
      <c r="IS119" s="5" t="s">
        <v>220</v>
      </c>
      <c r="IT119" s="5" t="s">
        <v>220</v>
      </c>
      <c r="IU119" s="5" t="s">
        <v>220</v>
      </c>
      <c r="IV119" s="5" t="s">
        <v>220</v>
      </c>
      <c r="IW119" s="5" t="s">
        <v>220</v>
      </c>
      <c r="IX119" s="5" t="s">
        <v>220</v>
      </c>
      <c r="IY119" t="s">
        <v>220</v>
      </c>
      <c r="IZ119" t="s">
        <v>220</v>
      </c>
      <c r="JA119" t="s">
        <v>220</v>
      </c>
      <c r="JB119" t="s">
        <v>220</v>
      </c>
      <c r="JC119" t="s">
        <v>220</v>
      </c>
      <c r="JD119" t="s">
        <v>220</v>
      </c>
      <c r="JE119" t="s">
        <v>220</v>
      </c>
      <c r="JF119" t="s">
        <v>220</v>
      </c>
      <c r="JG119" t="s">
        <v>220</v>
      </c>
      <c r="JH119" t="s">
        <v>220</v>
      </c>
      <c r="JI119" t="s">
        <v>220</v>
      </c>
      <c r="JJ119" t="s">
        <v>220</v>
      </c>
      <c r="JK119" t="s">
        <v>220</v>
      </c>
      <c r="JL119" t="s">
        <v>220</v>
      </c>
      <c r="JM119" t="s">
        <v>220</v>
      </c>
      <c r="JN119" t="s">
        <v>220</v>
      </c>
      <c r="JO119" t="s">
        <v>220</v>
      </c>
      <c r="JP119" t="s">
        <v>220</v>
      </c>
      <c r="JQ119" t="s">
        <v>220</v>
      </c>
      <c r="JR119" t="s">
        <v>220</v>
      </c>
      <c r="JS119" t="s">
        <v>220</v>
      </c>
      <c r="JT119" t="s">
        <v>220</v>
      </c>
      <c r="JU119" t="s">
        <v>220</v>
      </c>
      <c r="JV119" t="s">
        <v>220</v>
      </c>
      <c r="JW119" t="s">
        <v>220</v>
      </c>
      <c r="JX119" t="s">
        <v>220</v>
      </c>
      <c r="JY119" t="s">
        <v>220</v>
      </c>
      <c r="JZ119" t="s">
        <v>220</v>
      </c>
      <c r="KA119" t="s">
        <v>220</v>
      </c>
      <c r="KB119" t="s">
        <v>220</v>
      </c>
      <c r="KC119" t="s">
        <v>220</v>
      </c>
      <c r="KD119" t="s">
        <v>220</v>
      </c>
    </row>
    <row r="120" spans="1:290" hidden="1" x14ac:dyDescent="0.3">
      <c r="A120" s="1" t="s">
        <v>118</v>
      </c>
      <c r="B120" s="2">
        <v>4061803</v>
      </c>
      <c r="C120" s="5" t="s">
        <v>220</v>
      </c>
      <c r="D120" s="5" t="s">
        <v>220</v>
      </c>
      <c r="E120" s="5" t="s">
        <v>220</v>
      </c>
      <c r="F120" s="5" t="s">
        <v>220</v>
      </c>
      <c r="G120" s="5" t="s">
        <v>220</v>
      </c>
      <c r="H120" s="5" t="s">
        <v>220</v>
      </c>
      <c r="I120" s="5" t="s">
        <v>220</v>
      </c>
      <c r="J120" s="5" t="s">
        <v>220</v>
      </c>
      <c r="K120" s="5" t="s">
        <v>220</v>
      </c>
      <c r="L120" s="5" t="s">
        <v>220</v>
      </c>
      <c r="M120" s="5" t="s">
        <v>220</v>
      </c>
      <c r="N120" s="5" t="s">
        <v>220</v>
      </c>
      <c r="O120" s="5" t="s">
        <v>220</v>
      </c>
      <c r="P120" s="5" t="s">
        <v>220</v>
      </c>
      <c r="Q120" s="5" t="s">
        <v>220</v>
      </c>
      <c r="R120" s="5" t="s">
        <v>220</v>
      </c>
      <c r="S120" s="5" t="s">
        <v>220</v>
      </c>
      <c r="T120" s="5" t="s">
        <v>220</v>
      </c>
      <c r="U120" s="5" t="s">
        <v>220</v>
      </c>
      <c r="V120" s="5">
        <v>77904</v>
      </c>
      <c r="W120" s="5">
        <v>211831</v>
      </c>
      <c r="X120" s="5">
        <v>200816</v>
      </c>
      <c r="Y120" s="5">
        <v>200526</v>
      </c>
      <c r="Z120" s="5">
        <v>201388</v>
      </c>
      <c r="AA120" s="5">
        <v>196859</v>
      </c>
      <c r="AB120" s="5">
        <v>199576</v>
      </c>
      <c r="AC120" s="5">
        <v>196428</v>
      </c>
      <c r="AD120" s="5">
        <v>192552</v>
      </c>
      <c r="AE120" s="5">
        <v>190216</v>
      </c>
      <c r="AF120" s="5">
        <v>188202</v>
      </c>
      <c r="AG120" s="5">
        <v>194120</v>
      </c>
      <c r="AH120" s="5">
        <v>187351</v>
      </c>
      <c r="AI120" s="5" t="s">
        <v>220</v>
      </c>
      <c r="AJ120" s="5" t="s">
        <v>220</v>
      </c>
      <c r="AK120" s="5" t="s">
        <v>220</v>
      </c>
      <c r="AL120" s="5" t="s">
        <v>220</v>
      </c>
      <c r="AM120" s="5" t="s">
        <v>220</v>
      </c>
      <c r="AN120" s="5" t="s">
        <v>220</v>
      </c>
      <c r="AO120" s="5" t="s">
        <v>220</v>
      </c>
      <c r="AP120" s="5" t="s">
        <v>220</v>
      </c>
      <c r="AQ120" s="5" t="s">
        <v>220</v>
      </c>
      <c r="AR120" s="5" t="s">
        <v>220</v>
      </c>
      <c r="AS120" s="5" t="s">
        <v>220</v>
      </c>
      <c r="AT120" s="5" t="s">
        <v>220</v>
      </c>
      <c r="AU120" s="5" t="s">
        <v>220</v>
      </c>
      <c r="AV120" s="5" t="s">
        <v>220</v>
      </c>
      <c r="AW120" s="5" t="s">
        <v>220</v>
      </c>
      <c r="AX120" s="5" t="s">
        <v>220</v>
      </c>
      <c r="AY120" s="5" t="s">
        <v>220</v>
      </c>
      <c r="AZ120" s="5" t="s">
        <v>220</v>
      </c>
      <c r="BA120" s="5" t="s">
        <v>220</v>
      </c>
      <c r="BB120" s="5">
        <v>199070</v>
      </c>
      <c r="BC120" s="5">
        <v>570679</v>
      </c>
      <c r="BD120" s="5">
        <v>542466</v>
      </c>
      <c r="BE120" s="5">
        <v>536209</v>
      </c>
      <c r="BF120" s="5">
        <v>525372</v>
      </c>
      <c r="BG120" s="5">
        <v>517056</v>
      </c>
      <c r="BH120" s="5">
        <v>538735</v>
      </c>
      <c r="BI120" s="5">
        <v>580726</v>
      </c>
      <c r="BJ120" s="5">
        <v>631991</v>
      </c>
      <c r="BK120" s="5">
        <v>594644</v>
      </c>
      <c r="BL120" s="5">
        <v>553006</v>
      </c>
      <c r="BM120" s="5">
        <v>560432</v>
      </c>
      <c r="BN120" s="5">
        <v>538383</v>
      </c>
      <c r="BO120" s="6" t="s">
        <v>220</v>
      </c>
      <c r="BP120" s="6" t="s">
        <v>220</v>
      </c>
      <c r="BQ120" s="6" t="s">
        <v>220</v>
      </c>
      <c r="BR120" s="6" t="s">
        <v>220</v>
      </c>
      <c r="BS120" s="6" t="s">
        <v>220</v>
      </c>
      <c r="BT120" s="6" t="s">
        <v>220</v>
      </c>
      <c r="BU120" s="6" t="s">
        <v>220</v>
      </c>
      <c r="BV120" s="6" t="s">
        <v>220</v>
      </c>
      <c r="BW120" s="6" t="s">
        <v>220</v>
      </c>
      <c r="BX120" s="6" t="s">
        <v>220</v>
      </c>
      <c r="BY120" s="6" t="s">
        <v>220</v>
      </c>
      <c r="BZ120" s="6" t="s">
        <v>220</v>
      </c>
      <c r="CA120" s="6" t="s">
        <v>220</v>
      </c>
      <c r="CB120" s="6" t="s">
        <v>220</v>
      </c>
      <c r="CC120" s="6" t="s">
        <v>220</v>
      </c>
      <c r="CD120" s="6" t="s">
        <v>220</v>
      </c>
      <c r="CE120" s="6" t="s">
        <v>220</v>
      </c>
      <c r="CF120" s="6" t="s">
        <v>220</v>
      </c>
      <c r="CG120" s="6" t="s">
        <v>220</v>
      </c>
      <c r="CH120" s="6">
        <v>11.46042817503754</v>
      </c>
      <c r="CI120" s="6" t="s">
        <v>220</v>
      </c>
      <c r="CJ120" s="6" t="s">
        <v>220</v>
      </c>
      <c r="CK120" s="6" t="s">
        <v>220</v>
      </c>
      <c r="CL120" s="6" t="s">
        <v>220</v>
      </c>
      <c r="CM120" s="6" t="s">
        <v>220</v>
      </c>
      <c r="CN120" s="6" t="s">
        <v>220</v>
      </c>
      <c r="CO120" s="6" t="s">
        <v>220</v>
      </c>
      <c r="CP120" s="6" t="s">
        <v>220</v>
      </c>
      <c r="CQ120" s="6" t="s">
        <v>220</v>
      </c>
      <c r="CR120" s="6" t="s">
        <v>220</v>
      </c>
      <c r="CS120" s="6" t="s">
        <v>220</v>
      </c>
      <c r="CT120" s="6" t="s">
        <v>220</v>
      </c>
      <c r="CU120" s="6" t="s">
        <v>220</v>
      </c>
      <c r="CV120" s="6" t="s">
        <v>220</v>
      </c>
      <c r="CW120" s="6" t="s">
        <v>220</v>
      </c>
      <c r="CX120" s="6" t="s">
        <v>220</v>
      </c>
      <c r="CY120" s="6" t="s">
        <v>220</v>
      </c>
      <c r="CZ120" s="6" t="s">
        <v>220</v>
      </c>
      <c r="DA120" s="6" t="s">
        <v>220</v>
      </c>
      <c r="DB120" s="6" t="s">
        <v>220</v>
      </c>
      <c r="DC120" s="6" t="s">
        <v>220</v>
      </c>
      <c r="DD120" s="6" t="s">
        <v>220</v>
      </c>
      <c r="DE120" s="6" t="s">
        <v>220</v>
      </c>
      <c r="DF120" s="6" t="s">
        <v>220</v>
      </c>
      <c r="DG120" s="6" t="s">
        <v>220</v>
      </c>
      <c r="DH120" s="6" t="s">
        <v>220</v>
      </c>
      <c r="DI120" s="6" t="s">
        <v>220</v>
      </c>
      <c r="DJ120" s="6" t="s">
        <v>220</v>
      </c>
      <c r="DK120" s="6" t="s">
        <v>220</v>
      </c>
      <c r="DL120" s="6" t="s">
        <v>220</v>
      </c>
      <c r="DM120" s="6" t="s">
        <v>220</v>
      </c>
      <c r="DN120" s="6">
        <v>10.79958025068947</v>
      </c>
      <c r="DO120" s="6" t="s">
        <v>220</v>
      </c>
      <c r="DP120" s="6" t="s">
        <v>220</v>
      </c>
      <c r="DQ120" s="6" t="s">
        <v>220</v>
      </c>
      <c r="DR120" s="6" t="s">
        <v>220</v>
      </c>
      <c r="DS120" s="6" t="s">
        <v>220</v>
      </c>
      <c r="DT120" s="6" t="s">
        <v>220</v>
      </c>
      <c r="DU120" s="6" t="s">
        <v>220</v>
      </c>
      <c r="DV120" s="6" t="s">
        <v>220</v>
      </c>
      <c r="DW120" s="6" t="s">
        <v>220</v>
      </c>
      <c r="DX120" s="6" t="s">
        <v>220</v>
      </c>
      <c r="DY120" s="6" t="s">
        <v>220</v>
      </c>
      <c r="DZ120" s="6" t="s">
        <v>220</v>
      </c>
      <c r="EA120" s="6" t="s">
        <v>220</v>
      </c>
      <c r="EB120" s="6" t="s">
        <v>220</v>
      </c>
      <c r="EC120" s="6" t="s">
        <v>220</v>
      </c>
      <c r="ED120" s="6" t="s">
        <v>220</v>
      </c>
      <c r="EE120" s="6" t="s">
        <v>220</v>
      </c>
      <c r="EF120" s="6" t="s">
        <v>220</v>
      </c>
      <c r="EG120" s="6" t="s">
        <v>220</v>
      </c>
      <c r="EH120" s="6" t="s">
        <v>220</v>
      </c>
      <c r="EI120" s="6" t="s">
        <v>220</v>
      </c>
      <c r="EJ120" s="6" t="s">
        <v>220</v>
      </c>
      <c r="EK120" s="6" t="s">
        <v>220</v>
      </c>
      <c r="EL120" s="6" t="s">
        <v>220</v>
      </c>
      <c r="EM120" s="6" t="s">
        <v>220</v>
      </c>
      <c r="EN120" s="6" t="s">
        <v>220</v>
      </c>
      <c r="EO120" s="6" t="s">
        <v>220</v>
      </c>
      <c r="EP120" s="6" t="s">
        <v>220</v>
      </c>
      <c r="EQ120" s="6" t="s">
        <v>220</v>
      </c>
      <c r="ER120" s="6" t="s">
        <v>220</v>
      </c>
      <c r="ES120" s="6" t="s">
        <v>220</v>
      </c>
      <c r="ET120" s="6">
        <v>11.458995954301416</v>
      </c>
      <c r="EU120" s="6" t="s">
        <v>220</v>
      </c>
      <c r="EV120" s="6" t="s">
        <v>220</v>
      </c>
      <c r="EW120" s="6" t="s">
        <v>220</v>
      </c>
      <c r="EX120" s="6" t="s">
        <v>220</v>
      </c>
      <c r="EY120" s="6" t="s">
        <v>220</v>
      </c>
      <c r="EZ120" s="6" t="s">
        <v>220</v>
      </c>
      <c r="FA120" s="6" t="s">
        <v>220</v>
      </c>
      <c r="FB120" s="6" t="s">
        <v>220</v>
      </c>
      <c r="FC120" s="6" t="s">
        <v>220</v>
      </c>
      <c r="FD120" s="6" t="s">
        <v>220</v>
      </c>
      <c r="FE120" s="6" t="s">
        <v>220</v>
      </c>
      <c r="FF120" s="6" t="s">
        <v>220</v>
      </c>
      <c r="FG120" s="6" t="s">
        <v>220</v>
      </c>
      <c r="FH120" s="6" t="s">
        <v>220</v>
      </c>
      <c r="FI120" s="6" t="s">
        <v>220</v>
      </c>
      <c r="FJ120" s="6" t="s">
        <v>220</v>
      </c>
      <c r="FK120" s="6" t="s">
        <v>220</v>
      </c>
      <c r="FL120" s="6" t="s">
        <v>220</v>
      </c>
      <c r="FM120" s="6" t="s">
        <v>220</v>
      </c>
      <c r="FN120" s="6" t="s">
        <v>220</v>
      </c>
      <c r="FO120" s="6" t="s">
        <v>220</v>
      </c>
      <c r="FP120" s="6" t="s">
        <v>220</v>
      </c>
      <c r="FQ120" s="6" t="s">
        <v>220</v>
      </c>
      <c r="FR120" s="6" t="s">
        <v>220</v>
      </c>
      <c r="FS120" s="6" t="s">
        <v>220</v>
      </c>
      <c r="FT120" s="6" t="s">
        <v>220</v>
      </c>
      <c r="FU120" s="6" t="s">
        <v>220</v>
      </c>
      <c r="FV120" s="6" t="s">
        <v>220</v>
      </c>
      <c r="FW120" s="6" t="s">
        <v>220</v>
      </c>
      <c r="FX120" s="6" t="s">
        <v>220</v>
      </c>
      <c r="FY120" s="6" t="s">
        <v>220</v>
      </c>
      <c r="FZ120" s="6">
        <v>10.704791313061083</v>
      </c>
      <c r="GA120" s="6" t="s">
        <v>220</v>
      </c>
      <c r="GB120" s="6" t="s">
        <v>220</v>
      </c>
      <c r="GC120" s="6" t="s">
        <v>220</v>
      </c>
      <c r="GD120" s="6" t="s">
        <v>220</v>
      </c>
      <c r="GE120" s="6" t="s">
        <v>220</v>
      </c>
      <c r="GF120" s="6" t="s">
        <v>220</v>
      </c>
      <c r="GG120" s="6" t="s">
        <v>220</v>
      </c>
      <c r="GH120" s="6" t="s">
        <v>220</v>
      </c>
      <c r="GI120" s="6" t="s">
        <v>220</v>
      </c>
      <c r="GJ120" s="6" t="s">
        <v>220</v>
      </c>
      <c r="GK120" s="6" t="s">
        <v>220</v>
      </c>
      <c r="GL120" s="6" t="s">
        <v>220</v>
      </c>
      <c r="GM120" s="5" t="s">
        <v>220</v>
      </c>
      <c r="GN120" s="5" t="s">
        <v>220</v>
      </c>
      <c r="GO120" s="5" t="s">
        <v>220</v>
      </c>
      <c r="GP120" s="5" t="s">
        <v>220</v>
      </c>
      <c r="GQ120" s="5" t="s">
        <v>220</v>
      </c>
      <c r="GR120" s="5" t="s">
        <v>220</v>
      </c>
      <c r="GS120" s="5" t="s">
        <v>220</v>
      </c>
      <c r="GT120" s="5" t="s">
        <v>220</v>
      </c>
      <c r="GU120" s="5" t="s">
        <v>220</v>
      </c>
      <c r="GV120" s="5" t="s">
        <v>220</v>
      </c>
      <c r="GW120" s="5" t="s">
        <v>220</v>
      </c>
      <c r="GX120" s="5" t="s">
        <v>220</v>
      </c>
      <c r="GY120" s="5" t="s">
        <v>220</v>
      </c>
      <c r="GZ120" s="5" t="s">
        <v>220</v>
      </c>
      <c r="HA120" s="5" t="s">
        <v>220</v>
      </c>
      <c r="HB120" s="5" t="s">
        <v>220</v>
      </c>
      <c r="HC120" s="5" t="s">
        <v>220</v>
      </c>
      <c r="HD120" s="5" t="s">
        <v>220</v>
      </c>
      <c r="HE120" s="5" t="s">
        <v>220</v>
      </c>
      <c r="HF120" s="5">
        <v>9468</v>
      </c>
      <c r="HG120" s="5" t="s">
        <v>220</v>
      </c>
      <c r="HH120" s="5" t="s">
        <v>220</v>
      </c>
      <c r="HI120" s="5" t="s">
        <v>220</v>
      </c>
      <c r="HJ120" s="5" t="s">
        <v>220</v>
      </c>
      <c r="HK120" s="5" t="s">
        <v>220</v>
      </c>
      <c r="HL120" s="5" t="s">
        <v>220</v>
      </c>
      <c r="HM120" s="5" t="s">
        <v>220</v>
      </c>
      <c r="HN120" s="5" t="s">
        <v>220</v>
      </c>
      <c r="HO120" s="5" t="s">
        <v>220</v>
      </c>
      <c r="HP120" s="5" t="s">
        <v>220</v>
      </c>
      <c r="HQ120" s="5" t="s">
        <v>220</v>
      </c>
      <c r="HR120" s="5" t="s">
        <v>220</v>
      </c>
      <c r="HS120" s="5" t="s">
        <v>220</v>
      </c>
      <c r="HT120" s="5" t="s">
        <v>220</v>
      </c>
      <c r="HU120" s="5" t="s">
        <v>220</v>
      </c>
      <c r="HV120" s="5" t="s">
        <v>220</v>
      </c>
      <c r="HW120" s="5" t="s">
        <v>220</v>
      </c>
      <c r="HX120" s="5" t="s">
        <v>220</v>
      </c>
      <c r="HY120" s="5" t="s">
        <v>220</v>
      </c>
      <c r="HZ120" s="5" t="s">
        <v>220</v>
      </c>
      <c r="IA120" s="5" t="s">
        <v>220</v>
      </c>
      <c r="IB120" s="5" t="s">
        <v>220</v>
      </c>
      <c r="IC120" s="5" t="s">
        <v>220</v>
      </c>
      <c r="ID120" s="5" t="s">
        <v>220</v>
      </c>
      <c r="IE120" s="5" t="s">
        <v>220</v>
      </c>
      <c r="IF120" s="5" t="s">
        <v>220</v>
      </c>
      <c r="IG120" s="5" t="s">
        <v>220</v>
      </c>
      <c r="IH120" s="5" t="s">
        <v>220</v>
      </c>
      <c r="II120" s="5" t="s">
        <v>220</v>
      </c>
      <c r="IJ120" s="5" t="s">
        <v>220</v>
      </c>
      <c r="IK120" s="5" t="s">
        <v>220</v>
      </c>
      <c r="IL120" s="5">
        <v>10962</v>
      </c>
      <c r="IM120" s="5" t="s">
        <v>220</v>
      </c>
      <c r="IN120" s="5" t="s">
        <v>220</v>
      </c>
      <c r="IO120" s="5" t="s">
        <v>220</v>
      </c>
      <c r="IP120" s="5" t="s">
        <v>220</v>
      </c>
      <c r="IQ120" s="5" t="s">
        <v>220</v>
      </c>
      <c r="IR120" s="5" t="s">
        <v>220</v>
      </c>
      <c r="IS120" s="5" t="s">
        <v>220</v>
      </c>
      <c r="IT120" s="5" t="s">
        <v>220</v>
      </c>
      <c r="IU120" s="5" t="s">
        <v>220</v>
      </c>
      <c r="IV120" s="5" t="s">
        <v>220</v>
      </c>
      <c r="IW120" s="5" t="s">
        <v>220</v>
      </c>
      <c r="IX120" s="5" t="s">
        <v>220</v>
      </c>
      <c r="IY120" t="s">
        <v>220</v>
      </c>
      <c r="IZ120" t="s">
        <v>220</v>
      </c>
      <c r="JA120" t="s">
        <v>220</v>
      </c>
      <c r="JB120" t="s">
        <v>220</v>
      </c>
      <c r="JC120" t="s">
        <v>220</v>
      </c>
      <c r="JD120" t="s">
        <v>220</v>
      </c>
      <c r="JE120" t="s">
        <v>220</v>
      </c>
      <c r="JF120" t="s">
        <v>220</v>
      </c>
      <c r="JG120" t="s">
        <v>220</v>
      </c>
      <c r="JH120" t="s">
        <v>220</v>
      </c>
      <c r="JI120" t="s">
        <v>220</v>
      </c>
      <c r="JJ120" t="s">
        <v>220</v>
      </c>
      <c r="JK120" t="s">
        <v>220</v>
      </c>
      <c r="JL120" t="s">
        <v>220</v>
      </c>
      <c r="JM120" t="s">
        <v>220</v>
      </c>
      <c r="JN120" t="s">
        <v>220</v>
      </c>
      <c r="JO120" t="s">
        <v>220</v>
      </c>
      <c r="JP120" t="s">
        <v>220</v>
      </c>
      <c r="JQ120" t="s">
        <v>220</v>
      </c>
      <c r="JR120">
        <v>195604</v>
      </c>
      <c r="JS120" t="s">
        <v>220</v>
      </c>
      <c r="JT120" t="s">
        <v>220</v>
      </c>
      <c r="JU120" t="s">
        <v>220</v>
      </c>
      <c r="JV120" t="s">
        <v>220</v>
      </c>
      <c r="JW120" t="s">
        <v>220</v>
      </c>
      <c r="JX120" t="s">
        <v>220</v>
      </c>
      <c r="JY120" t="s">
        <v>220</v>
      </c>
      <c r="JZ120" t="s">
        <v>220</v>
      </c>
      <c r="KA120" t="s">
        <v>220</v>
      </c>
      <c r="KB120" t="s">
        <v>220</v>
      </c>
      <c r="KC120" t="s">
        <v>220</v>
      </c>
      <c r="KD120" t="s">
        <v>220</v>
      </c>
    </row>
    <row r="121" spans="1:290" hidden="1" x14ac:dyDescent="0.3">
      <c r="A121" s="1" t="s">
        <v>119</v>
      </c>
      <c r="B121" s="2">
        <v>4057014</v>
      </c>
      <c r="C121" s="5">
        <v>9632256</v>
      </c>
      <c r="D121" s="5">
        <v>9952519</v>
      </c>
      <c r="E121" s="5">
        <v>9134204</v>
      </c>
      <c r="F121" s="5">
        <v>9291884</v>
      </c>
      <c r="G121" s="5">
        <v>9157873</v>
      </c>
      <c r="H121" s="5">
        <v>8914956</v>
      </c>
      <c r="I121" s="5">
        <v>9012097</v>
      </c>
      <c r="J121" s="5">
        <v>9036230</v>
      </c>
      <c r="K121" s="5">
        <v>9367008</v>
      </c>
      <c r="L121" s="5">
        <v>9542752</v>
      </c>
      <c r="M121" s="5">
        <v>9360205</v>
      </c>
      <c r="N121" s="5">
        <v>9636989</v>
      </c>
      <c r="O121" s="5">
        <v>10139717</v>
      </c>
      <c r="P121" s="5">
        <v>10247534</v>
      </c>
      <c r="Q121" s="5">
        <v>10749791</v>
      </c>
      <c r="R121" s="5">
        <v>10168684</v>
      </c>
      <c r="S121" s="5">
        <v>10232341</v>
      </c>
      <c r="T121" s="5">
        <v>10119984</v>
      </c>
      <c r="U121" s="5">
        <v>9833764</v>
      </c>
      <c r="V121" s="5">
        <v>9838852</v>
      </c>
      <c r="W121" s="5">
        <v>10193922</v>
      </c>
      <c r="X121" s="5">
        <v>9642240</v>
      </c>
      <c r="Y121" s="5">
        <v>9905201</v>
      </c>
      <c r="Z121" s="5">
        <v>10108160</v>
      </c>
      <c r="AA121" s="5">
        <v>10054631</v>
      </c>
      <c r="AB121" s="5">
        <v>10316346</v>
      </c>
      <c r="AC121" s="5">
        <v>10379248</v>
      </c>
      <c r="AD121" s="5">
        <v>10298064</v>
      </c>
      <c r="AE121" s="5">
        <v>10223292</v>
      </c>
      <c r="AF121" s="5">
        <v>10214403</v>
      </c>
      <c r="AG121" s="5">
        <v>9730506</v>
      </c>
      <c r="AH121" s="5">
        <v>10011291</v>
      </c>
      <c r="AI121" s="5">
        <v>14124078</v>
      </c>
      <c r="AJ121" s="5">
        <v>14273885</v>
      </c>
      <c r="AK121" s="5">
        <v>13190657</v>
      </c>
      <c r="AL121" s="5">
        <v>13600814</v>
      </c>
      <c r="AM121" s="5">
        <v>13464032</v>
      </c>
      <c r="AN121" s="5">
        <v>13620478</v>
      </c>
      <c r="AO121" s="5">
        <v>16348792</v>
      </c>
      <c r="AP121" s="5">
        <v>18093874</v>
      </c>
      <c r="AQ121" s="5">
        <v>18571937</v>
      </c>
      <c r="AR121" s="5">
        <v>19325524</v>
      </c>
      <c r="AS121" s="5">
        <v>18805916</v>
      </c>
      <c r="AT121" s="5">
        <v>20223218</v>
      </c>
      <c r="AU121" s="5">
        <v>21453389</v>
      </c>
      <c r="AV121" s="5">
        <v>22139244</v>
      </c>
      <c r="AW121" s="5">
        <v>24239316</v>
      </c>
      <c r="AX121" s="5">
        <v>27877105</v>
      </c>
      <c r="AY121" s="5">
        <v>30445659</v>
      </c>
      <c r="AZ121" s="5">
        <v>32693349</v>
      </c>
      <c r="BA121" s="5">
        <v>36023658</v>
      </c>
      <c r="BB121" s="5">
        <v>32294199</v>
      </c>
      <c r="BC121" s="5">
        <v>35422255</v>
      </c>
      <c r="BD121" s="5">
        <v>36431532</v>
      </c>
      <c r="BE121" s="5">
        <v>37135808</v>
      </c>
      <c r="BF121" s="5">
        <v>38823668</v>
      </c>
      <c r="BG121" s="5">
        <v>37314986</v>
      </c>
      <c r="BH121" s="5">
        <v>41223871</v>
      </c>
      <c r="BI121" s="5">
        <v>37341244</v>
      </c>
      <c r="BJ121" s="5">
        <v>36203743</v>
      </c>
      <c r="BK121" s="5">
        <v>36318008</v>
      </c>
      <c r="BL121" s="5">
        <v>35071322</v>
      </c>
      <c r="BM121" s="5">
        <v>34481351</v>
      </c>
      <c r="BN121" s="5">
        <v>34763369</v>
      </c>
      <c r="BO121" s="6">
        <v>12.542835240259389</v>
      </c>
      <c r="BP121" s="6">
        <v>12.591435394396131</v>
      </c>
      <c r="BQ121" s="6">
        <v>12.606767638781911</v>
      </c>
      <c r="BR121" s="6">
        <v>12.075032361574889</v>
      </c>
      <c r="BS121" s="6">
        <v>13.30753331040952</v>
      </c>
      <c r="BT121" s="6">
        <v>15.848715349800941</v>
      </c>
      <c r="BU121" s="6">
        <v>14.182392843752121</v>
      </c>
      <c r="BV121" s="6">
        <v>12.90664358919593</v>
      </c>
      <c r="BW121" s="6">
        <v>15.159198174266111</v>
      </c>
      <c r="BX121" s="6">
        <v>15.56669396836468</v>
      </c>
      <c r="BY121" s="6">
        <v>14.94964463931443</v>
      </c>
      <c r="BZ121" s="6">
        <v>15.4523472009774</v>
      </c>
      <c r="CA121" s="6">
        <v>15.556025873305931</v>
      </c>
      <c r="CB121" s="6">
        <v>14.97784735332422</v>
      </c>
      <c r="CC121" s="6">
        <v>12.735632466190969</v>
      </c>
      <c r="CD121" s="6">
        <v>12.82640774102059</v>
      </c>
      <c r="CE121" s="6">
        <v>12.2594135594191</v>
      </c>
      <c r="CF121" s="6">
        <v>12.393300226561619</v>
      </c>
      <c r="CG121" s="6">
        <v>12.31652498473626</v>
      </c>
      <c r="CH121" s="6">
        <v>12.06416155055488</v>
      </c>
      <c r="CI121" s="6" t="s">
        <v>220</v>
      </c>
      <c r="CJ121" s="6" t="s">
        <v>220</v>
      </c>
      <c r="CK121" s="6" t="s">
        <v>220</v>
      </c>
      <c r="CL121" s="6" t="s">
        <v>220</v>
      </c>
      <c r="CM121" s="6" t="s">
        <v>220</v>
      </c>
      <c r="CN121" s="6" t="s">
        <v>220</v>
      </c>
      <c r="CO121" s="6" t="s">
        <v>220</v>
      </c>
      <c r="CP121" s="6" t="s">
        <v>220</v>
      </c>
      <c r="CQ121" s="6" t="s">
        <v>220</v>
      </c>
      <c r="CR121" s="6" t="s">
        <v>220</v>
      </c>
      <c r="CS121" s="6" t="s">
        <v>220</v>
      </c>
      <c r="CT121" s="6" t="s">
        <v>220</v>
      </c>
      <c r="CU121" s="6">
        <v>11.068812833995819</v>
      </c>
      <c r="CV121" s="6">
        <v>11.57615330158632</v>
      </c>
      <c r="CW121" s="6">
        <v>11.449628438185901</v>
      </c>
      <c r="CX121" s="6">
        <v>11.00943439655315</v>
      </c>
      <c r="CY121" s="6">
        <v>12.25885654290906</v>
      </c>
      <c r="CZ121" s="6">
        <v>14.67495846447347</v>
      </c>
      <c r="DA121" s="6">
        <v>13.167950763817309</v>
      </c>
      <c r="DB121" s="6">
        <v>12.130923100363489</v>
      </c>
      <c r="DC121" s="6">
        <v>14.68911444790419</v>
      </c>
      <c r="DD121" s="6">
        <v>15.021419813451541</v>
      </c>
      <c r="DE121" s="6">
        <v>14.349214335315089</v>
      </c>
      <c r="DF121" s="6">
        <v>16.27814208777939</v>
      </c>
      <c r="DG121" s="6">
        <v>15.65521009636865</v>
      </c>
      <c r="DH121" s="6">
        <v>15.10153891490399</v>
      </c>
      <c r="DI121" s="6">
        <v>13.335019533771691</v>
      </c>
      <c r="DJ121" s="6">
        <v>12.6750830549851</v>
      </c>
      <c r="DK121" s="6">
        <v>12.31298820964599</v>
      </c>
      <c r="DL121" s="6">
        <v>9.5699394192487404</v>
      </c>
      <c r="DM121" s="6">
        <v>9.4076619924326295</v>
      </c>
      <c r="DN121" s="6">
        <v>9.1716946752293609</v>
      </c>
      <c r="DO121" s="6" t="s">
        <v>220</v>
      </c>
      <c r="DP121" s="6" t="s">
        <v>220</v>
      </c>
      <c r="DQ121" s="6" t="s">
        <v>220</v>
      </c>
      <c r="DR121" s="6" t="s">
        <v>220</v>
      </c>
      <c r="DS121" s="6" t="s">
        <v>220</v>
      </c>
      <c r="DT121" s="6" t="s">
        <v>220</v>
      </c>
      <c r="DU121" s="6" t="s">
        <v>220</v>
      </c>
      <c r="DV121" s="6" t="s">
        <v>220</v>
      </c>
      <c r="DW121" s="6" t="s">
        <v>220</v>
      </c>
      <c r="DX121" s="6" t="s">
        <v>220</v>
      </c>
      <c r="DY121" s="6" t="s">
        <v>220</v>
      </c>
      <c r="DZ121" s="6" t="s">
        <v>220</v>
      </c>
      <c r="EA121" s="6">
        <v>11.728520971405413</v>
      </c>
      <c r="EB121" s="6">
        <v>11.640682307852861</v>
      </c>
      <c r="EC121" s="6">
        <v>11.658657329899025</v>
      </c>
      <c r="ED121" s="6">
        <v>11.134239190450939</v>
      </c>
      <c r="EE121" s="6">
        <v>11.974307478798908</v>
      </c>
      <c r="EF121" s="6">
        <v>13.716977012730268</v>
      </c>
      <c r="EG121" s="6">
        <v>12.645441273660163</v>
      </c>
      <c r="EH121" s="6">
        <v>11.742521169876916</v>
      </c>
      <c r="EI121" s="6">
        <v>13.948163115526366</v>
      </c>
      <c r="EJ121" s="6">
        <v>14.400973781529785</v>
      </c>
      <c r="EK121" s="6">
        <v>13.962644741453182</v>
      </c>
      <c r="EL121" s="6">
        <v>14.559434581250452</v>
      </c>
      <c r="EM121" s="6">
        <v>14.582591645754265</v>
      </c>
      <c r="EN121" s="6">
        <v>14.302251503123866</v>
      </c>
      <c r="EO121" s="6">
        <v>12.031168352663979</v>
      </c>
      <c r="EP121" s="6">
        <v>12.337833136922908</v>
      </c>
      <c r="EQ121" s="6">
        <v>11.798023201898754</v>
      </c>
      <c r="ER121" s="6">
        <v>12.103379120395388</v>
      </c>
      <c r="ES121" s="6">
        <v>12.024529743024431</v>
      </c>
      <c r="ET121" s="6">
        <v>11.85932312954281</v>
      </c>
      <c r="EU121" s="6" t="s">
        <v>220</v>
      </c>
      <c r="EV121" s="6" t="s">
        <v>220</v>
      </c>
      <c r="EW121" s="6" t="s">
        <v>220</v>
      </c>
      <c r="EX121" s="6" t="s">
        <v>220</v>
      </c>
      <c r="EY121" s="6" t="s">
        <v>220</v>
      </c>
      <c r="EZ121" s="6" t="s">
        <v>220</v>
      </c>
      <c r="FA121" s="6" t="s">
        <v>220</v>
      </c>
      <c r="FB121" s="6" t="s">
        <v>220</v>
      </c>
      <c r="FC121" s="6" t="s">
        <v>220</v>
      </c>
      <c r="FD121" s="6" t="s">
        <v>220</v>
      </c>
      <c r="FE121" s="6" t="s">
        <v>220</v>
      </c>
      <c r="FF121" s="6" t="s">
        <v>220</v>
      </c>
      <c r="FG121" s="6">
        <v>6.4122523864450658</v>
      </c>
      <c r="FH121" s="6">
        <v>6.351672723545053</v>
      </c>
      <c r="FI121" s="6">
        <v>6.3926665439331858</v>
      </c>
      <c r="FJ121" s="6">
        <v>6.2034078799388332</v>
      </c>
      <c r="FK121" s="6">
        <v>6.557927550814469</v>
      </c>
      <c r="FL121" s="6">
        <v>7.5096067331702194</v>
      </c>
      <c r="FM121" s="6">
        <v>7.3370084890525424</v>
      </c>
      <c r="FN121" s="6">
        <v>8.0283468201718531</v>
      </c>
      <c r="FO121" s="6">
        <v>10.085397439415335</v>
      </c>
      <c r="FP121" s="6">
        <v>10.500395107082795</v>
      </c>
      <c r="FQ121" s="6">
        <v>9.7889409069233775</v>
      </c>
      <c r="FR121" s="6">
        <v>10.571428463600403</v>
      </c>
      <c r="FS121" s="6">
        <v>10.694633478789727</v>
      </c>
      <c r="FT121" s="6">
        <v>10.560150295139783</v>
      </c>
      <c r="FU121" s="6">
        <v>8.363982481827124</v>
      </c>
      <c r="FV121" s="6">
        <v>8.4866051699572367</v>
      </c>
      <c r="FW121" s="6">
        <v>8.5168449143034568</v>
      </c>
      <c r="FX121" s="6">
        <v>8.7556047172280458</v>
      </c>
      <c r="FY121" s="6">
        <v>8.9752404442408107</v>
      </c>
      <c r="FZ121" s="6">
        <v>8.6230139499491223</v>
      </c>
      <c r="GA121" s="6" t="s">
        <v>220</v>
      </c>
      <c r="GB121" s="6" t="s">
        <v>220</v>
      </c>
      <c r="GC121" s="6" t="s">
        <v>220</v>
      </c>
      <c r="GD121" s="6" t="s">
        <v>220</v>
      </c>
      <c r="GE121" s="6" t="s">
        <v>220</v>
      </c>
      <c r="GF121" s="6" t="s">
        <v>220</v>
      </c>
      <c r="GG121" s="6" t="s">
        <v>220</v>
      </c>
      <c r="GH121" s="6" t="s">
        <v>220</v>
      </c>
      <c r="GI121" s="6" t="s">
        <v>220</v>
      </c>
      <c r="GJ121" s="6" t="s">
        <v>220</v>
      </c>
      <c r="GK121" s="6" t="s">
        <v>220</v>
      </c>
      <c r="GL121" s="6" t="s">
        <v>220</v>
      </c>
      <c r="GM121" s="5">
        <v>1507707</v>
      </c>
      <c r="GN121" s="5">
        <v>1501421</v>
      </c>
      <c r="GO121" s="5">
        <v>1493697</v>
      </c>
      <c r="GP121" s="5">
        <v>1484867</v>
      </c>
      <c r="GQ121" s="5">
        <v>1475808</v>
      </c>
      <c r="GR121" s="5">
        <v>1470922</v>
      </c>
      <c r="GS121" s="5">
        <v>1466580</v>
      </c>
      <c r="GT121" s="5">
        <v>1461434</v>
      </c>
      <c r="GU121" s="5">
        <v>1458180</v>
      </c>
      <c r="GV121" s="5">
        <v>1454769</v>
      </c>
      <c r="GW121" s="5">
        <v>1450255</v>
      </c>
      <c r="GX121" s="5">
        <v>1446827</v>
      </c>
      <c r="GY121" s="5">
        <v>1442464</v>
      </c>
      <c r="GZ121" s="5">
        <v>1438256</v>
      </c>
      <c r="HA121" s="5">
        <v>1433921</v>
      </c>
      <c r="HB121" s="5">
        <v>1430294</v>
      </c>
      <c r="HC121" s="5">
        <v>1428624</v>
      </c>
      <c r="HD121" s="5">
        <v>1978194</v>
      </c>
      <c r="HE121" s="5">
        <v>1879230</v>
      </c>
      <c r="HF121" s="5">
        <v>1414591</v>
      </c>
      <c r="HG121" s="5" t="s">
        <v>220</v>
      </c>
      <c r="HH121" s="5" t="s">
        <v>220</v>
      </c>
      <c r="HI121" s="5" t="s">
        <v>220</v>
      </c>
      <c r="HJ121" s="5" t="s">
        <v>220</v>
      </c>
      <c r="HK121" s="5" t="s">
        <v>220</v>
      </c>
      <c r="HL121" s="5" t="s">
        <v>220</v>
      </c>
      <c r="HM121" s="5" t="s">
        <v>220</v>
      </c>
      <c r="HN121" s="5" t="s">
        <v>220</v>
      </c>
      <c r="HO121" s="5" t="s">
        <v>220</v>
      </c>
      <c r="HP121" s="5" t="s">
        <v>220</v>
      </c>
      <c r="HQ121" s="5" t="s">
        <v>220</v>
      </c>
      <c r="HR121" s="5" t="s">
        <v>220</v>
      </c>
      <c r="HS121" s="5">
        <v>1686884</v>
      </c>
      <c r="HT121" s="5">
        <v>1679057</v>
      </c>
      <c r="HU121" s="5">
        <v>1669594</v>
      </c>
      <c r="HV121" s="5">
        <v>1659215</v>
      </c>
      <c r="HW121" s="5">
        <v>1647838</v>
      </c>
      <c r="HX121" s="5">
        <v>1641519</v>
      </c>
      <c r="HY121" s="5">
        <v>1637911</v>
      </c>
      <c r="HZ121" s="5">
        <v>1632533</v>
      </c>
      <c r="IA121" s="5">
        <v>1626184</v>
      </c>
      <c r="IB121" s="5">
        <v>1621191</v>
      </c>
      <c r="IC121" s="5">
        <v>1616512</v>
      </c>
      <c r="ID121" s="5">
        <v>1612708</v>
      </c>
      <c r="IE121" s="5">
        <v>1607812</v>
      </c>
      <c r="IF121" s="5">
        <v>1602328</v>
      </c>
      <c r="IG121" s="5">
        <v>1596121</v>
      </c>
      <c r="IH121" s="5">
        <v>1592216</v>
      </c>
      <c r="II121" s="5">
        <v>1590294</v>
      </c>
      <c r="IJ121" s="5">
        <v>2273522</v>
      </c>
      <c r="IK121" s="5">
        <v>2126097</v>
      </c>
      <c r="IL121" s="5">
        <v>1572201</v>
      </c>
      <c r="IM121" s="5" t="s">
        <v>220</v>
      </c>
      <c r="IN121" s="5" t="s">
        <v>220</v>
      </c>
      <c r="IO121" s="5" t="s">
        <v>220</v>
      </c>
      <c r="IP121" s="5" t="s">
        <v>220</v>
      </c>
      <c r="IQ121" s="5" t="s">
        <v>220</v>
      </c>
      <c r="IR121" s="5" t="s">
        <v>220</v>
      </c>
      <c r="IS121" s="5" t="s">
        <v>220</v>
      </c>
      <c r="IT121" s="5" t="s">
        <v>220</v>
      </c>
      <c r="IU121" s="5" t="s">
        <v>220</v>
      </c>
      <c r="IV121" s="5" t="s">
        <v>220</v>
      </c>
      <c r="IW121" s="5" t="s">
        <v>220</v>
      </c>
      <c r="IX121" s="5" t="s">
        <v>220</v>
      </c>
      <c r="IY121">
        <v>33986326</v>
      </c>
      <c r="IZ121">
        <v>35293758</v>
      </c>
      <c r="JA121">
        <v>33699036</v>
      </c>
      <c r="JB121">
        <v>33901253</v>
      </c>
      <c r="JC121">
        <v>34436550</v>
      </c>
      <c r="JD121">
        <v>34338416</v>
      </c>
      <c r="JE121">
        <v>33957382</v>
      </c>
      <c r="JF121">
        <v>29600216</v>
      </c>
      <c r="JG121">
        <v>29584962</v>
      </c>
      <c r="JH121">
        <v>29513518</v>
      </c>
      <c r="JI121">
        <v>28765451</v>
      </c>
      <c r="JJ121">
        <v>29146903</v>
      </c>
      <c r="JK121">
        <v>29998223</v>
      </c>
      <c r="JL121">
        <v>29498226</v>
      </c>
      <c r="JM121">
        <v>35362592</v>
      </c>
      <c r="JN121">
        <v>34419511</v>
      </c>
      <c r="JO121">
        <v>34137900</v>
      </c>
      <c r="JP121">
        <v>34023795</v>
      </c>
      <c r="JQ121">
        <v>33369379</v>
      </c>
      <c r="JR121">
        <v>34289229</v>
      </c>
      <c r="JS121" t="s">
        <v>220</v>
      </c>
      <c r="JT121" t="s">
        <v>220</v>
      </c>
      <c r="JU121" t="s">
        <v>220</v>
      </c>
      <c r="JV121" t="s">
        <v>220</v>
      </c>
      <c r="JW121" t="s">
        <v>220</v>
      </c>
      <c r="JX121" t="s">
        <v>220</v>
      </c>
      <c r="JY121" t="s">
        <v>220</v>
      </c>
      <c r="JZ121" t="s">
        <v>220</v>
      </c>
      <c r="KA121" t="s">
        <v>220</v>
      </c>
      <c r="KB121" t="s">
        <v>220</v>
      </c>
      <c r="KC121" t="s">
        <v>220</v>
      </c>
      <c r="KD121" t="s">
        <v>220</v>
      </c>
    </row>
    <row r="122" spans="1:290" hidden="1" x14ac:dyDescent="0.3">
      <c r="A122" s="1" t="s">
        <v>120</v>
      </c>
      <c r="B122" s="2">
        <v>4061866</v>
      </c>
      <c r="C122" s="5">
        <v>24741</v>
      </c>
      <c r="D122" s="5">
        <v>24984</v>
      </c>
      <c r="E122" s="5">
        <v>23084</v>
      </c>
      <c r="F122" s="5">
        <v>22793</v>
      </c>
      <c r="G122" s="5">
        <v>22786</v>
      </c>
      <c r="H122" s="5">
        <v>24178</v>
      </c>
      <c r="I122" s="5">
        <v>23138</v>
      </c>
      <c r="J122" s="5">
        <v>22346</v>
      </c>
      <c r="K122" s="5">
        <v>22716</v>
      </c>
      <c r="L122" s="5">
        <v>22507</v>
      </c>
      <c r="M122" s="5">
        <v>22419</v>
      </c>
      <c r="N122" s="5">
        <v>22118</v>
      </c>
      <c r="O122" s="5">
        <v>21992</v>
      </c>
      <c r="P122" s="5">
        <v>22113</v>
      </c>
      <c r="Q122" s="5" t="s">
        <v>220</v>
      </c>
      <c r="R122" s="5" t="s">
        <v>220</v>
      </c>
      <c r="S122" s="5" t="s">
        <v>220</v>
      </c>
      <c r="T122" s="5" t="s">
        <v>220</v>
      </c>
      <c r="U122" s="5" t="s">
        <v>220</v>
      </c>
      <c r="V122" s="5" t="s">
        <v>220</v>
      </c>
      <c r="W122" s="5" t="s">
        <v>220</v>
      </c>
      <c r="X122" s="5" t="s">
        <v>220</v>
      </c>
      <c r="Y122" s="5" t="s">
        <v>220</v>
      </c>
      <c r="Z122" s="5" t="s">
        <v>220</v>
      </c>
      <c r="AA122" s="5" t="s">
        <v>220</v>
      </c>
      <c r="AB122" s="5" t="s">
        <v>220</v>
      </c>
      <c r="AC122" s="5" t="s">
        <v>220</v>
      </c>
      <c r="AD122" s="5" t="s">
        <v>220</v>
      </c>
      <c r="AE122" s="5" t="s">
        <v>220</v>
      </c>
      <c r="AF122" s="5" t="s">
        <v>220</v>
      </c>
      <c r="AG122" s="5" t="s">
        <v>220</v>
      </c>
      <c r="AH122" s="5" t="s">
        <v>220</v>
      </c>
      <c r="AI122" s="5">
        <v>34858</v>
      </c>
      <c r="AJ122" s="5">
        <v>35245</v>
      </c>
      <c r="AK122" s="5">
        <v>33700</v>
      </c>
      <c r="AL122" s="5">
        <v>33738</v>
      </c>
      <c r="AM122" s="5">
        <v>33499</v>
      </c>
      <c r="AN122" s="5">
        <v>34903</v>
      </c>
      <c r="AO122" s="5">
        <v>33127</v>
      </c>
      <c r="AP122" s="5">
        <v>32218</v>
      </c>
      <c r="AQ122" s="5">
        <v>32676</v>
      </c>
      <c r="AR122" s="5">
        <v>32309</v>
      </c>
      <c r="AS122" s="5">
        <v>32076</v>
      </c>
      <c r="AT122" s="5">
        <v>31167</v>
      </c>
      <c r="AU122" s="5">
        <v>30924</v>
      </c>
      <c r="AV122" s="5">
        <v>30987</v>
      </c>
      <c r="AW122" s="5" t="s">
        <v>220</v>
      </c>
      <c r="AX122" s="5" t="s">
        <v>220</v>
      </c>
      <c r="AY122" s="5" t="s">
        <v>220</v>
      </c>
      <c r="AZ122" s="5" t="s">
        <v>220</v>
      </c>
      <c r="BA122" s="5" t="s">
        <v>220</v>
      </c>
      <c r="BB122" s="5" t="s">
        <v>220</v>
      </c>
      <c r="BC122" s="5" t="s">
        <v>220</v>
      </c>
      <c r="BD122" s="5" t="s">
        <v>220</v>
      </c>
      <c r="BE122" s="5" t="s">
        <v>220</v>
      </c>
      <c r="BF122" s="5" t="s">
        <v>220</v>
      </c>
      <c r="BG122" s="5" t="s">
        <v>220</v>
      </c>
      <c r="BH122" s="5" t="s">
        <v>220</v>
      </c>
      <c r="BI122" s="5" t="s">
        <v>220</v>
      </c>
      <c r="BJ122" s="5" t="s">
        <v>220</v>
      </c>
      <c r="BK122" s="5" t="s">
        <v>220</v>
      </c>
      <c r="BL122" s="5" t="s">
        <v>220</v>
      </c>
      <c r="BM122" s="5" t="s">
        <v>220</v>
      </c>
      <c r="BN122" s="5" t="s">
        <v>220</v>
      </c>
      <c r="BO122" s="6">
        <v>15.39145547875995</v>
      </c>
      <c r="BP122" s="6">
        <v>14.468681208725229</v>
      </c>
      <c r="BQ122" s="6">
        <v>14.299948015941769</v>
      </c>
      <c r="BR122" s="6">
        <v>15.20642302461281</v>
      </c>
      <c r="BS122" s="6">
        <v>14.451856403054499</v>
      </c>
      <c r="BT122" s="6">
        <v>15.48928778228141</v>
      </c>
      <c r="BU122" s="6">
        <v>15.42916414556141</v>
      </c>
      <c r="BV122" s="6">
        <v>14.208359437930721</v>
      </c>
      <c r="BW122" s="6">
        <v>13.6643775312555</v>
      </c>
      <c r="BX122" s="6">
        <v>14.719864930910379</v>
      </c>
      <c r="BY122" s="6">
        <v>14.527855836567189</v>
      </c>
      <c r="BZ122" s="6">
        <v>15.001356361334651</v>
      </c>
      <c r="CA122" s="6">
        <v>14.550745725718439</v>
      </c>
      <c r="CB122" s="6">
        <v>12.78885723330167</v>
      </c>
      <c r="CC122" s="6">
        <v>12.677762325602259</v>
      </c>
      <c r="CD122" s="6">
        <v>11.62918266593527</v>
      </c>
      <c r="CE122" s="6">
        <v>10.874920171517189</v>
      </c>
      <c r="CF122" s="6">
        <v>10.60768835536456</v>
      </c>
      <c r="CG122" s="6">
        <v>10.55482997146035</v>
      </c>
      <c r="CH122" s="6">
        <v>8.7487032554463209</v>
      </c>
      <c r="CI122" s="6" t="s">
        <v>220</v>
      </c>
      <c r="CJ122" s="6" t="s">
        <v>220</v>
      </c>
      <c r="CK122" s="6" t="s">
        <v>220</v>
      </c>
      <c r="CL122" s="6" t="s">
        <v>220</v>
      </c>
      <c r="CM122" s="6" t="s">
        <v>220</v>
      </c>
      <c r="CN122" s="6" t="s">
        <v>220</v>
      </c>
      <c r="CO122" s="6" t="s">
        <v>220</v>
      </c>
      <c r="CP122" s="6" t="s">
        <v>220</v>
      </c>
      <c r="CQ122" s="6" t="s">
        <v>220</v>
      </c>
      <c r="CR122" s="6" t="s">
        <v>220</v>
      </c>
      <c r="CS122" s="6" t="s">
        <v>220</v>
      </c>
      <c r="CT122" s="6" t="s">
        <v>220</v>
      </c>
      <c r="CU122" s="6">
        <v>14.63078776751391</v>
      </c>
      <c r="CV122" s="6">
        <v>13.83742374804936</v>
      </c>
      <c r="CW122" s="6">
        <v>13.385756676557859</v>
      </c>
      <c r="CX122" s="6">
        <v>14.08797201968107</v>
      </c>
      <c r="CY122" s="6">
        <v>13.654138929520281</v>
      </c>
      <c r="CZ122" s="6">
        <v>14.878377216858141</v>
      </c>
      <c r="DA122" s="6">
        <v>14.65270021432668</v>
      </c>
      <c r="DB122" s="6">
        <v>13.542119312185729</v>
      </c>
      <c r="DC122" s="6">
        <v>13.217652099400169</v>
      </c>
      <c r="DD122" s="6">
        <v>14.27775542418521</v>
      </c>
      <c r="DE122" s="6">
        <v>14.14453173712432</v>
      </c>
      <c r="DF122" s="6">
        <v>14.662944781339229</v>
      </c>
      <c r="DG122" s="6">
        <v>14.23489846074246</v>
      </c>
      <c r="DH122" s="6">
        <v>12.46651821731693</v>
      </c>
      <c r="DI122" s="6">
        <v>12.332635319499961</v>
      </c>
      <c r="DJ122" s="6">
        <v>11.236712803879371</v>
      </c>
      <c r="DK122" s="6">
        <v>10.63014933058702</v>
      </c>
      <c r="DL122" s="6">
        <v>10.375870679458529</v>
      </c>
      <c r="DM122" s="6">
        <v>10.341115521765451</v>
      </c>
      <c r="DN122" s="6">
        <v>8.4939965694682602</v>
      </c>
      <c r="DO122" s="6" t="s">
        <v>220</v>
      </c>
      <c r="DP122" s="6" t="s">
        <v>220</v>
      </c>
      <c r="DQ122" s="6" t="s">
        <v>220</v>
      </c>
      <c r="DR122" s="6" t="s">
        <v>220</v>
      </c>
      <c r="DS122" s="6" t="s">
        <v>220</v>
      </c>
      <c r="DT122" s="6" t="s">
        <v>220</v>
      </c>
      <c r="DU122" s="6" t="s">
        <v>220</v>
      </c>
      <c r="DV122" s="6" t="s">
        <v>220</v>
      </c>
      <c r="DW122" s="6" t="s">
        <v>220</v>
      </c>
      <c r="DX122" s="6" t="s">
        <v>220</v>
      </c>
      <c r="DY122" s="6" t="s">
        <v>220</v>
      </c>
      <c r="DZ122" s="6" t="s">
        <v>220</v>
      </c>
      <c r="EA122" s="6">
        <v>15.391455478759953</v>
      </c>
      <c r="EB122" s="6">
        <v>14.468681208725235</v>
      </c>
      <c r="EC122" s="6">
        <v>14.299948015941778</v>
      </c>
      <c r="ED122" s="6">
        <v>15.206423024612819</v>
      </c>
      <c r="EE122" s="6">
        <v>14.451856403054506</v>
      </c>
      <c r="EF122" s="6">
        <v>15.489287782281412</v>
      </c>
      <c r="EG122" s="6">
        <v>15.429164145561414</v>
      </c>
      <c r="EH122" s="6">
        <v>14.208359437930726</v>
      </c>
      <c r="EI122" s="6">
        <v>13.664377531255504</v>
      </c>
      <c r="EJ122" s="6">
        <v>14.719864930910383</v>
      </c>
      <c r="EK122" s="6">
        <v>14.527855836567197</v>
      </c>
      <c r="EL122" s="6">
        <v>15.001356361334659</v>
      </c>
      <c r="EM122" s="6">
        <v>14.550745725718443</v>
      </c>
      <c r="EN122" s="6">
        <v>12.788857233301679</v>
      </c>
      <c r="EO122" s="6">
        <v>12.677762325602261</v>
      </c>
      <c r="EP122" s="6">
        <v>11.629182665935272</v>
      </c>
      <c r="EQ122" s="6">
        <v>10.874920171517198</v>
      </c>
      <c r="ER122" s="6">
        <v>10.607688355364566</v>
      </c>
      <c r="ES122" s="6">
        <v>10.554829971460359</v>
      </c>
      <c r="ET122" s="6">
        <v>8.748703255446328</v>
      </c>
      <c r="EU122" s="6" t="s">
        <v>220</v>
      </c>
      <c r="EV122" s="6" t="s">
        <v>220</v>
      </c>
      <c r="EW122" s="6" t="s">
        <v>220</v>
      </c>
      <c r="EX122" s="6" t="s">
        <v>220</v>
      </c>
      <c r="EY122" s="6" t="s">
        <v>220</v>
      </c>
      <c r="EZ122" s="6" t="s">
        <v>220</v>
      </c>
      <c r="FA122" s="6" t="s">
        <v>220</v>
      </c>
      <c r="FB122" s="6" t="s">
        <v>220</v>
      </c>
      <c r="FC122" s="6" t="s">
        <v>220</v>
      </c>
      <c r="FD122" s="6" t="s">
        <v>220</v>
      </c>
      <c r="FE122" s="6" t="s">
        <v>220</v>
      </c>
      <c r="FF122" s="6" t="s">
        <v>220</v>
      </c>
      <c r="FG122" s="6">
        <v>14.630787767513914</v>
      </c>
      <c r="FH122" s="6">
        <v>13.837423748049369</v>
      </c>
      <c r="FI122" s="6">
        <v>13.385756676557863</v>
      </c>
      <c r="FJ122" s="6">
        <v>14.087972019681072</v>
      </c>
      <c r="FK122" s="6">
        <v>13.654138929520284</v>
      </c>
      <c r="FL122" s="6">
        <v>14.87837721685815</v>
      </c>
      <c r="FM122" s="6">
        <v>14.652700214326682</v>
      </c>
      <c r="FN122" s="6">
        <v>13.542119312185735</v>
      </c>
      <c r="FO122" s="6">
        <v>13.217652099400171</v>
      </c>
      <c r="FP122" s="6">
        <v>14.277755424185212</v>
      </c>
      <c r="FQ122" s="6">
        <v>14.14453173712433</v>
      </c>
      <c r="FR122" s="6">
        <v>14.662944781339236</v>
      </c>
      <c r="FS122" s="6">
        <v>14.234898460742466</v>
      </c>
      <c r="FT122" s="6">
        <v>12.46651821731694</v>
      </c>
      <c r="FU122" s="6">
        <v>12.332635319499968</v>
      </c>
      <c r="FV122" s="6">
        <v>11.23671280387938</v>
      </c>
      <c r="FW122" s="6">
        <v>10.630149330587024</v>
      </c>
      <c r="FX122" s="6">
        <v>10.375870679458536</v>
      </c>
      <c r="FY122" s="6">
        <v>10.341115521765458</v>
      </c>
      <c r="FZ122" s="6">
        <v>8.4939965694682673</v>
      </c>
      <c r="GA122" s="6" t="s">
        <v>220</v>
      </c>
      <c r="GB122" s="6" t="s">
        <v>220</v>
      </c>
      <c r="GC122" s="6" t="s">
        <v>220</v>
      </c>
      <c r="GD122" s="6" t="s">
        <v>220</v>
      </c>
      <c r="GE122" s="6" t="s">
        <v>220</v>
      </c>
      <c r="GF122" s="6" t="s">
        <v>220</v>
      </c>
      <c r="GG122" s="6" t="s">
        <v>220</v>
      </c>
      <c r="GH122" s="6" t="s">
        <v>220</v>
      </c>
      <c r="GI122" s="6" t="s">
        <v>220</v>
      </c>
      <c r="GJ122" s="6" t="s">
        <v>220</v>
      </c>
      <c r="GK122" s="6" t="s">
        <v>220</v>
      </c>
      <c r="GL122" s="6" t="s">
        <v>220</v>
      </c>
      <c r="GM122" s="5">
        <v>4680</v>
      </c>
      <c r="GN122" s="5">
        <v>4654</v>
      </c>
      <c r="GO122" s="5">
        <v>4629</v>
      </c>
      <c r="GP122" s="5">
        <v>4589</v>
      </c>
      <c r="GQ122" s="5">
        <v>4537</v>
      </c>
      <c r="GR122" s="5">
        <v>4536</v>
      </c>
      <c r="GS122" s="5">
        <v>4525</v>
      </c>
      <c r="GT122" s="5">
        <v>4510</v>
      </c>
      <c r="GU122" s="5">
        <v>4481</v>
      </c>
      <c r="GV122" s="5">
        <v>4474</v>
      </c>
      <c r="GW122" s="5">
        <v>4443</v>
      </c>
      <c r="GX122" s="5">
        <v>4413</v>
      </c>
      <c r="GY122" s="5">
        <v>4369</v>
      </c>
      <c r="GZ122" s="5">
        <v>4300</v>
      </c>
      <c r="HA122" s="5">
        <v>4185</v>
      </c>
      <c r="HB122" s="5">
        <v>4067</v>
      </c>
      <c r="HC122" s="5">
        <v>3957</v>
      </c>
      <c r="HD122" s="5">
        <v>3833</v>
      </c>
      <c r="HE122" s="5">
        <v>3691</v>
      </c>
      <c r="HF122" s="5">
        <v>3569</v>
      </c>
      <c r="HG122" s="5" t="s">
        <v>220</v>
      </c>
      <c r="HH122" s="5" t="s">
        <v>220</v>
      </c>
      <c r="HI122" s="5" t="s">
        <v>220</v>
      </c>
      <c r="HJ122" s="5" t="s">
        <v>220</v>
      </c>
      <c r="HK122" s="5" t="s">
        <v>220</v>
      </c>
      <c r="HL122" s="5" t="s">
        <v>220</v>
      </c>
      <c r="HM122" s="5" t="s">
        <v>220</v>
      </c>
      <c r="HN122" s="5" t="s">
        <v>220</v>
      </c>
      <c r="HO122" s="5" t="s">
        <v>220</v>
      </c>
      <c r="HP122" s="5" t="s">
        <v>220</v>
      </c>
      <c r="HQ122" s="5" t="s">
        <v>220</v>
      </c>
      <c r="HR122" s="5" t="s">
        <v>220</v>
      </c>
      <c r="HS122" s="5">
        <v>5155</v>
      </c>
      <c r="HT122" s="5">
        <v>5115</v>
      </c>
      <c r="HU122" s="5">
        <v>5079</v>
      </c>
      <c r="HV122" s="5">
        <v>5037</v>
      </c>
      <c r="HW122" s="5">
        <v>4974</v>
      </c>
      <c r="HX122" s="5">
        <v>4973</v>
      </c>
      <c r="HY122" s="5">
        <v>4961</v>
      </c>
      <c r="HZ122" s="5">
        <v>4944</v>
      </c>
      <c r="IA122" s="5">
        <v>4920</v>
      </c>
      <c r="IB122" s="5">
        <v>4915</v>
      </c>
      <c r="IC122" s="5">
        <v>4885</v>
      </c>
      <c r="ID122" s="5">
        <v>4849</v>
      </c>
      <c r="IE122" s="5">
        <v>4799</v>
      </c>
      <c r="IF122" s="5">
        <v>4727</v>
      </c>
      <c r="IG122" s="5">
        <v>4611</v>
      </c>
      <c r="IH122" s="5">
        <v>4497</v>
      </c>
      <c r="II122" s="5">
        <v>4390</v>
      </c>
      <c r="IJ122" s="5">
        <v>4265</v>
      </c>
      <c r="IK122" s="5">
        <v>4127</v>
      </c>
      <c r="IL122" s="5">
        <v>4014</v>
      </c>
      <c r="IM122" s="5" t="s">
        <v>220</v>
      </c>
      <c r="IN122" s="5" t="s">
        <v>220</v>
      </c>
      <c r="IO122" s="5" t="s">
        <v>220</v>
      </c>
      <c r="IP122" s="5" t="s">
        <v>220</v>
      </c>
      <c r="IQ122" s="5" t="s">
        <v>220</v>
      </c>
      <c r="IR122" s="5" t="s">
        <v>220</v>
      </c>
      <c r="IS122" s="5" t="s">
        <v>220</v>
      </c>
      <c r="IT122" s="5" t="s">
        <v>220</v>
      </c>
      <c r="IU122" s="5" t="s">
        <v>220</v>
      </c>
      <c r="IV122" s="5" t="s">
        <v>220</v>
      </c>
      <c r="IW122" s="5" t="s">
        <v>220</v>
      </c>
      <c r="IX122" s="5" t="s">
        <v>220</v>
      </c>
      <c r="IY122">
        <v>34858</v>
      </c>
      <c r="IZ122">
        <v>35245</v>
      </c>
      <c r="JA122">
        <v>33700</v>
      </c>
      <c r="JB122">
        <v>33738</v>
      </c>
      <c r="JC122">
        <v>33499</v>
      </c>
      <c r="JD122">
        <v>34903</v>
      </c>
      <c r="JE122">
        <v>33127</v>
      </c>
      <c r="JF122">
        <v>32218</v>
      </c>
      <c r="JG122">
        <v>32676</v>
      </c>
      <c r="JH122">
        <v>32309</v>
      </c>
      <c r="JI122">
        <v>32076</v>
      </c>
      <c r="JJ122">
        <v>31167</v>
      </c>
      <c r="JK122">
        <v>30924</v>
      </c>
      <c r="JL122">
        <v>30987</v>
      </c>
      <c r="JM122">
        <v>31518</v>
      </c>
      <c r="JN122">
        <v>31139</v>
      </c>
      <c r="JO122">
        <v>31072</v>
      </c>
      <c r="JP122">
        <v>30436</v>
      </c>
      <c r="JQ122">
        <v>29726</v>
      </c>
      <c r="JR122">
        <v>29150</v>
      </c>
      <c r="JS122" t="s">
        <v>220</v>
      </c>
      <c r="JT122" t="s">
        <v>220</v>
      </c>
      <c r="JU122" t="s">
        <v>220</v>
      </c>
      <c r="JV122" t="s">
        <v>220</v>
      </c>
      <c r="JW122" t="s">
        <v>220</v>
      </c>
      <c r="JX122" t="s">
        <v>220</v>
      </c>
      <c r="JY122" t="s">
        <v>220</v>
      </c>
      <c r="JZ122" t="s">
        <v>220</v>
      </c>
      <c r="KA122" t="s">
        <v>220</v>
      </c>
      <c r="KB122" t="s">
        <v>220</v>
      </c>
      <c r="KC122" t="s">
        <v>220</v>
      </c>
      <c r="KD122" t="s">
        <v>220</v>
      </c>
    </row>
    <row r="123" spans="1:290" hidden="1" x14ac:dyDescent="0.3">
      <c r="A123" s="1" t="s">
        <v>121</v>
      </c>
      <c r="B123" s="2">
        <v>4012860</v>
      </c>
      <c r="C123" s="5">
        <v>3369471</v>
      </c>
      <c r="D123" s="5">
        <v>3535168</v>
      </c>
      <c r="E123" s="5">
        <v>3301699</v>
      </c>
      <c r="F123" s="5">
        <v>3514821</v>
      </c>
      <c r="G123" s="5">
        <v>3309929</v>
      </c>
      <c r="H123" s="5">
        <v>3384222</v>
      </c>
      <c r="I123" s="5">
        <v>3444738</v>
      </c>
      <c r="J123" s="5">
        <v>3524316</v>
      </c>
      <c r="K123" s="5">
        <v>3526537</v>
      </c>
      <c r="L123" s="5">
        <v>3625579</v>
      </c>
      <c r="M123" s="5">
        <v>3241418</v>
      </c>
      <c r="N123" s="5">
        <v>3345850</v>
      </c>
      <c r="O123" s="5">
        <v>3543627</v>
      </c>
      <c r="P123" s="5">
        <v>3293909</v>
      </c>
      <c r="Q123" s="5">
        <v>3516122</v>
      </c>
      <c r="R123" s="5">
        <v>3104271</v>
      </c>
      <c r="S123" s="5">
        <v>3122471</v>
      </c>
      <c r="T123" s="5">
        <v>3228343</v>
      </c>
      <c r="U123" s="5">
        <v>2956872</v>
      </c>
      <c r="V123" s="5">
        <v>2953275</v>
      </c>
      <c r="W123" s="5">
        <v>2996650</v>
      </c>
      <c r="X123" s="5">
        <v>2936762</v>
      </c>
      <c r="Y123" s="5">
        <v>2723990</v>
      </c>
      <c r="Z123" s="5">
        <v>2700234</v>
      </c>
      <c r="AA123" s="5">
        <v>2797247</v>
      </c>
      <c r="AB123" s="5">
        <v>2552430</v>
      </c>
      <c r="AC123" s="5">
        <v>2552837</v>
      </c>
      <c r="AD123" s="5">
        <v>2343303</v>
      </c>
      <c r="AE123" s="5">
        <v>2588637</v>
      </c>
      <c r="AF123" s="5">
        <v>2305444</v>
      </c>
      <c r="AG123" s="5">
        <v>2284887</v>
      </c>
      <c r="AH123" s="5">
        <v>2401802</v>
      </c>
      <c r="AI123" s="5">
        <v>15721312</v>
      </c>
      <c r="AJ123" s="5">
        <v>16447940</v>
      </c>
      <c r="AK123" s="5">
        <v>16725564</v>
      </c>
      <c r="AL123" s="5">
        <v>16831194</v>
      </c>
      <c r="AM123" s="5">
        <v>16758427</v>
      </c>
      <c r="AN123" s="5">
        <v>18186288</v>
      </c>
      <c r="AO123" s="5">
        <v>17468011</v>
      </c>
      <c r="AP123" s="5">
        <v>17008298</v>
      </c>
      <c r="AQ123" s="5">
        <v>17487436</v>
      </c>
      <c r="AR123" s="5">
        <v>17008021</v>
      </c>
      <c r="AS123" s="5">
        <v>15525657</v>
      </c>
      <c r="AT123" s="5">
        <v>17442460</v>
      </c>
      <c r="AU123" s="5">
        <v>17813060</v>
      </c>
      <c r="AV123" s="5">
        <v>17428268</v>
      </c>
      <c r="AW123" s="5">
        <v>17486967</v>
      </c>
      <c r="AX123" s="5">
        <v>17367516</v>
      </c>
      <c r="AY123" s="5">
        <v>18439160</v>
      </c>
      <c r="AZ123" s="5">
        <v>18775921</v>
      </c>
      <c r="BA123" s="5">
        <v>16311311</v>
      </c>
      <c r="BB123" s="5">
        <v>17492833</v>
      </c>
      <c r="BC123" s="5">
        <v>18214594</v>
      </c>
      <c r="BD123" s="5">
        <v>17061977</v>
      </c>
      <c r="BE123" s="5">
        <v>15992165</v>
      </c>
      <c r="BF123" s="5">
        <v>16740551</v>
      </c>
      <c r="BG123" s="5">
        <v>16924353</v>
      </c>
      <c r="BH123" s="5">
        <v>15536394</v>
      </c>
      <c r="BI123" s="5">
        <v>15165167</v>
      </c>
      <c r="BJ123" s="5">
        <v>14433111</v>
      </c>
      <c r="BK123" s="5">
        <v>13679045</v>
      </c>
      <c r="BL123" s="5">
        <v>13327819</v>
      </c>
      <c r="BM123" s="5">
        <v>12936200</v>
      </c>
      <c r="BN123" s="5">
        <v>12755044</v>
      </c>
      <c r="BO123" s="6">
        <v>14.29349422906273</v>
      </c>
      <c r="BP123" s="6">
        <v>13.99316807574632</v>
      </c>
      <c r="BQ123" s="6">
        <v>14.443200303843559</v>
      </c>
      <c r="BR123" s="6">
        <v>13.013009766357939</v>
      </c>
      <c r="BS123" s="6">
        <v>12.903509410624819</v>
      </c>
      <c r="BT123" s="6">
        <v>12.94900275454742</v>
      </c>
      <c r="BU123" s="6">
        <v>12.385296066057849</v>
      </c>
      <c r="BV123" s="6">
        <v>11.64376293158729</v>
      </c>
      <c r="BW123" s="6">
        <v>11.170968435296521</v>
      </c>
      <c r="BX123" s="6">
        <v>10.84452993577025</v>
      </c>
      <c r="BY123" s="6">
        <v>11.113315221918301</v>
      </c>
      <c r="BZ123" s="6">
        <v>10.98847826411823</v>
      </c>
      <c r="CA123" s="6">
        <v>10.97708647100837</v>
      </c>
      <c r="CB123" s="6">
        <v>10.875045690407861</v>
      </c>
      <c r="CC123" s="6">
        <v>9.9518162339076905</v>
      </c>
      <c r="CD123" s="6">
        <v>9.5069663698820097</v>
      </c>
      <c r="CE123" s="6">
        <v>9.4445072508279502</v>
      </c>
      <c r="CF123" s="6">
        <v>9.5869305089329107</v>
      </c>
      <c r="CG123" s="6">
        <v>9.9984375380469608</v>
      </c>
      <c r="CH123" s="6">
        <v>9.8561088960560692</v>
      </c>
      <c r="CI123" s="6" t="s">
        <v>220</v>
      </c>
      <c r="CJ123" s="6" t="s">
        <v>220</v>
      </c>
      <c r="CK123" s="6" t="s">
        <v>220</v>
      </c>
      <c r="CL123" s="6" t="s">
        <v>220</v>
      </c>
      <c r="CM123" s="6" t="s">
        <v>220</v>
      </c>
      <c r="CN123" s="6" t="s">
        <v>220</v>
      </c>
      <c r="CO123" s="6" t="s">
        <v>220</v>
      </c>
      <c r="CP123" s="6" t="s">
        <v>220</v>
      </c>
      <c r="CQ123" s="6" t="s">
        <v>220</v>
      </c>
      <c r="CR123" s="6" t="s">
        <v>220</v>
      </c>
      <c r="CS123" s="6" t="s">
        <v>220</v>
      </c>
      <c r="CT123" s="6" t="s">
        <v>220</v>
      </c>
      <c r="CU123" s="6">
        <v>10.1426573106144</v>
      </c>
      <c r="CV123" s="6">
        <v>9.9168943762308892</v>
      </c>
      <c r="CW123" s="6">
        <v>10.16025232057652</v>
      </c>
      <c r="CX123" s="6">
        <v>9.2962513641882296</v>
      </c>
      <c r="CY123" s="6">
        <v>9.2768755380021908</v>
      </c>
      <c r="CZ123" s="6">
        <v>9.3008075815145403</v>
      </c>
      <c r="DA123" s="6">
        <v>8.9690079403702807</v>
      </c>
      <c r="DB123" s="6">
        <v>8.5190024380193705</v>
      </c>
      <c r="DC123" s="6">
        <v>8.1706742959697696</v>
      </c>
      <c r="DD123" s="6">
        <v>7.9851672299766703</v>
      </c>
      <c r="DE123" s="6">
        <v>8.03399803699768</v>
      </c>
      <c r="DF123" s="6">
        <v>7.6241282070499103</v>
      </c>
      <c r="DG123" s="6">
        <v>7.6180928685155198</v>
      </c>
      <c r="DH123" s="6">
        <v>7.4673854354842097</v>
      </c>
      <c r="DI123" s="6">
        <v>6.8707523591300399</v>
      </c>
      <c r="DJ123" s="6">
        <v>6.2871765137630904</v>
      </c>
      <c r="DK123" s="6">
        <v>6.1917181280099003</v>
      </c>
      <c r="DL123" s="6">
        <v>6.4213623606071</v>
      </c>
      <c r="DM123" s="6">
        <v>6.5087993375005899</v>
      </c>
      <c r="DN123" s="6">
        <v>6.2770186227897602</v>
      </c>
      <c r="DO123" s="6" t="s">
        <v>220</v>
      </c>
      <c r="DP123" s="6" t="s">
        <v>220</v>
      </c>
      <c r="DQ123" s="6" t="s">
        <v>220</v>
      </c>
      <c r="DR123" s="6" t="s">
        <v>220</v>
      </c>
      <c r="DS123" s="6" t="s">
        <v>220</v>
      </c>
      <c r="DT123" s="6" t="s">
        <v>220</v>
      </c>
      <c r="DU123" s="6" t="s">
        <v>220</v>
      </c>
      <c r="DV123" s="6" t="s">
        <v>220</v>
      </c>
      <c r="DW123" s="6" t="s">
        <v>220</v>
      </c>
      <c r="DX123" s="6" t="s">
        <v>220</v>
      </c>
      <c r="DY123" s="6" t="s">
        <v>220</v>
      </c>
      <c r="DZ123" s="6" t="s">
        <v>220</v>
      </c>
      <c r="EA123" s="6">
        <v>14.29349422906273</v>
      </c>
      <c r="EB123" s="6">
        <v>13.993168075746329</v>
      </c>
      <c r="EC123" s="6">
        <v>14.443200303843566</v>
      </c>
      <c r="ED123" s="6">
        <v>13.013009766357944</v>
      </c>
      <c r="EE123" s="6">
        <v>12.903509410624819</v>
      </c>
      <c r="EF123" s="6">
        <v>12.949002754547426</v>
      </c>
      <c r="EG123" s="6">
        <v>12.385296066057855</v>
      </c>
      <c r="EH123" s="6">
        <v>11.643762931587291</v>
      </c>
      <c r="EI123" s="6">
        <v>11.170968435296526</v>
      </c>
      <c r="EJ123" s="6">
        <v>10.844529935770259</v>
      </c>
      <c r="EK123" s="6">
        <v>11.113315221918308</v>
      </c>
      <c r="EL123" s="6">
        <v>10.988478264118235</v>
      </c>
      <c r="EM123" s="6">
        <v>10.977086471008377</v>
      </c>
      <c r="EN123" s="6">
        <v>10.875045690407868</v>
      </c>
      <c r="EO123" s="6">
        <v>9.9518162339076977</v>
      </c>
      <c r="EP123" s="6">
        <v>9.5069663698820115</v>
      </c>
      <c r="EQ123" s="6">
        <v>9.4445072508279502</v>
      </c>
      <c r="ER123" s="6">
        <v>9.5869305089329107</v>
      </c>
      <c r="ES123" s="6">
        <v>9.9984375380469626</v>
      </c>
      <c r="ET123" s="6">
        <v>9.8561088960560728</v>
      </c>
      <c r="EU123" s="6" t="s">
        <v>220</v>
      </c>
      <c r="EV123" s="6" t="s">
        <v>220</v>
      </c>
      <c r="EW123" s="6" t="s">
        <v>220</v>
      </c>
      <c r="EX123" s="6" t="s">
        <v>220</v>
      </c>
      <c r="EY123" s="6" t="s">
        <v>220</v>
      </c>
      <c r="EZ123" s="6" t="s">
        <v>220</v>
      </c>
      <c r="FA123" s="6" t="s">
        <v>220</v>
      </c>
      <c r="FB123" s="6" t="s">
        <v>220</v>
      </c>
      <c r="FC123" s="6" t="s">
        <v>220</v>
      </c>
      <c r="FD123" s="6" t="s">
        <v>220</v>
      </c>
      <c r="FE123" s="6" t="s">
        <v>220</v>
      </c>
      <c r="FF123" s="6" t="s">
        <v>220</v>
      </c>
      <c r="FG123" s="6">
        <v>10.142657310614402</v>
      </c>
      <c r="FH123" s="6">
        <v>9.9168943762308928</v>
      </c>
      <c r="FI123" s="6">
        <v>10.160252320576527</v>
      </c>
      <c r="FJ123" s="6">
        <v>9.2962513641882349</v>
      </c>
      <c r="FK123" s="6">
        <v>9.2768755380021997</v>
      </c>
      <c r="FL123" s="6">
        <v>9.3008075815145421</v>
      </c>
      <c r="FM123" s="6">
        <v>8.9690079403702807</v>
      </c>
      <c r="FN123" s="6">
        <v>8.5190024380193776</v>
      </c>
      <c r="FO123" s="6">
        <v>8.1706742959697767</v>
      </c>
      <c r="FP123" s="6">
        <v>7.9851672299766774</v>
      </c>
      <c r="FQ123" s="6">
        <v>8.0339980369976818</v>
      </c>
      <c r="FR123" s="6">
        <v>7.624128207049913</v>
      </c>
      <c r="FS123" s="6">
        <v>7.6180928685155216</v>
      </c>
      <c r="FT123" s="6">
        <v>7.4673854354842142</v>
      </c>
      <c r="FU123" s="6">
        <v>6.8707523591300426</v>
      </c>
      <c r="FV123" s="6">
        <v>6.2871765137631002</v>
      </c>
      <c r="FW123" s="6">
        <v>6.191718128009903</v>
      </c>
      <c r="FX123" s="6">
        <v>6.4213623606071071</v>
      </c>
      <c r="FY123" s="6">
        <v>6.5087993375005935</v>
      </c>
      <c r="FZ123" s="6">
        <v>6.2770186227897673</v>
      </c>
      <c r="GA123" s="6" t="s">
        <v>220</v>
      </c>
      <c r="GB123" s="6" t="s">
        <v>220</v>
      </c>
      <c r="GC123" s="6" t="s">
        <v>220</v>
      </c>
      <c r="GD123" s="6" t="s">
        <v>220</v>
      </c>
      <c r="GE123" s="6" t="s">
        <v>220</v>
      </c>
      <c r="GF123" s="6" t="s">
        <v>220</v>
      </c>
      <c r="GG123" s="6" t="s">
        <v>220</v>
      </c>
      <c r="GH123" s="6" t="s">
        <v>220</v>
      </c>
      <c r="GI123" s="6" t="s">
        <v>220</v>
      </c>
      <c r="GJ123" s="6" t="s">
        <v>220</v>
      </c>
      <c r="GK123" s="6" t="s">
        <v>220</v>
      </c>
      <c r="GL123" s="6" t="s">
        <v>220</v>
      </c>
      <c r="GM123" s="5">
        <v>415534</v>
      </c>
      <c r="GN123" s="5">
        <v>412267</v>
      </c>
      <c r="GO123" s="5">
        <v>409401</v>
      </c>
      <c r="GP123" s="5">
        <v>407268</v>
      </c>
      <c r="GQ123" s="5">
        <v>404889</v>
      </c>
      <c r="GR123" s="5">
        <v>403272</v>
      </c>
      <c r="GS123" s="5">
        <v>401455</v>
      </c>
      <c r="GT123" s="5">
        <v>400398</v>
      </c>
      <c r="GU123" s="5">
        <v>399907</v>
      </c>
      <c r="GV123" s="5">
        <v>399963</v>
      </c>
      <c r="GW123" s="5">
        <v>399016</v>
      </c>
      <c r="GX123" s="5">
        <v>399937</v>
      </c>
      <c r="GY123" s="5">
        <v>398841</v>
      </c>
      <c r="GZ123" s="5">
        <v>395948</v>
      </c>
      <c r="HA123" s="5">
        <v>393303</v>
      </c>
      <c r="HB123" s="5">
        <v>389515</v>
      </c>
      <c r="HC123" s="5">
        <v>385807</v>
      </c>
      <c r="HD123" s="5">
        <v>382556</v>
      </c>
      <c r="HE123" s="5">
        <v>381440</v>
      </c>
      <c r="HF123" s="5">
        <v>377798</v>
      </c>
      <c r="HG123" s="5" t="s">
        <v>220</v>
      </c>
      <c r="HH123" s="5" t="s">
        <v>220</v>
      </c>
      <c r="HI123" s="5" t="s">
        <v>220</v>
      </c>
      <c r="HJ123" s="5" t="s">
        <v>220</v>
      </c>
      <c r="HK123" s="5" t="s">
        <v>220</v>
      </c>
      <c r="HL123" s="5" t="s">
        <v>220</v>
      </c>
      <c r="HM123" s="5" t="s">
        <v>220</v>
      </c>
      <c r="HN123" s="5" t="s">
        <v>220</v>
      </c>
      <c r="HO123" s="5" t="s">
        <v>220</v>
      </c>
      <c r="HP123" s="5" t="s">
        <v>220</v>
      </c>
      <c r="HQ123" s="5" t="s">
        <v>220</v>
      </c>
      <c r="HR123" s="5" t="s">
        <v>220</v>
      </c>
      <c r="HS123" s="5">
        <v>475576</v>
      </c>
      <c r="HT123" s="5">
        <v>471891</v>
      </c>
      <c r="HU123" s="5">
        <v>468590</v>
      </c>
      <c r="HV123" s="5">
        <v>465930</v>
      </c>
      <c r="HW123" s="5">
        <v>463028</v>
      </c>
      <c r="HX123" s="5">
        <v>461010</v>
      </c>
      <c r="HY123" s="5">
        <v>458753</v>
      </c>
      <c r="HZ123" s="5">
        <v>457496</v>
      </c>
      <c r="IA123" s="5">
        <v>456953</v>
      </c>
      <c r="IB123" s="5">
        <v>456826</v>
      </c>
      <c r="IC123" s="5">
        <v>455645</v>
      </c>
      <c r="ID123" s="5">
        <v>456302</v>
      </c>
      <c r="IE123" s="5">
        <v>454471</v>
      </c>
      <c r="IF123" s="5">
        <v>450819</v>
      </c>
      <c r="IG123" s="5">
        <v>447831</v>
      </c>
      <c r="IH123" s="5">
        <v>442554</v>
      </c>
      <c r="II123" s="5">
        <v>437905</v>
      </c>
      <c r="IJ123" s="5">
        <v>433798</v>
      </c>
      <c r="IK123" s="5">
        <v>432170</v>
      </c>
      <c r="IL123" s="5">
        <v>427493</v>
      </c>
      <c r="IM123" s="5" t="s">
        <v>220</v>
      </c>
      <c r="IN123" s="5" t="s">
        <v>220</v>
      </c>
      <c r="IO123" s="5" t="s">
        <v>220</v>
      </c>
      <c r="IP123" s="5" t="s">
        <v>220</v>
      </c>
      <c r="IQ123" s="5" t="s">
        <v>220</v>
      </c>
      <c r="IR123" s="5" t="s">
        <v>220</v>
      </c>
      <c r="IS123" s="5" t="s">
        <v>220</v>
      </c>
      <c r="IT123" s="5" t="s">
        <v>220</v>
      </c>
      <c r="IU123" s="5" t="s">
        <v>220</v>
      </c>
      <c r="IV123" s="5" t="s">
        <v>220</v>
      </c>
      <c r="IW123" s="5" t="s">
        <v>220</v>
      </c>
      <c r="IX123" s="5" t="s">
        <v>220</v>
      </c>
      <c r="IY123">
        <v>15713180</v>
      </c>
      <c r="IZ123">
        <v>16333672</v>
      </c>
      <c r="JA123">
        <v>16693050</v>
      </c>
      <c r="JB123">
        <v>16812196</v>
      </c>
      <c r="JC123">
        <v>16563594</v>
      </c>
      <c r="JD123">
        <v>17510802</v>
      </c>
      <c r="JE123">
        <v>16798335</v>
      </c>
      <c r="JF123">
        <v>16757455</v>
      </c>
      <c r="JG123">
        <v>16836138</v>
      </c>
      <c r="JH123">
        <v>16190907</v>
      </c>
      <c r="JI123">
        <v>14925097</v>
      </c>
      <c r="JJ123">
        <v>16705228</v>
      </c>
      <c r="JK123">
        <v>16903942</v>
      </c>
      <c r="JL123">
        <v>16766819</v>
      </c>
      <c r="JM123">
        <v>16655716</v>
      </c>
      <c r="JN123">
        <v>16191338</v>
      </c>
      <c r="JO123">
        <v>15815917</v>
      </c>
      <c r="JP123">
        <v>15792412</v>
      </c>
      <c r="JQ123">
        <v>15466278</v>
      </c>
      <c r="JR123">
        <v>15945946</v>
      </c>
      <c r="JS123" t="s">
        <v>220</v>
      </c>
      <c r="JT123" t="s">
        <v>220</v>
      </c>
      <c r="JU123" t="s">
        <v>220</v>
      </c>
      <c r="JV123" t="s">
        <v>220</v>
      </c>
      <c r="JW123" t="s">
        <v>220</v>
      </c>
      <c r="JX123" t="s">
        <v>220</v>
      </c>
      <c r="JY123" t="s">
        <v>220</v>
      </c>
      <c r="JZ123" t="s">
        <v>220</v>
      </c>
      <c r="KA123" t="s">
        <v>220</v>
      </c>
      <c r="KB123" t="s">
        <v>220</v>
      </c>
      <c r="KC123" t="s">
        <v>220</v>
      </c>
      <c r="KD123" t="s">
        <v>220</v>
      </c>
    </row>
    <row r="124" spans="1:290" hidden="1" x14ac:dyDescent="0.3">
      <c r="A124" s="1" t="s">
        <v>122</v>
      </c>
      <c r="B124" s="2">
        <v>4057754</v>
      </c>
      <c r="C124" s="5">
        <v>10106076</v>
      </c>
      <c r="D124" s="5">
        <v>10476336</v>
      </c>
      <c r="E124" s="5">
        <v>9899976</v>
      </c>
      <c r="F124" s="5">
        <v>10107329</v>
      </c>
      <c r="G124" s="5">
        <v>9987615</v>
      </c>
      <c r="H124" s="5">
        <v>10316636</v>
      </c>
      <c r="I124" s="5">
        <v>10486140</v>
      </c>
      <c r="J124" s="5">
        <v>10377064</v>
      </c>
      <c r="K124" s="5">
        <v>10447557</v>
      </c>
      <c r="L124" s="5">
        <v>10413621</v>
      </c>
      <c r="M124" s="5">
        <v>10011783</v>
      </c>
      <c r="N124" s="5">
        <v>10098859</v>
      </c>
      <c r="O124" s="5">
        <v>10533775</v>
      </c>
      <c r="P124" s="5">
        <v>10222975</v>
      </c>
      <c r="Q124" s="5">
        <v>10177482</v>
      </c>
      <c r="R124" s="5">
        <v>9557622</v>
      </c>
      <c r="S124" s="5">
        <v>9777891</v>
      </c>
      <c r="T124" s="5">
        <v>9782435</v>
      </c>
      <c r="U124" s="5">
        <v>9236502</v>
      </c>
      <c r="V124" s="5">
        <v>8994702</v>
      </c>
      <c r="W124" s="5">
        <v>8642416</v>
      </c>
      <c r="X124" s="5">
        <v>8420107</v>
      </c>
      <c r="Y124" s="5">
        <v>8108924</v>
      </c>
      <c r="Z124" s="5">
        <v>8140292</v>
      </c>
      <c r="AA124" s="5">
        <v>8236883</v>
      </c>
      <c r="AB124" s="5">
        <v>7660822</v>
      </c>
      <c r="AC124" s="5">
        <v>7464634</v>
      </c>
      <c r="AD124" s="5">
        <v>7106001</v>
      </c>
      <c r="AE124" s="5">
        <v>7711272</v>
      </c>
      <c r="AF124" s="5">
        <v>7293871</v>
      </c>
      <c r="AG124" s="5">
        <v>7266998</v>
      </c>
      <c r="AH124" s="5">
        <v>7485601</v>
      </c>
      <c r="AI124" s="5">
        <v>44858726</v>
      </c>
      <c r="AJ124" s="5">
        <v>42564876</v>
      </c>
      <c r="AK124" s="5">
        <v>40720489</v>
      </c>
      <c r="AL124" s="5">
        <v>41519021</v>
      </c>
      <c r="AM124" s="5">
        <v>39484126</v>
      </c>
      <c r="AN124" s="5">
        <v>39129144</v>
      </c>
      <c r="AO124" s="5">
        <v>37474524</v>
      </c>
      <c r="AP124" s="5">
        <v>38209248</v>
      </c>
      <c r="AQ124" s="5">
        <v>38806251</v>
      </c>
      <c r="AR124" s="5">
        <v>41077672</v>
      </c>
      <c r="AS124" s="5">
        <v>39461951</v>
      </c>
      <c r="AT124" s="5">
        <v>41453484</v>
      </c>
      <c r="AU124" s="5">
        <v>43690852</v>
      </c>
      <c r="AV124" s="5">
        <v>44806941</v>
      </c>
      <c r="AW124" s="5">
        <v>43241446</v>
      </c>
      <c r="AX124" s="5">
        <v>42158152</v>
      </c>
      <c r="AY124" s="5">
        <v>41360589</v>
      </c>
      <c r="AZ124" s="5">
        <v>39981104</v>
      </c>
      <c r="BA124" s="5">
        <v>39852347</v>
      </c>
      <c r="BB124" s="5">
        <v>39574772</v>
      </c>
      <c r="BC124" s="5">
        <v>37950366</v>
      </c>
      <c r="BD124" s="5">
        <v>36992703</v>
      </c>
      <c r="BE124" s="5">
        <v>34357405</v>
      </c>
      <c r="BF124" s="5">
        <v>34193576</v>
      </c>
      <c r="BG124" s="5">
        <v>35498513</v>
      </c>
      <c r="BH124" s="5">
        <v>34536029</v>
      </c>
      <c r="BI124" s="5">
        <v>34810086</v>
      </c>
      <c r="BJ124" s="5">
        <v>32317969</v>
      </c>
      <c r="BK124" s="5">
        <v>32283070</v>
      </c>
      <c r="BL124" s="5">
        <v>31565236</v>
      </c>
      <c r="BM124" s="5">
        <v>29726771</v>
      </c>
      <c r="BN124" s="5">
        <v>29839893</v>
      </c>
      <c r="BO124" s="6">
        <v>13.220114416215569</v>
      </c>
      <c r="BP124" s="6">
        <v>13.723557549127859</v>
      </c>
      <c r="BQ124" s="6">
        <v>13.42539482667484</v>
      </c>
      <c r="BR124" s="6">
        <v>12.90126938555786</v>
      </c>
      <c r="BS124" s="6">
        <v>12.403400371019471</v>
      </c>
      <c r="BT124" s="6">
        <v>12.45101600948216</v>
      </c>
      <c r="BU124" s="6">
        <v>12.36278554358419</v>
      </c>
      <c r="BV124" s="6">
        <v>11.23066324257643</v>
      </c>
      <c r="BW124" s="6">
        <v>10.91736356789179</v>
      </c>
      <c r="BX124" s="6">
        <v>10.52335964150036</v>
      </c>
      <c r="BY124" s="6">
        <v>10.06351478642606</v>
      </c>
      <c r="BZ124" s="6">
        <v>10.09766158592465</v>
      </c>
      <c r="CA124" s="6">
        <v>9.6122437421701097</v>
      </c>
      <c r="CB124" s="6">
        <v>8.99495851059344</v>
      </c>
      <c r="CC124" s="6">
        <v>8.5079295645032804</v>
      </c>
      <c r="CD124" s="6">
        <v>7.9403747082694798</v>
      </c>
      <c r="CE124" s="6">
        <v>7.7196503826847698</v>
      </c>
      <c r="CF124" s="6">
        <v>7.5405254417739496</v>
      </c>
      <c r="CG124" s="6">
        <v>7.9779552908665998</v>
      </c>
      <c r="CH124" s="6">
        <v>7.84353945244656</v>
      </c>
      <c r="CI124" s="6" t="s">
        <v>220</v>
      </c>
      <c r="CJ124" s="6" t="s">
        <v>220</v>
      </c>
      <c r="CK124" s="6" t="s">
        <v>220</v>
      </c>
      <c r="CL124" s="6" t="s">
        <v>220</v>
      </c>
      <c r="CM124" s="6" t="s">
        <v>220</v>
      </c>
      <c r="CN124" s="6" t="s">
        <v>220</v>
      </c>
      <c r="CO124" s="6" t="s">
        <v>220</v>
      </c>
      <c r="CP124" s="6" t="s">
        <v>220</v>
      </c>
      <c r="CQ124" s="6" t="s">
        <v>220</v>
      </c>
      <c r="CR124" s="6" t="s">
        <v>220</v>
      </c>
      <c r="CS124" s="6" t="s">
        <v>220</v>
      </c>
      <c r="CT124" s="6" t="s">
        <v>220</v>
      </c>
      <c r="CU124" s="6">
        <v>10.57958289114306</v>
      </c>
      <c r="CV124" s="6">
        <v>10.811012731124549</v>
      </c>
      <c r="CW124" s="6">
        <v>10.713144116626269</v>
      </c>
      <c r="CX124" s="6">
        <v>10.194810403201499</v>
      </c>
      <c r="CY124" s="6">
        <v>9.7938318237206996</v>
      </c>
      <c r="CZ124" s="6">
        <v>9.9404352187182994</v>
      </c>
      <c r="DA124" s="6">
        <v>9.9458937184379401</v>
      </c>
      <c r="DB124" s="6">
        <v>8.9162099672897401</v>
      </c>
      <c r="DC124" s="6">
        <v>8.6511358825382807</v>
      </c>
      <c r="DD124" s="6">
        <v>8.3593334201319394</v>
      </c>
      <c r="DE124" s="6">
        <v>7.9805373897622198</v>
      </c>
      <c r="DF124" s="6">
        <v>8.0315961073722093</v>
      </c>
      <c r="DG124" s="6">
        <v>7.66445177184535</v>
      </c>
      <c r="DH124" s="6">
        <v>7.2148318961997902</v>
      </c>
      <c r="DI124" s="6">
        <v>6.7986436230556704</v>
      </c>
      <c r="DJ124" s="6">
        <v>6.1915898040398796</v>
      </c>
      <c r="DK124" s="6">
        <v>6.0133277482070504</v>
      </c>
      <c r="DL124" s="6">
        <v>5.7454295371303301</v>
      </c>
      <c r="DM124" s="6">
        <v>6.10397921060075</v>
      </c>
      <c r="DN124" s="6">
        <v>6.02850831215342</v>
      </c>
      <c r="DO124" s="6" t="s">
        <v>220</v>
      </c>
      <c r="DP124" s="6" t="s">
        <v>220</v>
      </c>
      <c r="DQ124" s="6" t="s">
        <v>220</v>
      </c>
      <c r="DR124" s="6" t="s">
        <v>220</v>
      </c>
      <c r="DS124" s="6" t="s">
        <v>220</v>
      </c>
      <c r="DT124" s="6" t="s">
        <v>220</v>
      </c>
      <c r="DU124" s="6" t="s">
        <v>220</v>
      </c>
      <c r="DV124" s="6" t="s">
        <v>220</v>
      </c>
      <c r="DW124" s="6" t="s">
        <v>220</v>
      </c>
      <c r="DX124" s="6" t="s">
        <v>220</v>
      </c>
      <c r="DY124" s="6" t="s">
        <v>220</v>
      </c>
      <c r="DZ124" s="6" t="s">
        <v>220</v>
      </c>
      <c r="EA124" s="6">
        <v>13.220114416215576</v>
      </c>
      <c r="EB124" s="6">
        <v>13.723557549127863</v>
      </c>
      <c r="EC124" s="6">
        <v>13.42539482667485</v>
      </c>
      <c r="ED124" s="6">
        <v>12.901269385557869</v>
      </c>
      <c r="EE124" s="6">
        <v>12.403400371019471</v>
      </c>
      <c r="EF124" s="6">
        <v>12.45101600948216</v>
      </c>
      <c r="EG124" s="6">
        <v>12.362785543584199</v>
      </c>
      <c r="EH124" s="6">
        <v>11.230663242576441</v>
      </c>
      <c r="EI124" s="6">
        <v>10.917363567891792</v>
      </c>
      <c r="EJ124" s="6">
        <v>10.523359641500369</v>
      </c>
      <c r="EK124" s="6">
        <v>10.063514786426067</v>
      </c>
      <c r="EL124" s="6">
        <v>10.097661585924659</v>
      </c>
      <c r="EM124" s="6">
        <v>9.6122437421701115</v>
      </c>
      <c r="EN124" s="6">
        <v>8.9949585105934471</v>
      </c>
      <c r="EO124" s="6">
        <v>8.5079295645032822</v>
      </c>
      <c r="EP124" s="6">
        <v>7.9403747082694833</v>
      </c>
      <c r="EQ124" s="6">
        <v>7.7196503826847733</v>
      </c>
      <c r="ER124" s="6">
        <v>7.5405254417739549</v>
      </c>
      <c r="ES124" s="6">
        <v>7.9779552908666069</v>
      </c>
      <c r="ET124" s="6">
        <v>7.8435394524465627</v>
      </c>
      <c r="EU124" s="6" t="s">
        <v>220</v>
      </c>
      <c r="EV124" s="6" t="s">
        <v>220</v>
      </c>
      <c r="EW124" s="6" t="s">
        <v>220</v>
      </c>
      <c r="EX124" s="6" t="s">
        <v>220</v>
      </c>
      <c r="EY124" s="6" t="s">
        <v>220</v>
      </c>
      <c r="EZ124" s="6" t="s">
        <v>220</v>
      </c>
      <c r="FA124" s="6" t="s">
        <v>220</v>
      </c>
      <c r="FB124" s="6" t="s">
        <v>220</v>
      </c>
      <c r="FC124" s="6" t="s">
        <v>220</v>
      </c>
      <c r="FD124" s="6" t="s">
        <v>220</v>
      </c>
      <c r="FE124" s="6" t="s">
        <v>220</v>
      </c>
      <c r="FF124" s="6" t="s">
        <v>220</v>
      </c>
      <c r="FG124" s="6">
        <v>10.579582891143065</v>
      </c>
      <c r="FH124" s="6">
        <v>10.811012731124558</v>
      </c>
      <c r="FI124" s="6">
        <v>10.71314411662628</v>
      </c>
      <c r="FJ124" s="6">
        <v>10.19481040320151</v>
      </c>
      <c r="FK124" s="6">
        <v>9.7938318237207032</v>
      </c>
      <c r="FL124" s="6">
        <v>9.9404352187183083</v>
      </c>
      <c r="FM124" s="6">
        <v>9.9458937184379437</v>
      </c>
      <c r="FN124" s="6">
        <v>8.9162099672897455</v>
      </c>
      <c r="FO124" s="6">
        <v>8.6511358825382825</v>
      </c>
      <c r="FP124" s="6">
        <v>8.3593334201319429</v>
      </c>
      <c r="FQ124" s="6">
        <v>7.9805373897622207</v>
      </c>
      <c r="FR124" s="6">
        <v>8.0315961073722111</v>
      </c>
      <c r="FS124" s="6">
        <v>7.6644517718453562</v>
      </c>
      <c r="FT124" s="6">
        <v>7.2148318961997981</v>
      </c>
      <c r="FU124" s="6">
        <v>6.7986436230556704</v>
      </c>
      <c r="FV124" s="6">
        <v>6.1915898040398902</v>
      </c>
      <c r="FW124" s="6">
        <v>6.0133277482070602</v>
      </c>
      <c r="FX124" s="6">
        <v>5.8213082129640439</v>
      </c>
      <c r="FY124" s="6">
        <v>6.1933484580237153</v>
      </c>
      <c r="FZ124" s="6">
        <v>6.0285083121534218</v>
      </c>
      <c r="GA124" s="6" t="s">
        <v>220</v>
      </c>
      <c r="GB124" s="6" t="s">
        <v>220</v>
      </c>
      <c r="GC124" s="6" t="s">
        <v>220</v>
      </c>
      <c r="GD124" s="6" t="s">
        <v>220</v>
      </c>
      <c r="GE124" s="6" t="s">
        <v>220</v>
      </c>
      <c r="GF124" s="6" t="s">
        <v>220</v>
      </c>
      <c r="GG124" s="6" t="s">
        <v>220</v>
      </c>
      <c r="GH124" s="6" t="s">
        <v>220</v>
      </c>
      <c r="GI124" s="6" t="s">
        <v>220</v>
      </c>
      <c r="GJ124" s="6" t="s">
        <v>220</v>
      </c>
      <c r="GK124" s="6" t="s">
        <v>220</v>
      </c>
      <c r="GL124" s="6" t="s">
        <v>220</v>
      </c>
      <c r="GM124" s="5">
        <v>1324114</v>
      </c>
      <c r="GN124" s="5">
        <v>1313100</v>
      </c>
      <c r="GO124" s="5">
        <v>1302326</v>
      </c>
      <c r="GP124" s="5">
        <v>1291114</v>
      </c>
      <c r="GQ124" s="5">
        <v>1279781</v>
      </c>
      <c r="GR124" s="5">
        <v>1268637</v>
      </c>
      <c r="GS124" s="5">
        <v>1257882</v>
      </c>
      <c r="GT124" s="5">
        <v>1248994</v>
      </c>
      <c r="GU124" s="5">
        <v>1242394</v>
      </c>
      <c r="GV124" s="5">
        <v>1236338</v>
      </c>
      <c r="GW124" s="5">
        <v>1229482</v>
      </c>
      <c r="GX124" s="5">
        <v>1222843</v>
      </c>
      <c r="GY124" s="5">
        <v>1213805</v>
      </c>
      <c r="GZ124" s="5">
        <v>1195602</v>
      </c>
      <c r="HA124" s="5">
        <v>1183927</v>
      </c>
      <c r="HB124" s="5">
        <v>1201560</v>
      </c>
      <c r="HC124" s="5">
        <v>1175024</v>
      </c>
      <c r="HD124" s="5">
        <v>1162761</v>
      </c>
      <c r="HE124" s="5">
        <v>1146319</v>
      </c>
      <c r="HF124" s="5">
        <v>1137649</v>
      </c>
      <c r="HG124" s="5" t="s">
        <v>220</v>
      </c>
      <c r="HH124" s="5" t="s">
        <v>220</v>
      </c>
      <c r="HI124" s="5" t="s">
        <v>220</v>
      </c>
      <c r="HJ124" s="5" t="s">
        <v>220</v>
      </c>
      <c r="HK124" s="5" t="s">
        <v>220</v>
      </c>
      <c r="HL124" s="5" t="s">
        <v>220</v>
      </c>
      <c r="HM124" s="5" t="s">
        <v>220</v>
      </c>
      <c r="HN124" s="5" t="s">
        <v>220</v>
      </c>
      <c r="HO124" s="5" t="s">
        <v>220</v>
      </c>
      <c r="HP124" s="5" t="s">
        <v>220</v>
      </c>
      <c r="HQ124" s="5" t="s">
        <v>220</v>
      </c>
      <c r="HR124" s="5" t="s">
        <v>220</v>
      </c>
      <c r="HS124" s="5">
        <v>1491047</v>
      </c>
      <c r="HT124" s="5">
        <v>1478544</v>
      </c>
      <c r="HU124" s="5">
        <v>1466394</v>
      </c>
      <c r="HV124" s="5">
        <v>1454287</v>
      </c>
      <c r="HW124" s="5">
        <v>1441800</v>
      </c>
      <c r="HX124" s="5">
        <v>1429382</v>
      </c>
      <c r="HY124" s="5">
        <v>1417492</v>
      </c>
      <c r="HZ124" s="5">
        <v>1407496</v>
      </c>
      <c r="IA124" s="5">
        <v>1399828</v>
      </c>
      <c r="IB124" s="5">
        <v>1392493</v>
      </c>
      <c r="IC124" s="5">
        <v>1384091</v>
      </c>
      <c r="ID124" s="5">
        <v>1376147</v>
      </c>
      <c r="IE124" s="5">
        <v>1365459</v>
      </c>
      <c r="IF124" s="5">
        <v>1344260</v>
      </c>
      <c r="IG124" s="5">
        <v>1330963</v>
      </c>
      <c r="IH124" s="5">
        <v>1352175</v>
      </c>
      <c r="II124" s="5">
        <v>1321717</v>
      </c>
      <c r="IJ124" s="5">
        <v>1307707</v>
      </c>
      <c r="IK124" s="5">
        <v>1288887</v>
      </c>
      <c r="IL124" s="5">
        <v>1277273</v>
      </c>
      <c r="IM124" s="5" t="s">
        <v>220</v>
      </c>
      <c r="IN124" s="5" t="s">
        <v>220</v>
      </c>
      <c r="IO124" s="5" t="s">
        <v>220</v>
      </c>
      <c r="IP124" s="5" t="s">
        <v>220</v>
      </c>
      <c r="IQ124" s="5" t="s">
        <v>220</v>
      </c>
      <c r="IR124" s="5" t="s">
        <v>220</v>
      </c>
      <c r="IS124" s="5" t="s">
        <v>220</v>
      </c>
      <c r="IT124" s="5" t="s">
        <v>220</v>
      </c>
      <c r="IU124" s="5" t="s">
        <v>220</v>
      </c>
      <c r="IV124" s="5" t="s">
        <v>220</v>
      </c>
      <c r="IW124" s="5" t="s">
        <v>220</v>
      </c>
      <c r="IX124" s="5" t="s">
        <v>220</v>
      </c>
      <c r="IY124">
        <v>33547022</v>
      </c>
      <c r="IZ124">
        <v>34908071</v>
      </c>
      <c r="JA124">
        <v>34065667</v>
      </c>
      <c r="JB124">
        <v>34621919</v>
      </c>
      <c r="JC124">
        <v>34619698</v>
      </c>
      <c r="JD124">
        <v>35109841</v>
      </c>
      <c r="JE124">
        <v>35292575</v>
      </c>
      <c r="JF124">
        <v>35421003</v>
      </c>
      <c r="JG124">
        <v>35905077</v>
      </c>
      <c r="JH124">
        <v>35868470</v>
      </c>
      <c r="JI124">
        <v>34663593</v>
      </c>
      <c r="JJ124">
        <v>36205979</v>
      </c>
      <c r="JK124">
        <v>36642673</v>
      </c>
      <c r="JL124">
        <v>35923013</v>
      </c>
      <c r="JM124">
        <v>35646728</v>
      </c>
      <c r="JN124">
        <v>34164198</v>
      </c>
      <c r="JO124">
        <v>34145453</v>
      </c>
      <c r="JP124">
        <v>33873812</v>
      </c>
      <c r="JQ124">
        <v>33215005</v>
      </c>
      <c r="JR124">
        <v>32810571</v>
      </c>
      <c r="JS124" t="s">
        <v>220</v>
      </c>
      <c r="JT124" t="s">
        <v>220</v>
      </c>
      <c r="JU124" t="s">
        <v>220</v>
      </c>
      <c r="JV124" t="s">
        <v>220</v>
      </c>
      <c r="JW124" t="s">
        <v>220</v>
      </c>
      <c r="JX124" t="s">
        <v>220</v>
      </c>
      <c r="JY124" t="s">
        <v>220</v>
      </c>
      <c r="JZ124" t="s">
        <v>220</v>
      </c>
      <c r="KA124" t="s">
        <v>220</v>
      </c>
      <c r="KB124" t="s">
        <v>220</v>
      </c>
      <c r="KC124" t="s">
        <v>220</v>
      </c>
      <c r="KD124" t="s">
        <v>220</v>
      </c>
    </row>
    <row r="125" spans="1:290" hidden="1" x14ac:dyDescent="0.3">
      <c r="A125" s="1" t="s">
        <v>123</v>
      </c>
      <c r="B125" s="2">
        <v>4061925</v>
      </c>
      <c r="C125" s="5">
        <v>1923592</v>
      </c>
      <c r="D125" s="5">
        <v>1958652</v>
      </c>
      <c r="E125" s="5">
        <v>1852970</v>
      </c>
      <c r="F125" s="5">
        <v>1868561</v>
      </c>
      <c r="G125" s="5">
        <v>1863281</v>
      </c>
      <c r="H125" s="5">
        <v>1983611</v>
      </c>
      <c r="I125" s="5">
        <v>1989588</v>
      </c>
      <c r="J125" s="5">
        <v>1921302</v>
      </c>
      <c r="K125" s="5">
        <v>1981889</v>
      </c>
      <c r="L125" s="5">
        <v>1961829</v>
      </c>
      <c r="M125" s="5">
        <v>1944757</v>
      </c>
      <c r="N125" s="5">
        <v>1938259</v>
      </c>
      <c r="O125" s="5">
        <v>1957478</v>
      </c>
      <c r="P125" s="5">
        <v>1924194</v>
      </c>
      <c r="Q125" s="5">
        <v>1928120</v>
      </c>
      <c r="R125" s="5">
        <v>1844404</v>
      </c>
      <c r="S125" s="5">
        <v>1884176</v>
      </c>
      <c r="T125" s="5">
        <v>1874118</v>
      </c>
      <c r="U125" s="5">
        <v>1779853</v>
      </c>
      <c r="V125" s="5">
        <v>1774005</v>
      </c>
      <c r="W125" s="5">
        <v>1730446</v>
      </c>
      <c r="X125" s="5">
        <v>1706477</v>
      </c>
      <c r="Y125" s="5">
        <v>1681368</v>
      </c>
      <c r="Z125" s="5">
        <v>1706485</v>
      </c>
      <c r="AA125" s="5">
        <v>1718547</v>
      </c>
      <c r="AB125" s="5">
        <v>1642158</v>
      </c>
      <c r="AC125" s="5">
        <v>1627454</v>
      </c>
      <c r="AD125" s="5">
        <v>1574622</v>
      </c>
      <c r="AE125" s="5">
        <v>1655628</v>
      </c>
      <c r="AF125" s="5">
        <v>1579207</v>
      </c>
      <c r="AG125" s="5">
        <v>1616628</v>
      </c>
      <c r="AH125" s="5">
        <v>1615302</v>
      </c>
      <c r="AI125" s="5">
        <v>6789827</v>
      </c>
      <c r="AJ125" s="5">
        <v>6987962</v>
      </c>
      <c r="AK125" s="5">
        <v>6727740</v>
      </c>
      <c r="AL125" s="5">
        <v>6641542</v>
      </c>
      <c r="AM125" s="5">
        <v>6647300</v>
      </c>
      <c r="AN125" s="5">
        <v>6750889</v>
      </c>
      <c r="AO125" s="5">
        <v>6562368</v>
      </c>
      <c r="AP125" s="5">
        <v>6869708</v>
      </c>
      <c r="AQ125" s="5">
        <v>6961402</v>
      </c>
      <c r="AR125" s="5">
        <v>6865070</v>
      </c>
      <c r="AS125" s="5">
        <v>6836154</v>
      </c>
      <c r="AT125" s="5">
        <v>6919958</v>
      </c>
      <c r="AU125" s="5">
        <v>6943802</v>
      </c>
      <c r="AV125" s="5">
        <v>6743656</v>
      </c>
      <c r="AW125" s="5">
        <v>6712864</v>
      </c>
      <c r="AX125" s="5">
        <v>6477076</v>
      </c>
      <c r="AY125" s="5">
        <v>6427845</v>
      </c>
      <c r="AZ125" s="5">
        <v>6323632</v>
      </c>
      <c r="BA125" s="5">
        <v>6092327</v>
      </c>
      <c r="BB125" s="5">
        <v>6073238</v>
      </c>
      <c r="BC125" s="5">
        <v>5905066</v>
      </c>
      <c r="BD125" s="5">
        <v>5842653</v>
      </c>
      <c r="BE125" s="5">
        <v>5664272</v>
      </c>
      <c r="BF125" s="5">
        <v>5568555</v>
      </c>
      <c r="BG125" s="5">
        <v>5501716</v>
      </c>
      <c r="BH125" s="5">
        <v>5293185</v>
      </c>
      <c r="BI125" s="5">
        <v>5089499</v>
      </c>
      <c r="BJ125" s="5">
        <v>4923603</v>
      </c>
      <c r="BK125" s="5">
        <v>5168806</v>
      </c>
      <c r="BL125" s="5">
        <v>5020381</v>
      </c>
      <c r="BM125" s="5">
        <v>5020301</v>
      </c>
      <c r="BN125" s="5">
        <v>4955785</v>
      </c>
      <c r="BO125" s="6">
        <v>13.339841993438309</v>
      </c>
      <c r="BP125" s="6">
        <v>13.67874436091761</v>
      </c>
      <c r="BQ125" s="6">
        <v>13.71548718247614</v>
      </c>
      <c r="BR125" s="6">
        <v>13.29771947503988</v>
      </c>
      <c r="BS125" s="6">
        <v>13.117559831286851</v>
      </c>
      <c r="BT125" s="6">
        <v>12.818900892816631</v>
      </c>
      <c r="BU125" s="6">
        <v>12.418758264906231</v>
      </c>
      <c r="BV125" s="6">
        <v>11.616647660467921</v>
      </c>
      <c r="BW125" s="6">
        <v>11.41060959242777</v>
      </c>
      <c r="BX125" s="6">
        <v>10.86200233899525</v>
      </c>
      <c r="BY125" s="6">
        <v>10.374722797112589</v>
      </c>
      <c r="BZ125" s="6">
        <v>10.36925405737829</v>
      </c>
      <c r="CA125" s="6">
        <v>9.3622508145685401</v>
      </c>
      <c r="CB125" s="6">
        <v>9.2674647150962901</v>
      </c>
      <c r="CC125" s="6">
        <v>7.9615376636308897</v>
      </c>
      <c r="CD125" s="6">
        <v>7.5779492996111397</v>
      </c>
      <c r="CE125" s="6">
        <v>7.5190428070413802</v>
      </c>
      <c r="CF125" s="6">
        <v>7.6047506080193399</v>
      </c>
      <c r="CG125" s="6">
        <v>7.6046167857682603</v>
      </c>
      <c r="CH125" s="6">
        <v>7.3957514212192104</v>
      </c>
      <c r="CI125" s="6" t="s">
        <v>220</v>
      </c>
      <c r="CJ125" s="6" t="s">
        <v>220</v>
      </c>
      <c r="CK125" s="6" t="s">
        <v>220</v>
      </c>
      <c r="CL125" s="6" t="s">
        <v>220</v>
      </c>
      <c r="CM125" s="6" t="s">
        <v>220</v>
      </c>
      <c r="CN125" s="6" t="s">
        <v>220</v>
      </c>
      <c r="CO125" s="6" t="s">
        <v>220</v>
      </c>
      <c r="CP125" s="6" t="s">
        <v>220</v>
      </c>
      <c r="CQ125" s="6" t="s">
        <v>220</v>
      </c>
      <c r="CR125" s="6" t="s">
        <v>220</v>
      </c>
      <c r="CS125" s="6" t="s">
        <v>220</v>
      </c>
      <c r="CT125" s="6" t="s">
        <v>220</v>
      </c>
      <c r="CU125" s="6">
        <v>10.24024618005731</v>
      </c>
      <c r="CV125" s="6">
        <v>10.463551461785279</v>
      </c>
      <c r="CW125" s="6">
        <v>10.568318633003051</v>
      </c>
      <c r="CX125" s="6">
        <v>10.31090370278468</v>
      </c>
      <c r="CY125" s="6">
        <v>10.18198366253967</v>
      </c>
      <c r="CZ125" s="6">
        <v>10.067992526613899</v>
      </c>
      <c r="DA125" s="6">
        <v>9.8362264813627505</v>
      </c>
      <c r="DB125" s="6">
        <v>9.2408608287432994</v>
      </c>
      <c r="DC125" s="6">
        <v>9.1785278448083503</v>
      </c>
      <c r="DD125" s="6">
        <v>8.7718509600659598</v>
      </c>
      <c r="DE125" s="6">
        <v>8.3516072258268697</v>
      </c>
      <c r="DF125" s="6">
        <v>8.2835324843733602</v>
      </c>
      <c r="DG125" s="6">
        <v>7.4781160308464596</v>
      </c>
      <c r="DH125" s="6">
        <v>7.3986136397617797</v>
      </c>
      <c r="DI125" s="6">
        <v>6.4233435475408296</v>
      </c>
      <c r="DJ125" s="6">
        <v>6.05432447279507</v>
      </c>
      <c r="DK125" s="6">
        <v>6.0744488894530404</v>
      </c>
      <c r="DL125" s="6">
        <v>6.1744472857839003</v>
      </c>
      <c r="DM125" s="6">
        <v>6.14682513483955</v>
      </c>
      <c r="DN125" s="6">
        <v>5.9099745385491502</v>
      </c>
      <c r="DO125" s="6" t="s">
        <v>220</v>
      </c>
      <c r="DP125" s="6" t="s">
        <v>220</v>
      </c>
      <c r="DQ125" s="6" t="s">
        <v>220</v>
      </c>
      <c r="DR125" s="6" t="s">
        <v>220</v>
      </c>
      <c r="DS125" s="6" t="s">
        <v>220</v>
      </c>
      <c r="DT125" s="6" t="s">
        <v>220</v>
      </c>
      <c r="DU125" s="6" t="s">
        <v>220</v>
      </c>
      <c r="DV125" s="6" t="s">
        <v>220</v>
      </c>
      <c r="DW125" s="6" t="s">
        <v>220</v>
      </c>
      <c r="DX125" s="6" t="s">
        <v>220</v>
      </c>
      <c r="DY125" s="6" t="s">
        <v>220</v>
      </c>
      <c r="DZ125" s="6" t="s">
        <v>220</v>
      </c>
      <c r="EA125" s="6">
        <v>13.339841993438315</v>
      </c>
      <c r="EB125" s="6">
        <v>13.67874436091761</v>
      </c>
      <c r="EC125" s="6">
        <v>13.715487182476142</v>
      </c>
      <c r="ED125" s="6">
        <v>13.297719475039884</v>
      </c>
      <c r="EE125" s="6">
        <v>13.117559831286854</v>
      </c>
      <c r="EF125" s="6">
        <v>12.818900892816632</v>
      </c>
      <c r="EG125" s="6">
        <v>12.418758264906234</v>
      </c>
      <c r="EH125" s="6">
        <v>11.616647660467923</v>
      </c>
      <c r="EI125" s="6">
        <v>11.410609592427774</v>
      </c>
      <c r="EJ125" s="6">
        <v>10.862002338995252</v>
      </c>
      <c r="EK125" s="6">
        <v>10.374722797112597</v>
      </c>
      <c r="EL125" s="6">
        <v>10.369254057378297</v>
      </c>
      <c r="EM125" s="6">
        <v>9.3622508145685419</v>
      </c>
      <c r="EN125" s="6">
        <v>9.2674647150962954</v>
      </c>
      <c r="EO125" s="6">
        <v>7.9615376636308941</v>
      </c>
      <c r="EP125" s="6">
        <v>7.5779492996111477</v>
      </c>
      <c r="EQ125" s="6">
        <v>7.5190428070413802</v>
      </c>
      <c r="ER125" s="6">
        <v>7.6047506080193452</v>
      </c>
      <c r="ES125" s="6">
        <v>7.6046167857682629</v>
      </c>
      <c r="ET125" s="6">
        <v>7.3957514212192184</v>
      </c>
      <c r="EU125" s="6" t="s">
        <v>220</v>
      </c>
      <c r="EV125" s="6" t="s">
        <v>220</v>
      </c>
      <c r="EW125" s="6" t="s">
        <v>220</v>
      </c>
      <c r="EX125" s="6" t="s">
        <v>220</v>
      </c>
      <c r="EY125" s="6" t="s">
        <v>220</v>
      </c>
      <c r="EZ125" s="6" t="s">
        <v>220</v>
      </c>
      <c r="FA125" s="6" t="s">
        <v>220</v>
      </c>
      <c r="FB125" s="6" t="s">
        <v>220</v>
      </c>
      <c r="FC125" s="6" t="s">
        <v>220</v>
      </c>
      <c r="FD125" s="6" t="s">
        <v>220</v>
      </c>
      <c r="FE125" s="6" t="s">
        <v>220</v>
      </c>
      <c r="FF125" s="6" t="s">
        <v>220</v>
      </c>
      <c r="FG125" s="6">
        <v>10.240246180057312</v>
      </c>
      <c r="FH125" s="6">
        <v>10.463551461785281</v>
      </c>
      <c r="FI125" s="6">
        <v>10.568318633003059</v>
      </c>
      <c r="FJ125" s="6">
        <v>10.310903702784685</v>
      </c>
      <c r="FK125" s="6">
        <v>10.181983662539677</v>
      </c>
      <c r="FL125" s="6">
        <v>10.067992526613903</v>
      </c>
      <c r="FM125" s="6">
        <v>9.8362264813627558</v>
      </c>
      <c r="FN125" s="6">
        <v>9.2408608287433029</v>
      </c>
      <c r="FO125" s="6">
        <v>9.1785278448083574</v>
      </c>
      <c r="FP125" s="6">
        <v>8.7718509600659598</v>
      </c>
      <c r="FQ125" s="6">
        <v>8.3516072258268768</v>
      </c>
      <c r="FR125" s="6">
        <v>8.2835324843733602</v>
      </c>
      <c r="FS125" s="6">
        <v>7.4781160308464694</v>
      </c>
      <c r="FT125" s="6">
        <v>7.3986136397617877</v>
      </c>
      <c r="FU125" s="6">
        <v>6.4233435475408331</v>
      </c>
      <c r="FV125" s="6">
        <v>6.0543244727950709</v>
      </c>
      <c r="FW125" s="6">
        <v>6.0744488894530457</v>
      </c>
      <c r="FX125" s="6">
        <v>6.1744472857839066</v>
      </c>
      <c r="FY125" s="6">
        <v>6.1468251348395562</v>
      </c>
      <c r="FZ125" s="6">
        <v>5.9099745385491511</v>
      </c>
      <c r="GA125" s="6" t="s">
        <v>220</v>
      </c>
      <c r="GB125" s="6" t="s">
        <v>220</v>
      </c>
      <c r="GC125" s="6" t="s">
        <v>220</v>
      </c>
      <c r="GD125" s="6" t="s">
        <v>220</v>
      </c>
      <c r="GE125" s="6" t="s">
        <v>220</v>
      </c>
      <c r="GF125" s="6" t="s">
        <v>220</v>
      </c>
      <c r="GG125" s="6" t="s">
        <v>220</v>
      </c>
      <c r="GH125" s="6" t="s">
        <v>220</v>
      </c>
      <c r="GI125" s="6" t="s">
        <v>220</v>
      </c>
      <c r="GJ125" s="6" t="s">
        <v>220</v>
      </c>
      <c r="GK125" s="6" t="s">
        <v>220</v>
      </c>
      <c r="GL125" s="6" t="s">
        <v>220</v>
      </c>
      <c r="GM125" s="5">
        <v>219425</v>
      </c>
      <c r="GN125" s="5">
        <v>218150</v>
      </c>
      <c r="GO125" s="5">
        <v>216796</v>
      </c>
      <c r="GP125" s="5">
        <v>215852</v>
      </c>
      <c r="GQ125" s="5">
        <v>214660</v>
      </c>
      <c r="GR125" s="5">
        <v>214019</v>
      </c>
      <c r="GS125" s="5">
        <v>211413</v>
      </c>
      <c r="GT125" s="5">
        <v>211465</v>
      </c>
      <c r="GU125" s="5">
        <v>211035</v>
      </c>
      <c r="GV125" s="5">
        <v>210330</v>
      </c>
      <c r="GW125" s="5">
        <v>209870</v>
      </c>
      <c r="GX125" s="5">
        <v>209013</v>
      </c>
      <c r="GY125" s="5">
        <v>214426</v>
      </c>
      <c r="GZ125" s="5">
        <v>214145</v>
      </c>
      <c r="HA125" s="5">
        <v>210077</v>
      </c>
      <c r="HB125" s="5">
        <v>202113</v>
      </c>
      <c r="HC125" s="5">
        <v>198494</v>
      </c>
      <c r="HD125" s="5">
        <v>196660</v>
      </c>
      <c r="HE125" s="5">
        <v>193223</v>
      </c>
      <c r="HF125" s="5">
        <v>190987</v>
      </c>
      <c r="HG125" s="5" t="s">
        <v>220</v>
      </c>
      <c r="HH125" s="5" t="s">
        <v>220</v>
      </c>
      <c r="HI125" s="5" t="s">
        <v>220</v>
      </c>
      <c r="HJ125" s="5" t="s">
        <v>220</v>
      </c>
      <c r="HK125" s="5" t="s">
        <v>220</v>
      </c>
      <c r="HL125" s="5" t="s">
        <v>220</v>
      </c>
      <c r="HM125" s="5" t="s">
        <v>220</v>
      </c>
      <c r="HN125" s="5" t="s">
        <v>220</v>
      </c>
      <c r="HO125" s="5" t="s">
        <v>220</v>
      </c>
      <c r="HP125" s="5" t="s">
        <v>220</v>
      </c>
      <c r="HQ125" s="5" t="s">
        <v>220</v>
      </c>
      <c r="HR125" s="5" t="s">
        <v>220</v>
      </c>
      <c r="HS125" s="5">
        <v>261072</v>
      </c>
      <c r="HT125" s="5">
        <v>259353</v>
      </c>
      <c r="HU125" s="5">
        <v>257641</v>
      </c>
      <c r="HV125" s="5">
        <v>256490</v>
      </c>
      <c r="HW125" s="5">
        <v>254987</v>
      </c>
      <c r="HX125" s="5">
        <v>254069</v>
      </c>
      <c r="HY125" s="5">
        <v>251142</v>
      </c>
      <c r="HZ125" s="5">
        <v>250794</v>
      </c>
      <c r="IA125" s="5">
        <v>250073</v>
      </c>
      <c r="IB125" s="5">
        <v>249253</v>
      </c>
      <c r="IC125" s="5">
        <v>248433</v>
      </c>
      <c r="ID125" s="5">
        <v>247157</v>
      </c>
      <c r="IE125" s="5">
        <v>255876</v>
      </c>
      <c r="IF125" s="5">
        <v>255125</v>
      </c>
      <c r="IG125" s="5">
        <v>249846</v>
      </c>
      <c r="IH125" s="5">
        <v>238065</v>
      </c>
      <c r="II125" s="5">
        <v>233917</v>
      </c>
      <c r="IJ125" s="5">
        <v>231669</v>
      </c>
      <c r="IK125" s="5">
        <v>227544</v>
      </c>
      <c r="IL125" s="5">
        <v>224465</v>
      </c>
      <c r="IM125" s="5" t="s">
        <v>220</v>
      </c>
      <c r="IN125" s="5" t="s">
        <v>220</v>
      </c>
      <c r="IO125" s="5" t="s">
        <v>220</v>
      </c>
      <c r="IP125" s="5" t="s">
        <v>220</v>
      </c>
      <c r="IQ125" s="5" t="s">
        <v>220</v>
      </c>
      <c r="IR125" s="5" t="s">
        <v>220</v>
      </c>
      <c r="IS125" s="5" t="s">
        <v>220</v>
      </c>
      <c r="IT125" s="5" t="s">
        <v>220</v>
      </c>
      <c r="IU125" s="5" t="s">
        <v>220</v>
      </c>
      <c r="IV125" s="5" t="s">
        <v>220</v>
      </c>
      <c r="IW125" s="5" t="s">
        <v>220</v>
      </c>
      <c r="IX125" s="5" t="s">
        <v>220</v>
      </c>
      <c r="IY125">
        <v>6789827</v>
      </c>
      <c r="IZ125">
        <v>6987962</v>
      </c>
      <c r="JA125">
        <v>6727740</v>
      </c>
      <c r="JB125">
        <v>6641542</v>
      </c>
      <c r="JC125">
        <v>6647300</v>
      </c>
      <c r="JD125">
        <v>6750889</v>
      </c>
      <c r="JE125">
        <v>6571331</v>
      </c>
      <c r="JF125">
        <v>6458381</v>
      </c>
      <c r="JG125">
        <v>6415397</v>
      </c>
      <c r="JH125">
        <v>6317743</v>
      </c>
      <c r="JI125">
        <v>6140363</v>
      </c>
      <c r="JJ125">
        <v>6366692</v>
      </c>
      <c r="JK125">
        <v>6368703</v>
      </c>
      <c r="JL125">
        <v>6173143</v>
      </c>
      <c r="JM125">
        <v>6142751</v>
      </c>
      <c r="JN125">
        <v>5914351</v>
      </c>
      <c r="JO125">
        <v>5861256</v>
      </c>
      <c r="JP125">
        <v>5759803</v>
      </c>
      <c r="JQ125">
        <v>5574032</v>
      </c>
      <c r="JR125">
        <v>5599838</v>
      </c>
      <c r="JS125" t="s">
        <v>220</v>
      </c>
      <c r="JT125" t="s">
        <v>220</v>
      </c>
      <c r="JU125" t="s">
        <v>220</v>
      </c>
      <c r="JV125" t="s">
        <v>220</v>
      </c>
      <c r="JW125" t="s">
        <v>220</v>
      </c>
      <c r="JX125" t="s">
        <v>220</v>
      </c>
      <c r="JY125" t="s">
        <v>220</v>
      </c>
      <c r="JZ125" t="s">
        <v>220</v>
      </c>
      <c r="KA125" t="s">
        <v>220</v>
      </c>
      <c r="KB125" t="s">
        <v>220</v>
      </c>
      <c r="KC125" t="s">
        <v>220</v>
      </c>
      <c r="KD125" t="s">
        <v>220</v>
      </c>
    </row>
    <row r="126" spans="1:290" hidden="1" x14ac:dyDescent="0.3">
      <c r="A126" s="1" t="s">
        <v>124</v>
      </c>
      <c r="B126" s="2">
        <v>4057053</v>
      </c>
      <c r="C126" s="5">
        <v>3169457</v>
      </c>
      <c r="D126" s="5">
        <v>3116129</v>
      </c>
      <c r="E126" s="5">
        <v>3084779</v>
      </c>
      <c r="F126" s="5">
        <v>2920128</v>
      </c>
      <c r="G126" s="5">
        <v>2909198</v>
      </c>
      <c r="H126" s="5">
        <v>2982126</v>
      </c>
      <c r="I126" s="5">
        <v>2990866</v>
      </c>
      <c r="J126" s="5">
        <v>2900263</v>
      </c>
      <c r="K126" s="5">
        <v>2958407</v>
      </c>
      <c r="L126" s="5">
        <v>2878572</v>
      </c>
      <c r="M126" s="5">
        <v>2840179</v>
      </c>
      <c r="N126" s="5">
        <v>2797544</v>
      </c>
      <c r="O126" s="5">
        <v>2739507</v>
      </c>
      <c r="P126" s="5">
        <v>2657907</v>
      </c>
      <c r="Q126" s="5">
        <v>2580194</v>
      </c>
      <c r="R126" s="5">
        <v>2458039</v>
      </c>
      <c r="S126" s="5">
        <v>2542319</v>
      </c>
      <c r="T126" s="5">
        <v>857732</v>
      </c>
      <c r="U126" s="5">
        <v>452131</v>
      </c>
      <c r="V126" s="5">
        <v>428050</v>
      </c>
      <c r="W126" s="5">
        <v>421359</v>
      </c>
      <c r="X126" s="5">
        <v>427261</v>
      </c>
      <c r="Y126" s="5">
        <v>433107</v>
      </c>
      <c r="Z126" s="5">
        <v>425718</v>
      </c>
      <c r="AA126" s="5">
        <v>425205</v>
      </c>
      <c r="AB126" s="5">
        <v>399100</v>
      </c>
      <c r="AC126" s="5">
        <v>385278</v>
      </c>
      <c r="AD126" s="5">
        <v>352801</v>
      </c>
      <c r="AE126" s="5">
        <v>389456</v>
      </c>
      <c r="AF126" s="5">
        <v>362988</v>
      </c>
      <c r="AG126" s="5">
        <v>370004</v>
      </c>
      <c r="AH126" s="5">
        <v>375282</v>
      </c>
      <c r="AI126" s="5">
        <v>9114678</v>
      </c>
      <c r="AJ126" s="5">
        <v>8732831</v>
      </c>
      <c r="AK126" s="5">
        <v>8924244</v>
      </c>
      <c r="AL126" s="5">
        <v>9037846</v>
      </c>
      <c r="AM126" s="5">
        <v>11027880</v>
      </c>
      <c r="AN126" s="5">
        <v>10006908</v>
      </c>
      <c r="AO126" s="5">
        <v>9519519</v>
      </c>
      <c r="AP126" s="5">
        <v>8854711</v>
      </c>
      <c r="AQ126" s="5">
        <v>8824721</v>
      </c>
      <c r="AR126" s="5">
        <v>9693467</v>
      </c>
      <c r="AS126" s="5">
        <v>9869673</v>
      </c>
      <c r="AT126" s="5">
        <v>11358233</v>
      </c>
      <c r="AU126" s="5">
        <v>9994226</v>
      </c>
      <c r="AV126" s="5">
        <v>7019031</v>
      </c>
      <c r="AW126" s="5">
        <v>9454439</v>
      </c>
      <c r="AX126" s="5">
        <v>9655771</v>
      </c>
      <c r="AY126" s="5">
        <v>9901850</v>
      </c>
      <c r="AZ126" s="5">
        <v>2893585</v>
      </c>
      <c r="BA126" s="5">
        <v>1555808</v>
      </c>
      <c r="BB126" s="5">
        <v>1518680</v>
      </c>
      <c r="BC126" s="5">
        <v>1537773</v>
      </c>
      <c r="BD126" s="5">
        <v>1387735</v>
      </c>
      <c r="BE126" s="5">
        <v>1327040</v>
      </c>
      <c r="BF126" s="5">
        <v>1158038</v>
      </c>
      <c r="BG126" s="5">
        <v>1198500</v>
      </c>
      <c r="BH126" s="5">
        <v>1200541</v>
      </c>
      <c r="BI126" s="5">
        <v>1155647</v>
      </c>
      <c r="BJ126" s="5">
        <v>1053862</v>
      </c>
      <c r="BK126" s="5">
        <v>1071439</v>
      </c>
      <c r="BL126" s="5">
        <v>897957</v>
      </c>
      <c r="BM126" s="5">
        <v>892749</v>
      </c>
      <c r="BN126" s="5">
        <v>889707</v>
      </c>
      <c r="BO126" s="6">
        <v>11.753022678648099</v>
      </c>
      <c r="BP126" s="6">
        <v>11.54027962257018</v>
      </c>
      <c r="BQ126" s="6">
        <v>11.633313115785599</v>
      </c>
      <c r="BR126" s="6">
        <v>11.52151549521116</v>
      </c>
      <c r="BS126" s="6">
        <v>11.2773387295532</v>
      </c>
      <c r="BT126" s="6">
        <v>10.332896732062959</v>
      </c>
      <c r="BU126" s="6">
        <v>10.651363183773521</v>
      </c>
      <c r="BV126" s="6">
        <v>10.376538135838659</v>
      </c>
      <c r="BW126" s="6">
        <v>10.14856639111305</v>
      </c>
      <c r="BX126" s="6">
        <v>9.3740544360000495</v>
      </c>
      <c r="BY126" s="6">
        <v>9.3858906026312408</v>
      </c>
      <c r="BZ126" s="6">
        <v>10.08438115718644</v>
      </c>
      <c r="CA126" s="6">
        <v>9.60420980855314</v>
      </c>
      <c r="CB126" s="6">
        <v>8.8776620099950794</v>
      </c>
      <c r="CC126" s="6">
        <v>8.6109383205532897</v>
      </c>
      <c r="CD126" s="6">
        <v>8.2162243967650603</v>
      </c>
      <c r="CE126" s="6">
        <v>7.77245033216776</v>
      </c>
      <c r="CF126" s="6">
        <v>7.1810004604750803</v>
      </c>
      <c r="CG126" s="6">
        <v>7.7420039767235602</v>
      </c>
      <c r="CH126" s="6">
        <v>7.5271580422847704</v>
      </c>
      <c r="CI126" s="6" t="s">
        <v>220</v>
      </c>
      <c r="CJ126" s="6" t="s">
        <v>220</v>
      </c>
      <c r="CK126" s="6" t="s">
        <v>220</v>
      </c>
      <c r="CL126" s="6" t="s">
        <v>220</v>
      </c>
      <c r="CM126" s="6" t="s">
        <v>220</v>
      </c>
      <c r="CN126" s="6" t="s">
        <v>220</v>
      </c>
      <c r="CO126" s="6" t="s">
        <v>220</v>
      </c>
      <c r="CP126" s="6" t="s">
        <v>220</v>
      </c>
      <c r="CQ126" s="6" t="s">
        <v>220</v>
      </c>
      <c r="CR126" s="6" t="s">
        <v>220</v>
      </c>
      <c r="CS126" s="6" t="s">
        <v>220</v>
      </c>
      <c r="CT126" s="6" t="s">
        <v>220</v>
      </c>
      <c r="CU126" s="6">
        <v>11.17950033426648</v>
      </c>
      <c r="CV126" s="6">
        <v>10.934385133564181</v>
      </c>
      <c r="CW126" s="6">
        <v>11.09648101673878</v>
      </c>
      <c r="CX126" s="6">
        <v>11.031178894419149</v>
      </c>
      <c r="CY126" s="6">
        <v>10.79929788395205</v>
      </c>
      <c r="CZ126" s="6">
        <v>10.012477198776541</v>
      </c>
      <c r="DA126" s="6">
        <v>10.10098001487675</v>
      </c>
      <c r="DB126" s="6">
        <v>9.7882738152396094</v>
      </c>
      <c r="DC126" s="6">
        <v>9.6961892568380197</v>
      </c>
      <c r="DD126" s="6">
        <v>8.9663074195267907</v>
      </c>
      <c r="DE126" s="6">
        <v>8.8909796217538197</v>
      </c>
      <c r="DF126" s="6">
        <v>9.4367084186491201</v>
      </c>
      <c r="DG126" s="6">
        <v>8.9875067352666491</v>
      </c>
      <c r="DH126" s="6">
        <v>8.3024993051035096</v>
      </c>
      <c r="DI126" s="6">
        <v>8.0665840947998593</v>
      </c>
      <c r="DJ126" s="6">
        <v>7.6441181753890302</v>
      </c>
      <c r="DK126" s="6">
        <v>7.3032889507278904</v>
      </c>
      <c r="DL126" s="6">
        <v>6.7675573840999004</v>
      </c>
      <c r="DM126" s="6">
        <v>6.9219666466738996</v>
      </c>
      <c r="DN126" s="6">
        <v>6.6417648092810602</v>
      </c>
      <c r="DO126" s="6" t="s">
        <v>220</v>
      </c>
      <c r="DP126" s="6" t="s">
        <v>220</v>
      </c>
      <c r="DQ126" s="6" t="s">
        <v>220</v>
      </c>
      <c r="DR126" s="6" t="s">
        <v>220</v>
      </c>
      <c r="DS126" s="6" t="s">
        <v>220</v>
      </c>
      <c r="DT126" s="6" t="s">
        <v>220</v>
      </c>
      <c r="DU126" s="6" t="s">
        <v>220</v>
      </c>
      <c r="DV126" s="6" t="s">
        <v>220</v>
      </c>
      <c r="DW126" s="6" t="s">
        <v>220</v>
      </c>
      <c r="DX126" s="6" t="s">
        <v>220</v>
      </c>
      <c r="DY126" s="6" t="s">
        <v>220</v>
      </c>
      <c r="DZ126" s="6" t="s">
        <v>220</v>
      </c>
      <c r="EA126" s="6">
        <v>11.752996721212167</v>
      </c>
      <c r="EB126" s="6">
        <v>11.540257402198558</v>
      </c>
      <c r="EC126" s="6">
        <v>11.633304049870494</v>
      </c>
      <c r="ED126" s="6">
        <v>11.52151028478791</v>
      </c>
      <c r="EE126" s="6">
        <v>11.277315470938261</v>
      </c>
      <c r="EF126" s="6">
        <v>10.332872477518608</v>
      </c>
      <c r="EG126" s="6">
        <v>10.651314709439234</v>
      </c>
      <c r="EH126" s="6">
        <v>10.376284787216033</v>
      </c>
      <c r="EI126" s="6">
        <v>10.148313470435159</v>
      </c>
      <c r="EJ126" s="6">
        <v>9.3738026250107254</v>
      </c>
      <c r="EK126" s="6">
        <v>9.3856502684219709</v>
      </c>
      <c r="EL126" s="6">
        <v>10.084073262157666</v>
      </c>
      <c r="EM126" s="6">
        <v>9.6041481492297045</v>
      </c>
      <c r="EN126" s="6">
        <v>8.8776620099950829</v>
      </c>
      <c r="EO126" s="6">
        <v>8.6109383205532914</v>
      </c>
      <c r="EP126" s="6">
        <v>8.2162015705081011</v>
      </c>
      <c r="EQ126" s="6">
        <v>7.7713102389502611</v>
      </c>
      <c r="ER126" s="6">
        <v>7.1791823472473801</v>
      </c>
      <c r="ES126" s="6">
        <v>7.7420039767235602</v>
      </c>
      <c r="ET126" s="6">
        <v>7.5271580422847801</v>
      </c>
      <c r="EU126" s="6" t="s">
        <v>220</v>
      </c>
      <c r="EV126" s="6" t="s">
        <v>220</v>
      </c>
      <c r="EW126" s="6" t="s">
        <v>220</v>
      </c>
      <c r="EX126" s="6" t="s">
        <v>220</v>
      </c>
      <c r="EY126" s="6" t="s">
        <v>220</v>
      </c>
      <c r="EZ126" s="6" t="s">
        <v>220</v>
      </c>
      <c r="FA126" s="6" t="s">
        <v>220</v>
      </c>
      <c r="FB126" s="6" t="s">
        <v>220</v>
      </c>
      <c r="FC126" s="6" t="s">
        <v>220</v>
      </c>
      <c r="FD126" s="6" t="s">
        <v>220</v>
      </c>
      <c r="FE126" s="6" t="s">
        <v>220</v>
      </c>
      <c r="FF126" s="6" t="s">
        <v>220</v>
      </c>
      <c r="FG126" s="6">
        <v>7.9697999522449212</v>
      </c>
      <c r="FH126" s="6">
        <v>8.016439551863586</v>
      </c>
      <c r="FI126" s="6">
        <v>8.315980083211679</v>
      </c>
      <c r="FJ126" s="6">
        <v>8.2246136966746448</v>
      </c>
      <c r="FK126" s="6">
        <v>8.08180492662318</v>
      </c>
      <c r="FL126" s="6">
        <v>7.6027320986267393</v>
      </c>
      <c r="FM126" s="6">
        <v>7.5964325577393534</v>
      </c>
      <c r="FN126" s="6">
        <v>7.3363604750034446</v>
      </c>
      <c r="FO126" s="6">
        <v>7.3013284243480934</v>
      </c>
      <c r="FP126" s="6">
        <v>6.7521357034494622</v>
      </c>
      <c r="FQ126" s="6">
        <v>6.6352095847829879</v>
      </c>
      <c r="FR126" s="6">
        <v>6.9820769332863577</v>
      </c>
      <c r="FS126" s="6">
        <v>6.7197996641376179</v>
      </c>
      <c r="FT126" s="6">
        <v>6.1544557138472689</v>
      </c>
      <c r="FU126" s="6">
        <v>5.9422124256422526</v>
      </c>
      <c r="FV126" s="6">
        <v>5.57647852824027</v>
      </c>
      <c r="FW126" s="6">
        <v>5.3771561069628531</v>
      </c>
      <c r="FX126" s="6">
        <v>4.9609755694724189</v>
      </c>
      <c r="FY126" s="6">
        <v>6.9219666466739049</v>
      </c>
      <c r="FZ126" s="6">
        <v>6.641764809281069</v>
      </c>
      <c r="GA126" s="6" t="s">
        <v>220</v>
      </c>
      <c r="GB126" s="6" t="s">
        <v>220</v>
      </c>
      <c r="GC126" s="6" t="s">
        <v>220</v>
      </c>
      <c r="GD126" s="6" t="s">
        <v>220</v>
      </c>
      <c r="GE126" s="6" t="s">
        <v>220</v>
      </c>
      <c r="GF126" s="6" t="s">
        <v>220</v>
      </c>
      <c r="GG126" s="6" t="s">
        <v>220</v>
      </c>
      <c r="GH126" s="6" t="s">
        <v>220</v>
      </c>
      <c r="GI126" s="6" t="s">
        <v>220</v>
      </c>
      <c r="GJ126" s="6" t="s">
        <v>220</v>
      </c>
      <c r="GK126" s="6" t="s">
        <v>220</v>
      </c>
      <c r="GL126" s="6" t="s">
        <v>220</v>
      </c>
      <c r="GM126" s="5">
        <v>353838</v>
      </c>
      <c r="GN126" s="5">
        <v>349985</v>
      </c>
      <c r="GO126" s="5">
        <v>345675</v>
      </c>
      <c r="GP126" s="5">
        <v>341364</v>
      </c>
      <c r="GQ126" s="5">
        <v>337194</v>
      </c>
      <c r="GR126" s="5">
        <v>332939</v>
      </c>
      <c r="GS126" s="5">
        <v>325650</v>
      </c>
      <c r="GT126" s="5">
        <v>322914</v>
      </c>
      <c r="GU126" s="5">
        <v>320816</v>
      </c>
      <c r="GV126" s="5">
        <v>319014</v>
      </c>
      <c r="GW126" s="5">
        <v>316750</v>
      </c>
      <c r="GX126" s="5">
        <v>314066</v>
      </c>
      <c r="GY126" s="5">
        <v>310194</v>
      </c>
      <c r="GZ126" s="5">
        <v>305493</v>
      </c>
      <c r="HA126" s="5">
        <v>300213</v>
      </c>
      <c r="HB126" s="5">
        <v>295577</v>
      </c>
      <c r="HC126" s="5">
        <v>291244</v>
      </c>
      <c r="HD126" s="5">
        <v>287382</v>
      </c>
      <c r="HE126" s="5">
        <v>46485</v>
      </c>
      <c r="HF126" s="5">
        <v>46374</v>
      </c>
      <c r="HG126" s="5" t="s">
        <v>220</v>
      </c>
      <c r="HH126" s="5" t="s">
        <v>220</v>
      </c>
      <c r="HI126" s="5" t="s">
        <v>220</v>
      </c>
      <c r="HJ126" s="5" t="s">
        <v>220</v>
      </c>
      <c r="HK126" s="5" t="s">
        <v>220</v>
      </c>
      <c r="HL126" s="5" t="s">
        <v>220</v>
      </c>
      <c r="HM126" s="5" t="s">
        <v>220</v>
      </c>
      <c r="HN126" s="5" t="s">
        <v>220</v>
      </c>
      <c r="HO126" s="5" t="s">
        <v>220</v>
      </c>
      <c r="HP126" s="5" t="s">
        <v>220</v>
      </c>
      <c r="HQ126" s="5" t="s">
        <v>220</v>
      </c>
      <c r="HR126" s="5" t="s">
        <v>220</v>
      </c>
      <c r="HS126" s="5">
        <v>441845</v>
      </c>
      <c r="HT126" s="5">
        <v>436533</v>
      </c>
      <c r="HU126" s="5">
        <v>431097</v>
      </c>
      <c r="HV126" s="5">
        <v>425862</v>
      </c>
      <c r="HW126" s="5">
        <v>420459</v>
      </c>
      <c r="HX126" s="5">
        <v>415234</v>
      </c>
      <c r="HY126" s="5">
        <v>406534</v>
      </c>
      <c r="HZ126" s="5">
        <v>403193</v>
      </c>
      <c r="IA126" s="5">
        <v>400280</v>
      </c>
      <c r="IB126" s="5">
        <v>397759</v>
      </c>
      <c r="IC126" s="5">
        <v>394869</v>
      </c>
      <c r="ID126" s="5">
        <v>391047</v>
      </c>
      <c r="IE126" s="5">
        <v>385724</v>
      </c>
      <c r="IF126" s="5">
        <v>379369</v>
      </c>
      <c r="IG126" s="5">
        <v>373054</v>
      </c>
      <c r="IH126" s="5">
        <v>367106</v>
      </c>
      <c r="II126" s="5">
        <v>360875</v>
      </c>
      <c r="IJ126" s="5">
        <v>357411</v>
      </c>
      <c r="IK126" s="5">
        <v>57412</v>
      </c>
      <c r="IL126" s="5">
        <v>57260</v>
      </c>
      <c r="IM126" s="5" t="s">
        <v>220</v>
      </c>
      <c r="IN126" s="5" t="s">
        <v>220</v>
      </c>
      <c r="IO126" s="5" t="s">
        <v>220</v>
      </c>
      <c r="IP126" s="5" t="s">
        <v>220</v>
      </c>
      <c r="IQ126" s="5" t="s">
        <v>220</v>
      </c>
      <c r="IR126" s="5" t="s">
        <v>220</v>
      </c>
      <c r="IS126" s="5" t="s">
        <v>220</v>
      </c>
      <c r="IT126" s="5" t="s">
        <v>220</v>
      </c>
      <c r="IU126" s="5" t="s">
        <v>220</v>
      </c>
      <c r="IV126" s="5" t="s">
        <v>220</v>
      </c>
      <c r="IW126" s="5" t="s">
        <v>220</v>
      </c>
      <c r="IX126" s="5" t="s">
        <v>220</v>
      </c>
      <c r="IY126">
        <v>11211373</v>
      </c>
      <c r="IZ126">
        <v>10773773</v>
      </c>
      <c r="JA126">
        <v>10486028</v>
      </c>
      <c r="JB126">
        <v>10177171</v>
      </c>
      <c r="JC126">
        <v>10227208</v>
      </c>
      <c r="JD126">
        <v>10192165</v>
      </c>
      <c r="JE126">
        <v>10251154</v>
      </c>
      <c r="JF126">
        <v>10116474</v>
      </c>
      <c r="JG126">
        <v>10078933</v>
      </c>
      <c r="JH126">
        <v>9861739</v>
      </c>
      <c r="JI126">
        <v>9958118</v>
      </c>
      <c r="JJ126">
        <v>10164053</v>
      </c>
      <c r="JK126">
        <v>9952886</v>
      </c>
      <c r="JL126">
        <v>9742210</v>
      </c>
      <c r="JM126">
        <v>9598361</v>
      </c>
      <c r="JN126">
        <v>9228028</v>
      </c>
      <c r="JO126">
        <v>8913113</v>
      </c>
      <c r="JP126">
        <v>8597563</v>
      </c>
      <c r="JQ126">
        <v>1185429</v>
      </c>
      <c r="JR126">
        <v>1137800</v>
      </c>
      <c r="JS126" t="s">
        <v>220</v>
      </c>
      <c r="JT126" t="s">
        <v>220</v>
      </c>
      <c r="JU126" t="s">
        <v>220</v>
      </c>
      <c r="JV126" t="s">
        <v>220</v>
      </c>
      <c r="JW126" t="s">
        <v>220</v>
      </c>
      <c r="JX126" t="s">
        <v>220</v>
      </c>
      <c r="JY126" t="s">
        <v>220</v>
      </c>
      <c r="JZ126" t="s">
        <v>220</v>
      </c>
      <c r="KA126" t="s">
        <v>220</v>
      </c>
      <c r="KB126" t="s">
        <v>220</v>
      </c>
      <c r="KC126" t="s">
        <v>220</v>
      </c>
      <c r="KD126" t="s">
        <v>220</v>
      </c>
    </row>
    <row r="127" spans="1:290" hidden="1" x14ac:dyDescent="0.3">
      <c r="A127" s="1" t="s">
        <v>125</v>
      </c>
      <c r="B127" s="2">
        <v>4061951</v>
      </c>
      <c r="C127" s="5">
        <v>86701</v>
      </c>
      <c r="D127" s="5">
        <v>85743</v>
      </c>
      <c r="E127" s="5">
        <v>77115</v>
      </c>
      <c r="F127" s="5">
        <v>76762</v>
      </c>
      <c r="G127" s="5">
        <v>75015</v>
      </c>
      <c r="H127" s="5">
        <v>80198</v>
      </c>
      <c r="I127" s="5">
        <v>80085</v>
      </c>
      <c r="J127" s="5">
        <v>76764</v>
      </c>
      <c r="K127" s="5">
        <v>76493</v>
      </c>
      <c r="L127" s="5">
        <v>76642</v>
      </c>
      <c r="M127" s="5">
        <v>77331</v>
      </c>
      <c r="N127" s="5">
        <v>79124</v>
      </c>
      <c r="O127" s="5">
        <v>79873</v>
      </c>
      <c r="P127" s="5">
        <v>77405</v>
      </c>
      <c r="Q127" s="5">
        <v>78567</v>
      </c>
      <c r="R127" s="5">
        <v>83419</v>
      </c>
      <c r="S127" s="5">
        <v>77862</v>
      </c>
      <c r="T127" s="5">
        <v>75411</v>
      </c>
      <c r="U127" s="5">
        <v>72779</v>
      </c>
      <c r="V127" s="5">
        <v>71986</v>
      </c>
      <c r="W127" s="5">
        <v>68992</v>
      </c>
      <c r="X127" s="5">
        <v>65537</v>
      </c>
      <c r="Y127" s="5">
        <v>66559</v>
      </c>
      <c r="Z127" s="5">
        <v>66919</v>
      </c>
      <c r="AA127" s="5">
        <v>65085</v>
      </c>
      <c r="AB127" s="5">
        <v>61870</v>
      </c>
      <c r="AC127" s="5" t="s">
        <v>220</v>
      </c>
      <c r="AD127" s="5" t="s">
        <v>220</v>
      </c>
      <c r="AE127" s="5" t="s">
        <v>220</v>
      </c>
      <c r="AF127" s="5" t="s">
        <v>220</v>
      </c>
      <c r="AG127" s="5" t="s">
        <v>220</v>
      </c>
      <c r="AH127" s="5" t="s">
        <v>220</v>
      </c>
      <c r="AI127" s="5">
        <v>177826</v>
      </c>
      <c r="AJ127" s="5">
        <v>179823</v>
      </c>
      <c r="AK127" s="5">
        <v>172734</v>
      </c>
      <c r="AL127" s="5">
        <v>174598</v>
      </c>
      <c r="AM127" s="5">
        <v>172379</v>
      </c>
      <c r="AN127" s="5">
        <v>178945</v>
      </c>
      <c r="AO127" s="5">
        <v>179795</v>
      </c>
      <c r="AP127" s="5">
        <v>175399</v>
      </c>
      <c r="AQ127" s="5">
        <v>172981</v>
      </c>
      <c r="AR127" s="5">
        <v>171922</v>
      </c>
      <c r="AS127" s="5">
        <v>170419</v>
      </c>
      <c r="AT127" s="5">
        <v>175354</v>
      </c>
      <c r="AU127" s="5">
        <v>177618</v>
      </c>
      <c r="AV127" s="5">
        <v>174880</v>
      </c>
      <c r="AW127" s="5">
        <v>179557</v>
      </c>
      <c r="AX127" s="5">
        <v>185606</v>
      </c>
      <c r="AY127" s="5">
        <v>183851</v>
      </c>
      <c r="AZ127" s="5">
        <v>177734</v>
      </c>
      <c r="BA127" s="5">
        <v>158529</v>
      </c>
      <c r="BB127" s="5">
        <v>155077</v>
      </c>
      <c r="BC127" s="5">
        <v>149348</v>
      </c>
      <c r="BD127" s="5">
        <v>145816</v>
      </c>
      <c r="BE127" s="5">
        <v>144086</v>
      </c>
      <c r="BF127" s="5">
        <v>142319</v>
      </c>
      <c r="BG127" s="5">
        <v>136620</v>
      </c>
      <c r="BH127" s="5">
        <v>128208</v>
      </c>
      <c r="BI127" s="5" t="s">
        <v>220</v>
      </c>
      <c r="BJ127" s="5" t="s">
        <v>220</v>
      </c>
      <c r="BK127" s="5" t="s">
        <v>220</v>
      </c>
      <c r="BL127" s="5" t="s">
        <v>220</v>
      </c>
      <c r="BM127" s="5" t="s">
        <v>220</v>
      </c>
      <c r="BN127" s="5" t="s">
        <v>220</v>
      </c>
      <c r="BO127" s="6">
        <v>13.53472270951746</v>
      </c>
      <c r="BP127" s="6">
        <v>13.42044811783582</v>
      </c>
      <c r="BQ127" s="6">
        <v>13.9162481670365</v>
      </c>
      <c r="BR127" s="6">
        <v>13.702084072016699</v>
      </c>
      <c r="BS127" s="6">
        <v>13.85856162100913</v>
      </c>
      <c r="BT127" s="6">
        <v>14.55647272999326</v>
      </c>
      <c r="BU127" s="6">
        <v>13.829056627333451</v>
      </c>
      <c r="BV127" s="6">
        <v>13.89192850815486</v>
      </c>
      <c r="BW127" s="6">
        <v>12.82731753232321</v>
      </c>
      <c r="BX127" s="6">
        <v>13.251219957725519</v>
      </c>
      <c r="BY127" s="6">
        <v>13.197812002948361</v>
      </c>
      <c r="BZ127" s="6">
        <v>13.47246376811594</v>
      </c>
      <c r="CA127" s="6">
        <v>12.54917683614403</v>
      </c>
      <c r="CB127" s="6">
        <v>11.481170467024089</v>
      </c>
      <c r="CC127" s="6">
        <v>11.413188743365531</v>
      </c>
      <c r="CD127" s="6">
        <v>10.209904218463411</v>
      </c>
      <c r="CE127" s="6">
        <v>9.9676350466209396</v>
      </c>
      <c r="CF127" s="6">
        <v>9.1405763084960991</v>
      </c>
      <c r="CG127" s="6">
        <v>9.5109853116970502</v>
      </c>
      <c r="CH127" s="6">
        <v>8.3530130858777998</v>
      </c>
      <c r="CI127" s="6" t="s">
        <v>220</v>
      </c>
      <c r="CJ127" s="6" t="s">
        <v>220</v>
      </c>
      <c r="CK127" s="6" t="s">
        <v>220</v>
      </c>
      <c r="CL127" s="6" t="s">
        <v>220</v>
      </c>
      <c r="CM127" s="6" t="s">
        <v>220</v>
      </c>
      <c r="CN127" s="6" t="s">
        <v>220</v>
      </c>
      <c r="CO127" s="6" t="s">
        <v>220</v>
      </c>
      <c r="CP127" s="6" t="s">
        <v>220</v>
      </c>
      <c r="CQ127" s="6" t="s">
        <v>220</v>
      </c>
      <c r="CR127" s="6" t="s">
        <v>220</v>
      </c>
      <c r="CS127" s="6" t="s">
        <v>220</v>
      </c>
      <c r="CT127" s="6" t="s">
        <v>220</v>
      </c>
      <c r="CU127" s="6">
        <v>12.023850475862851</v>
      </c>
      <c r="CV127" s="6">
        <v>11.70856997354058</v>
      </c>
      <c r="CW127" s="6">
        <v>12.1663275624703</v>
      </c>
      <c r="CX127" s="6">
        <v>11.708105657496001</v>
      </c>
      <c r="CY127" s="6">
        <v>11.821022898010691</v>
      </c>
      <c r="CZ127" s="6">
        <v>12.597326664466859</v>
      </c>
      <c r="DA127" s="6">
        <v>11.909052699458201</v>
      </c>
      <c r="DB127" s="6">
        <v>11.946555195399441</v>
      </c>
      <c r="DC127" s="6">
        <v>11.34643481593255</v>
      </c>
      <c r="DD127" s="6">
        <v>11.815764779480761</v>
      </c>
      <c r="DE127" s="6">
        <v>11.858766085884501</v>
      </c>
      <c r="DF127" s="6">
        <v>11.93351951663494</v>
      </c>
      <c r="DG127" s="6">
        <v>11.222721344732641</v>
      </c>
      <c r="DH127" s="6">
        <v>10.381348423452691</v>
      </c>
      <c r="DI127" s="6">
        <v>10.297911459679961</v>
      </c>
      <c r="DJ127" s="6">
        <v>9.1070359447413303</v>
      </c>
      <c r="DK127" s="6">
        <v>8.8008182625408793</v>
      </c>
      <c r="DL127" s="6">
        <v>8.0091347019890602</v>
      </c>
      <c r="DM127" s="6">
        <v>8.5553218452373105</v>
      </c>
      <c r="DN127" s="6">
        <v>7.4873384736680304</v>
      </c>
      <c r="DO127" s="6" t="s">
        <v>220</v>
      </c>
      <c r="DP127" s="6" t="s">
        <v>220</v>
      </c>
      <c r="DQ127" s="6" t="s">
        <v>220</v>
      </c>
      <c r="DR127" s="6" t="s">
        <v>220</v>
      </c>
      <c r="DS127" s="6" t="s">
        <v>220</v>
      </c>
      <c r="DT127" s="6" t="s">
        <v>220</v>
      </c>
      <c r="DU127" s="6" t="s">
        <v>220</v>
      </c>
      <c r="DV127" s="6" t="s">
        <v>220</v>
      </c>
      <c r="DW127" s="6" t="s">
        <v>220</v>
      </c>
      <c r="DX127" s="6" t="s">
        <v>220</v>
      </c>
      <c r="DY127" s="6" t="s">
        <v>220</v>
      </c>
      <c r="DZ127" s="6" t="s">
        <v>220</v>
      </c>
      <c r="EA127" s="6">
        <v>13.53472270951746</v>
      </c>
      <c r="EB127" s="6">
        <v>13.420448117835829</v>
      </c>
      <c r="EC127" s="6">
        <v>13.916248167036503</v>
      </c>
      <c r="ED127" s="6">
        <v>13.702084072016705</v>
      </c>
      <c r="EE127" s="6">
        <v>13.858561621009132</v>
      </c>
      <c r="EF127" s="6">
        <v>14.556472729993267</v>
      </c>
      <c r="EG127" s="6">
        <v>13.829056627333458</v>
      </c>
      <c r="EH127" s="6">
        <v>13.891928508154864</v>
      </c>
      <c r="EI127" s="6">
        <v>12.827317532323219</v>
      </c>
      <c r="EJ127" s="6">
        <v>13.25121995772553</v>
      </c>
      <c r="EK127" s="6">
        <v>13.197812002948364</v>
      </c>
      <c r="EL127" s="6">
        <v>13.472463768115942</v>
      </c>
      <c r="EM127" s="6">
        <v>12.549176836144035</v>
      </c>
      <c r="EN127" s="6">
        <v>11.481170467024095</v>
      </c>
      <c r="EO127" s="6">
        <v>11.413188743365534</v>
      </c>
      <c r="EP127" s="6">
        <v>10.20990421846342</v>
      </c>
      <c r="EQ127" s="6">
        <v>9.9676350466209449</v>
      </c>
      <c r="ER127" s="6">
        <v>9.140576308496108</v>
      </c>
      <c r="ES127" s="6">
        <v>9.5109853116970555</v>
      </c>
      <c r="ET127" s="6">
        <v>8.3530130858778087</v>
      </c>
      <c r="EU127" s="6" t="s">
        <v>220</v>
      </c>
      <c r="EV127" s="6" t="s">
        <v>220</v>
      </c>
      <c r="EW127" s="6" t="s">
        <v>220</v>
      </c>
      <c r="EX127" s="6" t="s">
        <v>220</v>
      </c>
      <c r="EY127" s="6" t="s">
        <v>220</v>
      </c>
      <c r="EZ127" s="6" t="s">
        <v>220</v>
      </c>
      <c r="FA127" s="6" t="s">
        <v>220</v>
      </c>
      <c r="FB127" s="6" t="s">
        <v>220</v>
      </c>
      <c r="FC127" s="6" t="s">
        <v>220</v>
      </c>
      <c r="FD127" s="6" t="s">
        <v>220</v>
      </c>
      <c r="FE127" s="6" t="s">
        <v>220</v>
      </c>
      <c r="FF127" s="6" t="s">
        <v>220</v>
      </c>
      <c r="FG127" s="6">
        <v>12.02385047586286</v>
      </c>
      <c r="FH127" s="6">
        <v>11.70856997354058</v>
      </c>
      <c r="FI127" s="6">
        <v>12.166327562470302</v>
      </c>
      <c r="FJ127" s="6">
        <v>11.708105657496004</v>
      </c>
      <c r="FK127" s="6">
        <v>11.821022898010698</v>
      </c>
      <c r="FL127" s="6">
        <v>12.597326664466866</v>
      </c>
      <c r="FM127" s="6">
        <v>11.909052699458208</v>
      </c>
      <c r="FN127" s="6">
        <v>11.946555195399448</v>
      </c>
      <c r="FO127" s="6">
        <v>11.346434815932552</v>
      </c>
      <c r="FP127" s="6">
        <v>11.815764779480764</v>
      </c>
      <c r="FQ127" s="6">
        <v>11.858766085884504</v>
      </c>
      <c r="FR127" s="6">
        <v>11.933519516634945</v>
      </c>
      <c r="FS127" s="6">
        <v>11.222721344732648</v>
      </c>
      <c r="FT127" s="6">
        <v>10.381348423452692</v>
      </c>
      <c r="FU127" s="6">
        <v>10.297911459679968</v>
      </c>
      <c r="FV127" s="6">
        <v>9.1070359447413356</v>
      </c>
      <c r="FW127" s="6">
        <v>8.8008182625408846</v>
      </c>
      <c r="FX127" s="6">
        <v>8.0091347019890637</v>
      </c>
      <c r="FY127" s="6">
        <v>8.5553218452373176</v>
      </c>
      <c r="FZ127" s="6">
        <v>7.487338473668034</v>
      </c>
      <c r="GA127" s="6" t="s">
        <v>220</v>
      </c>
      <c r="GB127" s="6" t="s">
        <v>220</v>
      </c>
      <c r="GC127" s="6" t="s">
        <v>220</v>
      </c>
      <c r="GD127" s="6" t="s">
        <v>220</v>
      </c>
      <c r="GE127" s="6" t="s">
        <v>220</v>
      </c>
      <c r="GF127" s="6" t="s">
        <v>220</v>
      </c>
      <c r="GG127" s="6" t="s">
        <v>220</v>
      </c>
      <c r="GH127" s="6" t="s">
        <v>220</v>
      </c>
      <c r="GI127" s="6" t="s">
        <v>220</v>
      </c>
      <c r="GJ127" s="6" t="s">
        <v>220</v>
      </c>
      <c r="GK127" s="6" t="s">
        <v>220</v>
      </c>
      <c r="GL127" s="6" t="s">
        <v>220</v>
      </c>
      <c r="GM127" s="5">
        <v>11603</v>
      </c>
      <c r="GN127" s="5">
        <v>10721</v>
      </c>
      <c r="GO127" s="5">
        <v>10215</v>
      </c>
      <c r="GP127" s="5">
        <v>10025</v>
      </c>
      <c r="GQ127" s="5">
        <v>9965</v>
      </c>
      <c r="GR127" s="5">
        <v>9345</v>
      </c>
      <c r="GS127" s="5">
        <v>9847</v>
      </c>
      <c r="GT127" s="5">
        <v>9812</v>
      </c>
      <c r="GU127" s="5">
        <v>9824</v>
      </c>
      <c r="GV127" s="5">
        <v>11736</v>
      </c>
      <c r="GW127" s="5">
        <v>11696</v>
      </c>
      <c r="GX127" s="5">
        <v>11679</v>
      </c>
      <c r="GY127" s="5">
        <v>11629</v>
      </c>
      <c r="GZ127" s="5">
        <v>11463</v>
      </c>
      <c r="HA127" s="5">
        <v>11313</v>
      </c>
      <c r="HB127" s="5">
        <v>11117</v>
      </c>
      <c r="HC127" s="5">
        <v>10917</v>
      </c>
      <c r="HD127" s="5">
        <v>10672</v>
      </c>
      <c r="HE127" s="5">
        <v>10493</v>
      </c>
      <c r="HF127" s="5">
        <v>10335</v>
      </c>
      <c r="HG127" s="5" t="s">
        <v>220</v>
      </c>
      <c r="HH127" s="5" t="s">
        <v>220</v>
      </c>
      <c r="HI127" s="5" t="s">
        <v>220</v>
      </c>
      <c r="HJ127" s="5" t="s">
        <v>220</v>
      </c>
      <c r="HK127" s="5" t="s">
        <v>220</v>
      </c>
      <c r="HL127" s="5" t="s">
        <v>220</v>
      </c>
      <c r="HM127" s="5" t="s">
        <v>220</v>
      </c>
      <c r="HN127" s="5" t="s">
        <v>220</v>
      </c>
      <c r="HO127" s="5" t="s">
        <v>220</v>
      </c>
      <c r="HP127" s="5" t="s">
        <v>220</v>
      </c>
      <c r="HQ127" s="5" t="s">
        <v>220</v>
      </c>
      <c r="HR127" s="5" t="s">
        <v>220</v>
      </c>
      <c r="HS127" s="5">
        <v>13347</v>
      </c>
      <c r="HT127" s="5">
        <v>12451</v>
      </c>
      <c r="HU127" s="5">
        <v>11788</v>
      </c>
      <c r="HV127" s="5">
        <v>11563</v>
      </c>
      <c r="HW127" s="5">
        <v>11542</v>
      </c>
      <c r="HX127" s="5">
        <v>10938</v>
      </c>
      <c r="HY127" s="5">
        <v>11361</v>
      </c>
      <c r="HZ127" s="5">
        <v>11316</v>
      </c>
      <c r="IA127" s="5">
        <v>11377</v>
      </c>
      <c r="IB127" s="5">
        <v>13291</v>
      </c>
      <c r="IC127" s="5">
        <v>13243</v>
      </c>
      <c r="ID127" s="5">
        <v>13214</v>
      </c>
      <c r="IE127" s="5">
        <v>13149</v>
      </c>
      <c r="IF127" s="5">
        <v>12973</v>
      </c>
      <c r="IG127" s="5">
        <v>12833</v>
      </c>
      <c r="IH127" s="5">
        <v>12616</v>
      </c>
      <c r="II127" s="5">
        <v>12382</v>
      </c>
      <c r="IJ127" s="5">
        <v>12120</v>
      </c>
      <c r="IK127" s="5">
        <v>11915</v>
      </c>
      <c r="IL127" s="5">
        <v>11757</v>
      </c>
      <c r="IM127" s="5" t="s">
        <v>220</v>
      </c>
      <c r="IN127" s="5" t="s">
        <v>220</v>
      </c>
      <c r="IO127" s="5" t="s">
        <v>220</v>
      </c>
      <c r="IP127" s="5" t="s">
        <v>220</v>
      </c>
      <c r="IQ127" s="5" t="s">
        <v>220</v>
      </c>
      <c r="IR127" s="5" t="s">
        <v>220</v>
      </c>
      <c r="IS127" s="5" t="s">
        <v>220</v>
      </c>
      <c r="IT127" s="5" t="s">
        <v>220</v>
      </c>
      <c r="IU127" s="5" t="s">
        <v>220</v>
      </c>
      <c r="IV127" s="5" t="s">
        <v>220</v>
      </c>
      <c r="IW127" s="5" t="s">
        <v>220</v>
      </c>
      <c r="IX127" s="5" t="s">
        <v>220</v>
      </c>
      <c r="IY127">
        <v>174420</v>
      </c>
      <c r="IZ127">
        <v>180654</v>
      </c>
      <c r="JA127">
        <v>164158</v>
      </c>
      <c r="JB127">
        <v>167636</v>
      </c>
      <c r="JC127">
        <v>166390</v>
      </c>
      <c r="JD127">
        <v>172743</v>
      </c>
      <c r="JE127">
        <v>173683</v>
      </c>
      <c r="JF127">
        <v>169371</v>
      </c>
      <c r="JG127">
        <v>167004</v>
      </c>
      <c r="JH127">
        <v>166244</v>
      </c>
      <c r="JI127">
        <v>164663</v>
      </c>
      <c r="JJ127">
        <v>168651</v>
      </c>
      <c r="JK127">
        <v>172525</v>
      </c>
      <c r="JL127">
        <v>169294</v>
      </c>
      <c r="JM127">
        <v>174045</v>
      </c>
      <c r="JN127">
        <v>180388</v>
      </c>
      <c r="JO127">
        <v>177938</v>
      </c>
      <c r="JP127">
        <v>172091</v>
      </c>
      <c r="JQ127">
        <v>153086</v>
      </c>
      <c r="JR127">
        <v>149666</v>
      </c>
      <c r="JS127" t="s">
        <v>220</v>
      </c>
      <c r="JT127" t="s">
        <v>220</v>
      </c>
      <c r="JU127" t="s">
        <v>220</v>
      </c>
      <c r="JV127" t="s">
        <v>220</v>
      </c>
      <c r="JW127" t="s">
        <v>220</v>
      </c>
      <c r="JX127" t="s">
        <v>220</v>
      </c>
      <c r="JY127" t="s">
        <v>220</v>
      </c>
      <c r="JZ127" t="s">
        <v>220</v>
      </c>
      <c r="KA127" t="s">
        <v>220</v>
      </c>
      <c r="KB127" t="s">
        <v>220</v>
      </c>
      <c r="KC127" t="s">
        <v>220</v>
      </c>
      <c r="KD127" t="s">
        <v>220</v>
      </c>
    </row>
    <row r="128" spans="1:290" hidden="1" x14ac:dyDescent="0.3">
      <c r="A128" s="1" t="s">
        <v>126</v>
      </c>
      <c r="B128" s="2">
        <v>4008369</v>
      </c>
      <c r="C128" s="5">
        <v>7808156</v>
      </c>
      <c r="D128" s="5">
        <v>8181727</v>
      </c>
      <c r="E128" s="5">
        <v>6319874</v>
      </c>
      <c r="F128" s="5">
        <v>6518340</v>
      </c>
      <c r="G128" s="5">
        <v>6687478</v>
      </c>
      <c r="H128" s="5">
        <v>6625123</v>
      </c>
      <c r="I128" s="5">
        <v>6853061</v>
      </c>
      <c r="J128" s="5">
        <v>6762992</v>
      </c>
      <c r="K128" s="5">
        <v>6749124</v>
      </c>
      <c r="L128" s="5">
        <v>6840860</v>
      </c>
      <c r="M128" s="5">
        <v>6462562</v>
      </c>
      <c r="N128" s="5">
        <v>6538227</v>
      </c>
      <c r="O128" s="5">
        <v>6575587</v>
      </c>
      <c r="P128" s="5">
        <v>4248738</v>
      </c>
      <c r="Q128" s="5">
        <v>4428754</v>
      </c>
      <c r="R128" s="5">
        <v>4283560</v>
      </c>
      <c r="S128" s="5">
        <v>4238135</v>
      </c>
      <c r="T128" s="5">
        <v>3996623</v>
      </c>
      <c r="U128" s="5">
        <v>3958364</v>
      </c>
      <c r="V128" s="5">
        <v>3917575</v>
      </c>
      <c r="W128" s="5">
        <v>3820954</v>
      </c>
      <c r="X128" s="5">
        <v>3598660</v>
      </c>
      <c r="Y128" s="5">
        <v>3566405</v>
      </c>
      <c r="Z128" s="5">
        <v>3549899</v>
      </c>
      <c r="AA128" s="5">
        <v>3563626</v>
      </c>
      <c r="AB128" s="5">
        <v>3534372</v>
      </c>
      <c r="AC128" s="5">
        <v>3487370</v>
      </c>
      <c r="AD128" s="5">
        <v>3424275</v>
      </c>
      <c r="AE128" s="5">
        <v>3382306</v>
      </c>
      <c r="AF128" s="5">
        <v>3430720</v>
      </c>
      <c r="AG128" s="5">
        <v>3413801</v>
      </c>
      <c r="AH128" s="5">
        <v>3430611</v>
      </c>
      <c r="AI128" s="5">
        <v>24692613</v>
      </c>
      <c r="AJ128" s="5">
        <v>25261677</v>
      </c>
      <c r="AK128" s="5">
        <v>21529739</v>
      </c>
      <c r="AL128" s="5">
        <v>23127763</v>
      </c>
      <c r="AM128" s="5">
        <v>23856657</v>
      </c>
      <c r="AN128" s="5">
        <v>23629876</v>
      </c>
      <c r="AO128" s="5">
        <v>23996935</v>
      </c>
      <c r="AP128" s="5">
        <v>23653544</v>
      </c>
      <c r="AQ128" s="5">
        <v>24508428</v>
      </c>
      <c r="AR128" s="5">
        <v>24853387</v>
      </c>
      <c r="AS128" s="5">
        <v>24017455</v>
      </c>
      <c r="AT128" s="5">
        <v>24702484</v>
      </c>
      <c r="AU128" s="5">
        <v>24636178</v>
      </c>
      <c r="AV128" s="5">
        <v>17148578</v>
      </c>
      <c r="AW128" s="5">
        <v>17757352</v>
      </c>
      <c r="AX128" s="5">
        <v>20215106</v>
      </c>
      <c r="AY128" s="5">
        <v>20285296</v>
      </c>
      <c r="AZ128" s="5">
        <v>23383812</v>
      </c>
      <c r="BA128" s="5">
        <v>15657929</v>
      </c>
      <c r="BB128" s="5">
        <v>15623728</v>
      </c>
      <c r="BC128" s="5">
        <v>15709872</v>
      </c>
      <c r="BD128" s="5">
        <v>17849065</v>
      </c>
      <c r="BE128" s="5">
        <v>17441684</v>
      </c>
      <c r="BF128" s="5">
        <v>16918055</v>
      </c>
      <c r="BG128" s="5">
        <v>16378267</v>
      </c>
      <c r="BH128" s="5">
        <v>15776137</v>
      </c>
      <c r="BI128" s="5">
        <v>15666609</v>
      </c>
      <c r="BJ128" s="5">
        <v>17012913</v>
      </c>
      <c r="BK128" s="5">
        <v>14139236</v>
      </c>
      <c r="BL128" s="5">
        <v>14313719</v>
      </c>
      <c r="BM128" s="5">
        <v>13752983</v>
      </c>
      <c r="BN128" s="5">
        <v>13111519</v>
      </c>
      <c r="BO128" s="6">
        <v>22.528048675629471</v>
      </c>
      <c r="BP128" s="6">
        <v>23.061622788291011</v>
      </c>
      <c r="BQ128" s="6">
        <v>21.032488083000001</v>
      </c>
      <c r="BR128" s="6">
        <v>20.183296801041958</v>
      </c>
      <c r="BS128" s="6">
        <v>21.131140606129922</v>
      </c>
      <c r="BT128" s="6">
        <v>18.888032303113398</v>
      </c>
      <c r="BU128" s="6">
        <v>17.582343204760491</v>
      </c>
      <c r="BV128" s="6">
        <v>16.575448801164079</v>
      </c>
      <c r="BW128" s="6">
        <v>16.230685858630341</v>
      </c>
      <c r="BX128" s="6">
        <v>17.010182874589521</v>
      </c>
      <c r="BY128" s="6">
        <v>19.36015072224971</v>
      </c>
      <c r="BZ128" s="6">
        <v>19.69396650616688</v>
      </c>
      <c r="CA128" s="6">
        <v>18.637581631179501</v>
      </c>
      <c r="CB128" s="6">
        <v>20.174645682620259</v>
      </c>
      <c r="CC128" s="6">
        <v>14.982302827774941</v>
      </c>
      <c r="CD128" s="6">
        <v>13.191361575301899</v>
      </c>
      <c r="CE128" s="6">
        <v>13.07479080047915</v>
      </c>
      <c r="CF128" s="6">
        <v>13.1257841645625</v>
      </c>
      <c r="CG128" s="6">
        <v>14.389847433418019</v>
      </c>
      <c r="CH128" s="6">
        <v>11.742380014498981</v>
      </c>
      <c r="CI128" s="6" t="s">
        <v>220</v>
      </c>
      <c r="CJ128" s="6" t="s">
        <v>220</v>
      </c>
      <c r="CK128" s="6" t="s">
        <v>220</v>
      </c>
      <c r="CL128" s="6" t="s">
        <v>220</v>
      </c>
      <c r="CM128" s="6" t="s">
        <v>220</v>
      </c>
      <c r="CN128" s="6" t="s">
        <v>220</v>
      </c>
      <c r="CO128" s="6" t="s">
        <v>220</v>
      </c>
      <c r="CP128" s="6" t="s">
        <v>220</v>
      </c>
      <c r="CQ128" s="6" t="s">
        <v>220</v>
      </c>
      <c r="CR128" s="6" t="s">
        <v>220</v>
      </c>
      <c r="CS128" s="6" t="s">
        <v>220</v>
      </c>
      <c r="CT128" s="6" t="s">
        <v>220</v>
      </c>
      <c r="CU128" s="6">
        <v>22.259479383595291</v>
      </c>
      <c r="CV128" s="6">
        <v>23.161720237220191</v>
      </c>
      <c r="CW128" s="6">
        <v>19.408748488934538</v>
      </c>
      <c r="CX128" s="6">
        <v>19.175300732848719</v>
      </c>
      <c r="CY128" s="6">
        <v>19.847993219741308</v>
      </c>
      <c r="CZ128" s="6">
        <v>17.60968710700698</v>
      </c>
      <c r="DA128" s="6">
        <v>16.989816915230691</v>
      </c>
      <c r="DB128" s="6">
        <v>15.25392900231669</v>
      </c>
      <c r="DC128" s="6">
        <v>15.979756289197599</v>
      </c>
      <c r="DD128" s="6">
        <v>16.301674551348871</v>
      </c>
      <c r="DE128" s="6">
        <v>18.92577892704254</v>
      </c>
      <c r="DF128" s="6">
        <v>18.904402685399429</v>
      </c>
      <c r="DG128" s="6">
        <v>17.911687993178091</v>
      </c>
      <c r="DH128" s="6">
        <v>19.769378865328122</v>
      </c>
      <c r="DI128" s="6">
        <v>14.14289774853644</v>
      </c>
      <c r="DJ128" s="6">
        <v>12.36255127766638</v>
      </c>
      <c r="DK128" s="6">
        <v>12.11412048077227</v>
      </c>
      <c r="DL128" s="6">
        <v>12.44299583148203</v>
      </c>
      <c r="DM128" s="6">
        <v>13.23865677527435</v>
      </c>
      <c r="DN128" s="6">
        <v>10.325235434311599</v>
      </c>
      <c r="DO128" s="6" t="s">
        <v>220</v>
      </c>
      <c r="DP128" s="6" t="s">
        <v>220</v>
      </c>
      <c r="DQ128" s="6" t="s">
        <v>220</v>
      </c>
      <c r="DR128" s="6" t="s">
        <v>220</v>
      </c>
      <c r="DS128" s="6" t="s">
        <v>220</v>
      </c>
      <c r="DT128" s="6" t="s">
        <v>220</v>
      </c>
      <c r="DU128" s="6" t="s">
        <v>220</v>
      </c>
      <c r="DV128" s="6" t="s">
        <v>220</v>
      </c>
      <c r="DW128" s="6" t="s">
        <v>220</v>
      </c>
      <c r="DX128" s="6" t="s">
        <v>220</v>
      </c>
      <c r="DY128" s="6" t="s">
        <v>220</v>
      </c>
      <c r="DZ128" s="6" t="s">
        <v>220</v>
      </c>
      <c r="EA128" s="6">
        <v>16.875392858441867</v>
      </c>
      <c r="EB128" s="6">
        <v>16.910244010830475</v>
      </c>
      <c r="EC128" s="6">
        <v>16.44890388637495</v>
      </c>
      <c r="ED128" s="6">
        <v>16.664795024500101</v>
      </c>
      <c r="EE128" s="6">
        <v>17.690196513543672</v>
      </c>
      <c r="EF128" s="6">
        <v>16.677909225232497</v>
      </c>
      <c r="EG128" s="6">
        <v>15.652946909417558</v>
      </c>
      <c r="EH128" s="6">
        <v>14.905195053490386</v>
      </c>
      <c r="EI128" s="6">
        <v>14.793257820792785</v>
      </c>
      <c r="EJ128" s="6">
        <v>15.354034434267037</v>
      </c>
      <c r="EK128" s="6">
        <v>16.938854899960727</v>
      </c>
      <c r="EL128" s="6">
        <v>17.349797942132927</v>
      </c>
      <c r="EM128" s="6">
        <v>16.54480621107691</v>
      </c>
      <c r="EN128" s="6">
        <v>20.054637400564591</v>
      </c>
      <c r="EO128" s="6">
        <v>14.934816851338706</v>
      </c>
      <c r="EP128" s="6">
        <v>13.14929944935975</v>
      </c>
      <c r="EQ128" s="6">
        <v>13.029521593348656</v>
      </c>
      <c r="ER128" s="6">
        <v>13.069784165281538</v>
      </c>
      <c r="ES128" s="6">
        <v>14.362065605519884</v>
      </c>
      <c r="ET128" s="6">
        <v>11.720158516429169</v>
      </c>
      <c r="EU128" s="6" t="s">
        <v>220</v>
      </c>
      <c r="EV128" s="6" t="s">
        <v>220</v>
      </c>
      <c r="EW128" s="6" t="s">
        <v>220</v>
      </c>
      <c r="EX128" s="6" t="s">
        <v>220</v>
      </c>
      <c r="EY128" s="6" t="s">
        <v>220</v>
      </c>
      <c r="EZ128" s="6" t="s">
        <v>220</v>
      </c>
      <c r="FA128" s="6" t="s">
        <v>220</v>
      </c>
      <c r="FB128" s="6" t="s">
        <v>220</v>
      </c>
      <c r="FC128" s="6" t="s">
        <v>220</v>
      </c>
      <c r="FD128" s="6" t="s">
        <v>220</v>
      </c>
      <c r="FE128" s="6" t="s">
        <v>220</v>
      </c>
      <c r="FF128" s="6" t="s">
        <v>220</v>
      </c>
      <c r="FG128" s="6">
        <v>11.833696139226063</v>
      </c>
      <c r="FH128" s="6">
        <v>11.915466940737181</v>
      </c>
      <c r="FI128" s="6">
        <v>11.129532940748796</v>
      </c>
      <c r="FJ128" s="6">
        <v>11.293174613708578</v>
      </c>
      <c r="FK128" s="6">
        <v>11.230894543114491</v>
      </c>
      <c r="FL128" s="6">
        <v>11.083391556144338</v>
      </c>
      <c r="FM128" s="6">
        <v>10.849407769360747</v>
      </c>
      <c r="FN128" s="6">
        <v>10.115566459341755</v>
      </c>
      <c r="FO128" s="6">
        <v>10.308646366560707</v>
      </c>
      <c r="FP128" s="6">
        <v>10.233309409382539</v>
      </c>
      <c r="FQ128" s="6">
        <v>10.957383140620614</v>
      </c>
      <c r="FR128" s="6">
        <v>11.390759938596316</v>
      </c>
      <c r="FS128" s="6">
        <v>10.976319853722815</v>
      </c>
      <c r="FT128" s="6">
        <v>13.369843820204894</v>
      </c>
      <c r="FU128" s="6">
        <v>11.335651686448685</v>
      </c>
      <c r="FV128" s="6">
        <v>10.297918610224064</v>
      </c>
      <c r="FW128" s="6">
        <v>10.596323011957526</v>
      </c>
      <c r="FX128" s="6">
        <v>10.360590086061935</v>
      </c>
      <c r="FY128" s="6">
        <v>12.387631073954775</v>
      </c>
      <c r="FZ128" s="6">
        <v>9.8282628483272916</v>
      </c>
      <c r="GA128" s="6" t="s">
        <v>220</v>
      </c>
      <c r="GB128" s="6" t="s">
        <v>220</v>
      </c>
      <c r="GC128" s="6" t="s">
        <v>220</v>
      </c>
      <c r="GD128" s="6" t="s">
        <v>220</v>
      </c>
      <c r="GE128" s="6" t="s">
        <v>220</v>
      </c>
      <c r="GF128" s="6" t="s">
        <v>220</v>
      </c>
      <c r="GG128" s="6" t="s">
        <v>220</v>
      </c>
      <c r="GH128" s="6" t="s">
        <v>220</v>
      </c>
      <c r="GI128" s="6" t="s">
        <v>220</v>
      </c>
      <c r="GJ128" s="6" t="s">
        <v>220</v>
      </c>
      <c r="GK128" s="6" t="s">
        <v>220</v>
      </c>
      <c r="GL128" s="6" t="s">
        <v>220</v>
      </c>
      <c r="GM128" s="5">
        <v>1239884</v>
      </c>
      <c r="GN128" s="5">
        <v>1230516</v>
      </c>
      <c r="GO128" s="5">
        <v>1030322</v>
      </c>
      <c r="GP128" s="5">
        <v>1024972</v>
      </c>
      <c r="GQ128" s="5">
        <v>1063565</v>
      </c>
      <c r="GR128" s="5">
        <v>1006534</v>
      </c>
      <c r="GS128" s="5">
        <v>1002288</v>
      </c>
      <c r="GT128" s="5">
        <v>998675</v>
      </c>
      <c r="GU128" s="5">
        <v>994374</v>
      </c>
      <c r="GV128" s="5">
        <v>989648</v>
      </c>
      <c r="GW128" s="5">
        <v>985885</v>
      </c>
      <c r="GX128" s="5">
        <v>977866</v>
      </c>
      <c r="GY128" s="5">
        <v>973656</v>
      </c>
      <c r="GZ128" s="5">
        <v>606679</v>
      </c>
      <c r="HA128" s="5">
        <v>597851</v>
      </c>
      <c r="HB128" s="5">
        <v>593849</v>
      </c>
      <c r="HC128" s="5">
        <v>592039</v>
      </c>
      <c r="HD128" s="5">
        <v>586047</v>
      </c>
      <c r="HE128" s="5">
        <v>592021</v>
      </c>
      <c r="HF128" s="5">
        <v>591173</v>
      </c>
      <c r="HG128" s="5" t="s">
        <v>220</v>
      </c>
      <c r="HH128" s="5" t="s">
        <v>220</v>
      </c>
      <c r="HI128" s="5" t="s">
        <v>220</v>
      </c>
      <c r="HJ128" s="5" t="s">
        <v>220</v>
      </c>
      <c r="HK128" s="5" t="s">
        <v>220</v>
      </c>
      <c r="HL128" s="5" t="s">
        <v>220</v>
      </c>
      <c r="HM128" s="5" t="s">
        <v>220</v>
      </c>
      <c r="HN128" s="5" t="s">
        <v>220</v>
      </c>
      <c r="HO128" s="5" t="s">
        <v>220</v>
      </c>
      <c r="HP128" s="5" t="s">
        <v>220</v>
      </c>
      <c r="HQ128" s="5" t="s">
        <v>220</v>
      </c>
      <c r="HR128" s="5" t="s">
        <v>220</v>
      </c>
      <c r="HS128" s="5">
        <v>1437663</v>
      </c>
      <c r="HT128" s="5">
        <v>1428067</v>
      </c>
      <c r="HU128" s="5">
        <v>1207464</v>
      </c>
      <c r="HV128" s="5">
        <v>1202407</v>
      </c>
      <c r="HW128" s="5">
        <v>1245331</v>
      </c>
      <c r="HX128" s="5">
        <v>1181168</v>
      </c>
      <c r="HY128" s="5">
        <v>1172941</v>
      </c>
      <c r="HZ128" s="5">
        <v>1172997</v>
      </c>
      <c r="IA128" s="5">
        <v>1167502</v>
      </c>
      <c r="IB128" s="5">
        <v>1156909</v>
      </c>
      <c r="IC128" s="5">
        <v>1151067</v>
      </c>
      <c r="ID128" s="5">
        <v>1143667</v>
      </c>
      <c r="IE128" s="5">
        <v>1138361</v>
      </c>
      <c r="IF128" s="5">
        <v>713575</v>
      </c>
      <c r="IG128" s="5">
        <v>702552</v>
      </c>
      <c r="IH128" s="5">
        <v>697498</v>
      </c>
      <c r="II128" s="5">
        <v>696642</v>
      </c>
      <c r="IJ128" s="5">
        <v>687074</v>
      </c>
      <c r="IK128" s="5">
        <v>689355</v>
      </c>
      <c r="IL128" s="5">
        <v>687933</v>
      </c>
      <c r="IM128" s="5" t="s">
        <v>220</v>
      </c>
      <c r="IN128" s="5" t="s">
        <v>220</v>
      </c>
      <c r="IO128" s="5" t="s">
        <v>220</v>
      </c>
      <c r="IP128" s="5" t="s">
        <v>220</v>
      </c>
      <c r="IQ128" s="5" t="s">
        <v>220</v>
      </c>
      <c r="IR128" s="5" t="s">
        <v>220</v>
      </c>
      <c r="IS128" s="5" t="s">
        <v>220</v>
      </c>
      <c r="IT128" s="5" t="s">
        <v>220</v>
      </c>
      <c r="IU128" s="5" t="s">
        <v>220</v>
      </c>
      <c r="IV128" s="5" t="s">
        <v>220</v>
      </c>
      <c r="IW128" s="5" t="s">
        <v>220</v>
      </c>
      <c r="IX128" s="5" t="s">
        <v>220</v>
      </c>
      <c r="IY128">
        <v>23457447</v>
      </c>
      <c r="IZ128">
        <v>24347019</v>
      </c>
      <c r="JA128">
        <v>20444344</v>
      </c>
      <c r="JB128">
        <v>20960147</v>
      </c>
      <c r="JC128">
        <v>21407431</v>
      </c>
      <c r="JD128">
        <v>21284613</v>
      </c>
      <c r="JE128">
        <v>21666390</v>
      </c>
      <c r="JF128">
        <v>21906356</v>
      </c>
      <c r="JG128">
        <v>21858835</v>
      </c>
      <c r="JH128">
        <v>22008628</v>
      </c>
      <c r="JI128">
        <v>21327428</v>
      </c>
      <c r="JJ128">
        <v>21979789</v>
      </c>
      <c r="JK128">
        <v>22003158</v>
      </c>
      <c r="JL128">
        <v>15641716</v>
      </c>
      <c r="JM128">
        <v>15926248</v>
      </c>
      <c r="JN128">
        <v>15527798</v>
      </c>
      <c r="JO128">
        <v>14961539</v>
      </c>
      <c r="JP128">
        <v>14578687</v>
      </c>
      <c r="JQ128">
        <v>14504121</v>
      </c>
      <c r="JR128">
        <v>14502919</v>
      </c>
      <c r="JS128" t="s">
        <v>220</v>
      </c>
      <c r="JT128" t="s">
        <v>220</v>
      </c>
      <c r="JU128" t="s">
        <v>220</v>
      </c>
      <c r="JV128" t="s">
        <v>220</v>
      </c>
      <c r="JW128" t="s">
        <v>220</v>
      </c>
      <c r="JX128" t="s">
        <v>220</v>
      </c>
      <c r="JY128" t="s">
        <v>220</v>
      </c>
      <c r="JZ128" t="s">
        <v>220</v>
      </c>
      <c r="KA128" t="s">
        <v>220</v>
      </c>
      <c r="KB128" t="s">
        <v>220</v>
      </c>
      <c r="KC128" t="s">
        <v>220</v>
      </c>
      <c r="KD128" t="s">
        <v>220</v>
      </c>
    </row>
    <row r="129" spans="1:290" hidden="1" x14ac:dyDescent="0.3">
      <c r="A129" s="1" t="s">
        <v>127</v>
      </c>
      <c r="B129" s="2">
        <v>4014480</v>
      </c>
      <c r="C129" s="5">
        <v>9258226</v>
      </c>
      <c r="D129" s="5">
        <v>9649851</v>
      </c>
      <c r="E129" s="5">
        <v>8930997</v>
      </c>
      <c r="F129" s="5">
        <v>9428754</v>
      </c>
      <c r="G129" s="5">
        <v>9221743</v>
      </c>
      <c r="H129" s="5">
        <v>9353079</v>
      </c>
      <c r="I129" s="5">
        <v>9275099</v>
      </c>
      <c r="J129" s="5">
        <v>9400422</v>
      </c>
      <c r="K129" s="5">
        <v>9512486</v>
      </c>
      <c r="L129" s="5">
        <v>9493340</v>
      </c>
      <c r="M129" s="5">
        <v>8973737</v>
      </c>
      <c r="N129" s="5">
        <v>9250369</v>
      </c>
      <c r="O129" s="5">
        <v>9379039</v>
      </c>
      <c r="P129" s="5">
        <v>8889980</v>
      </c>
      <c r="Q129" s="5">
        <v>9237090</v>
      </c>
      <c r="R129" s="5">
        <v>8628787</v>
      </c>
      <c r="S129" s="5">
        <v>8502991</v>
      </c>
      <c r="T129" s="5">
        <v>8699866</v>
      </c>
      <c r="U129" s="5">
        <v>8254311</v>
      </c>
      <c r="V129" s="5">
        <v>8045943</v>
      </c>
      <c r="W129" s="5">
        <v>8122413</v>
      </c>
      <c r="X129" s="5">
        <v>7495132</v>
      </c>
      <c r="Y129" s="5">
        <v>7393006</v>
      </c>
      <c r="Z129" s="5">
        <v>7449758</v>
      </c>
      <c r="AA129" s="5">
        <v>7351065</v>
      </c>
      <c r="AB129" s="5">
        <v>7023304</v>
      </c>
      <c r="AC129" s="5">
        <v>7131779</v>
      </c>
      <c r="AD129" s="5">
        <v>6634111</v>
      </c>
      <c r="AE129" s="5">
        <v>6847193</v>
      </c>
      <c r="AF129" s="5">
        <v>6507057</v>
      </c>
      <c r="AG129" s="5">
        <v>6594510</v>
      </c>
      <c r="AH129" s="5">
        <v>6619399</v>
      </c>
      <c r="AI129" s="5">
        <v>23441457</v>
      </c>
      <c r="AJ129" s="5">
        <v>24413580</v>
      </c>
      <c r="AK129" s="5">
        <v>23977058</v>
      </c>
      <c r="AL129" s="5">
        <v>26451421</v>
      </c>
      <c r="AM129" s="5">
        <v>27056153</v>
      </c>
      <c r="AN129" s="5">
        <v>27819394</v>
      </c>
      <c r="AO129" s="5">
        <v>27059942</v>
      </c>
      <c r="AP129" s="5">
        <v>27282662</v>
      </c>
      <c r="AQ129" s="5">
        <v>27268081</v>
      </c>
      <c r="AR129" s="5">
        <v>27200815</v>
      </c>
      <c r="AS129" s="5">
        <v>25283855</v>
      </c>
      <c r="AT129" s="5">
        <v>28079487</v>
      </c>
      <c r="AU129" s="5">
        <v>28686080</v>
      </c>
      <c r="AV129" s="5">
        <v>28167276</v>
      </c>
      <c r="AW129" s="5">
        <v>38250655</v>
      </c>
      <c r="AX129" s="5">
        <v>38037211</v>
      </c>
      <c r="AY129" s="5">
        <v>37137630</v>
      </c>
      <c r="AZ129" s="5">
        <v>38592196</v>
      </c>
      <c r="BA129" s="5">
        <v>37207322</v>
      </c>
      <c r="BB129" s="5">
        <v>31190108</v>
      </c>
      <c r="BC129" s="5">
        <v>31070880</v>
      </c>
      <c r="BD129" s="5">
        <v>28428132</v>
      </c>
      <c r="BE129" s="5">
        <v>29038836</v>
      </c>
      <c r="BF129" s="5">
        <v>30297461</v>
      </c>
      <c r="BG129" s="5">
        <v>29539555</v>
      </c>
      <c r="BH129" s="5">
        <v>27574156</v>
      </c>
      <c r="BI129" s="5">
        <v>28632139</v>
      </c>
      <c r="BJ129" s="5">
        <v>28395728</v>
      </c>
      <c r="BK129" s="5">
        <v>28251544</v>
      </c>
      <c r="BL129" s="5">
        <v>26781608</v>
      </c>
      <c r="BM129" s="5">
        <v>28575574</v>
      </c>
      <c r="BN129" s="5">
        <v>31123837</v>
      </c>
      <c r="BO129" s="6">
        <v>12.068564900749161</v>
      </c>
      <c r="BP129" s="6">
        <v>12.3948839856698</v>
      </c>
      <c r="BQ129" s="6">
        <v>12.270218960406829</v>
      </c>
      <c r="BR129" s="6">
        <v>11.75835195786769</v>
      </c>
      <c r="BS129" s="6">
        <v>12.54336954441041</v>
      </c>
      <c r="BT129" s="6">
        <v>11.559421449346511</v>
      </c>
      <c r="BU129" s="6">
        <v>11.346718799535029</v>
      </c>
      <c r="BV129" s="6">
        <v>11.350517926692291</v>
      </c>
      <c r="BW129" s="6">
        <v>10.930730498015199</v>
      </c>
      <c r="BX129" s="6">
        <v>10.870752748760941</v>
      </c>
      <c r="BY129" s="6">
        <v>11.358597609609619</v>
      </c>
      <c r="BZ129" s="6">
        <v>11.118364839653969</v>
      </c>
      <c r="CA129" s="6">
        <v>10.508872038015189</v>
      </c>
      <c r="CB129" s="6">
        <v>10.47818323111311</v>
      </c>
      <c r="CC129" s="6">
        <v>9.9252600785940608</v>
      </c>
      <c r="CD129" s="6">
        <v>9.8433825542180298</v>
      </c>
      <c r="CE129" s="6">
        <v>9.8838674235778701</v>
      </c>
      <c r="CF129" s="6">
        <v>9.7979313572185394</v>
      </c>
      <c r="CG129" s="6">
        <v>10.01989528350845</v>
      </c>
      <c r="CH129" s="6">
        <v>10.430001803393329</v>
      </c>
      <c r="CI129" s="6" t="s">
        <v>220</v>
      </c>
      <c r="CJ129" s="6" t="s">
        <v>220</v>
      </c>
      <c r="CK129" s="6" t="s">
        <v>220</v>
      </c>
      <c r="CL129" s="6" t="s">
        <v>220</v>
      </c>
      <c r="CM129" s="6" t="s">
        <v>220</v>
      </c>
      <c r="CN129" s="6" t="s">
        <v>220</v>
      </c>
      <c r="CO129" s="6" t="s">
        <v>220</v>
      </c>
      <c r="CP129" s="6" t="s">
        <v>220</v>
      </c>
      <c r="CQ129" s="6" t="s">
        <v>220</v>
      </c>
      <c r="CR129" s="6" t="s">
        <v>220</v>
      </c>
      <c r="CS129" s="6" t="s">
        <v>220</v>
      </c>
      <c r="CT129" s="6" t="s">
        <v>220</v>
      </c>
      <c r="CU129" s="6">
        <v>11.81554657432377</v>
      </c>
      <c r="CV129" s="6">
        <v>12.08922142972496</v>
      </c>
      <c r="CW129" s="6">
        <v>12.00685071628277</v>
      </c>
      <c r="CX129" s="6">
        <v>11.157113315708189</v>
      </c>
      <c r="CY129" s="6">
        <v>11.219431739033929</v>
      </c>
      <c r="CZ129" s="6">
        <v>10.024273468239739</v>
      </c>
      <c r="DA129" s="6">
        <v>9.6589978468417304</v>
      </c>
      <c r="DB129" s="6">
        <v>9.6345720854572505</v>
      </c>
      <c r="DC129" s="6">
        <v>9.6448380307120605</v>
      </c>
      <c r="DD129" s="6">
        <v>9.8471382972680406</v>
      </c>
      <c r="DE129" s="6">
        <v>10.084997956285079</v>
      </c>
      <c r="DF129" s="6">
        <v>9.5585833378207692</v>
      </c>
      <c r="DG129" s="6">
        <v>8.8609371430840493</v>
      </c>
      <c r="DH129" s="6">
        <v>8.6740528469737495</v>
      </c>
      <c r="DI129" s="6">
        <v>8.2048698225642394</v>
      </c>
      <c r="DJ129" s="6">
        <v>8.1336497184603704</v>
      </c>
      <c r="DK129" s="6">
        <v>8.1544863763190598</v>
      </c>
      <c r="DL129" s="6">
        <v>8.3162896578534706</v>
      </c>
      <c r="DM129" s="6">
        <v>8.3958483445330394</v>
      </c>
      <c r="DN129" s="6">
        <v>8.2446232535311594</v>
      </c>
      <c r="DO129" s="6" t="s">
        <v>220</v>
      </c>
      <c r="DP129" s="6" t="s">
        <v>220</v>
      </c>
      <c r="DQ129" s="6" t="s">
        <v>220</v>
      </c>
      <c r="DR129" s="6" t="s">
        <v>220</v>
      </c>
      <c r="DS129" s="6" t="s">
        <v>220</v>
      </c>
      <c r="DT129" s="6" t="s">
        <v>220</v>
      </c>
      <c r="DU129" s="6" t="s">
        <v>220</v>
      </c>
      <c r="DV129" s="6" t="s">
        <v>220</v>
      </c>
      <c r="DW129" s="6" t="s">
        <v>220</v>
      </c>
      <c r="DX129" s="6" t="s">
        <v>220</v>
      </c>
      <c r="DY129" s="6" t="s">
        <v>220</v>
      </c>
      <c r="DZ129" s="6" t="s">
        <v>220</v>
      </c>
      <c r="EA129" s="6">
        <v>8.4557235911069792</v>
      </c>
      <c r="EB129" s="6">
        <v>8.5055510183525112</v>
      </c>
      <c r="EC129" s="6">
        <v>8.58465185913734</v>
      </c>
      <c r="ED129" s="6">
        <v>7.7608133587958701</v>
      </c>
      <c r="EE129" s="6">
        <v>7.8960018729647965</v>
      </c>
      <c r="EF129" s="6">
        <v>6.8851016868348918</v>
      </c>
      <c r="EG129" s="6">
        <v>7.0071812710570525</v>
      </c>
      <c r="EH129" s="6">
        <v>7.3484147839320402</v>
      </c>
      <c r="EI129" s="6">
        <v>6.8667110924829649</v>
      </c>
      <c r="EJ129" s="6">
        <v>8.1576663218635375</v>
      </c>
      <c r="EK129" s="6">
        <v>10.658224104406001</v>
      </c>
      <c r="EL129" s="6">
        <v>10.240953631147038</v>
      </c>
      <c r="EM129" s="6">
        <v>9.6316487895666913</v>
      </c>
      <c r="EN129" s="6">
        <v>9.5305265556810532</v>
      </c>
      <c r="EO129" s="6">
        <v>8.6387153704559143</v>
      </c>
      <c r="EP129" s="6">
        <v>8.6680212025191032</v>
      </c>
      <c r="EQ129" s="6">
        <v>8.9016922282632347</v>
      </c>
      <c r="ER129" s="6">
        <v>9.0919101512598015</v>
      </c>
      <c r="ES129" s="6">
        <v>9.6723275873661656</v>
      </c>
      <c r="ET129" s="6">
        <v>10.430001803393337</v>
      </c>
      <c r="EU129" s="6" t="s">
        <v>220</v>
      </c>
      <c r="EV129" s="6" t="s">
        <v>220</v>
      </c>
      <c r="EW129" s="6" t="s">
        <v>220</v>
      </c>
      <c r="EX129" s="6" t="s">
        <v>220</v>
      </c>
      <c r="EY129" s="6" t="s">
        <v>220</v>
      </c>
      <c r="EZ129" s="6" t="s">
        <v>220</v>
      </c>
      <c r="FA129" s="6" t="s">
        <v>220</v>
      </c>
      <c r="FB129" s="6" t="s">
        <v>220</v>
      </c>
      <c r="FC129" s="6" t="s">
        <v>220</v>
      </c>
      <c r="FD129" s="6" t="s">
        <v>220</v>
      </c>
      <c r="FE129" s="6" t="s">
        <v>220</v>
      </c>
      <c r="FF129" s="6" t="s">
        <v>220</v>
      </c>
      <c r="FG129" s="6">
        <v>5.6133712166440848</v>
      </c>
      <c r="FH129" s="6">
        <v>5.6625779586607123</v>
      </c>
      <c r="FI129" s="6">
        <v>5.6230369806334428</v>
      </c>
      <c r="FJ129" s="6">
        <v>5.0785055029821757</v>
      </c>
      <c r="FK129" s="6">
        <v>5.2319539746392705</v>
      </c>
      <c r="FL129" s="6">
        <v>4.6268002156030423</v>
      </c>
      <c r="FM129" s="6">
        <v>4.7302465119120924</v>
      </c>
      <c r="FN129" s="6">
        <v>4.8453241402979055</v>
      </c>
      <c r="FO129" s="6">
        <v>4.7740040323085982</v>
      </c>
      <c r="FP129" s="6">
        <v>5.6396113990388059</v>
      </c>
      <c r="FQ129" s="6">
        <v>8.8796007568389186</v>
      </c>
      <c r="FR129" s="6">
        <v>8.6572853527486782</v>
      </c>
      <c r="FS129" s="6">
        <v>7.9763969111391111</v>
      </c>
      <c r="FT129" s="6">
        <v>7.7415008154117979</v>
      </c>
      <c r="FU129" s="6">
        <v>7.0038271485432935</v>
      </c>
      <c r="FV129" s="6">
        <v>7.0458367244741833</v>
      </c>
      <c r="FW129" s="6">
        <v>7.1425025064686691</v>
      </c>
      <c r="FX129" s="6">
        <v>7.3987533494915967</v>
      </c>
      <c r="FY129" s="6">
        <v>7.8547180134349981</v>
      </c>
      <c r="FZ129" s="6">
        <v>8.244623253531163</v>
      </c>
      <c r="GA129" s="6" t="s">
        <v>220</v>
      </c>
      <c r="GB129" s="6" t="s">
        <v>220</v>
      </c>
      <c r="GC129" s="6" t="s">
        <v>220</v>
      </c>
      <c r="GD129" s="6" t="s">
        <v>220</v>
      </c>
      <c r="GE129" s="6" t="s">
        <v>220</v>
      </c>
      <c r="GF129" s="6" t="s">
        <v>220</v>
      </c>
      <c r="GG129" s="6" t="s">
        <v>220</v>
      </c>
      <c r="GH129" s="6" t="s">
        <v>220</v>
      </c>
      <c r="GI129" s="6" t="s">
        <v>220</v>
      </c>
      <c r="GJ129" s="6" t="s">
        <v>220</v>
      </c>
      <c r="GK129" s="6" t="s">
        <v>220</v>
      </c>
      <c r="GL129" s="6" t="s">
        <v>220</v>
      </c>
      <c r="GM129" s="5">
        <v>936429</v>
      </c>
      <c r="GN129" s="5">
        <v>933566</v>
      </c>
      <c r="GO129" s="5">
        <v>930293</v>
      </c>
      <c r="GP129" s="5">
        <v>925014</v>
      </c>
      <c r="GQ129" s="5">
        <v>921461</v>
      </c>
      <c r="GR129" s="5">
        <v>919752</v>
      </c>
      <c r="GS129" s="5">
        <v>919344</v>
      </c>
      <c r="GT129" s="5">
        <v>918450</v>
      </c>
      <c r="GU129" s="5">
        <v>921314</v>
      </c>
      <c r="GV129" s="5">
        <v>922104</v>
      </c>
      <c r="GW129" s="5">
        <v>922861</v>
      </c>
      <c r="GX129" s="5">
        <v>924968</v>
      </c>
      <c r="GY129" s="5">
        <v>925360</v>
      </c>
      <c r="GZ129" s="5">
        <v>927153</v>
      </c>
      <c r="HA129" s="5">
        <v>920448</v>
      </c>
      <c r="HB129" s="5">
        <v>910954</v>
      </c>
      <c r="HC129" s="5">
        <v>905264</v>
      </c>
      <c r="HD129" s="5">
        <v>901371</v>
      </c>
      <c r="HE129" s="5">
        <v>894975</v>
      </c>
      <c r="HF129" s="5">
        <v>888259</v>
      </c>
      <c r="HG129" s="5" t="s">
        <v>220</v>
      </c>
      <c r="HH129" s="5" t="s">
        <v>220</v>
      </c>
      <c r="HI129" s="5" t="s">
        <v>220</v>
      </c>
      <c r="HJ129" s="5" t="s">
        <v>220</v>
      </c>
      <c r="HK129" s="5" t="s">
        <v>220</v>
      </c>
      <c r="HL129" s="5" t="s">
        <v>220</v>
      </c>
      <c r="HM129" s="5" t="s">
        <v>220</v>
      </c>
      <c r="HN129" s="5" t="s">
        <v>220</v>
      </c>
      <c r="HO129" s="5" t="s">
        <v>220</v>
      </c>
      <c r="HP129" s="5" t="s">
        <v>220</v>
      </c>
      <c r="HQ129" s="5" t="s">
        <v>220</v>
      </c>
      <c r="HR129" s="5" t="s">
        <v>220</v>
      </c>
      <c r="HS129" s="5">
        <v>1052921</v>
      </c>
      <c r="HT129" s="5">
        <v>1050129</v>
      </c>
      <c r="HU129" s="5">
        <v>1046760</v>
      </c>
      <c r="HV129" s="5">
        <v>1041123</v>
      </c>
      <c r="HW129" s="5">
        <v>1037216</v>
      </c>
      <c r="HX129" s="5">
        <v>1035096</v>
      </c>
      <c r="HY129" s="5">
        <v>1032776</v>
      </c>
      <c r="HZ129" s="5">
        <v>1031761</v>
      </c>
      <c r="IA129" s="5">
        <v>1034534</v>
      </c>
      <c r="IB129" s="5">
        <v>1036981</v>
      </c>
      <c r="IC129" s="5">
        <v>1037998</v>
      </c>
      <c r="ID129" s="5">
        <v>1040518</v>
      </c>
      <c r="IE129" s="5">
        <v>1040662</v>
      </c>
      <c r="IF129" s="5">
        <v>1041985</v>
      </c>
      <c r="IG129" s="5">
        <v>1034352</v>
      </c>
      <c r="IH129" s="5">
        <v>1023509</v>
      </c>
      <c r="II129" s="5">
        <v>1015524</v>
      </c>
      <c r="IJ129" s="5">
        <v>1008277</v>
      </c>
      <c r="IK129" s="5">
        <v>1001534</v>
      </c>
      <c r="IL129" s="5">
        <v>993655</v>
      </c>
      <c r="IM129" s="5" t="s">
        <v>220</v>
      </c>
      <c r="IN129" s="5" t="s">
        <v>220</v>
      </c>
      <c r="IO129" s="5" t="s">
        <v>220</v>
      </c>
      <c r="IP129" s="5" t="s">
        <v>220</v>
      </c>
      <c r="IQ129" s="5" t="s">
        <v>220</v>
      </c>
      <c r="IR129" s="5" t="s">
        <v>220</v>
      </c>
      <c r="IS129" s="5" t="s">
        <v>220</v>
      </c>
      <c r="IT129" s="5" t="s">
        <v>220</v>
      </c>
      <c r="IU129" s="5" t="s">
        <v>220</v>
      </c>
      <c r="IV129" s="5" t="s">
        <v>220</v>
      </c>
      <c r="IW129" s="5" t="s">
        <v>220</v>
      </c>
      <c r="IX129" s="5" t="s">
        <v>220</v>
      </c>
      <c r="IY129">
        <v>23441457</v>
      </c>
      <c r="IZ129">
        <v>24413580</v>
      </c>
      <c r="JA129">
        <v>23411957</v>
      </c>
      <c r="JB129">
        <v>24226773</v>
      </c>
      <c r="JC129">
        <v>24291651</v>
      </c>
      <c r="JD129">
        <v>24927292</v>
      </c>
      <c r="JE129">
        <v>24304505</v>
      </c>
      <c r="JF129">
        <v>24440821</v>
      </c>
      <c r="JG129">
        <v>24656347</v>
      </c>
      <c r="JH129">
        <v>24155370</v>
      </c>
      <c r="JI129">
        <v>22856647</v>
      </c>
      <c r="JJ129">
        <v>25278975</v>
      </c>
      <c r="JK129">
        <v>26051675</v>
      </c>
      <c r="JL129">
        <v>25431322</v>
      </c>
      <c r="JM129">
        <v>26012578</v>
      </c>
      <c r="JN129">
        <v>24869949</v>
      </c>
      <c r="JO129">
        <v>24673159</v>
      </c>
      <c r="JP129">
        <v>24740695</v>
      </c>
      <c r="JQ129">
        <v>24603353</v>
      </c>
      <c r="JR129">
        <v>25179307</v>
      </c>
      <c r="JS129" t="s">
        <v>220</v>
      </c>
      <c r="JT129" t="s">
        <v>220</v>
      </c>
      <c r="JU129" t="s">
        <v>220</v>
      </c>
      <c r="JV129" t="s">
        <v>220</v>
      </c>
      <c r="JW129" t="s">
        <v>220</v>
      </c>
      <c r="JX129" t="s">
        <v>220</v>
      </c>
      <c r="JY129" t="s">
        <v>220</v>
      </c>
      <c r="JZ129" t="s">
        <v>220</v>
      </c>
      <c r="KA129" t="s">
        <v>220</v>
      </c>
      <c r="KB129" t="s">
        <v>220</v>
      </c>
      <c r="KC129" t="s">
        <v>220</v>
      </c>
      <c r="KD129" t="s">
        <v>220</v>
      </c>
    </row>
    <row r="130" spans="1:290" hidden="1" x14ac:dyDescent="0.3">
      <c r="A130" s="1" t="s">
        <v>128</v>
      </c>
      <c r="B130" s="2">
        <v>4057015</v>
      </c>
      <c r="C130" s="5">
        <v>14410513</v>
      </c>
      <c r="D130" s="5">
        <v>14940366</v>
      </c>
      <c r="E130" s="5">
        <v>13538862</v>
      </c>
      <c r="F130" s="5">
        <v>14314364</v>
      </c>
      <c r="G130" s="5">
        <v>14173918</v>
      </c>
      <c r="H130" s="5">
        <v>10206657</v>
      </c>
      <c r="I130" s="5">
        <v>10834999</v>
      </c>
      <c r="J130" s="5">
        <v>12413637</v>
      </c>
      <c r="K130" s="5">
        <v>14950412</v>
      </c>
      <c r="L130" s="5">
        <v>7581518</v>
      </c>
      <c r="M130" s="5">
        <v>7338988</v>
      </c>
      <c r="N130" s="5">
        <v>7527989</v>
      </c>
      <c r="O130" s="5">
        <v>7674434</v>
      </c>
      <c r="P130" s="5">
        <v>7207804</v>
      </c>
      <c r="Q130" s="5">
        <v>7679308</v>
      </c>
      <c r="R130" s="5">
        <v>7116217</v>
      </c>
      <c r="S130" s="5">
        <v>7183630</v>
      </c>
      <c r="T130" s="5">
        <v>7219163</v>
      </c>
      <c r="U130" s="5">
        <v>6819519</v>
      </c>
      <c r="V130" s="5">
        <v>6538625</v>
      </c>
      <c r="W130" s="5">
        <v>6546137</v>
      </c>
      <c r="X130" s="5">
        <v>6399068</v>
      </c>
      <c r="Y130" s="5">
        <v>6379107</v>
      </c>
      <c r="Z130" s="5">
        <v>6559464</v>
      </c>
      <c r="AA130" s="5">
        <v>6537261</v>
      </c>
      <c r="AB130" s="5">
        <v>6170618</v>
      </c>
      <c r="AC130" s="5">
        <v>6142004</v>
      </c>
      <c r="AD130" s="5">
        <v>5728601</v>
      </c>
      <c r="AE130" s="5">
        <v>5958319</v>
      </c>
      <c r="AF130" s="5">
        <v>5498098</v>
      </c>
      <c r="AG130" s="5">
        <v>5725511</v>
      </c>
      <c r="AH130" s="5">
        <v>5668362</v>
      </c>
      <c r="AI130" s="5">
        <v>46457835</v>
      </c>
      <c r="AJ130" s="5">
        <v>47557544</v>
      </c>
      <c r="AK130" s="5">
        <v>45688514</v>
      </c>
      <c r="AL130" s="5">
        <v>45870876</v>
      </c>
      <c r="AM130" s="5">
        <v>45685751</v>
      </c>
      <c r="AN130" s="5">
        <v>15591760</v>
      </c>
      <c r="AO130" s="5">
        <v>60639578</v>
      </c>
      <c r="AP130" s="5">
        <v>63522830</v>
      </c>
      <c r="AQ130" s="5">
        <v>74461246</v>
      </c>
      <c r="AR130" s="5">
        <v>54151721</v>
      </c>
      <c r="AS130" s="5">
        <v>53288948</v>
      </c>
      <c r="AT130" s="5">
        <v>60346827</v>
      </c>
      <c r="AU130" s="5">
        <v>59895793</v>
      </c>
      <c r="AV130" s="5">
        <v>54381944</v>
      </c>
      <c r="AW130" s="5">
        <v>57443126</v>
      </c>
      <c r="AX130" s="5">
        <v>57658526</v>
      </c>
      <c r="AY130" s="5">
        <v>59854026</v>
      </c>
      <c r="AZ130" s="5">
        <v>54048545</v>
      </c>
      <c r="BA130" s="5">
        <v>164081191</v>
      </c>
      <c r="BB130" s="5">
        <v>56484928</v>
      </c>
      <c r="BC130" s="5">
        <v>50852755</v>
      </c>
      <c r="BD130" s="5">
        <v>53550978</v>
      </c>
      <c r="BE130" s="5">
        <v>56130753</v>
      </c>
      <c r="BF130" s="5">
        <v>52778817</v>
      </c>
      <c r="BG130" s="5">
        <v>45864403</v>
      </c>
      <c r="BH130" s="5">
        <v>44210438</v>
      </c>
      <c r="BI130" s="5">
        <v>45170418</v>
      </c>
      <c r="BJ130" s="5">
        <v>45224492</v>
      </c>
      <c r="BK130" s="5">
        <v>43777761</v>
      </c>
      <c r="BL130" s="5">
        <v>36767420</v>
      </c>
      <c r="BM130" s="5">
        <v>37294961</v>
      </c>
      <c r="BN130" s="5">
        <v>34129820</v>
      </c>
      <c r="BO130" s="6">
        <v>12.194626923538539</v>
      </c>
      <c r="BP130" s="6">
        <v>12.457863839676349</v>
      </c>
      <c r="BQ130" s="6">
        <v>12.8002200517723</v>
      </c>
      <c r="BR130" s="6">
        <v>13.26321495299403</v>
      </c>
      <c r="BS130" s="6">
        <v>13.685062851368491</v>
      </c>
      <c r="BT130" s="6">
        <v>14.26350469110503</v>
      </c>
      <c r="BU130" s="6">
        <v>13.36219781838466</v>
      </c>
      <c r="BV130" s="6">
        <v>12.342023534279271</v>
      </c>
      <c r="BW130" s="6">
        <v>11.20223308896102</v>
      </c>
      <c r="BX130" s="6">
        <v>9.7019383405757509</v>
      </c>
      <c r="BY130" s="6">
        <v>8.6910892891499394</v>
      </c>
      <c r="BZ130" s="6">
        <v>8.0070520825681299</v>
      </c>
      <c r="CA130" s="6">
        <v>7.7184584556984897</v>
      </c>
      <c r="CB130" s="6">
        <v>7.5252462469845103</v>
      </c>
      <c r="CC130" s="6">
        <v>6.5609166867639601</v>
      </c>
      <c r="CD130" s="6">
        <v>6.6259221718505703</v>
      </c>
      <c r="CE130" s="6">
        <v>6.6028317159987298</v>
      </c>
      <c r="CF130" s="6">
        <v>6.5826190653958001</v>
      </c>
      <c r="CG130" s="6">
        <v>6.5168525815383704</v>
      </c>
      <c r="CH130" s="6">
        <v>6.5685216693111999</v>
      </c>
      <c r="CI130" s="6" t="s">
        <v>220</v>
      </c>
      <c r="CJ130" s="6" t="s">
        <v>220</v>
      </c>
      <c r="CK130" s="6" t="s">
        <v>220</v>
      </c>
      <c r="CL130" s="6" t="s">
        <v>220</v>
      </c>
      <c r="CM130" s="6" t="s">
        <v>220</v>
      </c>
      <c r="CN130" s="6" t="s">
        <v>220</v>
      </c>
      <c r="CO130" s="6" t="s">
        <v>220</v>
      </c>
      <c r="CP130" s="6" t="s">
        <v>220</v>
      </c>
      <c r="CQ130" s="6" t="s">
        <v>220</v>
      </c>
      <c r="CR130" s="6" t="s">
        <v>220</v>
      </c>
      <c r="CS130" s="6" t="s">
        <v>220</v>
      </c>
      <c r="CT130" s="6" t="s">
        <v>220</v>
      </c>
      <c r="CU130" s="6">
        <v>11.964809678090241</v>
      </c>
      <c r="CV130" s="6">
        <v>12.152931105696011</v>
      </c>
      <c r="CW130" s="6">
        <v>12.551635151453031</v>
      </c>
      <c r="CX130" s="6">
        <v>12.676311491602799</v>
      </c>
      <c r="CY130" s="6">
        <v>12.44169835005547</v>
      </c>
      <c r="CZ130" s="6">
        <v>12.62072653957439</v>
      </c>
      <c r="DA130" s="6">
        <v>11.23424882128173</v>
      </c>
      <c r="DB130" s="6">
        <v>9.5490485242825294</v>
      </c>
      <c r="DC130" s="6">
        <v>8.4098972996568406</v>
      </c>
      <c r="DD130" s="6">
        <v>7.1508457594765202</v>
      </c>
      <c r="DE130" s="6">
        <v>6.7486742962961799</v>
      </c>
      <c r="DF130" s="6">
        <v>6.1372496819336098</v>
      </c>
      <c r="DG130" s="6">
        <v>5.83465829997985</v>
      </c>
      <c r="DH130" s="6">
        <v>5.72064046655849</v>
      </c>
      <c r="DI130" s="6">
        <v>4.8355598615032802</v>
      </c>
      <c r="DJ130" s="6">
        <v>4.8171380245239002</v>
      </c>
      <c r="DK130" s="6">
        <v>4.8529590715902504</v>
      </c>
      <c r="DL130" s="6">
        <v>4.8204559384876298</v>
      </c>
      <c r="DM130" s="6">
        <v>4.7604823594293402</v>
      </c>
      <c r="DN130" s="6">
        <v>4.6084757781735597</v>
      </c>
      <c r="DO130" s="6" t="s">
        <v>220</v>
      </c>
      <c r="DP130" s="6" t="s">
        <v>220</v>
      </c>
      <c r="DQ130" s="6" t="s">
        <v>220</v>
      </c>
      <c r="DR130" s="6" t="s">
        <v>220</v>
      </c>
      <c r="DS130" s="6" t="s">
        <v>220</v>
      </c>
      <c r="DT130" s="6" t="s">
        <v>220</v>
      </c>
      <c r="DU130" s="6" t="s">
        <v>220</v>
      </c>
      <c r="DV130" s="6" t="s">
        <v>220</v>
      </c>
      <c r="DW130" s="6" t="s">
        <v>220</v>
      </c>
      <c r="DX130" s="6" t="s">
        <v>220</v>
      </c>
      <c r="DY130" s="6" t="s">
        <v>220</v>
      </c>
      <c r="DZ130" s="6" t="s">
        <v>220</v>
      </c>
      <c r="EA130" s="6">
        <v>10.280237768079457</v>
      </c>
      <c r="EB130" s="6">
        <v>10.6268724206267</v>
      </c>
      <c r="EC130" s="6">
        <v>10.947869108358656</v>
      </c>
      <c r="ED130" s="6">
        <v>11.423190020876932</v>
      </c>
      <c r="EE130" s="6">
        <v>11.503072051072964</v>
      </c>
      <c r="EF130" s="6">
        <v>11.874968615076856</v>
      </c>
      <c r="EG130" s="6">
        <v>11.47856224904533</v>
      </c>
      <c r="EH130" s="6">
        <v>11.299724156527656</v>
      </c>
      <c r="EI130" s="6">
        <v>11.140609936094229</v>
      </c>
      <c r="EJ130" s="6">
        <v>9.7019105806924912</v>
      </c>
      <c r="EK130" s="6">
        <v>8.6910892891499483</v>
      </c>
      <c r="EL130" s="6">
        <v>8.0070520825681335</v>
      </c>
      <c r="EM130" s="6">
        <v>7.7184584556984923</v>
      </c>
      <c r="EN130" s="6">
        <v>7.5252462469845183</v>
      </c>
      <c r="EO130" s="6">
        <v>6.5609166867639637</v>
      </c>
      <c r="EP130" s="6">
        <v>6.6259221718505774</v>
      </c>
      <c r="EQ130" s="6">
        <v>6.602831715998736</v>
      </c>
      <c r="ER130" s="6">
        <v>6.5826190653958081</v>
      </c>
      <c r="ES130" s="6">
        <v>6.5168525815383749</v>
      </c>
      <c r="ET130" s="6">
        <v>6.5685216693112087</v>
      </c>
      <c r="EU130" s="6" t="s">
        <v>220</v>
      </c>
      <c r="EV130" s="6" t="s">
        <v>220</v>
      </c>
      <c r="EW130" s="6" t="s">
        <v>220</v>
      </c>
      <c r="EX130" s="6" t="s">
        <v>220</v>
      </c>
      <c r="EY130" s="6" t="s">
        <v>220</v>
      </c>
      <c r="EZ130" s="6" t="s">
        <v>220</v>
      </c>
      <c r="FA130" s="6" t="s">
        <v>220</v>
      </c>
      <c r="FB130" s="6" t="s">
        <v>220</v>
      </c>
      <c r="FC130" s="6" t="s">
        <v>220</v>
      </c>
      <c r="FD130" s="6" t="s">
        <v>220</v>
      </c>
      <c r="FE130" s="6" t="s">
        <v>220</v>
      </c>
      <c r="FF130" s="6" t="s">
        <v>220</v>
      </c>
      <c r="FG130" s="6">
        <v>5.7555427195934659</v>
      </c>
      <c r="FH130" s="6">
        <v>6.304485963087421</v>
      </c>
      <c r="FI130" s="6">
        <v>6.1341347366648487</v>
      </c>
      <c r="FJ130" s="6">
        <v>6.480934914011578</v>
      </c>
      <c r="FK130" s="6">
        <v>6.352507130915825</v>
      </c>
      <c r="FL130" s="6">
        <v>6.5794065367157488</v>
      </c>
      <c r="FM130" s="6">
        <v>6.4973020793355269</v>
      </c>
      <c r="FN130" s="6">
        <v>7.1329900686742516</v>
      </c>
      <c r="FO130" s="6">
        <v>7.7621304563665676</v>
      </c>
      <c r="FP130" s="6">
        <v>7.150536877198804</v>
      </c>
      <c r="FQ130" s="6">
        <v>6.7486742962961861</v>
      </c>
      <c r="FR130" s="6">
        <v>6.1372496819336142</v>
      </c>
      <c r="FS130" s="6">
        <v>5.8346582999798544</v>
      </c>
      <c r="FT130" s="6">
        <v>5.7206404665584989</v>
      </c>
      <c r="FU130" s="6">
        <v>4.8355598615032811</v>
      </c>
      <c r="FV130" s="6">
        <v>4.8171380245239082</v>
      </c>
      <c r="FW130" s="6">
        <v>4.8529590715902522</v>
      </c>
      <c r="FX130" s="6">
        <v>4.8204559384876333</v>
      </c>
      <c r="FY130" s="6">
        <v>4.1428356196271743</v>
      </c>
      <c r="FZ130" s="6">
        <v>4.0345860884590845</v>
      </c>
      <c r="GA130" s="6" t="s">
        <v>220</v>
      </c>
      <c r="GB130" s="6" t="s">
        <v>220</v>
      </c>
      <c r="GC130" s="6" t="s">
        <v>220</v>
      </c>
      <c r="GD130" s="6" t="s">
        <v>220</v>
      </c>
      <c r="GE130" s="6" t="s">
        <v>220</v>
      </c>
      <c r="GF130" s="6" t="s">
        <v>220</v>
      </c>
      <c r="GG130" s="6" t="s">
        <v>220</v>
      </c>
      <c r="GH130" s="6" t="s">
        <v>220</v>
      </c>
      <c r="GI130" s="6" t="s">
        <v>220</v>
      </c>
      <c r="GJ130" s="6" t="s">
        <v>220</v>
      </c>
      <c r="GK130" s="6" t="s">
        <v>220</v>
      </c>
      <c r="GL130" s="6" t="s">
        <v>220</v>
      </c>
      <c r="GM130" s="5">
        <v>1297029</v>
      </c>
      <c r="GN130" s="5">
        <v>1292374</v>
      </c>
      <c r="GO130" s="5">
        <v>1282558</v>
      </c>
      <c r="GP130" s="5">
        <v>1278484</v>
      </c>
      <c r="GQ130" s="5">
        <v>1276363</v>
      </c>
      <c r="GR130" s="5">
        <v>1276023</v>
      </c>
      <c r="GS130" s="5">
        <v>1273602</v>
      </c>
      <c r="GT130" s="5">
        <v>1273361</v>
      </c>
      <c r="GU130" s="5">
        <v>1273589</v>
      </c>
      <c r="GV130" s="5">
        <v>606319</v>
      </c>
      <c r="GW130" s="5">
        <v>607807</v>
      </c>
      <c r="GX130" s="5">
        <v>609365</v>
      </c>
      <c r="GY130" s="5">
        <v>609974</v>
      </c>
      <c r="GZ130" s="5">
        <v>609476</v>
      </c>
      <c r="HA130" s="5">
        <v>608871</v>
      </c>
      <c r="HB130" s="5">
        <v>607709</v>
      </c>
      <c r="HC130" s="5">
        <v>603494</v>
      </c>
      <c r="HD130" s="5">
        <v>602218</v>
      </c>
      <c r="HE130" s="5">
        <v>600703</v>
      </c>
      <c r="HF130" s="5">
        <v>598202</v>
      </c>
      <c r="HG130" s="5" t="s">
        <v>220</v>
      </c>
      <c r="HH130" s="5" t="s">
        <v>220</v>
      </c>
      <c r="HI130" s="5" t="s">
        <v>220</v>
      </c>
      <c r="HJ130" s="5" t="s">
        <v>220</v>
      </c>
      <c r="HK130" s="5" t="s">
        <v>220</v>
      </c>
      <c r="HL130" s="5" t="s">
        <v>220</v>
      </c>
      <c r="HM130" s="5" t="s">
        <v>220</v>
      </c>
      <c r="HN130" s="5" t="s">
        <v>220</v>
      </c>
      <c r="HO130" s="5" t="s">
        <v>220</v>
      </c>
      <c r="HP130" s="5" t="s">
        <v>220</v>
      </c>
      <c r="HQ130" s="5" t="s">
        <v>220</v>
      </c>
      <c r="HR130" s="5" t="s">
        <v>220</v>
      </c>
      <c r="HS130" s="5">
        <v>1490119</v>
      </c>
      <c r="HT130" s="5">
        <v>1484321</v>
      </c>
      <c r="HU130" s="5">
        <v>1472768</v>
      </c>
      <c r="HV130" s="5">
        <v>1467725</v>
      </c>
      <c r="HW130" s="5">
        <v>1464068</v>
      </c>
      <c r="HX130" s="5">
        <v>1463883</v>
      </c>
      <c r="HY130" s="5">
        <v>1460980</v>
      </c>
      <c r="HZ130" s="5">
        <v>1460393</v>
      </c>
      <c r="IA130" s="5">
        <v>1459876</v>
      </c>
      <c r="IB130" s="5">
        <v>709295</v>
      </c>
      <c r="IC130" s="5">
        <v>710161</v>
      </c>
      <c r="ID130" s="5">
        <v>711447</v>
      </c>
      <c r="IE130" s="5">
        <v>711406</v>
      </c>
      <c r="IF130" s="5">
        <v>710212</v>
      </c>
      <c r="IG130" s="5">
        <v>708823</v>
      </c>
      <c r="IH130" s="5">
        <v>706840</v>
      </c>
      <c r="II130" s="5">
        <v>701534</v>
      </c>
      <c r="IJ130" s="5">
        <v>699519</v>
      </c>
      <c r="IK130" s="5">
        <v>696910</v>
      </c>
      <c r="IL130" s="5">
        <v>692901</v>
      </c>
      <c r="IM130" s="5" t="s">
        <v>220</v>
      </c>
      <c r="IN130" s="5" t="s">
        <v>220</v>
      </c>
      <c r="IO130" s="5" t="s">
        <v>220</v>
      </c>
      <c r="IP130" s="5" t="s">
        <v>220</v>
      </c>
      <c r="IQ130" s="5" t="s">
        <v>220</v>
      </c>
      <c r="IR130" s="5" t="s">
        <v>220</v>
      </c>
      <c r="IS130" s="5" t="s">
        <v>220</v>
      </c>
      <c r="IT130" s="5" t="s">
        <v>220</v>
      </c>
      <c r="IU130" s="5" t="s">
        <v>220</v>
      </c>
      <c r="IV130" s="5" t="s">
        <v>220</v>
      </c>
      <c r="IW130" s="5" t="s">
        <v>220</v>
      </c>
      <c r="IX130" s="5" t="s">
        <v>220</v>
      </c>
      <c r="IY130">
        <v>43521821</v>
      </c>
      <c r="IZ130">
        <v>44561936</v>
      </c>
      <c r="JA130">
        <v>42709414</v>
      </c>
      <c r="JB130">
        <v>43388632</v>
      </c>
      <c r="JC130">
        <v>43415882</v>
      </c>
      <c r="JD130">
        <v>43700294</v>
      </c>
      <c r="JE130">
        <v>44714621</v>
      </c>
      <c r="JF130">
        <v>46904916</v>
      </c>
      <c r="JG130">
        <v>48427671</v>
      </c>
      <c r="JH130">
        <v>26199753</v>
      </c>
      <c r="JI130">
        <v>24936379</v>
      </c>
      <c r="JJ130">
        <v>27871540</v>
      </c>
      <c r="JK130">
        <v>27727742</v>
      </c>
      <c r="JL130">
        <v>25262084</v>
      </c>
      <c r="JM130">
        <v>28929494</v>
      </c>
      <c r="JN130">
        <v>27563877</v>
      </c>
      <c r="JO130">
        <v>27209193</v>
      </c>
      <c r="JP130">
        <v>27445018</v>
      </c>
      <c r="JQ130">
        <v>31076058</v>
      </c>
      <c r="JR130">
        <v>31543781</v>
      </c>
      <c r="JS130" t="s">
        <v>220</v>
      </c>
      <c r="JT130" t="s">
        <v>220</v>
      </c>
      <c r="JU130" t="s">
        <v>220</v>
      </c>
      <c r="JV130" t="s">
        <v>220</v>
      </c>
      <c r="JW130" t="s">
        <v>220</v>
      </c>
      <c r="JX130" t="s">
        <v>220</v>
      </c>
      <c r="JY130" t="s">
        <v>220</v>
      </c>
      <c r="JZ130" t="s">
        <v>220</v>
      </c>
      <c r="KA130" t="s">
        <v>220</v>
      </c>
      <c r="KB130" t="s">
        <v>220</v>
      </c>
      <c r="KC130" t="s">
        <v>220</v>
      </c>
      <c r="KD130" t="s">
        <v>220</v>
      </c>
    </row>
    <row r="131" spans="1:290" hidden="1" x14ac:dyDescent="0.3">
      <c r="A131" s="1" t="s">
        <v>129</v>
      </c>
      <c r="B131" s="2">
        <v>4057016</v>
      </c>
      <c r="C131" s="5">
        <v>9722351</v>
      </c>
      <c r="D131" s="5">
        <v>9728174</v>
      </c>
      <c r="E131" s="5">
        <v>8823492</v>
      </c>
      <c r="F131" s="5">
        <v>9290146</v>
      </c>
      <c r="G131" s="5">
        <v>9158424</v>
      </c>
      <c r="H131" s="5">
        <v>9391486</v>
      </c>
      <c r="I131" s="5">
        <v>9421829</v>
      </c>
      <c r="J131" s="5">
        <v>9157688</v>
      </c>
      <c r="K131" s="5">
        <v>9919418</v>
      </c>
      <c r="L131" s="5">
        <v>9552783</v>
      </c>
      <c r="M131" s="5">
        <v>8744394</v>
      </c>
      <c r="N131" s="5">
        <v>8962158</v>
      </c>
      <c r="O131" s="5">
        <v>8667389</v>
      </c>
      <c r="P131" s="5">
        <v>8717214</v>
      </c>
      <c r="Q131" s="5">
        <v>8548939</v>
      </c>
      <c r="R131" s="5">
        <v>7919389</v>
      </c>
      <c r="S131" s="5">
        <v>8184973</v>
      </c>
      <c r="T131" s="5">
        <v>8042862</v>
      </c>
      <c r="U131" s="5">
        <v>7981842</v>
      </c>
      <c r="V131" s="5">
        <v>7974248</v>
      </c>
      <c r="W131" s="5">
        <v>7508888</v>
      </c>
      <c r="X131" s="5">
        <v>7959571</v>
      </c>
      <c r="Y131" s="5">
        <v>7179431</v>
      </c>
      <c r="Z131" s="5">
        <v>7142685</v>
      </c>
      <c r="AA131" s="5">
        <v>6848424</v>
      </c>
      <c r="AB131" s="5">
        <v>6739224</v>
      </c>
      <c r="AC131" s="5">
        <v>6631288</v>
      </c>
      <c r="AD131" s="5">
        <v>5980308</v>
      </c>
      <c r="AE131" s="5">
        <v>6433480</v>
      </c>
      <c r="AF131" s="5">
        <v>6354479</v>
      </c>
      <c r="AG131" s="5">
        <v>5996127</v>
      </c>
      <c r="AH131" s="5">
        <v>6125798</v>
      </c>
      <c r="AI131" s="5">
        <v>29591331</v>
      </c>
      <c r="AJ131" s="5">
        <v>29445754</v>
      </c>
      <c r="AK131" s="5">
        <v>28111471</v>
      </c>
      <c r="AL131" s="5">
        <v>29762475</v>
      </c>
      <c r="AM131" s="5">
        <v>28867056</v>
      </c>
      <c r="AN131" s="5">
        <v>30234927</v>
      </c>
      <c r="AO131" s="5">
        <v>28578159</v>
      </c>
      <c r="AP131" s="5">
        <v>29446318</v>
      </c>
      <c r="AQ131" s="5">
        <v>29509572</v>
      </c>
      <c r="AR131" s="5">
        <v>28145638</v>
      </c>
      <c r="AS131" s="5">
        <v>26880647</v>
      </c>
      <c r="AT131" s="5">
        <v>28162429</v>
      </c>
      <c r="AU131" s="5">
        <v>27066293</v>
      </c>
      <c r="AV131" s="5">
        <v>26412872</v>
      </c>
      <c r="AW131" s="5">
        <v>26076616</v>
      </c>
      <c r="AX131" s="5">
        <v>24764862</v>
      </c>
      <c r="AY131" s="5">
        <v>25139931</v>
      </c>
      <c r="AZ131" s="5">
        <v>24924083</v>
      </c>
      <c r="BA131" s="5">
        <v>24940789</v>
      </c>
      <c r="BB131" s="5">
        <v>25258044</v>
      </c>
      <c r="BC131" s="5">
        <v>23842157</v>
      </c>
      <c r="BD131" s="5">
        <v>24370202</v>
      </c>
      <c r="BE131" s="5">
        <v>23384925</v>
      </c>
      <c r="BF131" s="5">
        <v>23016119</v>
      </c>
      <c r="BG131" s="5">
        <v>22680254</v>
      </c>
      <c r="BH131" s="5">
        <v>21199440</v>
      </c>
      <c r="BI131" s="5">
        <v>23305510</v>
      </c>
      <c r="BJ131" s="5">
        <v>23377927</v>
      </c>
      <c r="BK131" s="5">
        <v>22081763</v>
      </c>
      <c r="BL131" s="5">
        <v>20423679</v>
      </c>
      <c r="BM131" s="5">
        <v>19508207</v>
      </c>
      <c r="BN131" s="5">
        <v>19214152</v>
      </c>
      <c r="BO131" s="6">
        <v>9.1651382299262494</v>
      </c>
      <c r="BP131" s="6">
        <v>9.2622100239767402</v>
      </c>
      <c r="BQ131" s="6">
        <v>10.02036154838434</v>
      </c>
      <c r="BR131" s="6">
        <v>10.24681420507277</v>
      </c>
      <c r="BS131" s="6">
        <v>9.7883325777448107</v>
      </c>
      <c r="BT131" s="6">
        <v>9.8541892402993003</v>
      </c>
      <c r="BU131" s="6">
        <v>9.5623218963868197</v>
      </c>
      <c r="BV131" s="6">
        <v>9.5891561276164907</v>
      </c>
      <c r="BW131" s="6">
        <v>9.5118603756511408</v>
      </c>
      <c r="BX131" s="6">
        <v>9.3665050942217398</v>
      </c>
      <c r="BY131" s="6">
        <v>8.2100257605043794</v>
      </c>
      <c r="BZ131" s="6">
        <v>8.3815220781162498</v>
      </c>
      <c r="CA131" s="6">
        <v>8.1502985674576909</v>
      </c>
      <c r="CB131" s="6">
        <v>8.0163437501147108</v>
      </c>
      <c r="CC131" s="6">
        <v>7.7619456636665598</v>
      </c>
      <c r="CD131" s="6">
        <v>7.7202799357374596</v>
      </c>
      <c r="CE131" s="6">
        <v>7.3478556373979398</v>
      </c>
      <c r="CF131" s="6">
        <v>6.9335020295014296</v>
      </c>
      <c r="CG131" s="6">
        <v>7.2524738024130198</v>
      </c>
      <c r="CH131" s="6">
        <v>7.2189377606515297</v>
      </c>
      <c r="CI131" s="6" t="s">
        <v>220</v>
      </c>
      <c r="CJ131" s="6" t="s">
        <v>220</v>
      </c>
      <c r="CK131" s="6" t="s">
        <v>220</v>
      </c>
      <c r="CL131" s="6" t="s">
        <v>220</v>
      </c>
      <c r="CM131" s="6" t="s">
        <v>220</v>
      </c>
      <c r="CN131" s="6" t="s">
        <v>220</v>
      </c>
      <c r="CO131" s="6" t="s">
        <v>220</v>
      </c>
      <c r="CP131" s="6" t="s">
        <v>220</v>
      </c>
      <c r="CQ131" s="6" t="s">
        <v>220</v>
      </c>
      <c r="CR131" s="6" t="s">
        <v>220</v>
      </c>
      <c r="CS131" s="6" t="s">
        <v>220</v>
      </c>
      <c r="CT131" s="6" t="s">
        <v>220</v>
      </c>
      <c r="CU131" s="6">
        <v>7.1106670317734899</v>
      </c>
      <c r="CV131" s="6">
        <v>7.3136502879514103</v>
      </c>
      <c r="CW131" s="6">
        <v>7.76525406852475</v>
      </c>
      <c r="CX131" s="6">
        <v>7.7658271370468102</v>
      </c>
      <c r="CY131" s="6">
        <v>7.4206590273844402</v>
      </c>
      <c r="CZ131" s="6">
        <v>7.9327889930193001</v>
      </c>
      <c r="DA131" s="6">
        <v>7.6735739053283796</v>
      </c>
      <c r="DB131" s="6">
        <v>7.3699139590507103</v>
      </c>
      <c r="DC131" s="6">
        <v>7.6259963641060997</v>
      </c>
      <c r="DD131" s="6">
        <v>7.61221989905476</v>
      </c>
      <c r="DE131" s="6">
        <v>6.6299096643877702</v>
      </c>
      <c r="DF131" s="6">
        <v>7.0540873955933003</v>
      </c>
      <c r="DG131" s="6">
        <v>6.8087719776691502</v>
      </c>
      <c r="DH131" s="6">
        <v>6.6039540649718598</v>
      </c>
      <c r="DI131" s="6">
        <v>6.5656774550884904</v>
      </c>
      <c r="DJ131" s="6">
        <v>6.3625169023729002</v>
      </c>
      <c r="DK131" s="6">
        <v>6.0210133579623699</v>
      </c>
      <c r="DL131" s="6">
        <v>5.6143605211988996</v>
      </c>
      <c r="DM131" s="6">
        <v>5.8982535448391804</v>
      </c>
      <c r="DN131" s="6">
        <v>5.8272913522996301</v>
      </c>
      <c r="DO131" s="6" t="s">
        <v>220</v>
      </c>
      <c r="DP131" s="6" t="s">
        <v>220</v>
      </c>
      <c r="DQ131" s="6" t="s">
        <v>220</v>
      </c>
      <c r="DR131" s="6" t="s">
        <v>220</v>
      </c>
      <c r="DS131" s="6" t="s">
        <v>220</v>
      </c>
      <c r="DT131" s="6" t="s">
        <v>220</v>
      </c>
      <c r="DU131" s="6" t="s">
        <v>220</v>
      </c>
      <c r="DV131" s="6" t="s">
        <v>220</v>
      </c>
      <c r="DW131" s="6" t="s">
        <v>220</v>
      </c>
      <c r="DX131" s="6" t="s">
        <v>220</v>
      </c>
      <c r="DY131" s="6" t="s">
        <v>220</v>
      </c>
      <c r="DZ131" s="6" t="s">
        <v>220</v>
      </c>
      <c r="EA131" s="6">
        <v>9.1651382299262565</v>
      </c>
      <c r="EB131" s="6">
        <v>9.2622100239767473</v>
      </c>
      <c r="EC131" s="6">
        <v>10.020361548384347</v>
      </c>
      <c r="ED131" s="6">
        <v>10.246814205072774</v>
      </c>
      <c r="EE131" s="6">
        <v>9.7883325777448178</v>
      </c>
      <c r="EF131" s="6">
        <v>9.8541892402993003</v>
      </c>
      <c r="EG131" s="6">
        <v>9.5623218963868286</v>
      </c>
      <c r="EH131" s="6">
        <v>9.5891561276164907</v>
      </c>
      <c r="EI131" s="6">
        <v>9.5118603756511479</v>
      </c>
      <c r="EJ131" s="6">
        <v>9.3665050942217469</v>
      </c>
      <c r="EK131" s="6">
        <v>8.2100257605043865</v>
      </c>
      <c r="EL131" s="6">
        <v>8.3815220781162569</v>
      </c>
      <c r="EM131" s="6">
        <v>8.1502985674576927</v>
      </c>
      <c r="EN131" s="6">
        <v>8.0163437501147161</v>
      </c>
      <c r="EO131" s="6">
        <v>7.7619456636665669</v>
      </c>
      <c r="EP131" s="6">
        <v>7.7202799357374667</v>
      </c>
      <c r="EQ131" s="6">
        <v>7.3478556373979487</v>
      </c>
      <c r="ER131" s="6">
        <v>6.9335020295014385</v>
      </c>
      <c r="ES131" s="6">
        <v>7.2524738024130269</v>
      </c>
      <c r="ET131" s="6">
        <v>7.2189377606515368</v>
      </c>
      <c r="EU131" s="6" t="s">
        <v>220</v>
      </c>
      <c r="EV131" s="6" t="s">
        <v>220</v>
      </c>
      <c r="EW131" s="6" t="s">
        <v>220</v>
      </c>
      <c r="EX131" s="6" t="s">
        <v>220</v>
      </c>
      <c r="EY131" s="6" t="s">
        <v>220</v>
      </c>
      <c r="EZ131" s="6" t="s">
        <v>220</v>
      </c>
      <c r="FA131" s="6" t="s">
        <v>220</v>
      </c>
      <c r="FB131" s="6" t="s">
        <v>220</v>
      </c>
      <c r="FC131" s="6" t="s">
        <v>220</v>
      </c>
      <c r="FD131" s="6" t="s">
        <v>220</v>
      </c>
      <c r="FE131" s="6" t="s">
        <v>220</v>
      </c>
      <c r="FF131" s="6" t="s">
        <v>220</v>
      </c>
      <c r="FG131" s="6">
        <v>7.1106670317734961</v>
      </c>
      <c r="FH131" s="6">
        <v>7.3136502879514147</v>
      </c>
      <c r="FI131" s="6">
        <v>7.7652540685247535</v>
      </c>
      <c r="FJ131" s="6">
        <v>7.765827137046811</v>
      </c>
      <c r="FK131" s="6">
        <v>7.4206590273844473</v>
      </c>
      <c r="FL131" s="6">
        <v>7.9327889930193063</v>
      </c>
      <c r="FM131" s="6">
        <v>7.6735739053283876</v>
      </c>
      <c r="FN131" s="6">
        <v>7.3699139590507112</v>
      </c>
      <c r="FO131" s="6">
        <v>7.6259963641061095</v>
      </c>
      <c r="FP131" s="6">
        <v>7.6122198990547627</v>
      </c>
      <c r="FQ131" s="6">
        <v>6.6299096643877782</v>
      </c>
      <c r="FR131" s="6">
        <v>7.0540873955933083</v>
      </c>
      <c r="FS131" s="6">
        <v>6.8087719776691538</v>
      </c>
      <c r="FT131" s="6">
        <v>6.6039540649718687</v>
      </c>
      <c r="FU131" s="6">
        <v>6.565677455088494</v>
      </c>
      <c r="FV131" s="6">
        <v>6.3625169023729038</v>
      </c>
      <c r="FW131" s="6">
        <v>6.0210133579623779</v>
      </c>
      <c r="FX131" s="6">
        <v>5.6143605211989041</v>
      </c>
      <c r="FY131" s="6">
        <v>5.8982535448391813</v>
      </c>
      <c r="FZ131" s="6">
        <v>5.8272913522996328</v>
      </c>
      <c r="GA131" s="6" t="s">
        <v>220</v>
      </c>
      <c r="GB131" s="6" t="s">
        <v>220</v>
      </c>
      <c r="GC131" s="6" t="s">
        <v>220</v>
      </c>
      <c r="GD131" s="6" t="s">
        <v>220</v>
      </c>
      <c r="GE131" s="6" t="s">
        <v>220</v>
      </c>
      <c r="GF131" s="6" t="s">
        <v>220</v>
      </c>
      <c r="GG131" s="6" t="s">
        <v>220</v>
      </c>
      <c r="GH131" s="6" t="s">
        <v>220</v>
      </c>
      <c r="GI131" s="6" t="s">
        <v>220</v>
      </c>
      <c r="GJ131" s="6" t="s">
        <v>220</v>
      </c>
      <c r="GK131" s="6" t="s">
        <v>220</v>
      </c>
      <c r="GL131" s="6" t="s">
        <v>220</v>
      </c>
      <c r="GM131" s="5">
        <v>729158</v>
      </c>
      <c r="GN131" s="5">
        <v>722360</v>
      </c>
      <c r="GO131" s="5">
        <v>716425</v>
      </c>
      <c r="GP131" s="5">
        <v>709647</v>
      </c>
      <c r="GQ131" s="5">
        <v>701282</v>
      </c>
      <c r="GR131" s="5">
        <v>694004</v>
      </c>
      <c r="GS131" s="5">
        <v>687079</v>
      </c>
      <c r="GT131" s="5">
        <v>680214</v>
      </c>
      <c r="GU131" s="5">
        <v>673655</v>
      </c>
      <c r="GV131" s="5">
        <v>668523</v>
      </c>
      <c r="GW131" s="5">
        <v>663032</v>
      </c>
      <c r="GX131" s="5">
        <v>657392</v>
      </c>
      <c r="GY131" s="5">
        <v>651482</v>
      </c>
      <c r="GZ131" s="5">
        <v>644466</v>
      </c>
      <c r="HA131" s="5">
        <v>635839</v>
      </c>
      <c r="HB131" s="5">
        <v>627024</v>
      </c>
      <c r="HC131" s="5">
        <v>619992</v>
      </c>
      <c r="HD131" s="5">
        <v>614210</v>
      </c>
      <c r="HE131" s="5">
        <v>607879</v>
      </c>
      <c r="HF131" s="5">
        <v>604997</v>
      </c>
      <c r="HG131" s="5" t="s">
        <v>220</v>
      </c>
      <c r="HH131" s="5" t="s">
        <v>220</v>
      </c>
      <c r="HI131" s="5" t="s">
        <v>220</v>
      </c>
      <c r="HJ131" s="5" t="s">
        <v>220</v>
      </c>
      <c r="HK131" s="5" t="s">
        <v>220</v>
      </c>
      <c r="HL131" s="5" t="s">
        <v>220</v>
      </c>
      <c r="HM131" s="5" t="s">
        <v>220</v>
      </c>
      <c r="HN131" s="5" t="s">
        <v>220</v>
      </c>
      <c r="HO131" s="5" t="s">
        <v>220</v>
      </c>
      <c r="HP131" s="5" t="s">
        <v>220</v>
      </c>
      <c r="HQ131" s="5" t="s">
        <v>220</v>
      </c>
      <c r="HR131" s="5" t="s">
        <v>220</v>
      </c>
      <c r="HS131" s="5">
        <v>854128</v>
      </c>
      <c r="HT131" s="5">
        <v>845498</v>
      </c>
      <c r="HU131" s="5">
        <v>838252</v>
      </c>
      <c r="HV131" s="5">
        <v>830057</v>
      </c>
      <c r="HW131" s="5">
        <v>820058</v>
      </c>
      <c r="HX131" s="5">
        <v>811188</v>
      </c>
      <c r="HY131" s="5">
        <v>802834</v>
      </c>
      <c r="HZ131" s="5">
        <v>794321</v>
      </c>
      <c r="IA131" s="5">
        <v>786522</v>
      </c>
      <c r="IB131" s="5">
        <v>780180</v>
      </c>
      <c r="IC131" s="5">
        <v>773897</v>
      </c>
      <c r="ID131" s="5">
        <v>766887</v>
      </c>
      <c r="IE131" s="5">
        <v>759576</v>
      </c>
      <c r="IF131" s="5">
        <v>751041</v>
      </c>
      <c r="IG131" s="5">
        <v>740596</v>
      </c>
      <c r="IH131" s="5">
        <v>730695</v>
      </c>
      <c r="II131" s="5">
        <v>722359</v>
      </c>
      <c r="IJ131" s="5">
        <v>713213</v>
      </c>
      <c r="IK131" s="5">
        <v>700420</v>
      </c>
      <c r="IL131" s="5">
        <v>703628</v>
      </c>
      <c r="IM131" s="5" t="s">
        <v>220</v>
      </c>
      <c r="IN131" s="5" t="s">
        <v>220</v>
      </c>
      <c r="IO131" s="5" t="s">
        <v>220</v>
      </c>
      <c r="IP131" s="5" t="s">
        <v>220</v>
      </c>
      <c r="IQ131" s="5" t="s">
        <v>220</v>
      </c>
      <c r="IR131" s="5" t="s">
        <v>220</v>
      </c>
      <c r="IS131" s="5" t="s">
        <v>220</v>
      </c>
      <c r="IT131" s="5" t="s">
        <v>220</v>
      </c>
      <c r="IU131" s="5" t="s">
        <v>220</v>
      </c>
      <c r="IV131" s="5" t="s">
        <v>220</v>
      </c>
      <c r="IW131" s="5" t="s">
        <v>220</v>
      </c>
      <c r="IX131" s="5" t="s">
        <v>220</v>
      </c>
      <c r="IY131">
        <v>28364301</v>
      </c>
      <c r="IZ131">
        <v>28068624</v>
      </c>
      <c r="JA131">
        <v>26277891</v>
      </c>
      <c r="JB131">
        <v>26802747</v>
      </c>
      <c r="JC131">
        <v>26670394</v>
      </c>
      <c r="JD131">
        <v>27000756</v>
      </c>
      <c r="JE131">
        <v>26913939</v>
      </c>
      <c r="JF131">
        <v>26785618</v>
      </c>
      <c r="JG131">
        <v>27055245</v>
      </c>
      <c r="JH131">
        <v>26166861</v>
      </c>
      <c r="JI131">
        <v>24587424</v>
      </c>
      <c r="JJ131">
        <v>25406178</v>
      </c>
      <c r="JK131">
        <v>24971199</v>
      </c>
      <c r="JL131">
        <v>24881230</v>
      </c>
      <c r="JM131">
        <v>24539981</v>
      </c>
      <c r="JN131">
        <v>23364323</v>
      </c>
      <c r="JO131">
        <v>23473640</v>
      </c>
      <c r="JP131">
        <v>23131361</v>
      </c>
      <c r="JQ131">
        <v>22984329</v>
      </c>
      <c r="JR131">
        <v>23231205</v>
      </c>
      <c r="JS131" t="s">
        <v>220</v>
      </c>
      <c r="JT131" t="s">
        <v>220</v>
      </c>
      <c r="JU131" t="s">
        <v>220</v>
      </c>
      <c r="JV131" t="s">
        <v>220</v>
      </c>
      <c r="JW131" t="s">
        <v>220</v>
      </c>
      <c r="JX131" t="s">
        <v>220</v>
      </c>
      <c r="JY131" t="s">
        <v>220</v>
      </c>
      <c r="JZ131" t="s">
        <v>220</v>
      </c>
      <c r="KA131" t="s">
        <v>220</v>
      </c>
      <c r="KB131" t="s">
        <v>220</v>
      </c>
      <c r="KC131" t="s">
        <v>220</v>
      </c>
      <c r="KD131" t="s">
        <v>220</v>
      </c>
    </row>
    <row r="132" spans="1:290" hidden="1" x14ac:dyDescent="0.3">
      <c r="A132" s="1" t="s">
        <v>130</v>
      </c>
      <c r="B132" s="2">
        <v>4080589</v>
      </c>
      <c r="C132" s="5">
        <v>45544415</v>
      </c>
      <c r="D132" s="5">
        <v>46204893</v>
      </c>
      <c r="E132" s="5">
        <v>40955929</v>
      </c>
      <c r="F132" s="5">
        <v>41234983</v>
      </c>
      <c r="G132" s="5">
        <v>42552509</v>
      </c>
      <c r="H132" s="5">
        <v>42196193</v>
      </c>
      <c r="I132" s="5">
        <v>41486332</v>
      </c>
      <c r="J132" s="5">
        <v>40377144</v>
      </c>
      <c r="K132" s="5">
        <v>43887470</v>
      </c>
      <c r="L132" s="5">
        <v>41823026</v>
      </c>
      <c r="M132" s="5">
        <v>38299457</v>
      </c>
      <c r="N132" s="5">
        <v>38727823</v>
      </c>
      <c r="O132" s="5">
        <v>37450416</v>
      </c>
      <c r="P132" s="5">
        <v>38622368</v>
      </c>
      <c r="Q132" s="5">
        <v>39009610</v>
      </c>
      <c r="R132" s="5">
        <v>36665756</v>
      </c>
      <c r="S132" s="5">
        <v>38024192</v>
      </c>
      <c r="T132" s="5">
        <v>35858862</v>
      </c>
      <c r="U132" s="5" t="s">
        <v>220</v>
      </c>
      <c r="V132" s="5" t="s">
        <v>220</v>
      </c>
      <c r="W132" s="5" t="s">
        <v>220</v>
      </c>
      <c r="X132" s="5" t="s">
        <v>220</v>
      </c>
      <c r="Y132" s="5" t="s">
        <v>220</v>
      </c>
      <c r="Z132" s="5" t="s">
        <v>220</v>
      </c>
      <c r="AA132" s="5" t="s">
        <v>220</v>
      </c>
      <c r="AB132" s="5" t="s">
        <v>220</v>
      </c>
      <c r="AC132" s="5" t="s">
        <v>220</v>
      </c>
      <c r="AD132" s="5" t="s">
        <v>220</v>
      </c>
      <c r="AE132" s="5" t="s">
        <v>220</v>
      </c>
      <c r="AF132" s="5" t="s">
        <v>220</v>
      </c>
      <c r="AG132" s="5" t="s">
        <v>220</v>
      </c>
      <c r="AH132" s="5" t="s">
        <v>220</v>
      </c>
      <c r="AI132" s="5">
        <v>133357452</v>
      </c>
      <c r="AJ132" s="5">
        <v>130007690</v>
      </c>
      <c r="AK132" s="5">
        <v>117017075</v>
      </c>
      <c r="AL132" s="5">
        <v>115791379</v>
      </c>
      <c r="AM132" s="5">
        <v>116594625</v>
      </c>
      <c r="AN132" s="5">
        <v>114905829</v>
      </c>
      <c r="AO132" s="5">
        <v>112312279</v>
      </c>
      <c r="AP132" s="5">
        <v>111329397</v>
      </c>
      <c r="AQ132" s="5">
        <v>114956521</v>
      </c>
      <c r="AR132" s="5">
        <v>110433101</v>
      </c>
      <c r="AS132" s="5">
        <v>104490504</v>
      </c>
      <c r="AT132" s="5">
        <v>108994160</v>
      </c>
      <c r="AU132" s="5">
        <v>106556966</v>
      </c>
      <c r="AV132" s="5">
        <v>107985212</v>
      </c>
      <c r="AW132" s="5">
        <v>106188534</v>
      </c>
      <c r="AX132" s="5">
        <v>101644131</v>
      </c>
      <c r="AY132" s="5">
        <v>102713458</v>
      </c>
      <c r="AZ132" s="5">
        <v>97136129</v>
      </c>
      <c r="BA132" s="5" t="s">
        <v>220</v>
      </c>
      <c r="BB132" s="5" t="s">
        <v>220</v>
      </c>
      <c r="BC132" s="5" t="s">
        <v>220</v>
      </c>
      <c r="BD132" s="5" t="s">
        <v>220</v>
      </c>
      <c r="BE132" s="5" t="s">
        <v>220</v>
      </c>
      <c r="BF132" s="5" t="s">
        <v>220</v>
      </c>
      <c r="BG132" s="5" t="s">
        <v>220</v>
      </c>
      <c r="BH132" s="5" t="s">
        <v>220</v>
      </c>
      <c r="BI132" s="5" t="s">
        <v>220</v>
      </c>
      <c r="BJ132" s="5" t="s">
        <v>220</v>
      </c>
      <c r="BK132" s="5" t="s">
        <v>220</v>
      </c>
      <c r="BL132" s="5" t="s">
        <v>220</v>
      </c>
      <c r="BM132" s="5" t="s">
        <v>220</v>
      </c>
      <c r="BN132" s="5" t="s">
        <v>220</v>
      </c>
      <c r="BO132" s="6" t="s">
        <v>220</v>
      </c>
      <c r="BP132" s="6" t="s">
        <v>220</v>
      </c>
      <c r="BQ132" s="6" t="s">
        <v>220</v>
      </c>
      <c r="BR132" s="6" t="s">
        <v>220</v>
      </c>
      <c r="BS132" s="6" t="s">
        <v>220</v>
      </c>
      <c r="BT132" s="6" t="s">
        <v>220</v>
      </c>
      <c r="BU132" s="6" t="s">
        <v>220</v>
      </c>
      <c r="BV132" s="6" t="s">
        <v>220</v>
      </c>
      <c r="BW132" s="6" t="s">
        <v>220</v>
      </c>
      <c r="BX132" s="6" t="s">
        <v>220</v>
      </c>
      <c r="BY132" s="6" t="s">
        <v>220</v>
      </c>
      <c r="BZ132" s="6" t="s">
        <v>220</v>
      </c>
      <c r="CA132" s="6" t="s">
        <v>220</v>
      </c>
      <c r="CB132" s="6" t="s">
        <v>220</v>
      </c>
      <c r="CC132" s="6" t="s">
        <v>220</v>
      </c>
      <c r="CD132" s="6" t="s">
        <v>220</v>
      </c>
      <c r="CE132" s="6" t="s">
        <v>220</v>
      </c>
      <c r="CF132" s="6" t="s">
        <v>220</v>
      </c>
      <c r="CG132" s="6">
        <v>9.0024874976562703</v>
      </c>
      <c r="CH132" s="6" t="s">
        <v>220</v>
      </c>
      <c r="CI132" s="6" t="s">
        <v>220</v>
      </c>
      <c r="CJ132" s="6" t="s">
        <v>220</v>
      </c>
      <c r="CK132" s="6" t="s">
        <v>220</v>
      </c>
      <c r="CL132" s="6" t="s">
        <v>220</v>
      </c>
      <c r="CM132" s="6" t="s">
        <v>220</v>
      </c>
      <c r="CN132" s="6" t="s">
        <v>220</v>
      </c>
      <c r="CO132" s="6" t="s">
        <v>220</v>
      </c>
      <c r="CP132" s="6" t="s">
        <v>220</v>
      </c>
      <c r="CQ132" s="6" t="s">
        <v>220</v>
      </c>
      <c r="CR132" s="6" t="s">
        <v>220</v>
      </c>
      <c r="CS132" s="6" t="s">
        <v>220</v>
      </c>
      <c r="CT132" s="6" t="s">
        <v>220</v>
      </c>
      <c r="CU132" s="6" t="s">
        <v>220</v>
      </c>
      <c r="CV132" s="6" t="s">
        <v>220</v>
      </c>
      <c r="CW132" s="6" t="s">
        <v>220</v>
      </c>
      <c r="CX132" s="6" t="s">
        <v>220</v>
      </c>
      <c r="CY132" s="6" t="s">
        <v>220</v>
      </c>
      <c r="CZ132" s="6" t="s">
        <v>220</v>
      </c>
      <c r="DA132" s="6" t="s">
        <v>220</v>
      </c>
      <c r="DB132" s="6" t="s">
        <v>220</v>
      </c>
      <c r="DC132" s="6" t="s">
        <v>220</v>
      </c>
      <c r="DD132" s="6" t="s">
        <v>220</v>
      </c>
      <c r="DE132" s="6" t="s">
        <v>220</v>
      </c>
      <c r="DF132" s="6" t="s">
        <v>220</v>
      </c>
      <c r="DG132" s="6" t="s">
        <v>220</v>
      </c>
      <c r="DH132" s="6" t="s">
        <v>220</v>
      </c>
      <c r="DI132" s="6" t="s">
        <v>220</v>
      </c>
      <c r="DJ132" s="6" t="s">
        <v>220</v>
      </c>
      <c r="DK132" s="6" t="s">
        <v>220</v>
      </c>
      <c r="DL132" s="6" t="s">
        <v>220</v>
      </c>
      <c r="DM132" s="6">
        <v>7.5568451910079304</v>
      </c>
      <c r="DN132" s="6" t="s">
        <v>220</v>
      </c>
      <c r="DO132" s="6" t="s">
        <v>220</v>
      </c>
      <c r="DP132" s="6" t="s">
        <v>220</v>
      </c>
      <c r="DQ132" s="6" t="s">
        <v>220</v>
      </c>
      <c r="DR132" s="6" t="s">
        <v>220</v>
      </c>
      <c r="DS132" s="6" t="s">
        <v>220</v>
      </c>
      <c r="DT132" s="6" t="s">
        <v>220</v>
      </c>
      <c r="DU132" s="6" t="s">
        <v>220</v>
      </c>
      <c r="DV132" s="6" t="s">
        <v>220</v>
      </c>
      <c r="DW132" s="6" t="s">
        <v>220</v>
      </c>
      <c r="DX132" s="6" t="s">
        <v>220</v>
      </c>
      <c r="DY132" s="6" t="s">
        <v>220</v>
      </c>
      <c r="DZ132" s="6" t="s">
        <v>220</v>
      </c>
      <c r="EA132" s="6" t="s">
        <v>220</v>
      </c>
      <c r="EB132" s="6" t="s">
        <v>220</v>
      </c>
      <c r="EC132" s="6" t="s">
        <v>220</v>
      </c>
      <c r="ED132" s="6" t="s">
        <v>220</v>
      </c>
      <c r="EE132" s="6" t="s">
        <v>220</v>
      </c>
      <c r="EF132" s="6" t="s">
        <v>220</v>
      </c>
      <c r="EG132" s="6" t="s">
        <v>220</v>
      </c>
      <c r="EH132" s="6" t="s">
        <v>220</v>
      </c>
      <c r="EI132" s="6" t="s">
        <v>220</v>
      </c>
      <c r="EJ132" s="6" t="s">
        <v>220</v>
      </c>
      <c r="EK132" s="6" t="s">
        <v>220</v>
      </c>
      <c r="EL132" s="6" t="s">
        <v>220</v>
      </c>
      <c r="EM132" s="6" t="s">
        <v>220</v>
      </c>
      <c r="EN132" s="6" t="s">
        <v>220</v>
      </c>
      <c r="EO132" s="6" t="s">
        <v>220</v>
      </c>
      <c r="EP132" s="6" t="s">
        <v>220</v>
      </c>
      <c r="EQ132" s="6" t="s">
        <v>220</v>
      </c>
      <c r="ER132" s="6" t="s">
        <v>220</v>
      </c>
      <c r="ES132" s="6">
        <v>9.0024874976562721</v>
      </c>
      <c r="ET132" s="6" t="s">
        <v>220</v>
      </c>
      <c r="EU132" s="6" t="s">
        <v>220</v>
      </c>
      <c r="EV132" s="6" t="s">
        <v>220</v>
      </c>
      <c r="EW132" s="6" t="s">
        <v>220</v>
      </c>
      <c r="EX132" s="6" t="s">
        <v>220</v>
      </c>
      <c r="EY132" s="6" t="s">
        <v>220</v>
      </c>
      <c r="EZ132" s="6" t="s">
        <v>220</v>
      </c>
      <c r="FA132" s="6" t="s">
        <v>220</v>
      </c>
      <c r="FB132" s="6" t="s">
        <v>220</v>
      </c>
      <c r="FC132" s="6" t="s">
        <v>220</v>
      </c>
      <c r="FD132" s="6" t="s">
        <v>220</v>
      </c>
      <c r="FE132" s="6" t="s">
        <v>220</v>
      </c>
      <c r="FF132" s="6" t="s">
        <v>220</v>
      </c>
      <c r="FG132" s="6" t="s">
        <v>220</v>
      </c>
      <c r="FH132" s="6" t="s">
        <v>220</v>
      </c>
      <c r="FI132" s="6" t="s">
        <v>220</v>
      </c>
      <c r="FJ132" s="6" t="s">
        <v>220</v>
      </c>
      <c r="FK132" s="6" t="s">
        <v>220</v>
      </c>
      <c r="FL132" s="6" t="s">
        <v>220</v>
      </c>
      <c r="FM132" s="6" t="s">
        <v>220</v>
      </c>
      <c r="FN132" s="6" t="s">
        <v>220</v>
      </c>
      <c r="FO132" s="6" t="s">
        <v>220</v>
      </c>
      <c r="FP132" s="6" t="s">
        <v>220</v>
      </c>
      <c r="FQ132" s="6" t="s">
        <v>220</v>
      </c>
      <c r="FR132" s="6" t="s">
        <v>220</v>
      </c>
      <c r="FS132" s="6" t="s">
        <v>220</v>
      </c>
      <c r="FT132" s="6" t="s">
        <v>220</v>
      </c>
      <c r="FU132" s="6" t="s">
        <v>220</v>
      </c>
      <c r="FV132" s="6" t="s">
        <v>220</v>
      </c>
      <c r="FW132" s="6" t="s">
        <v>220</v>
      </c>
      <c r="FX132" s="6" t="s">
        <v>220</v>
      </c>
      <c r="FY132" s="6">
        <v>7.5568451910079393</v>
      </c>
      <c r="FZ132" s="6" t="s">
        <v>220</v>
      </c>
      <c r="GA132" s="6" t="s">
        <v>220</v>
      </c>
      <c r="GB132" s="6" t="s">
        <v>220</v>
      </c>
      <c r="GC132" s="6" t="s">
        <v>220</v>
      </c>
      <c r="GD132" s="6" t="s">
        <v>220</v>
      </c>
      <c r="GE132" s="6" t="s">
        <v>220</v>
      </c>
      <c r="GF132" s="6" t="s">
        <v>220</v>
      </c>
      <c r="GG132" s="6" t="s">
        <v>220</v>
      </c>
      <c r="GH132" s="6" t="s">
        <v>220</v>
      </c>
      <c r="GI132" s="6" t="s">
        <v>220</v>
      </c>
      <c r="GJ132" s="6" t="s">
        <v>220</v>
      </c>
      <c r="GK132" s="6" t="s">
        <v>220</v>
      </c>
      <c r="GL132" s="6" t="s">
        <v>220</v>
      </c>
      <c r="GM132" s="5" t="s">
        <v>220</v>
      </c>
      <c r="GN132" s="5" t="s">
        <v>220</v>
      </c>
      <c r="GO132" s="5" t="s">
        <v>220</v>
      </c>
      <c r="GP132" s="5" t="s">
        <v>220</v>
      </c>
      <c r="GQ132" s="5" t="s">
        <v>220</v>
      </c>
      <c r="GR132" s="5" t="s">
        <v>220</v>
      </c>
      <c r="GS132" s="5" t="s">
        <v>220</v>
      </c>
      <c r="GT132" s="5" t="s">
        <v>220</v>
      </c>
      <c r="GU132" s="5" t="s">
        <v>220</v>
      </c>
      <c r="GV132" s="5" t="s">
        <v>220</v>
      </c>
      <c r="GW132" s="5" t="s">
        <v>220</v>
      </c>
      <c r="GX132" s="5" t="s">
        <v>220</v>
      </c>
      <c r="GY132" s="5" t="s">
        <v>220</v>
      </c>
      <c r="GZ132" s="5" t="s">
        <v>220</v>
      </c>
      <c r="HA132" s="5" t="s">
        <v>220</v>
      </c>
      <c r="HB132" s="5" t="s">
        <v>220</v>
      </c>
      <c r="HC132" s="5" t="s">
        <v>220</v>
      </c>
      <c r="HD132" s="5" t="s">
        <v>220</v>
      </c>
      <c r="HE132" s="5">
        <v>2441268</v>
      </c>
      <c r="HF132" s="5" t="s">
        <v>220</v>
      </c>
      <c r="HG132" s="5" t="s">
        <v>220</v>
      </c>
      <c r="HH132" s="5" t="s">
        <v>220</v>
      </c>
      <c r="HI132" s="5" t="s">
        <v>220</v>
      </c>
      <c r="HJ132" s="5" t="s">
        <v>220</v>
      </c>
      <c r="HK132" s="5" t="s">
        <v>220</v>
      </c>
      <c r="HL132" s="5" t="s">
        <v>220</v>
      </c>
      <c r="HM132" s="5" t="s">
        <v>220</v>
      </c>
      <c r="HN132" s="5" t="s">
        <v>220</v>
      </c>
      <c r="HO132" s="5" t="s">
        <v>220</v>
      </c>
      <c r="HP132" s="5" t="s">
        <v>220</v>
      </c>
      <c r="HQ132" s="5" t="s">
        <v>220</v>
      </c>
      <c r="HR132" s="5" t="s">
        <v>220</v>
      </c>
      <c r="HS132" s="5" t="s">
        <v>220</v>
      </c>
      <c r="HT132" s="5" t="s">
        <v>220</v>
      </c>
      <c r="HU132" s="5" t="s">
        <v>220</v>
      </c>
      <c r="HV132" s="5" t="s">
        <v>220</v>
      </c>
      <c r="HW132" s="5" t="s">
        <v>220</v>
      </c>
      <c r="HX132" s="5" t="s">
        <v>220</v>
      </c>
      <c r="HY132" s="5" t="s">
        <v>220</v>
      </c>
      <c r="HZ132" s="5" t="s">
        <v>220</v>
      </c>
      <c r="IA132" s="5" t="s">
        <v>220</v>
      </c>
      <c r="IB132" s="5" t="s">
        <v>220</v>
      </c>
      <c r="IC132" s="5" t="s">
        <v>220</v>
      </c>
      <c r="ID132" s="5" t="s">
        <v>220</v>
      </c>
      <c r="IE132" s="5" t="s">
        <v>220</v>
      </c>
      <c r="IF132" s="5" t="s">
        <v>220</v>
      </c>
      <c r="IG132" s="5" t="s">
        <v>220</v>
      </c>
      <c r="IH132" s="5" t="s">
        <v>220</v>
      </c>
      <c r="II132" s="5" t="s">
        <v>220</v>
      </c>
      <c r="IJ132" s="5" t="s">
        <v>220</v>
      </c>
      <c r="IK132" s="5">
        <v>2791898</v>
      </c>
      <c r="IL132" s="5" t="s">
        <v>220</v>
      </c>
      <c r="IM132" s="5" t="s">
        <v>220</v>
      </c>
      <c r="IN132" s="5" t="s">
        <v>220</v>
      </c>
      <c r="IO132" s="5" t="s">
        <v>220</v>
      </c>
      <c r="IP132" s="5" t="s">
        <v>220</v>
      </c>
      <c r="IQ132" s="5" t="s">
        <v>220</v>
      </c>
      <c r="IR132" s="5" t="s">
        <v>220</v>
      </c>
      <c r="IS132" s="5" t="s">
        <v>220</v>
      </c>
      <c r="IT132" s="5" t="s">
        <v>220</v>
      </c>
      <c r="IU132" s="5" t="s">
        <v>220</v>
      </c>
      <c r="IV132" s="5" t="s">
        <v>220</v>
      </c>
      <c r="IW132" s="5" t="s">
        <v>220</v>
      </c>
      <c r="IX132" s="5" t="s">
        <v>220</v>
      </c>
      <c r="IY132" t="s">
        <v>220</v>
      </c>
      <c r="IZ132" t="s">
        <v>220</v>
      </c>
      <c r="JA132" t="s">
        <v>220</v>
      </c>
      <c r="JB132" t="s">
        <v>220</v>
      </c>
      <c r="JC132" t="s">
        <v>220</v>
      </c>
      <c r="JD132" t="s">
        <v>220</v>
      </c>
      <c r="JE132" t="s">
        <v>220</v>
      </c>
      <c r="JF132" t="s">
        <v>220</v>
      </c>
      <c r="JG132" t="s">
        <v>220</v>
      </c>
      <c r="JH132" t="s">
        <v>220</v>
      </c>
      <c r="JI132" t="s">
        <v>220</v>
      </c>
      <c r="JJ132" t="s">
        <v>220</v>
      </c>
      <c r="JK132" t="s">
        <v>220</v>
      </c>
      <c r="JL132" t="s">
        <v>220</v>
      </c>
      <c r="JM132" t="s">
        <v>220</v>
      </c>
      <c r="JN132" t="s">
        <v>220</v>
      </c>
      <c r="JO132" t="s">
        <v>220</v>
      </c>
      <c r="JP132" t="s">
        <v>220</v>
      </c>
      <c r="JQ132">
        <v>102526131</v>
      </c>
      <c r="JR132" t="s">
        <v>220</v>
      </c>
      <c r="JS132" t="s">
        <v>220</v>
      </c>
      <c r="JT132" t="s">
        <v>220</v>
      </c>
      <c r="JU132" t="s">
        <v>220</v>
      </c>
      <c r="JV132" t="s">
        <v>220</v>
      </c>
      <c r="JW132" t="s">
        <v>220</v>
      </c>
      <c r="JX132" t="s">
        <v>220</v>
      </c>
      <c r="JY132" t="s">
        <v>220</v>
      </c>
      <c r="JZ132" t="s">
        <v>220</v>
      </c>
      <c r="KA132" t="s">
        <v>220</v>
      </c>
      <c r="KB132" t="s">
        <v>220</v>
      </c>
      <c r="KC132" t="s">
        <v>220</v>
      </c>
      <c r="KD132" t="s">
        <v>220</v>
      </c>
    </row>
    <row r="133" spans="1:290" hidden="1" x14ac:dyDescent="0.3">
      <c r="A133" s="1" t="s">
        <v>131</v>
      </c>
      <c r="B133" s="2">
        <v>4057093</v>
      </c>
      <c r="C133" s="5">
        <v>1615892</v>
      </c>
      <c r="D133" s="5">
        <v>1668063</v>
      </c>
      <c r="E133" s="5">
        <v>1556193</v>
      </c>
      <c r="F133" s="5">
        <v>1683233</v>
      </c>
      <c r="G133" s="5">
        <v>1662539</v>
      </c>
      <c r="H133" s="5">
        <v>1625933</v>
      </c>
      <c r="I133" s="5">
        <v>1677643</v>
      </c>
      <c r="J133" s="5">
        <v>1665381</v>
      </c>
      <c r="K133" s="5">
        <v>1668869</v>
      </c>
      <c r="L133" s="5">
        <v>1690174</v>
      </c>
      <c r="M133" s="5">
        <v>1561344</v>
      </c>
      <c r="N133" s="5">
        <v>1658914</v>
      </c>
      <c r="O133" s="5">
        <v>1645851</v>
      </c>
      <c r="P133" s="5">
        <v>1572484</v>
      </c>
      <c r="Q133" s="5">
        <v>1672162</v>
      </c>
      <c r="R133" s="5">
        <v>1500375</v>
      </c>
      <c r="S133" s="5">
        <v>1473586</v>
      </c>
      <c r="T133" s="5">
        <v>1452311</v>
      </c>
      <c r="U133" s="5">
        <v>1322643</v>
      </c>
      <c r="V133" s="5">
        <v>1300731</v>
      </c>
      <c r="W133" s="5">
        <v>1304199</v>
      </c>
      <c r="X133" s="5">
        <v>1190951</v>
      </c>
      <c r="Y133" s="5">
        <v>1189779</v>
      </c>
      <c r="Z133" s="5">
        <v>1152756</v>
      </c>
      <c r="AA133" s="5">
        <v>1133831</v>
      </c>
      <c r="AB133" s="5">
        <v>1117685</v>
      </c>
      <c r="AC133" s="5">
        <v>1076478</v>
      </c>
      <c r="AD133" s="5">
        <v>1034849</v>
      </c>
      <c r="AE133" s="5">
        <v>1055973</v>
      </c>
      <c r="AF133" s="5">
        <v>995352</v>
      </c>
      <c r="AG133" s="5">
        <v>997400</v>
      </c>
      <c r="AH133" s="5">
        <v>964794</v>
      </c>
      <c r="AI133" s="5">
        <v>4122410</v>
      </c>
      <c r="AJ133" s="5">
        <v>4232576</v>
      </c>
      <c r="AK133" s="5">
        <v>4056841</v>
      </c>
      <c r="AL133" s="5">
        <v>4315576</v>
      </c>
      <c r="AM133" s="5">
        <v>4415840</v>
      </c>
      <c r="AN133" s="5">
        <v>4256408</v>
      </c>
      <c r="AO133" s="5">
        <v>4263699</v>
      </c>
      <c r="AP133" s="5">
        <v>4300462</v>
      </c>
      <c r="AQ133" s="5">
        <v>4486052</v>
      </c>
      <c r="AR133" s="5">
        <v>4427722</v>
      </c>
      <c r="AS133" s="5">
        <v>4195388</v>
      </c>
      <c r="AT133" s="5">
        <v>4442197</v>
      </c>
      <c r="AU133" s="5">
        <v>4470009</v>
      </c>
      <c r="AV133" s="5">
        <v>4421075</v>
      </c>
      <c r="AW133" s="5">
        <v>4635830</v>
      </c>
      <c r="AX133" s="5">
        <v>4374983</v>
      </c>
      <c r="AY133" s="5">
        <v>4270538</v>
      </c>
      <c r="AZ133" s="5">
        <v>4427842</v>
      </c>
      <c r="BA133" s="5">
        <v>5387979</v>
      </c>
      <c r="BB133" s="5">
        <v>5482609</v>
      </c>
      <c r="BC133" s="5">
        <v>5217439</v>
      </c>
      <c r="BD133" s="5">
        <v>5482322</v>
      </c>
      <c r="BE133" s="5">
        <v>5059220</v>
      </c>
      <c r="BF133" s="5">
        <v>4876395</v>
      </c>
      <c r="BG133" s="5">
        <v>4732480</v>
      </c>
      <c r="BH133" s="5">
        <v>4802606</v>
      </c>
      <c r="BI133" s="5">
        <v>4670564</v>
      </c>
      <c r="BJ133" s="5">
        <v>4554963</v>
      </c>
      <c r="BK133" s="5">
        <v>4610348</v>
      </c>
      <c r="BL133" s="5">
        <v>4686638</v>
      </c>
      <c r="BM133" s="5">
        <v>4563008</v>
      </c>
      <c r="BN133" s="5">
        <v>4379642</v>
      </c>
      <c r="BO133" s="6">
        <v>19.405507323732781</v>
      </c>
      <c r="BP133" s="6">
        <v>20.528964246235979</v>
      </c>
      <c r="BQ133" s="6">
        <v>22.242892449886611</v>
      </c>
      <c r="BR133" s="6">
        <v>19.398177061094891</v>
      </c>
      <c r="BS133" s="6">
        <v>20.819452858236751</v>
      </c>
      <c r="BT133" s="6">
        <v>23.23716286676505</v>
      </c>
      <c r="BU133" s="6">
        <v>19.456731002572351</v>
      </c>
      <c r="BV133" s="6">
        <v>16.850988150986161</v>
      </c>
      <c r="BW133" s="6">
        <v>18.602404276872441</v>
      </c>
      <c r="BX133" s="6">
        <v>18.883418968964921</v>
      </c>
      <c r="BY133" s="6">
        <v>17.633269689072229</v>
      </c>
      <c r="BZ133" s="6">
        <v>18.118736021063949</v>
      </c>
      <c r="CA133" s="6">
        <v>16.595014874045781</v>
      </c>
      <c r="CB133" s="6">
        <v>15.397925379752881</v>
      </c>
      <c r="CC133" s="6">
        <v>15.20062326656322</v>
      </c>
      <c r="CD133" s="6">
        <v>13.84179931834171</v>
      </c>
      <c r="CE133" s="6">
        <v>13.946937438584991</v>
      </c>
      <c r="CF133" s="6">
        <v>12.469173323275941</v>
      </c>
      <c r="CG133" s="6">
        <v>14.778544584155229</v>
      </c>
      <c r="CH133" s="6">
        <v>13.5435210914307</v>
      </c>
      <c r="CI133" s="6" t="s">
        <v>220</v>
      </c>
      <c r="CJ133" s="6" t="s">
        <v>220</v>
      </c>
      <c r="CK133" s="6" t="s">
        <v>220</v>
      </c>
      <c r="CL133" s="6" t="s">
        <v>220</v>
      </c>
      <c r="CM133" s="6" t="s">
        <v>220</v>
      </c>
      <c r="CN133" s="6" t="s">
        <v>220</v>
      </c>
      <c r="CO133" s="6" t="s">
        <v>220</v>
      </c>
      <c r="CP133" s="6" t="s">
        <v>220</v>
      </c>
      <c r="CQ133" s="6" t="s">
        <v>220</v>
      </c>
      <c r="CR133" s="6" t="s">
        <v>220</v>
      </c>
      <c r="CS133" s="6" t="s">
        <v>220</v>
      </c>
      <c r="CT133" s="6" t="s">
        <v>220</v>
      </c>
      <c r="CU133" s="6">
        <v>16.901573550169211</v>
      </c>
      <c r="CV133" s="6">
        <v>17.757007104817031</v>
      </c>
      <c r="CW133" s="6">
        <v>19.063780321797761</v>
      </c>
      <c r="CX133" s="6">
        <v>16.973570953038049</v>
      </c>
      <c r="CY133" s="6">
        <v>18.51702546919454</v>
      </c>
      <c r="CZ133" s="6">
        <v>20.59133589604329</v>
      </c>
      <c r="DA133" s="6">
        <v>17.063946919354901</v>
      </c>
      <c r="DB133" s="6">
        <v>14.45979648065655</v>
      </c>
      <c r="DC133" s="6">
        <v>15.750043307334799</v>
      </c>
      <c r="DD133" s="6">
        <v>16.033478766107361</v>
      </c>
      <c r="DE133" s="6">
        <v>14.5818741331484</v>
      </c>
      <c r="DF133" s="6">
        <v>15.90384759373303</v>
      </c>
      <c r="DG133" s="6">
        <v>14.360285641368151</v>
      </c>
      <c r="DH133" s="6">
        <v>13.037073042904369</v>
      </c>
      <c r="DI133" s="6">
        <v>12.90565097313814</v>
      </c>
      <c r="DJ133" s="6">
        <v>11.61246718356295</v>
      </c>
      <c r="DK133" s="6">
        <v>11.83746406107695</v>
      </c>
      <c r="DL133" s="6">
        <v>10.261516960621259</v>
      </c>
      <c r="DM133" s="6">
        <v>12.226165549137679</v>
      </c>
      <c r="DN133" s="6">
        <v>11.60994590427582</v>
      </c>
      <c r="DO133" s="6" t="s">
        <v>220</v>
      </c>
      <c r="DP133" s="6" t="s">
        <v>220</v>
      </c>
      <c r="DQ133" s="6" t="s">
        <v>220</v>
      </c>
      <c r="DR133" s="6" t="s">
        <v>220</v>
      </c>
      <c r="DS133" s="6" t="s">
        <v>220</v>
      </c>
      <c r="DT133" s="6" t="s">
        <v>220</v>
      </c>
      <c r="DU133" s="6" t="s">
        <v>220</v>
      </c>
      <c r="DV133" s="6" t="s">
        <v>220</v>
      </c>
      <c r="DW133" s="6" t="s">
        <v>220</v>
      </c>
      <c r="DX133" s="6" t="s">
        <v>220</v>
      </c>
      <c r="DY133" s="6" t="s">
        <v>220</v>
      </c>
      <c r="DZ133" s="6" t="s">
        <v>220</v>
      </c>
      <c r="EA133" s="6">
        <v>16.711822324759328</v>
      </c>
      <c r="EB133" s="6">
        <v>17.319130032858471</v>
      </c>
      <c r="EC133" s="6">
        <v>17.929471427690157</v>
      </c>
      <c r="ED133" s="6">
        <v>15.951455295526701</v>
      </c>
      <c r="EE133" s="6">
        <v>16.235949953655222</v>
      </c>
      <c r="EF133" s="6">
        <v>17.26073583597848</v>
      </c>
      <c r="EG133" s="6">
        <v>15.031693293324798</v>
      </c>
      <c r="EH133" s="6">
        <v>13.568306591704841</v>
      </c>
      <c r="EI133" s="6">
        <v>14.796265969666846</v>
      </c>
      <c r="EJ133" s="6">
        <v>15.409369336748368</v>
      </c>
      <c r="EK133" s="6">
        <v>14.524794023610427</v>
      </c>
      <c r="EL133" s="6">
        <v>14.456798570149767</v>
      </c>
      <c r="EM133" s="6">
        <v>13.428485671858709</v>
      </c>
      <c r="EN133" s="6">
        <v>12.356302285872362</v>
      </c>
      <c r="EO133" s="6">
        <v>12.064785511468971</v>
      </c>
      <c r="EP133" s="6">
        <v>11.352354343177977</v>
      </c>
      <c r="EQ133" s="6">
        <v>11.814911505055351</v>
      </c>
      <c r="ER133" s="6">
        <v>11.042607265248284</v>
      </c>
      <c r="ES133" s="6">
        <v>13.451248749662607</v>
      </c>
      <c r="ET133" s="6">
        <v>13.173823027205472</v>
      </c>
      <c r="EU133" s="6" t="s">
        <v>220</v>
      </c>
      <c r="EV133" s="6" t="s">
        <v>220</v>
      </c>
      <c r="EW133" s="6" t="s">
        <v>220</v>
      </c>
      <c r="EX133" s="6" t="s">
        <v>220</v>
      </c>
      <c r="EY133" s="6" t="s">
        <v>220</v>
      </c>
      <c r="EZ133" s="6" t="s">
        <v>220</v>
      </c>
      <c r="FA133" s="6" t="s">
        <v>220</v>
      </c>
      <c r="FB133" s="6" t="s">
        <v>220</v>
      </c>
      <c r="FC133" s="6" t="s">
        <v>220</v>
      </c>
      <c r="FD133" s="6" t="s">
        <v>220</v>
      </c>
      <c r="FE133" s="6" t="s">
        <v>220</v>
      </c>
      <c r="FF133" s="6" t="s">
        <v>220</v>
      </c>
      <c r="FG133" s="6">
        <v>11.25078557397754</v>
      </c>
      <c r="FH133" s="6">
        <v>11.614367260981094</v>
      </c>
      <c r="FI133" s="6">
        <v>11.814537974359942</v>
      </c>
      <c r="FJ133" s="6">
        <v>10.865761219232649</v>
      </c>
      <c r="FK133" s="6">
        <v>11.188984610985004</v>
      </c>
      <c r="FL133" s="6">
        <v>11.914593945906319</v>
      </c>
      <c r="FM133" s="6">
        <v>10.687856011442825</v>
      </c>
      <c r="FN133" s="6">
        <v>9.6299491171008924</v>
      </c>
      <c r="FO133" s="6">
        <v>10.548567924786067</v>
      </c>
      <c r="FP133" s="6">
        <v>11.293473063710257</v>
      </c>
      <c r="FQ133" s="6">
        <v>10.721650853952957</v>
      </c>
      <c r="FR133" s="6">
        <v>11.550946416754721</v>
      </c>
      <c r="FS133" s="6">
        <v>10.831160286213287</v>
      </c>
      <c r="FT133" s="6">
        <v>9.7058005113671246</v>
      </c>
      <c r="FU133" s="6">
        <v>9.6618787254119045</v>
      </c>
      <c r="FV133" s="6">
        <v>8.463752513044362</v>
      </c>
      <c r="FW133" s="6">
        <v>9.1212965383998075</v>
      </c>
      <c r="FX133" s="6">
        <v>8.3062003552644477</v>
      </c>
      <c r="FY133" s="6">
        <v>10.497968757218944</v>
      </c>
      <c r="FZ133" s="6">
        <v>10.250564513764081</v>
      </c>
      <c r="GA133" s="6" t="s">
        <v>220</v>
      </c>
      <c r="GB133" s="6" t="s">
        <v>220</v>
      </c>
      <c r="GC133" s="6" t="s">
        <v>220</v>
      </c>
      <c r="GD133" s="6" t="s">
        <v>220</v>
      </c>
      <c r="GE133" s="6" t="s">
        <v>220</v>
      </c>
      <c r="GF133" s="6" t="s">
        <v>220</v>
      </c>
      <c r="GG133" s="6" t="s">
        <v>220</v>
      </c>
      <c r="GH133" s="6" t="s">
        <v>220</v>
      </c>
      <c r="GI133" s="6" t="s">
        <v>220</v>
      </c>
      <c r="GJ133" s="6" t="s">
        <v>220</v>
      </c>
      <c r="GK133" s="6" t="s">
        <v>220</v>
      </c>
      <c r="GL133" s="6" t="s">
        <v>220</v>
      </c>
      <c r="GM133" s="5">
        <v>203078</v>
      </c>
      <c r="GN133" s="5">
        <v>201158</v>
      </c>
      <c r="GO133" s="5">
        <v>199345</v>
      </c>
      <c r="GP133" s="5">
        <v>198331</v>
      </c>
      <c r="GQ133" s="5">
        <v>196904</v>
      </c>
      <c r="GR133" s="5">
        <v>195850</v>
      </c>
      <c r="GS133" s="5">
        <v>195267</v>
      </c>
      <c r="GT133" s="5">
        <v>194236</v>
      </c>
      <c r="GU133" s="5">
        <v>193651</v>
      </c>
      <c r="GV133" s="5">
        <v>193447</v>
      </c>
      <c r="GW133" s="5">
        <v>192867</v>
      </c>
      <c r="GX133" s="5">
        <v>192244</v>
      </c>
      <c r="GY133" s="5">
        <v>190952</v>
      </c>
      <c r="GZ133" s="5">
        <v>189758</v>
      </c>
      <c r="HA133" s="5">
        <v>188191</v>
      </c>
      <c r="HB133" s="5">
        <v>186359</v>
      </c>
      <c r="HC133" s="5">
        <v>184764</v>
      </c>
      <c r="HD133" s="5">
        <v>181890</v>
      </c>
      <c r="HE133" s="5">
        <v>180718</v>
      </c>
      <c r="HF133" s="5">
        <v>178993</v>
      </c>
      <c r="HG133" s="5" t="s">
        <v>220</v>
      </c>
      <c r="HH133" s="5" t="s">
        <v>220</v>
      </c>
      <c r="HI133" s="5" t="s">
        <v>220</v>
      </c>
      <c r="HJ133" s="5" t="s">
        <v>220</v>
      </c>
      <c r="HK133" s="5" t="s">
        <v>220</v>
      </c>
      <c r="HL133" s="5" t="s">
        <v>220</v>
      </c>
      <c r="HM133" s="5" t="s">
        <v>220</v>
      </c>
      <c r="HN133" s="5" t="s">
        <v>220</v>
      </c>
      <c r="HO133" s="5" t="s">
        <v>220</v>
      </c>
      <c r="HP133" s="5" t="s">
        <v>220</v>
      </c>
      <c r="HQ133" s="5" t="s">
        <v>220</v>
      </c>
      <c r="HR133" s="5" t="s">
        <v>220</v>
      </c>
      <c r="HS133" s="5">
        <v>235635</v>
      </c>
      <c r="HT133" s="5">
        <v>233546</v>
      </c>
      <c r="HU133" s="5">
        <v>231413</v>
      </c>
      <c r="HV133" s="5">
        <v>230142</v>
      </c>
      <c r="HW133" s="5">
        <v>228421</v>
      </c>
      <c r="HX133" s="5">
        <v>227176</v>
      </c>
      <c r="HY133" s="5">
        <v>226446</v>
      </c>
      <c r="HZ133" s="5">
        <v>225280</v>
      </c>
      <c r="IA133" s="5">
        <v>224607</v>
      </c>
      <c r="IB133" s="5">
        <v>224293</v>
      </c>
      <c r="IC133" s="5">
        <v>223661</v>
      </c>
      <c r="ID133" s="5">
        <v>222965</v>
      </c>
      <c r="IE133" s="5">
        <v>221451</v>
      </c>
      <c r="IF133" s="5">
        <v>219929</v>
      </c>
      <c r="IG133" s="5">
        <v>218094</v>
      </c>
      <c r="IH133" s="5">
        <v>215869</v>
      </c>
      <c r="II133" s="5">
        <v>214037</v>
      </c>
      <c r="IJ133" s="5">
        <v>210512</v>
      </c>
      <c r="IK133" s="5">
        <v>209119</v>
      </c>
      <c r="IL133" s="5">
        <v>207016</v>
      </c>
      <c r="IM133" s="5" t="s">
        <v>220</v>
      </c>
      <c r="IN133" s="5" t="s">
        <v>220</v>
      </c>
      <c r="IO133" s="5" t="s">
        <v>220</v>
      </c>
      <c r="IP133" s="5" t="s">
        <v>220</v>
      </c>
      <c r="IQ133" s="5" t="s">
        <v>220</v>
      </c>
      <c r="IR133" s="5" t="s">
        <v>220</v>
      </c>
      <c r="IS133" s="5" t="s">
        <v>220</v>
      </c>
      <c r="IT133" s="5" t="s">
        <v>220</v>
      </c>
      <c r="IU133" s="5" t="s">
        <v>220</v>
      </c>
      <c r="IV133" s="5" t="s">
        <v>220</v>
      </c>
      <c r="IW133" s="5" t="s">
        <v>220</v>
      </c>
      <c r="IX133" s="5" t="s">
        <v>220</v>
      </c>
      <c r="IY133">
        <v>3952524</v>
      </c>
      <c r="IZ133">
        <v>4041856</v>
      </c>
      <c r="JA133">
        <v>3872534</v>
      </c>
      <c r="JB133">
        <v>4081518</v>
      </c>
      <c r="JC133">
        <v>4028328</v>
      </c>
      <c r="JD133">
        <v>3983090</v>
      </c>
      <c r="JE133">
        <v>4003207</v>
      </c>
      <c r="JF133">
        <v>4015691</v>
      </c>
      <c r="JG133">
        <v>4047867</v>
      </c>
      <c r="JH133">
        <v>4074132</v>
      </c>
      <c r="JI133">
        <v>3914677</v>
      </c>
      <c r="JJ133">
        <v>4152716</v>
      </c>
      <c r="JK133">
        <v>4133980</v>
      </c>
      <c r="JL133">
        <v>4039368</v>
      </c>
      <c r="JM133">
        <v>4316469</v>
      </c>
      <c r="JN133">
        <v>4090656</v>
      </c>
      <c r="JO133">
        <v>3981309</v>
      </c>
      <c r="JP133">
        <v>3946919</v>
      </c>
      <c r="JQ133">
        <v>3722844</v>
      </c>
      <c r="JR133">
        <v>3580515</v>
      </c>
      <c r="JS133" t="s">
        <v>220</v>
      </c>
      <c r="JT133" t="s">
        <v>220</v>
      </c>
      <c r="JU133" t="s">
        <v>220</v>
      </c>
      <c r="JV133" t="s">
        <v>220</v>
      </c>
      <c r="JW133" t="s">
        <v>220</v>
      </c>
      <c r="JX133" t="s">
        <v>220</v>
      </c>
      <c r="JY133" t="s">
        <v>220</v>
      </c>
      <c r="JZ133" t="s">
        <v>220</v>
      </c>
      <c r="KA133" t="s">
        <v>220</v>
      </c>
      <c r="KB133" t="s">
        <v>220</v>
      </c>
      <c r="KC133" t="s">
        <v>220</v>
      </c>
      <c r="KD133" t="s">
        <v>220</v>
      </c>
    </row>
    <row r="134" spans="1:290" hidden="1" x14ac:dyDescent="0.3">
      <c r="A134" s="1" t="s">
        <v>132</v>
      </c>
      <c r="B134" s="2">
        <v>4147257</v>
      </c>
      <c r="C134" s="5">
        <v>1303317</v>
      </c>
      <c r="D134" s="5">
        <v>1321132</v>
      </c>
      <c r="E134" s="5">
        <v>1243194</v>
      </c>
      <c r="F134" s="5">
        <v>1220946</v>
      </c>
      <c r="G134" s="5">
        <v>1272912</v>
      </c>
      <c r="H134" s="5">
        <v>1386104</v>
      </c>
      <c r="I134" s="5">
        <v>1378859</v>
      </c>
      <c r="J134" s="5">
        <v>1253567</v>
      </c>
      <c r="K134" s="5">
        <v>1315798</v>
      </c>
      <c r="L134" s="5">
        <v>1273122</v>
      </c>
      <c r="M134" s="5">
        <v>1296779</v>
      </c>
      <c r="N134" s="5" t="s">
        <v>220</v>
      </c>
      <c r="O134" s="5" t="s">
        <v>220</v>
      </c>
      <c r="P134" s="5" t="s">
        <v>220</v>
      </c>
      <c r="Q134" s="5" t="s">
        <v>220</v>
      </c>
      <c r="R134" s="5" t="s">
        <v>220</v>
      </c>
      <c r="S134" s="5" t="s">
        <v>220</v>
      </c>
      <c r="T134" s="5" t="s">
        <v>220</v>
      </c>
      <c r="U134" s="5" t="s">
        <v>220</v>
      </c>
      <c r="V134" s="5" t="s">
        <v>220</v>
      </c>
      <c r="W134" s="5" t="s">
        <v>220</v>
      </c>
      <c r="X134" s="5" t="s">
        <v>220</v>
      </c>
      <c r="Y134" s="5" t="s">
        <v>220</v>
      </c>
      <c r="Z134" s="5" t="s">
        <v>220</v>
      </c>
      <c r="AA134" s="5" t="s">
        <v>220</v>
      </c>
      <c r="AB134" s="5" t="s">
        <v>220</v>
      </c>
      <c r="AC134" s="5" t="s">
        <v>220</v>
      </c>
      <c r="AD134" s="5" t="s">
        <v>220</v>
      </c>
      <c r="AE134" s="5" t="s">
        <v>220</v>
      </c>
      <c r="AF134" s="5" t="s">
        <v>220</v>
      </c>
      <c r="AG134" s="5" t="s">
        <v>220</v>
      </c>
      <c r="AH134" s="5" t="s">
        <v>220</v>
      </c>
      <c r="AI134" s="5">
        <v>5174324</v>
      </c>
      <c r="AJ134" s="5">
        <v>5289372</v>
      </c>
      <c r="AK134" s="5">
        <v>5040591</v>
      </c>
      <c r="AL134" s="5">
        <v>4955630</v>
      </c>
      <c r="AM134" s="5">
        <v>4709464</v>
      </c>
      <c r="AN134" s="5">
        <v>5470896</v>
      </c>
      <c r="AO134" s="5">
        <v>6219751</v>
      </c>
      <c r="AP134" s="5">
        <v>6375948</v>
      </c>
      <c r="AQ134" s="5">
        <v>6788099</v>
      </c>
      <c r="AR134" s="5">
        <v>6604064</v>
      </c>
      <c r="AS134" s="5">
        <v>6201911</v>
      </c>
      <c r="AT134" s="5" t="s">
        <v>220</v>
      </c>
      <c r="AU134" s="5" t="s">
        <v>220</v>
      </c>
      <c r="AV134" s="5" t="s">
        <v>220</v>
      </c>
      <c r="AW134" s="5" t="s">
        <v>220</v>
      </c>
      <c r="AX134" s="5" t="s">
        <v>220</v>
      </c>
      <c r="AY134" s="5" t="s">
        <v>220</v>
      </c>
      <c r="AZ134" s="5" t="s">
        <v>220</v>
      </c>
      <c r="BA134" s="5" t="s">
        <v>220</v>
      </c>
      <c r="BB134" s="5" t="s">
        <v>220</v>
      </c>
      <c r="BC134" s="5" t="s">
        <v>220</v>
      </c>
      <c r="BD134" s="5" t="s">
        <v>220</v>
      </c>
      <c r="BE134" s="5" t="s">
        <v>220</v>
      </c>
      <c r="BF134" s="5" t="s">
        <v>220</v>
      </c>
      <c r="BG134" s="5" t="s">
        <v>220</v>
      </c>
      <c r="BH134" s="5" t="s">
        <v>220</v>
      </c>
      <c r="BI134" s="5" t="s">
        <v>220</v>
      </c>
      <c r="BJ134" s="5" t="s">
        <v>220</v>
      </c>
      <c r="BK134" s="5" t="s">
        <v>220</v>
      </c>
      <c r="BL134" s="5" t="s">
        <v>220</v>
      </c>
      <c r="BM134" s="5" t="s">
        <v>220</v>
      </c>
      <c r="BN134" s="5" t="s">
        <v>220</v>
      </c>
      <c r="BO134" s="6">
        <v>10.12508852412728</v>
      </c>
      <c r="BP134" s="6">
        <v>9.6537739255229003</v>
      </c>
      <c r="BQ134" s="6">
        <v>9.4464741625200794</v>
      </c>
      <c r="BR134" s="6">
        <v>9.4830565807169105</v>
      </c>
      <c r="BS134" s="6">
        <v>9.13496701654711</v>
      </c>
      <c r="BT134" s="6">
        <v>9.0215864378971293</v>
      </c>
      <c r="BU134" s="6">
        <v>8.2266510015519998</v>
      </c>
      <c r="BV134" s="6">
        <v>8.3083712318527798</v>
      </c>
      <c r="BW134" s="6">
        <v>8.0557957984432207</v>
      </c>
      <c r="BX134" s="6">
        <v>7.9937350858754996</v>
      </c>
      <c r="BY134" s="6">
        <v>7.5699868674616102</v>
      </c>
      <c r="BZ134" s="6">
        <v>7.7580167949359096</v>
      </c>
      <c r="CA134" s="6">
        <v>7.46749248374008</v>
      </c>
      <c r="CB134" s="6">
        <v>7.4262858919357901</v>
      </c>
      <c r="CC134" s="6">
        <v>7.2017929660825901</v>
      </c>
      <c r="CD134" s="6">
        <v>6.8238988371562996</v>
      </c>
      <c r="CE134" s="6">
        <v>6.6133619711758698</v>
      </c>
      <c r="CF134" s="6">
        <v>6.3832666088299197</v>
      </c>
      <c r="CG134" s="6">
        <v>6.3636057336377201</v>
      </c>
      <c r="CH134" s="6">
        <v>6.2555770038406902</v>
      </c>
      <c r="CI134" s="6" t="s">
        <v>220</v>
      </c>
      <c r="CJ134" s="6" t="s">
        <v>220</v>
      </c>
      <c r="CK134" s="6" t="s">
        <v>220</v>
      </c>
      <c r="CL134" s="6" t="s">
        <v>220</v>
      </c>
      <c r="CM134" s="6" t="s">
        <v>220</v>
      </c>
      <c r="CN134" s="6" t="s">
        <v>220</v>
      </c>
      <c r="CO134" s="6" t="s">
        <v>220</v>
      </c>
      <c r="CP134" s="6" t="s">
        <v>220</v>
      </c>
      <c r="CQ134" s="6" t="s">
        <v>220</v>
      </c>
      <c r="CR134" s="6" t="s">
        <v>220</v>
      </c>
      <c r="CS134" s="6" t="s">
        <v>220</v>
      </c>
      <c r="CT134" s="6" t="s">
        <v>220</v>
      </c>
      <c r="CU134" s="6">
        <v>8.1764081907166393</v>
      </c>
      <c r="CV134" s="6">
        <v>7.9981956857197902</v>
      </c>
      <c r="CW134" s="6">
        <v>7.8330270671719697</v>
      </c>
      <c r="CX134" s="6">
        <v>7.8928777274945201</v>
      </c>
      <c r="CY134" s="6">
        <v>7.8323033504847102</v>
      </c>
      <c r="CZ134" s="6">
        <v>7.7382364705726898</v>
      </c>
      <c r="DA134" s="6">
        <v>7.2332041088872501</v>
      </c>
      <c r="DB134" s="6">
        <v>7.2038717323592296</v>
      </c>
      <c r="DC134" s="6">
        <v>7.1130433445326302</v>
      </c>
      <c r="DD134" s="6">
        <v>7.0729726458143896</v>
      </c>
      <c r="DE134" s="6">
        <v>6.6778940702015799</v>
      </c>
      <c r="DF134" s="6">
        <v>6.8683023932396399</v>
      </c>
      <c r="DG134" s="6">
        <v>6.7144846624412997</v>
      </c>
      <c r="DH134" s="6">
        <v>6.5380993641962304</v>
      </c>
      <c r="DI134" s="6">
        <v>6.3921724203896</v>
      </c>
      <c r="DJ134" s="6">
        <v>5.9454597112585397</v>
      </c>
      <c r="DK134" s="6">
        <v>5.8508846328542203</v>
      </c>
      <c r="DL134" s="6">
        <v>5.6053413725242001</v>
      </c>
      <c r="DM134" s="6">
        <v>5.53778251848696</v>
      </c>
      <c r="DN134" s="6">
        <v>5.3772147938466404</v>
      </c>
      <c r="DO134" s="6" t="s">
        <v>220</v>
      </c>
      <c r="DP134" s="6" t="s">
        <v>220</v>
      </c>
      <c r="DQ134" s="6" t="s">
        <v>220</v>
      </c>
      <c r="DR134" s="6" t="s">
        <v>220</v>
      </c>
      <c r="DS134" s="6" t="s">
        <v>220</v>
      </c>
      <c r="DT134" s="6" t="s">
        <v>220</v>
      </c>
      <c r="DU134" s="6" t="s">
        <v>220</v>
      </c>
      <c r="DV134" s="6" t="s">
        <v>220</v>
      </c>
      <c r="DW134" s="6" t="s">
        <v>220</v>
      </c>
      <c r="DX134" s="6" t="s">
        <v>220</v>
      </c>
      <c r="DY134" s="6" t="s">
        <v>220</v>
      </c>
      <c r="DZ134" s="6" t="s">
        <v>220</v>
      </c>
      <c r="EA134" s="6">
        <v>10.125088524127284</v>
      </c>
      <c r="EB134" s="6">
        <v>9.6537739255229038</v>
      </c>
      <c r="EC134" s="6">
        <v>9.4464741625200901</v>
      </c>
      <c r="ED134" s="6">
        <v>9.4830565807169194</v>
      </c>
      <c r="EE134" s="6">
        <v>9.1349670165471117</v>
      </c>
      <c r="EF134" s="6">
        <v>9.0215864378971311</v>
      </c>
      <c r="EG134" s="6">
        <v>8.2266510015520069</v>
      </c>
      <c r="EH134" s="6">
        <v>8.3083712318527851</v>
      </c>
      <c r="EI134" s="6">
        <v>8.055795798443226</v>
      </c>
      <c r="EJ134" s="6">
        <v>7.9937350858755094</v>
      </c>
      <c r="EK134" s="6">
        <v>7.5699868674616102</v>
      </c>
      <c r="EL134" s="6">
        <v>7.7580167949359158</v>
      </c>
      <c r="EM134" s="6">
        <v>7.4674924837400845</v>
      </c>
      <c r="EN134" s="6">
        <v>7.4262858919357964</v>
      </c>
      <c r="EO134" s="6">
        <v>7.2017929660825999</v>
      </c>
      <c r="EP134" s="6">
        <v>6.8238988371563094</v>
      </c>
      <c r="EQ134" s="6">
        <v>6.6133619711758715</v>
      </c>
      <c r="ER134" s="6">
        <v>6.3832666088299197</v>
      </c>
      <c r="ES134" s="6">
        <v>6.3636057336377236</v>
      </c>
      <c r="ET134" s="6">
        <v>6.2555770038406928</v>
      </c>
      <c r="EU134" s="6" t="s">
        <v>220</v>
      </c>
      <c r="EV134" s="6" t="s">
        <v>220</v>
      </c>
      <c r="EW134" s="6" t="s">
        <v>220</v>
      </c>
      <c r="EX134" s="6" t="s">
        <v>220</v>
      </c>
      <c r="EY134" s="6" t="s">
        <v>220</v>
      </c>
      <c r="EZ134" s="6" t="s">
        <v>220</v>
      </c>
      <c r="FA134" s="6" t="s">
        <v>220</v>
      </c>
      <c r="FB134" s="6" t="s">
        <v>220</v>
      </c>
      <c r="FC134" s="6" t="s">
        <v>220</v>
      </c>
      <c r="FD134" s="6" t="s">
        <v>220</v>
      </c>
      <c r="FE134" s="6" t="s">
        <v>220</v>
      </c>
      <c r="FF134" s="6" t="s">
        <v>220</v>
      </c>
      <c r="FG134" s="6">
        <v>8.1764081907166481</v>
      </c>
      <c r="FH134" s="6">
        <v>7.9981956857197964</v>
      </c>
      <c r="FI134" s="6">
        <v>7.8330270671719777</v>
      </c>
      <c r="FJ134" s="6">
        <v>7.8928777274945254</v>
      </c>
      <c r="FK134" s="6">
        <v>7.8323033504847173</v>
      </c>
      <c r="FL134" s="6">
        <v>7.7382364705726996</v>
      </c>
      <c r="FM134" s="6">
        <v>7.2332041088872501</v>
      </c>
      <c r="FN134" s="6">
        <v>7.2038717323592376</v>
      </c>
      <c r="FO134" s="6">
        <v>7.1130433445326338</v>
      </c>
      <c r="FP134" s="6">
        <v>7.0729726458143904</v>
      </c>
      <c r="FQ134" s="6">
        <v>6.677894070201587</v>
      </c>
      <c r="FR134" s="6">
        <v>6.8683023932396443</v>
      </c>
      <c r="FS134" s="6">
        <v>6.7144846624413077</v>
      </c>
      <c r="FT134" s="6">
        <v>6.5380993641962348</v>
      </c>
      <c r="FU134" s="6">
        <v>6.3921724203896071</v>
      </c>
      <c r="FV134" s="6">
        <v>5.9454597112585423</v>
      </c>
      <c r="FW134" s="6">
        <v>5.8508846328542248</v>
      </c>
      <c r="FX134" s="6">
        <v>5.6053413725242081</v>
      </c>
      <c r="FY134" s="6">
        <v>5.5377825184869627</v>
      </c>
      <c r="FZ134" s="6">
        <v>5.3772147938466421</v>
      </c>
      <c r="GA134" s="6" t="s">
        <v>220</v>
      </c>
      <c r="GB134" s="6" t="s">
        <v>220</v>
      </c>
      <c r="GC134" s="6" t="s">
        <v>220</v>
      </c>
      <c r="GD134" s="6" t="s">
        <v>220</v>
      </c>
      <c r="GE134" s="6" t="s">
        <v>220</v>
      </c>
      <c r="GF134" s="6" t="s">
        <v>220</v>
      </c>
      <c r="GG134" s="6" t="s">
        <v>220</v>
      </c>
      <c r="GH134" s="6" t="s">
        <v>220</v>
      </c>
      <c r="GI134" s="6" t="s">
        <v>220</v>
      </c>
      <c r="GJ134" s="6" t="s">
        <v>220</v>
      </c>
      <c r="GK134" s="6" t="s">
        <v>220</v>
      </c>
      <c r="GL134" s="6" t="s">
        <v>220</v>
      </c>
      <c r="GM134" s="5">
        <v>103329</v>
      </c>
      <c r="GN134" s="5">
        <v>102992</v>
      </c>
      <c r="GO134" s="5">
        <v>102901</v>
      </c>
      <c r="GP134" s="5">
        <v>102686</v>
      </c>
      <c r="GQ134" s="5">
        <v>102126</v>
      </c>
      <c r="GR134" s="5">
        <v>102771</v>
      </c>
      <c r="GS134" s="5">
        <v>101257</v>
      </c>
      <c r="GT134" s="5">
        <v>100845</v>
      </c>
      <c r="GU134" s="5">
        <v>100534</v>
      </c>
      <c r="GV134" s="5">
        <v>100546</v>
      </c>
      <c r="GW134" s="5">
        <v>100358</v>
      </c>
      <c r="GX134" s="5">
        <v>100308</v>
      </c>
      <c r="GY134" s="5">
        <v>100177</v>
      </c>
      <c r="GZ134" s="5">
        <v>99850</v>
      </c>
      <c r="HA134" s="5">
        <v>99587</v>
      </c>
      <c r="HB134" s="5">
        <v>99269</v>
      </c>
      <c r="HC134" s="5">
        <v>98846</v>
      </c>
      <c r="HD134" s="5">
        <v>98420</v>
      </c>
      <c r="HE134" s="5">
        <v>99696</v>
      </c>
      <c r="HF134" s="5">
        <v>99524</v>
      </c>
      <c r="HG134" s="5" t="s">
        <v>220</v>
      </c>
      <c r="HH134" s="5" t="s">
        <v>220</v>
      </c>
      <c r="HI134" s="5" t="s">
        <v>220</v>
      </c>
      <c r="HJ134" s="5" t="s">
        <v>220</v>
      </c>
      <c r="HK134" s="5" t="s">
        <v>220</v>
      </c>
      <c r="HL134" s="5" t="s">
        <v>220</v>
      </c>
      <c r="HM134" s="5" t="s">
        <v>220</v>
      </c>
      <c r="HN134" s="5" t="s">
        <v>220</v>
      </c>
      <c r="HO134" s="5" t="s">
        <v>220</v>
      </c>
      <c r="HP134" s="5" t="s">
        <v>220</v>
      </c>
      <c r="HQ134" s="5" t="s">
        <v>220</v>
      </c>
      <c r="HR134" s="5" t="s">
        <v>220</v>
      </c>
      <c r="HS134" s="5">
        <v>132583</v>
      </c>
      <c r="HT134" s="5">
        <v>131170</v>
      </c>
      <c r="HU134" s="5">
        <v>131047</v>
      </c>
      <c r="HV134" s="5">
        <v>132940</v>
      </c>
      <c r="HW134" s="5">
        <v>129986</v>
      </c>
      <c r="HX134" s="5">
        <v>130489</v>
      </c>
      <c r="HY134" s="5">
        <v>128971</v>
      </c>
      <c r="HZ134" s="5">
        <v>128403</v>
      </c>
      <c r="IA134" s="5">
        <v>127988</v>
      </c>
      <c r="IB134" s="5">
        <v>127958</v>
      </c>
      <c r="IC134" s="5">
        <v>127792</v>
      </c>
      <c r="ID134" s="5">
        <v>127816</v>
      </c>
      <c r="IE134" s="5">
        <v>127533</v>
      </c>
      <c r="IF134" s="5">
        <v>127053</v>
      </c>
      <c r="IG134" s="5">
        <v>127876</v>
      </c>
      <c r="IH134" s="5">
        <v>127382</v>
      </c>
      <c r="II134" s="5">
        <v>125688</v>
      </c>
      <c r="IJ134" s="5">
        <v>125291</v>
      </c>
      <c r="IK134" s="5">
        <v>126629</v>
      </c>
      <c r="IL134" s="5">
        <v>126470</v>
      </c>
      <c r="IM134" s="5" t="s">
        <v>220</v>
      </c>
      <c r="IN134" s="5" t="s">
        <v>220</v>
      </c>
      <c r="IO134" s="5" t="s">
        <v>220</v>
      </c>
      <c r="IP134" s="5" t="s">
        <v>220</v>
      </c>
      <c r="IQ134" s="5" t="s">
        <v>220</v>
      </c>
      <c r="IR134" s="5" t="s">
        <v>220</v>
      </c>
      <c r="IS134" s="5" t="s">
        <v>220</v>
      </c>
      <c r="IT134" s="5" t="s">
        <v>220</v>
      </c>
      <c r="IU134" s="5" t="s">
        <v>220</v>
      </c>
      <c r="IV134" s="5" t="s">
        <v>220</v>
      </c>
      <c r="IW134" s="5" t="s">
        <v>220</v>
      </c>
      <c r="IX134" s="5" t="s">
        <v>220</v>
      </c>
      <c r="IY134">
        <v>4969089</v>
      </c>
      <c r="IZ134">
        <v>4976960</v>
      </c>
      <c r="JA134">
        <v>4814984</v>
      </c>
      <c r="JB134">
        <v>4750422</v>
      </c>
      <c r="JC134">
        <v>4593604</v>
      </c>
      <c r="JD134">
        <v>4695062</v>
      </c>
      <c r="JE134">
        <v>4487541</v>
      </c>
      <c r="JF134">
        <v>4240789</v>
      </c>
      <c r="JG134">
        <v>4291637</v>
      </c>
      <c r="JH134">
        <v>4262748</v>
      </c>
      <c r="JI134">
        <v>4244377</v>
      </c>
      <c r="JJ134">
        <v>4241907</v>
      </c>
      <c r="JK134">
        <v>4123831</v>
      </c>
      <c r="JL134">
        <v>3990854</v>
      </c>
      <c r="JM134">
        <v>3894435</v>
      </c>
      <c r="JN134">
        <v>3773064</v>
      </c>
      <c r="JO134">
        <v>3716344</v>
      </c>
      <c r="JP134">
        <v>3690587</v>
      </c>
      <c r="JQ134">
        <v>3605649</v>
      </c>
      <c r="JR134">
        <v>3477581</v>
      </c>
      <c r="JS134" t="s">
        <v>220</v>
      </c>
      <c r="JT134" t="s">
        <v>220</v>
      </c>
      <c r="JU134" t="s">
        <v>220</v>
      </c>
      <c r="JV134" t="s">
        <v>220</v>
      </c>
      <c r="JW134" t="s">
        <v>220</v>
      </c>
      <c r="JX134" t="s">
        <v>220</v>
      </c>
      <c r="JY134" t="s">
        <v>220</v>
      </c>
      <c r="JZ134" t="s">
        <v>220</v>
      </c>
      <c r="KA134" t="s">
        <v>220</v>
      </c>
      <c r="KB134" t="s">
        <v>220</v>
      </c>
      <c r="KC134" t="s">
        <v>220</v>
      </c>
      <c r="KD134" t="s">
        <v>220</v>
      </c>
    </row>
    <row r="135" spans="1:290" hidden="1" x14ac:dyDescent="0.3">
      <c r="A135" s="1" t="s">
        <v>133</v>
      </c>
      <c r="B135" s="2">
        <v>4004218</v>
      </c>
      <c r="C135" s="5">
        <v>27513436</v>
      </c>
      <c r="D135" s="5">
        <v>27485186</v>
      </c>
      <c r="E135" s="5">
        <v>29408850</v>
      </c>
      <c r="F135" s="5">
        <v>28660730</v>
      </c>
      <c r="G135" s="5">
        <v>29278920</v>
      </c>
      <c r="H135" s="5">
        <v>29835314</v>
      </c>
      <c r="I135" s="5">
        <v>30990228</v>
      </c>
      <c r="J135" s="5">
        <v>31082050</v>
      </c>
      <c r="K135" s="5">
        <v>30871668</v>
      </c>
      <c r="L135" s="5">
        <v>30744336</v>
      </c>
      <c r="M135" s="5">
        <v>31234681</v>
      </c>
      <c r="N135" s="5">
        <v>31454144</v>
      </c>
      <c r="O135" s="5">
        <v>30797140</v>
      </c>
      <c r="P135" s="5">
        <v>31013224</v>
      </c>
      <c r="Q135" s="5">
        <v>29752492</v>
      </c>
      <c r="R135" s="5">
        <v>29451812</v>
      </c>
      <c r="S135" s="5">
        <v>29024571</v>
      </c>
      <c r="T135" s="5">
        <v>27434696</v>
      </c>
      <c r="U135" s="5">
        <v>26919816</v>
      </c>
      <c r="V135" s="5">
        <v>28753363</v>
      </c>
      <c r="W135" s="5">
        <v>27739169</v>
      </c>
      <c r="X135" s="5">
        <v>26846421</v>
      </c>
      <c r="Y135" s="5">
        <v>25946061</v>
      </c>
      <c r="Z135" s="5">
        <v>25457707</v>
      </c>
      <c r="AA135" s="5">
        <v>24391280</v>
      </c>
      <c r="AB135" s="5">
        <v>24325737</v>
      </c>
      <c r="AC135" s="5">
        <v>24111122</v>
      </c>
      <c r="AD135" s="5">
        <v>23663905</v>
      </c>
      <c r="AE135" s="5">
        <v>23534822</v>
      </c>
      <c r="AF135" s="5">
        <v>23222083</v>
      </c>
      <c r="AG135" s="5">
        <v>22845271</v>
      </c>
      <c r="AH135" s="5">
        <v>22564697</v>
      </c>
      <c r="AI135" s="5">
        <v>100279960</v>
      </c>
      <c r="AJ135" s="5">
        <v>90857206</v>
      </c>
      <c r="AK135" s="5">
        <v>88175650</v>
      </c>
      <c r="AL135" s="5">
        <v>85067412</v>
      </c>
      <c r="AM135" s="5">
        <v>87981023</v>
      </c>
      <c r="AN135" s="5">
        <v>88189685</v>
      </c>
      <c r="AO135" s="5">
        <v>88322913</v>
      </c>
      <c r="AP135" s="5">
        <v>88012033</v>
      </c>
      <c r="AQ135" s="5">
        <v>85606726</v>
      </c>
      <c r="AR135" s="5">
        <v>85672076</v>
      </c>
      <c r="AS135" s="5">
        <v>87628625</v>
      </c>
      <c r="AT135" s="5">
        <v>90263810</v>
      </c>
      <c r="AU135" s="5">
        <v>87924159</v>
      </c>
      <c r="AV135" s="5">
        <v>85794752</v>
      </c>
      <c r="AW135" s="5">
        <v>81750623</v>
      </c>
      <c r="AX135" s="5">
        <v>83071826</v>
      </c>
      <c r="AY135" s="5">
        <v>80278612</v>
      </c>
      <c r="AZ135" s="5">
        <v>78357592</v>
      </c>
      <c r="BA135" s="5">
        <v>79682326</v>
      </c>
      <c r="BB135" s="5">
        <v>82049657</v>
      </c>
      <c r="BC135" s="5">
        <v>79376077</v>
      </c>
      <c r="BD135" s="5">
        <v>78038607</v>
      </c>
      <c r="BE135" s="5">
        <v>79531311</v>
      </c>
      <c r="BF135" s="5">
        <v>74532181</v>
      </c>
      <c r="BG135" s="5">
        <v>75493448</v>
      </c>
      <c r="BH135" s="5">
        <v>75756039</v>
      </c>
      <c r="BI135" s="5">
        <v>75807370</v>
      </c>
      <c r="BJ135" s="5">
        <v>75434046</v>
      </c>
      <c r="BK135" s="5">
        <v>74347871</v>
      </c>
      <c r="BL135" s="5">
        <v>74216253</v>
      </c>
      <c r="BM135" s="5">
        <v>69912129</v>
      </c>
      <c r="BN135" s="5">
        <v>68662204</v>
      </c>
      <c r="BO135" s="6">
        <v>22.349103734200579</v>
      </c>
      <c r="BP135" s="6">
        <v>22.21614934073073</v>
      </c>
      <c r="BQ135" s="6">
        <v>21.181207657210521</v>
      </c>
      <c r="BR135" s="6">
        <v>19.941262474803619</v>
      </c>
      <c r="BS135" s="6">
        <v>18.031265379514569</v>
      </c>
      <c r="BT135" s="6">
        <v>16.73042876523067</v>
      </c>
      <c r="BU135" s="6">
        <v>16.909656222099109</v>
      </c>
      <c r="BV135" s="6">
        <v>15.61612462834888</v>
      </c>
      <c r="BW135" s="6">
        <v>15.319207393678649</v>
      </c>
      <c r="BX135" s="6">
        <v>15.747973870699299</v>
      </c>
      <c r="BY135" s="6">
        <v>14.73734537655438</v>
      </c>
      <c r="BZ135" s="6">
        <v>13.229764930691729</v>
      </c>
      <c r="CA135" s="6">
        <v>15.12415914425249</v>
      </c>
      <c r="CB135" s="6">
        <v>14.61348377281324</v>
      </c>
      <c r="CC135" s="6">
        <v>12.91318634746886</v>
      </c>
      <c r="CD135" s="6">
        <v>12.651496828762079</v>
      </c>
      <c r="CE135" s="6">
        <v>12.597342998133399</v>
      </c>
      <c r="CF135" s="6">
        <v>13.21800423893562</v>
      </c>
      <c r="CG135" s="6">
        <v>12.623815554262171</v>
      </c>
      <c r="CH135" s="6">
        <v>10.65312325868509</v>
      </c>
      <c r="CI135" s="6" t="s">
        <v>220</v>
      </c>
      <c r="CJ135" s="6" t="s">
        <v>220</v>
      </c>
      <c r="CK135" s="6" t="s">
        <v>220</v>
      </c>
      <c r="CL135" s="6" t="s">
        <v>220</v>
      </c>
      <c r="CM135" s="6" t="s">
        <v>220</v>
      </c>
      <c r="CN135" s="6" t="s">
        <v>220</v>
      </c>
      <c r="CO135" s="6" t="s">
        <v>220</v>
      </c>
      <c r="CP135" s="6" t="s">
        <v>220</v>
      </c>
      <c r="CQ135" s="6" t="s">
        <v>220</v>
      </c>
      <c r="CR135" s="6" t="s">
        <v>220</v>
      </c>
      <c r="CS135" s="6" t="s">
        <v>220</v>
      </c>
      <c r="CT135" s="6" t="s">
        <v>220</v>
      </c>
      <c r="CU135" s="6">
        <v>21.627212016008809</v>
      </c>
      <c r="CV135" s="6">
        <v>20.672650546450779</v>
      </c>
      <c r="CW135" s="6">
        <v>20.058724216873632</v>
      </c>
      <c r="CX135" s="6">
        <v>18.758221810421421</v>
      </c>
      <c r="CY135" s="6">
        <v>17.405715156868631</v>
      </c>
      <c r="CZ135" s="6">
        <v>16.635165212990831</v>
      </c>
      <c r="DA135" s="6">
        <v>16.04063097264039</v>
      </c>
      <c r="DB135" s="6">
        <v>14.665970965826659</v>
      </c>
      <c r="DC135" s="6">
        <v>13.804156044983189</v>
      </c>
      <c r="DD135" s="6">
        <v>13.84231160714504</v>
      </c>
      <c r="DE135" s="6">
        <v>13.61949714934808</v>
      </c>
      <c r="DF135" s="6">
        <v>12.01290142374565</v>
      </c>
      <c r="DG135" s="6">
        <v>13.722708727426291</v>
      </c>
      <c r="DH135" s="6">
        <v>13.666127416292071</v>
      </c>
      <c r="DI135" s="6">
        <v>12.683668486445431</v>
      </c>
      <c r="DJ135" s="6">
        <v>12.44217862550062</v>
      </c>
      <c r="DK135" s="6">
        <v>13.233208429043151</v>
      </c>
      <c r="DL135" s="6">
        <v>13.74220387549102</v>
      </c>
      <c r="DM135" s="6">
        <v>12.486814928596949</v>
      </c>
      <c r="DN135" s="6">
        <v>9.6891813922362395</v>
      </c>
      <c r="DO135" s="6" t="s">
        <v>220</v>
      </c>
      <c r="DP135" s="6" t="s">
        <v>220</v>
      </c>
      <c r="DQ135" s="6" t="s">
        <v>220</v>
      </c>
      <c r="DR135" s="6" t="s">
        <v>220</v>
      </c>
      <c r="DS135" s="6" t="s">
        <v>220</v>
      </c>
      <c r="DT135" s="6" t="s">
        <v>220</v>
      </c>
      <c r="DU135" s="6" t="s">
        <v>220</v>
      </c>
      <c r="DV135" s="6" t="s">
        <v>220</v>
      </c>
      <c r="DW135" s="6" t="s">
        <v>220</v>
      </c>
      <c r="DX135" s="6" t="s">
        <v>220</v>
      </c>
      <c r="DY135" s="6" t="s">
        <v>220</v>
      </c>
      <c r="DZ135" s="6" t="s">
        <v>220</v>
      </c>
      <c r="EA135" s="6">
        <v>18.639449467525612</v>
      </c>
      <c r="EB135" s="6">
        <v>20.371242153091409</v>
      </c>
      <c r="EC135" s="6">
        <v>20.222712558386764</v>
      </c>
      <c r="ED135" s="6">
        <v>19.464492393285699</v>
      </c>
      <c r="EE135" s="6">
        <v>17.567316221316247</v>
      </c>
      <c r="EF135" s="6">
        <v>16.573891553080706</v>
      </c>
      <c r="EG135" s="6">
        <v>16.805067224383116</v>
      </c>
      <c r="EH135" s="6">
        <v>15.586819402195157</v>
      </c>
      <c r="EI135" s="6">
        <v>15.316003687171564</v>
      </c>
      <c r="EJ135" s="6">
        <v>15.737298942391448</v>
      </c>
      <c r="EK135" s="6">
        <v>14.729549671739894</v>
      </c>
      <c r="EL135" s="6">
        <v>13.222181471541555</v>
      </c>
      <c r="EM135" s="6">
        <v>15.112650070753324</v>
      </c>
      <c r="EN135" s="6">
        <v>14.602168242881431</v>
      </c>
      <c r="EO135" s="6">
        <v>12.90253678436822</v>
      </c>
      <c r="EP135" s="6">
        <v>12.634437419297146</v>
      </c>
      <c r="EQ135" s="6">
        <v>12.577109669497258</v>
      </c>
      <c r="ER135" s="6">
        <v>13.192243310332636</v>
      </c>
      <c r="ES135" s="6">
        <v>12.49813520270718</v>
      </c>
      <c r="ET135" s="6">
        <v>10.460254683947753</v>
      </c>
      <c r="EU135" s="6" t="s">
        <v>220</v>
      </c>
      <c r="EV135" s="6" t="s">
        <v>220</v>
      </c>
      <c r="EW135" s="6" t="s">
        <v>220</v>
      </c>
      <c r="EX135" s="6" t="s">
        <v>220</v>
      </c>
      <c r="EY135" s="6" t="s">
        <v>220</v>
      </c>
      <c r="EZ135" s="6" t="s">
        <v>220</v>
      </c>
      <c r="FA135" s="6" t="s">
        <v>220</v>
      </c>
      <c r="FB135" s="6" t="s">
        <v>220</v>
      </c>
      <c r="FC135" s="6" t="s">
        <v>220</v>
      </c>
      <c r="FD135" s="6" t="s">
        <v>220</v>
      </c>
      <c r="FE135" s="6" t="s">
        <v>220</v>
      </c>
      <c r="FF135" s="6" t="s">
        <v>220</v>
      </c>
      <c r="FG135" s="6">
        <v>16.309227310166623</v>
      </c>
      <c r="FH135" s="6">
        <v>16.970843068626884</v>
      </c>
      <c r="FI135" s="6">
        <v>17.520453252861952</v>
      </c>
      <c r="FJ135" s="6">
        <v>16.866306847739576</v>
      </c>
      <c r="FK135" s="6">
        <v>15.618494762412571</v>
      </c>
      <c r="FL135" s="6">
        <v>15.158088426414793</v>
      </c>
      <c r="FM135" s="6">
        <v>14.735268136072676</v>
      </c>
      <c r="FN135" s="6">
        <v>13.660599795413834</v>
      </c>
      <c r="FO135" s="6">
        <v>13.03467951850954</v>
      </c>
      <c r="FP135" s="6">
        <v>13.159815855294353</v>
      </c>
      <c r="FQ135" s="6">
        <v>12.903289542832981</v>
      </c>
      <c r="FR135" s="6">
        <v>11.394606545772715</v>
      </c>
      <c r="FS135" s="6">
        <v>12.880912109671007</v>
      </c>
      <c r="FT135" s="6">
        <v>12.813228318461908</v>
      </c>
      <c r="FU135" s="6">
        <v>11.806459492073371</v>
      </c>
      <c r="FV135" s="6">
        <v>11.519886126023501</v>
      </c>
      <c r="FW135" s="6">
        <v>12.21929366390169</v>
      </c>
      <c r="FX135" s="6">
        <v>12.676921097998473</v>
      </c>
      <c r="FY135" s="6">
        <v>11.674965710232815</v>
      </c>
      <c r="FZ135" s="6">
        <v>8.1323964250593104</v>
      </c>
      <c r="GA135" s="6" t="s">
        <v>220</v>
      </c>
      <c r="GB135" s="6" t="s">
        <v>220</v>
      </c>
      <c r="GC135" s="6" t="s">
        <v>220</v>
      </c>
      <c r="GD135" s="6" t="s">
        <v>220</v>
      </c>
      <c r="GE135" s="6" t="s">
        <v>220</v>
      </c>
      <c r="GF135" s="6" t="s">
        <v>220</v>
      </c>
      <c r="GG135" s="6" t="s">
        <v>220</v>
      </c>
      <c r="GH135" s="6" t="s">
        <v>220</v>
      </c>
      <c r="GI135" s="6" t="s">
        <v>220</v>
      </c>
      <c r="GJ135" s="6" t="s">
        <v>220</v>
      </c>
      <c r="GK135" s="6" t="s">
        <v>220</v>
      </c>
      <c r="GL135" s="6" t="s">
        <v>220</v>
      </c>
      <c r="GM135" s="5">
        <v>4845482</v>
      </c>
      <c r="GN135" s="5">
        <v>4798734</v>
      </c>
      <c r="GO135" s="5">
        <v>4808754</v>
      </c>
      <c r="GP135" s="5">
        <v>4760208</v>
      </c>
      <c r="GQ135" s="5">
        <v>4749486</v>
      </c>
      <c r="GR135" s="5">
        <v>4679175</v>
      </c>
      <c r="GS135" s="5">
        <v>4792227</v>
      </c>
      <c r="GT135" s="5">
        <v>4643106</v>
      </c>
      <c r="GU135" s="5">
        <v>4586166</v>
      </c>
      <c r="GV135" s="5">
        <v>4573378</v>
      </c>
      <c r="GW135" s="5">
        <v>4578150</v>
      </c>
      <c r="GX135" s="5">
        <v>4626747</v>
      </c>
      <c r="GY135" s="5">
        <v>4550572</v>
      </c>
      <c r="GZ135" s="5">
        <v>4493101</v>
      </c>
      <c r="HA135" s="5">
        <v>4396800</v>
      </c>
      <c r="HB135" s="5">
        <v>4366896</v>
      </c>
      <c r="HC135" s="5">
        <v>4286085</v>
      </c>
      <c r="HD135" s="5">
        <v>4171365</v>
      </c>
      <c r="HE135" s="5">
        <v>4165074</v>
      </c>
      <c r="HF135" s="5">
        <v>3527239</v>
      </c>
      <c r="HG135" s="5" t="s">
        <v>220</v>
      </c>
      <c r="HH135" s="5" t="s">
        <v>220</v>
      </c>
      <c r="HI135" s="5" t="s">
        <v>220</v>
      </c>
      <c r="HJ135" s="5" t="s">
        <v>220</v>
      </c>
      <c r="HK135" s="5" t="s">
        <v>220</v>
      </c>
      <c r="HL135" s="5" t="s">
        <v>220</v>
      </c>
      <c r="HM135" s="5" t="s">
        <v>220</v>
      </c>
      <c r="HN135" s="5" t="s">
        <v>220</v>
      </c>
      <c r="HO135" s="5" t="s">
        <v>220</v>
      </c>
      <c r="HP135" s="5" t="s">
        <v>220</v>
      </c>
      <c r="HQ135" s="5" t="s">
        <v>220</v>
      </c>
      <c r="HR135" s="5" t="s">
        <v>220</v>
      </c>
      <c r="HS135" s="5">
        <v>5524077</v>
      </c>
      <c r="HT135" s="5">
        <v>5471786</v>
      </c>
      <c r="HU135" s="5">
        <v>5479894</v>
      </c>
      <c r="HV135" s="5">
        <v>5428388</v>
      </c>
      <c r="HW135" s="5">
        <v>5417166</v>
      </c>
      <c r="HX135" s="5">
        <v>5339264</v>
      </c>
      <c r="HY135" s="5">
        <v>5471894</v>
      </c>
      <c r="HZ135" s="5">
        <v>5299263</v>
      </c>
      <c r="IA135" s="5">
        <v>5233500</v>
      </c>
      <c r="IB135" s="5">
        <v>5225733</v>
      </c>
      <c r="IC135" s="5">
        <v>5224255</v>
      </c>
      <c r="ID135" s="5">
        <v>5278737</v>
      </c>
      <c r="IE135" s="5">
        <v>5190973</v>
      </c>
      <c r="IF135" s="5">
        <v>5121487</v>
      </c>
      <c r="IG135" s="5">
        <v>5014405</v>
      </c>
      <c r="IH135" s="5">
        <v>4985193</v>
      </c>
      <c r="II135" s="5">
        <v>4889125</v>
      </c>
      <c r="IJ135" s="5">
        <v>4759417</v>
      </c>
      <c r="IK135" s="5">
        <v>4756159</v>
      </c>
      <c r="IL135" s="5">
        <v>3910107</v>
      </c>
      <c r="IM135" s="5" t="s">
        <v>220</v>
      </c>
      <c r="IN135" s="5" t="s">
        <v>220</v>
      </c>
      <c r="IO135" s="5" t="s">
        <v>220</v>
      </c>
      <c r="IP135" s="5" t="s">
        <v>220</v>
      </c>
      <c r="IQ135" s="5" t="s">
        <v>220</v>
      </c>
      <c r="IR135" s="5" t="s">
        <v>220</v>
      </c>
      <c r="IS135" s="5" t="s">
        <v>220</v>
      </c>
      <c r="IT135" s="5" t="s">
        <v>220</v>
      </c>
      <c r="IU135" s="5" t="s">
        <v>220</v>
      </c>
      <c r="IV135" s="5" t="s">
        <v>220</v>
      </c>
      <c r="IW135" s="5" t="s">
        <v>220</v>
      </c>
      <c r="IX135" s="5" t="s">
        <v>220</v>
      </c>
      <c r="IY135">
        <v>78479653</v>
      </c>
      <c r="IZ135">
        <v>80185050</v>
      </c>
      <c r="JA135">
        <v>82633433</v>
      </c>
      <c r="JB135">
        <v>83390277</v>
      </c>
      <c r="JC135">
        <v>86234360</v>
      </c>
      <c r="JD135">
        <v>86871508</v>
      </c>
      <c r="JE135">
        <v>87171505</v>
      </c>
      <c r="JF135">
        <v>86828940</v>
      </c>
      <c r="JG135">
        <v>92759304</v>
      </c>
      <c r="JH135">
        <v>90469503</v>
      </c>
      <c r="JI135">
        <v>85989274</v>
      </c>
      <c r="JJ135">
        <v>88652574</v>
      </c>
      <c r="JK135">
        <v>86549329</v>
      </c>
      <c r="JL135">
        <v>84785198</v>
      </c>
      <c r="JM135">
        <v>81955577</v>
      </c>
      <c r="JN135">
        <v>82616242</v>
      </c>
      <c r="JO135">
        <v>80078082</v>
      </c>
      <c r="JP135">
        <v>77680108</v>
      </c>
      <c r="JQ135">
        <v>79319582</v>
      </c>
      <c r="JR135">
        <v>81783175</v>
      </c>
      <c r="JS135" t="s">
        <v>220</v>
      </c>
      <c r="JT135" t="s">
        <v>220</v>
      </c>
      <c r="JU135" t="s">
        <v>220</v>
      </c>
      <c r="JV135" t="s">
        <v>220</v>
      </c>
      <c r="JW135" t="s">
        <v>220</v>
      </c>
      <c r="JX135" t="s">
        <v>220</v>
      </c>
      <c r="JY135" t="s">
        <v>220</v>
      </c>
      <c r="JZ135" t="s">
        <v>220</v>
      </c>
      <c r="KA135" t="s">
        <v>220</v>
      </c>
      <c r="KB135" t="s">
        <v>220</v>
      </c>
      <c r="KC135" t="s">
        <v>220</v>
      </c>
      <c r="KD135" t="s">
        <v>220</v>
      </c>
    </row>
    <row r="136" spans="1:290" hidden="1" x14ac:dyDescent="0.3">
      <c r="A136" s="1" t="s">
        <v>134</v>
      </c>
      <c r="B136" s="2">
        <v>4001587</v>
      </c>
      <c r="C136" s="5">
        <v>16668416</v>
      </c>
      <c r="D136" s="5">
        <v>16227117</v>
      </c>
      <c r="E136" s="5">
        <v>16625426</v>
      </c>
      <c r="F136" s="5">
        <v>16057814</v>
      </c>
      <c r="G136" s="5">
        <v>15565510</v>
      </c>
      <c r="H136" s="5">
        <v>15567753</v>
      </c>
      <c r="I136" s="5">
        <v>16339122</v>
      </c>
      <c r="J136" s="5">
        <v>15968423</v>
      </c>
      <c r="K136" s="5">
        <v>16046111</v>
      </c>
      <c r="L136" s="5">
        <v>15794444</v>
      </c>
      <c r="M136" s="5">
        <v>15998640</v>
      </c>
      <c r="N136" s="5">
        <v>16221455</v>
      </c>
      <c r="O136" s="5">
        <v>15975228</v>
      </c>
      <c r="P136" s="5">
        <v>15334601</v>
      </c>
      <c r="Q136" s="5">
        <v>14650121</v>
      </c>
      <c r="R136" s="5">
        <v>14187590</v>
      </c>
      <c r="S136" s="5">
        <v>14110075</v>
      </c>
      <c r="T136" s="5">
        <v>13572456</v>
      </c>
      <c r="U136" s="5">
        <v>13290940</v>
      </c>
      <c r="V136" s="5">
        <v>13375862</v>
      </c>
      <c r="W136" s="5">
        <v>13032079</v>
      </c>
      <c r="X136" s="5">
        <v>12968523</v>
      </c>
      <c r="Y136" s="5">
        <v>12902005</v>
      </c>
      <c r="Z136" s="5">
        <v>12818667</v>
      </c>
      <c r="AA136" s="5">
        <v>12030275</v>
      </c>
      <c r="AB136" s="5">
        <v>12126780</v>
      </c>
      <c r="AC136" s="5">
        <v>12054890</v>
      </c>
      <c r="AD136" s="5">
        <v>11230320</v>
      </c>
      <c r="AE136" s="5">
        <v>11354201</v>
      </c>
      <c r="AF136" s="5">
        <v>10990501</v>
      </c>
      <c r="AG136" s="5">
        <v>10765282</v>
      </c>
      <c r="AH136" s="5">
        <v>6743955</v>
      </c>
      <c r="AI136" s="5">
        <v>60822235</v>
      </c>
      <c r="AJ136" s="5">
        <v>63424928</v>
      </c>
      <c r="AK136" s="5">
        <v>62468319</v>
      </c>
      <c r="AL136" s="5">
        <v>60958902</v>
      </c>
      <c r="AM136" s="5">
        <v>63530663</v>
      </c>
      <c r="AN136" s="5">
        <v>65269524</v>
      </c>
      <c r="AO136" s="5">
        <v>65869008</v>
      </c>
      <c r="AP136" s="5">
        <v>66419130</v>
      </c>
      <c r="AQ136" s="5">
        <v>65073563</v>
      </c>
      <c r="AR136" s="5">
        <v>64430126</v>
      </c>
      <c r="AS136" s="5">
        <v>65058586</v>
      </c>
      <c r="AT136" s="5">
        <v>66706759</v>
      </c>
      <c r="AU136" s="5">
        <v>67114334</v>
      </c>
      <c r="AV136" s="5">
        <v>65453874</v>
      </c>
      <c r="AW136" s="5">
        <v>62920643</v>
      </c>
      <c r="AX136" s="5">
        <v>62173127</v>
      </c>
      <c r="AY136" s="5">
        <v>73015160</v>
      </c>
      <c r="AZ136" s="5">
        <v>77563390</v>
      </c>
      <c r="BA136" s="5">
        <v>70559360</v>
      </c>
      <c r="BB136" s="5">
        <v>78253964</v>
      </c>
      <c r="BC136" s="5">
        <v>82920651</v>
      </c>
      <c r="BD136" s="5">
        <v>92648546</v>
      </c>
      <c r="BE136" s="5">
        <v>105291878</v>
      </c>
      <c r="BF136" s="5">
        <v>74943152</v>
      </c>
      <c r="BG136" s="5">
        <v>59543382</v>
      </c>
      <c r="BH136" s="5">
        <v>59325486</v>
      </c>
      <c r="BI136" s="5">
        <v>57362015</v>
      </c>
      <c r="BJ136" s="5">
        <v>54931220</v>
      </c>
      <c r="BK136" s="5">
        <v>51078597</v>
      </c>
      <c r="BL136" s="5">
        <v>49758309</v>
      </c>
      <c r="BM136" s="5">
        <v>47755015</v>
      </c>
      <c r="BN136" s="5">
        <v>27111581</v>
      </c>
      <c r="BO136" s="6">
        <v>10.55253240619864</v>
      </c>
      <c r="BP136" s="6">
        <v>10.74022575914131</v>
      </c>
      <c r="BQ136" s="6">
        <v>11.121231487315359</v>
      </c>
      <c r="BR136" s="6">
        <v>11.12850105250938</v>
      </c>
      <c r="BS136" s="6">
        <v>11.110217397309819</v>
      </c>
      <c r="BT136" s="6">
        <v>10.83624592450818</v>
      </c>
      <c r="BU136" s="6">
        <v>10.640439287627061</v>
      </c>
      <c r="BV136" s="6">
        <v>10.184230465337739</v>
      </c>
      <c r="BW136" s="6">
        <v>9.2867050464751202</v>
      </c>
      <c r="BX136" s="6">
        <v>8.5709633083633694</v>
      </c>
      <c r="BY136" s="6">
        <v>8.3756812063826107</v>
      </c>
      <c r="BZ136" s="6">
        <v>8.20343797766599</v>
      </c>
      <c r="CA136" s="6">
        <v>7.7842962732235303</v>
      </c>
      <c r="CB136" s="6">
        <v>6.9428990108188602</v>
      </c>
      <c r="CC136" s="6">
        <v>6.6132286552445496</v>
      </c>
      <c r="CD136" s="6">
        <v>6.3808013636705398</v>
      </c>
      <c r="CE136" s="6">
        <v>6.2616034102154998</v>
      </c>
      <c r="CF136" s="6">
        <v>6.2001863626373401</v>
      </c>
      <c r="CG136" s="6">
        <v>6.4071159446121904</v>
      </c>
      <c r="CH136" s="6">
        <v>6.24256636638194</v>
      </c>
      <c r="CI136" s="6" t="s">
        <v>220</v>
      </c>
      <c r="CJ136" s="6" t="s">
        <v>220</v>
      </c>
      <c r="CK136" s="6" t="s">
        <v>220</v>
      </c>
      <c r="CL136" s="6" t="s">
        <v>220</v>
      </c>
      <c r="CM136" s="6" t="s">
        <v>220</v>
      </c>
      <c r="CN136" s="6" t="s">
        <v>220</v>
      </c>
      <c r="CO136" s="6" t="s">
        <v>220</v>
      </c>
      <c r="CP136" s="6" t="s">
        <v>220</v>
      </c>
      <c r="CQ136" s="6" t="s">
        <v>220</v>
      </c>
      <c r="CR136" s="6" t="s">
        <v>220</v>
      </c>
      <c r="CS136" s="6" t="s">
        <v>220</v>
      </c>
      <c r="CT136" s="6" t="s">
        <v>220</v>
      </c>
      <c r="CU136" s="6">
        <v>8.3404455449668191</v>
      </c>
      <c r="CV136" s="6">
        <v>8.4403982795678907</v>
      </c>
      <c r="CW136" s="6">
        <v>8.7312317494887104</v>
      </c>
      <c r="CX136" s="6">
        <v>8.7861197673983806</v>
      </c>
      <c r="CY136" s="6">
        <v>8.6369533677254395</v>
      </c>
      <c r="CZ136" s="6">
        <v>8.4366981769596698</v>
      </c>
      <c r="DA136" s="6">
        <v>8.2491807420719994</v>
      </c>
      <c r="DB136" s="6">
        <v>7.9083375177712902</v>
      </c>
      <c r="DC136" s="6">
        <v>7.2354202873721301</v>
      </c>
      <c r="DD136" s="6">
        <v>6.7067984262876603</v>
      </c>
      <c r="DE136" s="6">
        <v>6.5637131049843402</v>
      </c>
      <c r="DF136" s="6">
        <v>6.2632382753155804</v>
      </c>
      <c r="DG136" s="6">
        <v>5.9876201145829704</v>
      </c>
      <c r="DH136" s="6">
        <v>5.48478207450668</v>
      </c>
      <c r="DI136" s="6">
        <v>5.3110628684143801</v>
      </c>
      <c r="DJ136" s="6">
        <v>5.1262198141119102</v>
      </c>
      <c r="DK136" s="6">
        <v>4.9836040803126203</v>
      </c>
      <c r="DL136" s="6">
        <v>4.8996996040223202</v>
      </c>
      <c r="DM136" s="6">
        <v>4.8848756617825</v>
      </c>
      <c r="DN136" s="6">
        <v>4.7231297300132002</v>
      </c>
      <c r="DO136" s="6" t="s">
        <v>220</v>
      </c>
      <c r="DP136" s="6" t="s">
        <v>220</v>
      </c>
      <c r="DQ136" s="6" t="s">
        <v>220</v>
      </c>
      <c r="DR136" s="6" t="s">
        <v>220</v>
      </c>
      <c r="DS136" s="6" t="s">
        <v>220</v>
      </c>
      <c r="DT136" s="6" t="s">
        <v>220</v>
      </c>
      <c r="DU136" s="6" t="s">
        <v>220</v>
      </c>
      <c r="DV136" s="6" t="s">
        <v>220</v>
      </c>
      <c r="DW136" s="6" t="s">
        <v>220</v>
      </c>
      <c r="DX136" s="6" t="s">
        <v>220</v>
      </c>
      <c r="DY136" s="6" t="s">
        <v>220</v>
      </c>
      <c r="DZ136" s="6" t="s">
        <v>220</v>
      </c>
      <c r="EA136" s="6">
        <v>10.552532406198646</v>
      </c>
      <c r="EB136" s="6">
        <v>10.740225759141319</v>
      </c>
      <c r="EC136" s="6">
        <v>11.121231487315361</v>
      </c>
      <c r="ED136" s="6">
        <v>11.128501052509389</v>
      </c>
      <c r="EE136" s="6">
        <v>11.110217397309821</v>
      </c>
      <c r="EF136" s="6">
        <v>10.83624592450818</v>
      </c>
      <c r="EG136" s="6">
        <v>10.640439287627064</v>
      </c>
      <c r="EH136" s="6">
        <v>10.184230465337748</v>
      </c>
      <c r="EI136" s="6">
        <v>9.2867050464751237</v>
      </c>
      <c r="EJ136" s="6">
        <v>8.5709633083633712</v>
      </c>
      <c r="EK136" s="6">
        <v>8.3756812063826178</v>
      </c>
      <c r="EL136" s="6">
        <v>8.2034379776659989</v>
      </c>
      <c r="EM136" s="6">
        <v>7.7842962732235357</v>
      </c>
      <c r="EN136" s="6">
        <v>6.9428990108188646</v>
      </c>
      <c r="EO136" s="6">
        <v>6.6132286552445541</v>
      </c>
      <c r="EP136" s="6">
        <v>6.3808013636705487</v>
      </c>
      <c r="EQ136" s="6">
        <v>6.2616034102155087</v>
      </c>
      <c r="ER136" s="6">
        <v>6.200186362637349</v>
      </c>
      <c r="ES136" s="6">
        <v>6.4071159446121984</v>
      </c>
      <c r="ET136" s="6">
        <v>6.2425663663819471</v>
      </c>
      <c r="EU136" s="6" t="s">
        <v>220</v>
      </c>
      <c r="EV136" s="6" t="s">
        <v>220</v>
      </c>
      <c r="EW136" s="6" t="s">
        <v>220</v>
      </c>
      <c r="EX136" s="6" t="s">
        <v>220</v>
      </c>
      <c r="EY136" s="6" t="s">
        <v>220</v>
      </c>
      <c r="EZ136" s="6" t="s">
        <v>220</v>
      </c>
      <c r="FA136" s="6" t="s">
        <v>220</v>
      </c>
      <c r="FB136" s="6" t="s">
        <v>220</v>
      </c>
      <c r="FC136" s="6" t="s">
        <v>220</v>
      </c>
      <c r="FD136" s="6" t="s">
        <v>220</v>
      </c>
      <c r="FE136" s="6" t="s">
        <v>220</v>
      </c>
      <c r="FF136" s="6" t="s">
        <v>220</v>
      </c>
      <c r="FG136" s="6">
        <v>8.3067401719830816</v>
      </c>
      <c r="FH136" s="6">
        <v>8.4050387475051789</v>
      </c>
      <c r="FI136" s="6">
        <v>8.6980290340233388</v>
      </c>
      <c r="FJ136" s="6">
        <v>8.7586107655967993</v>
      </c>
      <c r="FK136" s="6">
        <v>8.6177025517641113</v>
      </c>
      <c r="FL136" s="6">
        <v>8.4207534477483552</v>
      </c>
      <c r="FM136" s="6">
        <v>8.2320958348141247</v>
      </c>
      <c r="FN136" s="6">
        <v>7.8934551911438993</v>
      </c>
      <c r="FO136" s="6">
        <v>7.2297019928726831</v>
      </c>
      <c r="FP136" s="6">
        <v>6.6988897907686438</v>
      </c>
      <c r="FQ136" s="6">
        <v>6.5560228705102901</v>
      </c>
      <c r="FR136" s="6">
        <v>6.2533143162432356</v>
      </c>
      <c r="FS136" s="6">
        <v>5.9779191937957243</v>
      </c>
      <c r="FT136" s="6">
        <v>5.4752378246207023</v>
      </c>
      <c r="FU136" s="6">
        <v>5.3110628684143855</v>
      </c>
      <c r="FV136" s="6">
        <v>5.1262198141119164</v>
      </c>
      <c r="FW136" s="6">
        <v>4.9836040803126265</v>
      </c>
      <c r="FX136" s="6">
        <v>4.8996996040223237</v>
      </c>
      <c r="FY136" s="6">
        <v>4.8848756617825089</v>
      </c>
      <c r="FZ136" s="6">
        <v>4.7231297300132029</v>
      </c>
      <c r="GA136" s="6" t="s">
        <v>220</v>
      </c>
      <c r="GB136" s="6" t="s">
        <v>220</v>
      </c>
      <c r="GC136" s="6" t="s">
        <v>220</v>
      </c>
      <c r="GD136" s="6" t="s">
        <v>220</v>
      </c>
      <c r="GE136" s="6" t="s">
        <v>220</v>
      </c>
      <c r="GF136" s="6" t="s">
        <v>220</v>
      </c>
      <c r="GG136" s="6" t="s">
        <v>220</v>
      </c>
      <c r="GH136" s="6" t="s">
        <v>220</v>
      </c>
      <c r="GI136" s="6" t="s">
        <v>220</v>
      </c>
      <c r="GJ136" s="6" t="s">
        <v>220</v>
      </c>
      <c r="GK136" s="6" t="s">
        <v>220</v>
      </c>
      <c r="GL136" s="6" t="s">
        <v>220</v>
      </c>
      <c r="GM136" s="5">
        <v>1681634</v>
      </c>
      <c r="GN136" s="5">
        <v>1651326</v>
      </c>
      <c r="GO136" s="5">
        <v>1622276</v>
      </c>
      <c r="GP136" s="5">
        <v>1598696</v>
      </c>
      <c r="GQ136" s="5">
        <v>1574481</v>
      </c>
      <c r="GR136" s="5">
        <v>1545530</v>
      </c>
      <c r="GS136" s="5">
        <v>1522173</v>
      </c>
      <c r="GT136" s="5">
        <v>1504514</v>
      </c>
      <c r="GU136" s="5">
        <v>1483134</v>
      </c>
      <c r="GV136" s="5">
        <v>1474908</v>
      </c>
      <c r="GW136" s="5">
        <v>1466725</v>
      </c>
      <c r="GX136" s="5">
        <v>1457645</v>
      </c>
      <c r="GY136" s="5">
        <v>1440687</v>
      </c>
      <c r="GZ136" s="5">
        <v>1411602</v>
      </c>
      <c r="HA136" s="5">
        <v>1379654</v>
      </c>
      <c r="HB136" s="5">
        <v>1364266</v>
      </c>
      <c r="HC136" s="5">
        <v>1334254</v>
      </c>
      <c r="HD136" s="5">
        <v>1310381</v>
      </c>
      <c r="HE136" s="5">
        <v>1282221</v>
      </c>
      <c r="HF136" s="5">
        <v>1262293</v>
      </c>
      <c r="HG136" s="5" t="s">
        <v>220</v>
      </c>
      <c r="HH136" s="5" t="s">
        <v>220</v>
      </c>
      <c r="HI136" s="5" t="s">
        <v>220</v>
      </c>
      <c r="HJ136" s="5" t="s">
        <v>220</v>
      </c>
      <c r="HK136" s="5" t="s">
        <v>220</v>
      </c>
      <c r="HL136" s="5" t="s">
        <v>220</v>
      </c>
      <c r="HM136" s="5" t="s">
        <v>220</v>
      </c>
      <c r="HN136" s="5" t="s">
        <v>220</v>
      </c>
      <c r="HO136" s="5" t="s">
        <v>220</v>
      </c>
      <c r="HP136" s="5" t="s">
        <v>220</v>
      </c>
      <c r="HQ136" s="5" t="s">
        <v>220</v>
      </c>
      <c r="HR136" s="5" t="s">
        <v>220</v>
      </c>
      <c r="HS136" s="5">
        <v>1932558</v>
      </c>
      <c r="HT136" s="5">
        <v>1899845</v>
      </c>
      <c r="HU136" s="5">
        <v>1867352</v>
      </c>
      <c r="HV136" s="5">
        <v>1840789</v>
      </c>
      <c r="HW136" s="5">
        <v>1813013</v>
      </c>
      <c r="HX136" s="5">
        <v>1782934</v>
      </c>
      <c r="HY136" s="5">
        <v>1766982</v>
      </c>
      <c r="HZ136" s="5">
        <v>1753691</v>
      </c>
      <c r="IA136" s="5">
        <v>1742224</v>
      </c>
      <c r="IB136" s="5">
        <v>1732815</v>
      </c>
      <c r="IC136" s="5">
        <v>1718486</v>
      </c>
      <c r="ID136" s="5">
        <v>1706128</v>
      </c>
      <c r="IE136" s="5">
        <v>1683617</v>
      </c>
      <c r="IF136" s="5">
        <v>1649449</v>
      </c>
      <c r="IG136" s="5">
        <v>1613112</v>
      </c>
      <c r="IH136" s="5">
        <v>1595827</v>
      </c>
      <c r="II136" s="5">
        <v>1562118</v>
      </c>
      <c r="IJ136" s="5">
        <v>1534515</v>
      </c>
      <c r="IK136" s="5">
        <v>1501161</v>
      </c>
      <c r="IL136" s="5">
        <v>1476964</v>
      </c>
      <c r="IM136" s="5" t="s">
        <v>220</v>
      </c>
      <c r="IN136" s="5" t="s">
        <v>220</v>
      </c>
      <c r="IO136" s="5" t="s">
        <v>220</v>
      </c>
      <c r="IP136" s="5" t="s">
        <v>220</v>
      </c>
      <c r="IQ136" s="5" t="s">
        <v>220</v>
      </c>
      <c r="IR136" s="5" t="s">
        <v>220</v>
      </c>
      <c r="IS136" s="5" t="s">
        <v>220</v>
      </c>
      <c r="IT136" s="5" t="s">
        <v>220</v>
      </c>
      <c r="IU136" s="5" t="s">
        <v>220</v>
      </c>
      <c r="IV136" s="5" t="s">
        <v>220</v>
      </c>
      <c r="IW136" s="5" t="s">
        <v>220</v>
      </c>
      <c r="IX136" s="5" t="s">
        <v>220</v>
      </c>
      <c r="IY136">
        <v>55706991</v>
      </c>
      <c r="IZ136">
        <v>55508477</v>
      </c>
      <c r="JA136">
        <v>55608621</v>
      </c>
      <c r="JB136">
        <v>54607804</v>
      </c>
      <c r="JC136">
        <v>54849584</v>
      </c>
      <c r="JD136">
        <v>55178186</v>
      </c>
      <c r="JE136">
        <v>55868215</v>
      </c>
      <c r="JF136">
        <v>54736144</v>
      </c>
      <c r="JG136">
        <v>54396350</v>
      </c>
      <c r="JH136">
        <v>53132237</v>
      </c>
      <c r="JI136">
        <v>52785005</v>
      </c>
      <c r="JJ136">
        <v>54462591</v>
      </c>
      <c r="JK136">
        <v>53494333</v>
      </c>
      <c r="JL136">
        <v>51906001</v>
      </c>
      <c r="JM136">
        <v>49646202</v>
      </c>
      <c r="JN136">
        <v>48816147</v>
      </c>
      <c r="JO136">
        <v>48338551</v>
      </c>
      <c r="JP136">
        <v>47029924</v>
      </c>
      <c r="JQ136">
        <v>47708461</v>
      </c>
      <c r="JR136">
        <v>48300473</v>
      </c>
      <c r="JS136" t="s">
        <v>220</v>
      </c>
      <c r="JT136" t="s">
        <v>220</v>
      </c>
      <c r="JU136" t="s">
        <v>220</v>
      </c>
      <c r="JV136" t="s">
        <v>220</v>
      </c>
      <c r="JW136" t="s">
        <v>220</v>
      </c>
      <c r="JX136" t="s">
        <v>220</v>
      </c>
      <c r="JY136" t="s">
        <v>220</v>
      </c>
      <c r="JZ136" t="s">
        <v>220</v>
      </c>
      <c r="KA136" t="s">
        <v>220</v>
      </c>
      <c r="KB136" t="s">
        <v>220</v>
      </c>
      <c r="KC136" t="s">
        <v>220</v>
      </c>
      <c r="KD136" t="s">
        <v>220</v>
      </c>
    </row>
    <row r="137" spans="1:290" hidden="1" x14ac:dyDescent="0.3">
      <c r="A137" s="1" t="s">
        <v>135</v>
      </c>
      <c r="B137" s="2">
        <v>4062222</v>
      </c>
      <c r="C137" s="5">
        <v>13649535</v>
      </c>
      <c r="D137" s="5">
        <v>14004677</v>
      </c>
      <c r="E137" s="5">
        <v>13023608</v>
      </c>
      <c r="F137" s="5">
        <v>13664168</v>
      </c>
      <c r="G137" s="5">
        <v>13629811</v>
      </c>
      <c r="H137" s="5">
        <v>13222177</v>
      </c>
      <c r="I137" s="5">
        <v>13340802</v>
      </c>
      <c r="J137" s="5">
        <v>13233318</v>
      </c>
      <c r="K137" s="5">
        <v>13685877</v>
      </c>
      <c r="L137" s="5">
        <v>13910210</v>
      </c>
      <c r="M137" s="5">
        <v>12893426</v>
      </c>
      <c r="N137" s="5">
        <v>13317085</v>
      </c>
      <c r="O137" s="5">
        <v>13487283</v>
      </c>
      <c r="P137" s="5">
        <v>12796906</v>
      </c>
      <c r="Q137" s="5">
        <v>13468664</v>
      </c>
      <c r="R137" s="5">
        <v>12507039</v>
      </c>
      <c r="S137" s="5">
        <v>12258656</v>
      </c>
      <c r="T137" s="5">
        <v>12335116</v>
      </c>
      <c r="U137" s="5">
        <v>8072915</v>
      </c>
      <c r="V137" s="5">
        <v>11310414</v>
      </c>
      <c r="W137" s="5">
        <v>10755249</v>
      </c>
      <c r="X137" s="5">
        <v>10368992</v>
      </c>
      <c r="Y137" s="5">
        <v>10514697</v>
      </c>
      <c r="Z137" s="5">
        <v>10657327</v>
      </c>
      <c r="AA137" s="5">
        <v>10660415</v>
      </c>
      <c r="AB137" s="5">
        <v>10412403</v>
      </c>
      <c r="AC137" s="5">
        <v>10263552</v>
      </c>
      <c r="AD137" s="5">
        <v>9522301</v>
      </c>
      <c r="AE137" s="5">
        <v>9946580</v>
      </c>
      <c r="AF137" s="5">
        <v>9474105</v>
      </c>
      <c r="AG137" s="5">
        <v>9639582</v>
      </c>
      <c r="AH137" s="5">
        <v>9734100</v>
      </c>
      <c r="AI137" s="5">
        <v>37327724</v>
      </c>
      <c r="AJ137" s="5">
        <v>38468473</v>
      </c>
      <c r="AK137" s="5">
        <v>37233657</v>
      </c>
      <c r="AL137" s="5">
        <v>37940620</v>
      </c>
      <c r="AM137" s="5">
        <v>38124845</v>
      </c>
      <c r="AN137" s="5">
        <v>37681485</v>
      </c>
      <c r="AO137" s="5">
        <v>38044130</v>
      </c>
      <c r="AP137" s="5">
        <v>37878498</v>
      </c>
      <c r="AQ137" s="5">
        <v>39256196</v>
      </c>
      <c r="AR137" s="5">
        <v>40545690</v>
      </c>
      <c r="AS137" s="5">
        <v>38701642</v>
      </c>
      <c r="AT137" s="5">
        <v>40014695</v>
      </c>
      <c r="AU137" s="5">
        <v>40411755</v>
      </c>
      <c r="AV137" s="5">
        <v>38846286</v>
      </c>
      <c r="AW137" s="5">
        <v>38908523</v>
      </c>
      <c r="AX137" s="5">
        <v>37655023</v>
      </c>
      <c r="AY137" s="5">
        <v>36855423</v>
      </c>
      <c r="AZ137" s="5">
        <v>36801017</v>
      </c>
      <c r="BA137" s="5">
        <v>28056955</v>
      </c>
      <c r="BB137" s="5">
        <v>73355101</v>
      </c>
      <c r="BC137" s="5">
        <v>74655743</v>
      </c>
      <c r="BD137" s="5">
        <v>74863733</v>
      </c>
      <c r="BE137" s="5">
        <v>63857000</v>
      </c>
      <c r="BF137" s="5">
        <v>54113365</v>
      </c>
      <c r="BG137" s="5">
        <v>48391713</v>
      </c>
      <c r="BH137" s="5">
        <v>44257633</v>
      </c>
      <c r="BI137" s="5">
        <v>42174171</v>
      </c>
      <c r="BJ137" s="5">
        <v>39824197</v>
      </c>
      <c r="BK137" s="5">
        <v>38164546</v>
      </c>
      <c r="BL137" s="5">
        <v>34239471</v>
      </c>
      <c r="BM137" s="5">
        <v>32644383</v>
      </c>
      <c r="BN137" s="5">
        <v>32181598</v>
      </c>
      <c r="BO137" s="6">
        <v>12.755107186019981</v>
      </c>
      <c r="BP137" s="6">
        <v>12.825689106867101</v>
      </c>
      <c r="BQ137" s="6">
        <v>14.002226415750989</v>
      </c>
      <c r="BR137" s="6">
        <v>14.02402034720305</v>
      </c>
      <c r="BS137" s="6">
        <v>13.595797232291289</v>
      </c>
      <c r="BT137" s="6">
        <v>14.53607958950729</v>
      </c>
      <c r="BU137" s="6">
        <v>14.87258081117122</v>
      </c>
      <c r="BV137" s="6">
        <v>15.292174094382441</v>
      </c>
      <c r="BW137" s="6">
        <v>15.533458740729291</v>
      </c>
      <c r="BX137" s="6">
        <v>14.88460054895009</v>
      </c>
      <c r="BY137" s="6">
        <v>14.42550586961497</v>
      </c>
      <c r="BZ137" s="6">
        <v>14.418125000329271</v>
      </c>
      <c r="CA137" s="6">
        <v>14.49237871715812</v>
      </c>
      <c r="CB137" s="6">
        <v>13.907285440948639</v>
      </c>
      <c r="CC137" s="6">
        <v>12.977742411656321</v>
      </c>
      <c r="CD137" s="6">
        <v>12.72155701409836</v>
      </c>
      <c r="CE137" s="6">
        <v>12.712137114450121</v>
      </c>
      <c r="CF137" s="6">
        <v>12.97157439247559</v>
      </c>
      <c r="CG137" s="6">
        <v>12.694534749839431</v>
      </c>
      <c r="CH137" s="6">
        <v>11.9359771791352</v>
      </c>
      <c r="CI137" s="6" t="s">
        <v>220</v>
      </c>
      <c r="CJ137" s="6" t="s">
        <v>220</v>
      </c>
      <c r="CK137" s="6" t="s">
        <v>220</v>
      </c>
      <c r="CL137" s="6" t="s">
        <v>220</v>
      </c>
      <c r="CM137" s="6" t="s">
        <v>220</v>
      </c>
      <c r="CN137" s="6" t="s">
        <v>220</v>
      </c>
      <c r="CO137" s="6" t="s">
        <v>220</v>
      </c>
      <c r="CP137" s="6" t="s">
        <v>220</v>
      </c>
      <c r="CQ137" s="6" t="s">
        <v>220</v>
      </c>
      <c r="CR137" s="6" t="s">
        <v>220</v>
      </c>
      <c r="CS137" s="6" t="s">
        <v>220</v>
      </c>
      <c r="CT137" s="6" t="s">
        <v>220</v>
      </c>
      <c r="CU137" s="6">
        <v>11.89158185079557</v>
      </c>
      <c r="CV137" s="6">
        <v>12.10821195741614</v>
      </c>
      <c r="CW137" s="6">
        <v>13.0200612622061</v>
      </c>
      <c r="CX137" s="6">
        <v>13.22184263417285</v>
      </c>
      <c r="CY137" s="6">
        <v>12.96702594998999</v>
      </c>
      <c r="CZ137" s="6">
        <v>13.94479219579733</v>
      </c>
      <c r="DA137" s="6">
        <v>13.921501953950269</v>
      </c>
      <c r="DB137" s="6">
        <v>14.468367399577239</v>
      </c>
      <c r="DC137" s="6">
        <v>13.948410805573969</v>
      </c>
      <c r="DD137" s="6">
        <v>11.585515120848211</v>
      </c>
      <c r="DE137" s="6">
        <v>11.31574496602307</v>
      </c>
      <c r="DF137" s="6">
        <v>11.395126501526599</v>
      </c>
      <c r="DG137" s="6">
        <v>11.370783571167101</v>
      </c>
      <c r="DH137" s="6">
        <v>10.977907869966071</v>
      </c>
      <c r="DI137" s="6">
        <v>10.3417476835029</v>
      </c>
      <c r="DJ137" s="6">
        <v>9.9296544633524295</v>
      </c>
      <c r="DK137" s="6">
        <v>10.0097187668914</v>
      </c>
      <c r="DL137" s="6">
        <v>9.9810847700339007</v>
      </c>
      <c r="DM137" s="6">
        <v>9.7580446780574501</v>
      </c>
      <c r="DN137" s="6">
        <v>9.5891237076999101</v>
      </c>
      <c r="DO137" s="6" t="s">
        <v>220</v>
      </c>
      <c r="DP137" s="6" t="s">
        <v>220</v>
      </c>
      <c r="DQ137" s="6" t="s">
        <v>220</v>
      </c>
      <c r="DR137" s="6" t="s">
        <v>220</v>
      </c>
      <c r="DS137" s="6" t="s">
        <v>220</v>
      </c>
      <c r="DT137" s="6" t="s">
        <v>220</v>
      </c>
      <c r="DU137" s="6" t="s">
        <v>220</v>
      </c>
      <c r="DV137" s="6" t="s">
        <v>220</v>
      </c>
      <c r="DW137" s="6" t="s">
        <v>220</v>
      </c>
      <c r="DX137" s="6" t="s">
        <v>220</v>
      </c>
      <c r="DY137" s="6" t="s">
        <v>220</v>
      </c>
      <c r="DZ137" s="6" t="s">
        <v>220</v>
      </c>
      <c r="EA137" s="6">
        <v>10.9379007895378</v>
      </c>
      <c r="EB137" s="6">
        <v>10.914714247933089</v>
      </c>
      <c r="EC137" s="6">
        <v>11.636029207292431</v>
      </c>
      <c r="ED137" s="6">
        <v>11.680894588501273</v>
      </c>
      <c r="EE137" s="6">
        <v>11.055607519301301</v>
      </c>
      <c r="EF137" s="6">
        <v>11.654545130584275</v>
      </c>
      <c r="EG137" s="6">
        <v>12.079280870617788</v>
      </c>
      <c r="EH137" s="6">
        <v>12.902627574975252</v>
      </c>
      <c r="EI137" s="6">
        <v>14.175514829807907</v>
      </c>
      <c r="EJ137" s="6">
        <v>14.870825098974063</v>
      </c>
      <c r="EK137" s="6">
        <v>14.414990586287196</v>
      </c>
      <c r="EL137" s="6">
        <v>14.404033856666198</v>
      </c>
      <c r="EM137" s="6">
        <v>14.473155715232789</v>
      </c>
      <c r="EN137" s="6">
        <v>13.878994978876314</v>
      </c>
      <c r="EO137" s="6">
        <v>12.837918656068535</v>
      </c>
      <c r="EP137" s="6">
        <v>11.83837967749526</v>
      </c>
      <c r="EQ137" s="6">
        <v>12.310169804137535</v>
      </c>
      <c r="ER137" s="6">
        <v>12.075401723189454</v>
      </c>
      <c r="ES137" s="6">
        <v>11.300626916478979</v>
      </c>
      <c r="ET137" s="6">
        <v>10.530972839911581</v>
      </c>
      <c r="EU137" s="6" t="s">
        <v>220</v>
      </c>
      <c r="EV137" s="6" t="s">
        <v>220</v>
      </c>
      <c r="EW137" s="6" t="s">
        <v>220</v>
      </c>
      <c r="EX137" s="6" t="s">
        <v>220</v>
      </c>
      <c r="EY137" s="6" t="s">
        <v>220</v>
      </c>
      <c r="EZ137" s="6" t="s">
        <v>220</v>
      </c>
      <c r="FA137" s="6" t="s">
        <v>220</v>
      </c>
      <c r="FB137" s="6" t="s">
        <v>220</v>
      </c>
      <c r="FC137" s="6" t="s">
        <v>220</v>
      </c>
      <c r="FD137" s="6" t="s">
        <v>220</v>
      </c>
      <c r="FE137" s="6" t="s">
        <v>220</v>
      </c>
      <c r="FF137" s="6" t="s">
        <v>220</v>
      </c>
      <c r="FG137" s="6">
        <v>5.6350000868309511</v>
      </c>
      <c r="FH137" s="6">
        <v>5.6574850311850584</v>
      </c>
      <c r="FI137" s="6">
        <v>5.7668279945578957</v>
      </c>
      <c r="FJ137" s="6">
        <v>5.9809809936009923</v>
      </c>
      <c r="FK137" s="6">
        <v>5.7309521237604955</v>
      </c>
      <c r="FL137" s="6">
        <v>5.9168594698971537</v>
      </c>
      <c r="FM137" s="6">
        <v>5.9709985838334436</v>
      </c>
      <c r="FN137" s="6">
        <v>6.5211063198453347</v>
      </c>
      <c r="FO137" s="6">
        <v>7.7213616165008032</v>
      </c>
      <c r="FP137" s="6">
        <v>11.534511552940108</v>
      </c>
      <c r="FQ137" s="6">
        <v>11.270410780276565</v>
      </c>
      <c r="FR137" s="6">
        <v>11.335934334012309</v>
      </c>
      <c r="FS137" s="6">
        <v>11.297332572617623</v>
      </c>
      <c r="FT137" s="6">
        <v>10.873853802909716</v>
      </c>
      <c r="FU137" s="6">
        <v>10.040649606609296</v>
      </c>
      <c r="FV137" s="6">
        <v>9.4310292873952513</v>
      </c>
      <c r="FW137" s="6">
        <v>9.5947519416265798</v>
      </c>
      <c r="FX137" s="6">
        <v>9.6309186612248485</v>
      </c>
      <c r="FY137" s="6">
        <v>8.8801768516668833</v>
      </c>
      <c r="FZ137" s="6">
        <v>6.8394554749932661</v>
      </c>
      <c r="GA137" s="6" t="s">
        <v>220</v>
      </c>
      <c r="GB137" s="6" t="s">
        <v>220</v>
      </c>
      <c r="GC137" s="6" t="s">
        <v>220</v>
      </c>
      <c r="GD137" s="6" t="s">
        <v>220</v>
      </c>
      <c r="GE137" s="6" t="s">
        <v>220</v>
      </c>
      <c r="GF137" s="6" t="s">
        <v>220</v>
      </c>
      <c r="GG137" s="6" t="s">
        <v>220</v>
      </c>
      <c r="GH137" s="6" t="s">
        <v>220</v>
      </c>
      <c r="GI137" s="6" t="s">
        <v>220</v>
      </c>
      <c r="GJ137" s="6" t="s">
        <v>220</v>
      </c>
      <c r="GK137" s="6" t="s">
        <v>220</v>
      </c>
      <c r="GL137" s="6" t="s">
        <v>220</v>
      </c>
      <c r="GM137" s="5">
        <v>1488143</v>
      </c>
      <c r="GN137" s="5">
        <v>1475949</v>
      </c>
      <c r="GO137" s="5">
        <v>1463018</v>
      </c>
      <c r="GP137" s="5">
        <v>1450780</v>
      </c>
      <c r="GQ137" s="5">
        <v>1439684</v>
      </c>
      <c r="GR137" s="5">
        <v>1429350</v>
      </c>
      <c r="GS137" s="5">
        <v>1421312</v>
      </c>
      <c r="GT137" s="5">
        <v>1417552</v>
      </c>
      <c r="GU137" s="5">
        <v>1413014</v>
      </c>
      <c r="GV137" s="5">
        <v>1406264</v>
      </c>
      <c r="GW137" s="5">
        <v>1403900</v>
      </c>
      <c r="GX137" s="5">
        <v>1407360</v>
      </c>
      <c r="GY137" s="5">
        <v>1396034</v>
      </c>
      <c r="GZ137" s="5">
        <v>1393874</v>
      </c>
      <c r="HA137" s="5">
        <v>1386140</v>
      </c>
      <c r="HB137" s="5">
        <v>1380938</v>
      </c>
      <c r="HC137" s="5">
        <v>1375455</v>
      </c>
      <c r="HD137" s="5">
        <v>1373649</v>
      </c>
      <c r="HE137" s="5">
        <v>1368418</v>
      </c>
      <c r="HF137" s="5">
        <v>1447316</v>
      </c>
      <c r="HG137" s="5" t="s">
        <v>220</v>
      </c>
      <c r="HH137" s="5" t="s">
        <v>220</v>
      </c>
      <c r="HI137" s="5" t="s">
        <v>220</v>
      </c>
      <c r="HJ137" s="5" t="s">
        <v>220</v>
      </c>
      <c r="HK137" s="5" t="s">
        <v>220</v>
      </c>
      <c r="HL137" s="5" t="s">
        <v>220</v>
      </c>
      <c r="HM137" s="5" t="s">
        <v>220</v>
      </c>
      <c r="HN137" s="5" t="s">
        <v>220</v>
      </c>
      <c r="HO137" s="5" t="s">
        <v>220</v>
      </c>
      <c r="HP137" s="5" t="s">
        <v>220</v>
      </c>
      <c r="HQ137" s="5" t="s">
        <v>220</v>
      </c>
      <c r="HR137" s="5" t="s">
        <v>220</v>
      </c>
      <c r="HS137" s="5">
        <v>1654391</v>
      </c>
      <c r="HT137" s="5">
        <v>1640812</v>
      </c>
      <c r="HU137" s="5">
        <v>1626679</v>
      </c>
      <c r="HV137" s="5">
        <v>1613290</v>
      </c>
      <c r="HW137" s="5">
        <v>1601669</v>
      </c>
      <c r="HX137" s="5">
        <v>1591389</v>
      </c>
      <c r="HY137" s="5">
        <v>1582929</v>
      </c>
      <c r="HZ137" s="5">
        <v>1579058</v>
      </c>
      <c r="IA137" s="5">
        <v>1574521</v>
      </c>
      <c r="IB137" s="5">
        <v>1566872</v>
      </c>
      <c r="IC137" s="5">
        <v>1567204</v>
      </c>
      <c r="ID137" s="5">
        <v>1570505</v>
      </c>
      <c r="IE137" s="5">
        <v>1554586</v>
      </c>
      <c r="IF137" s="5">
        <v>1554541</v>
      </c>
      <c r="IG137" s="5">
        <v>1543254</v>
      </c>
      <c r="IH137" s="5">
        <v>1537072</v>
      </c>
      <c r="II137" s="5">
        <v>1531026</v>
      </c>
      <c r="IJ137" s="5">
        <v>1528907</v>
      </c>
      <c r="IK137" s="5">
        <v>1522640</v>
      </c>
      <c r="IL137" s="5">
        <v>1622183</v>
      </c>
      <c r="IM137" s="5" t="s">
        <v>220</v>
      </c>
      <c r="IN137" s="5" t="s">
        <v>220</v>
      </c>
      <c r="IO137" s="5" t="s">
        <v>220</v>
      </c>
      <c r="IP137" s="5" t="s">
        <v>220</v>
      </c>
      <c r="IQ137" s="5" t="s">
        <v>220</v>
      </c>
      <c r="IR137" s="5" t="s">
        <v>220</v>
      </c>
      <c r="IS137" s="5" t="s">
        <v>220</v>
      </c>
      <c r="IT137" s="5" t="s">
        <v>220</v>
      </c>
      <c r="IU137" s="5" t="s">
        <v>220</v>
      </c>
      <c r="IV137" s="5" t="s">
        <v>220</v>
      </c>
      <c r="IW137" s="5" t="s">
        <v>220</v>
      </c>
      <c r="IX137" s="5" t="s">
        <v>220</v>
      </c>
      <c r="IY137">
        <v>37429050</v>
      </c>
      <c r="IZ137">
        <v>38479165</v>
      </c>
      <c r="JA137">
        <v>37053316</v>
      </c>
      <c r="JB137">
        <v>37676311</v>
      </c>
      <c r="JC137">
        <v>38066816</v>
      </c>
      <c r="JD137">
        <v>37683065</v>
      </c>
      <c r="JE137">
        <v>37685539</v>
      </c>
      <c r="JF137">
        <v>37379823</v>
      </c>
      <c r="JG137">
        <v>39369235</v>
      </c>
      <c r="JH137">
        <v>39737244</v>
      </c>
      <c r="JI137">
        <v>38114050</v>
      </c>
      <c r="JJ137">
        <v>39459941</v>
      </c>
      <c r="JK137">
        <v>39899268</v>
      </c>
      <c r="JL137">
        <v>38082892</v>
      </c>
      <c r="JM137">
        <v>38724606</v>
      </c>
      <c r="JN137">
        <v>37576609</v>
      </c>
      <c r="JO137">
        <v>36847456</v>
      </c>
      <c r="JP137">
        <v>36848219</v>
      </c>
      <c r="JQ137">
        <v>34960824</v>
      </c>
      <c r="JR137">
        <v>42766080</v>
      </c>
      <c r="JS137" t="s">
        <v>220</v>
      </c>
      <c r="JT137" t="s">
        <v>220</v>
      </c>
      <c r="JU137" t="s">
        <v>220</v>
      </c>
      <c r="JV137" t="s">
        <v>220</v>
      </c>
      <c r="JW137" t="s">
        <v>220</v>
      </c>
      <c r="JX137" t="s">
        <v>220</v>
      </c>
      <c r="JY137" t="s">
        <v>220</v>
      </c>
      <c r="JZ137" t="s">
        <v>220</v>
      </c>
      <c r="KA137" t="s">
        <v>220</v>
      </c>
      <c r="KB137" t="s">
        <v>220</v>
      </c>
      <c r="KC137" t="s">
        <v>220</v>
      </c>
      <c r="KD137" t="s">
        <v>220</v>
      </c>
    </row>
    <row r="138" spans="1:290" hidden="1" x14ac:dyDescent="0.3">
      <c r="A138" s="1" t="s">
        <v>136</v>
      </c>
      <c r="B138" s="2">
        <v>4057018</v>
      </c>
      <c r="C138" s="5">
        <v>4265867</v>
      </c>
      <c r="D138" s="5">
        <v>4424065</v>
      </c>
      <c r="E138" s="5">
        <v>4152733</v>
      </c>
      <c r="F138" s="5">
        <v>4328262</v>
      </c>
      <c r="G138" s="5">
        <v>4350462</v>
      </c>
      <c r="H138" s="5">
        <v>4461845</v>
      </c>
      <c r="I138" s="5">
        <v>4490880</v>
      </c>
      <c r="J138" s="5">
        <v>4425053</v>
      </c>
      <c r="K138" s="5">
        <v>4554116</v>
      </c>
      <c r="L138" s="5">
        <v>4645664</v>
      </c>
      <c r="M138" s="5">
        <v>4471132</v>
      </c>
      <c r="N138" s="5">
        <v>4557862</v>
      </c>
      <c r="O138" s="5">
        <v>4496832</v>
      </c>
      <c r="P138" s="5">
        <v>4381042</v>
      </c>
      <c r="Q138" s="5">
        <v>4456524</v>
      </c>
      <c r="R138" s="5">
        <v>4249263</v>
      </c>
      <c r="S138" s="5">
        <v>4165707</v>
      </c>
      <c r="T138" s="5">
        <v>4195983</v>
      </c>
      <c r="U138" s="5">
        <v>3985593</v>
      </c>
      <c r="V138" s="5">
        <v>3948654</v>
      </c>
      <c r="W138" s="5">
        <v>3864012</v>
      </c>
      <c r="X138" s="5">
        <v>3755552</v>
      </c>
      <c r="Y138" s="5">
        <v>3801120</v>
      </c>
      <c r="Z138" s="5">
        <v>3896505</v>
      </c>
      <c r="AA138" s="5">
        <v>3765186</v>
      </c>
      <c r="AB138" s="5">
        <v>3773048</v>
      </c>
      <c r="AC138" s="5">
        <v>3715564</v>
      </c>
      <c r="AD138" s="5">
        <v>3590161</v>
      </c>
      <c r="AE138" s="5">
        <v>3553366</v>
      </c>
      <c r="AF138" s="5">
        <v>3489015</v>
      </c>
      <c r="AG138" s="5">
        <v>3465889</v>
      </c>
      <c r="AH138" s="5">
        <v>3426946</v>
      </c>
      <c r="AI138" s="5">
        <v>14313118</v>
      </c>
      <c r="AJ138" s="5">
        <v>14708120</v>
      </c>
      <c r="AK138" s="5">
        <v>14363454</v>
      </c>
      <c r="AL138" s="5">
        <v>14386263</v>
      </c>
      <c r="AM138" s="5">
        <v>14473442</v>
      </c>
      <c r="AN138" s="5">
        <v>14771582</v>
      </c>
      <c r="AO138" s="5">
        <v>15484578</v>
      </c>
      <c r="AP138" s="5">
        <v>16146120</v>
      </c>
      <c r="AQ138" s="5">
        <v>16594590</v>
      </c>
      <c r="AR138" s="5">
        <v>17093624</v>
      </c>
      <c r="AS138" s="5">
        <v>16748619</v>
      </c>
      <c r="AT138" s="5">
        <v>17404292</v>
      </c>
      <c r="AU138" s="5">
        <v>17305418</v>
      </c>
      <c r="AV138" s="5">
        <v>14112149</v>
      </c>
      <c r="AW138" s="5">
        <v>14275625</v>
      </c>
      <c r="AX138" s="5">
        <v>13668142</v>
      </c>
      <c r="AY138" s="5">
        <v>13400384</v>
      </c>
      <c r="AZ138" s="5">
        <v>13842847</v>
      </c>
      <c r="BA138" s="5">
        <v>14318229</v>
      </c>
      <c r="BB138" s="5">
        <v>16081366</v>
      </c>
      <c r="BC138" s="5">
        <v>17310318</v>
      </c>
      <c r="BD138" s="5">
        <v>17301022</v>
      </c>
      <c r="BE138" s="5">
        <v>16239513</v>
      </c>
      <c r="BF138" s="5">
        <v>15674573</v>
      </c>
      <c r="BG138" s="5">
        <v>15854905</v>
      </c>
      <c r="BH138" s="5">
        <v>14486167</v>
      </c>
      <c r="BI138" s="5">
        <v>14166872</v>
      </c>
      <c r="BJ138" s="5">
        <v>15030693</v>
      </c>
      <c r="BK138" s="5">
        <v>14060439</v>
      </c>
      <c r="BL138" s="5">
        <v>12220690</v>
      </c>
      <c r="BM138" s="5">
        <v>11952760</v>
      </c>
      <c r="BN138" s="5">
        <v>12143757</v>
      </c>
      <c r="BO138" s="6">
        <v>14.65648606040387</v>
      </c>
      <c r="BP138" s="6">
        <v>15.01303424593511</v>
      </c>
      <c r="BQ138" s="6">
        <v>15.36020105358728</v>
      </c>
      <c r="BR138" s="6">
        <v>14.485892446637701</v>
      </c>
      <c r="BS138" s="6">
        <v>13.794815154506781</v>
      </c>
      <c r="BT138" s="6">
        <v>13.08345211274081</v>
      </c>
      <c r="BU138" s="6">
        <v>13.25355382404835</v>
      </c>
      <c r="BV138" s="6">
        <v>13.28739540946945</v>
      </c>
      <c r="BW138" s="6">
        <v>13.66313912288523</v>
      </c>
      <c r="BX138" s="6">
        <v>11.124552696563811</v>
      </c>
      <c r="BY138" s="6">
        <v>10.455316461245159</v>
      </c>
      <c r="BZ138" s="6">
        <v>10.292871900713109</v>
      </c>
      <c r="CA138" s="6">
        <v>10.106873040147599</v>
      </c>
      <c r="CB138" s="6">
        <v>9.0819340132367898</v>
      </c>
      <c r="CC138" s="6">
        <v>8.8435485752207903</v>
      </c>
      <c r="CD138" s="6">
        <v>8.8836146401346792</v>
      </c>
      <c r="CE138" s="6">
        <v>8.90577239178314</v>
      </c>
      <c r="CF138" s="6">
        <v>8.8907898202496494</v>
      </c>
      <c r="CG138" s="6">
        <v>8.8031145180538495</v>
      </c>
      <c r="CH138" s="6">
        <v>8.8323853684852001</v>
      </c>
      <c r="CI138" s="6" t="s">
        <v>220</v>
      </c>
      <c r="CJ138" s="6" t="s">
        <v>220</v>
      </c>
      <c r="CK138" s="6" t="s">
        <v>220</v>
      </c>
      <c r="CL138" s="6" t="s">
        <v>220</v>
      </c>
      <c r="CM138" s="6" t="s">
        <v>220</v>
      </c>
      <c r="CN138" s="6" t="s">
        <v>220</v>
      </c>
      <c r="CO138" s="6" t="s">
        <v>220</v>
      </c>
      <c r="CP138" s="6" t="s">
        <v>220</v>
      </c>
      <c r="CQ138" s="6" t="s">
        <v>220</v>
      </c>
      <c r="CR138" s="6" t="s">
        <v>220</v>
      </c>
      <c r="CS138" s="6" t="s">
        <v>220</v>
      </c>
      <c r="CT138" s="6" t="s">
        <v>220</v>
      </c>
      <c r="CU138" s="6">
        <v>13.745414934055161</v>
      </c>
      <c r="CV138" s="6">
        <v>14.012226174917229</v>
      </c>
      <c r="CW138" s="6">
        <v>14.25009454406527</v>
      </c>
      <c r="CX138" s="6">
        <v>13.427193221171031</v>
      </c>
      <c r="CY138" s="6">
        <v>13.050024664424949</v>
      </c>
      <c r="CZ138" s="6">
        <v>12.2544232951743</v>
      </c>
      <c r="DA138" s="6">
        <v>12.372554759364711</v>
      </c>
      <c r="DB138" s="6">
        <v>12.163255193243989</v>
      </c>
      <c r="DC138" s="6">
        <v>12.499276464345961</v>
      </c>
      <c r="DD138" s="6">
        <v>8.5438146537510509</v>
      </c>
      <c r="DE138" s="6">
        <v>8.2777173332616201</v>
      </c>
      <c r="DF138" s="6">
        <v>8.1079501223774297</v>
      </c>
      <c r="DG138" s="6">
        <v>7.9868808211331004</v>
      </c>
      <c r="DH138" s="6">
        <v>7.6524964489635403</v>
      </c>
      <c r="DI138" s="6">
        <v>7.4977324692942897</v>
      </c>
      <c r="DJ138" s="6">
        <v>7.5714971959203696</v>
      </c>
      <c r="DK138" s="6">
        <v>7.6422777857492301</v>
      </c>
      <c r="DL138" s="6">
        <v>7.6050002460119996</v>
      </c>
      <c r="DM138" s="6">
        <v>7.54890844335032</v>
      </c>
      <c r="DN138" s="6">
        <v>7.9033290264567002</v>
      </c>
      <c r="DO138" s="6" t="s">
        <v>220</v>
      </c>
      <c r="DP138" s="6" t="s">
        <v>220</v>
      </c>
      <c r="DQ138" s="6" t="s">
        <v>220</v>
      </c>
      <c r="DR138" s="6" t="s">
        <v>220</v>
      </c>
      <c r="DS138" s="6" t="s">
        <v>220</v>
      </c>
      <c r="DT138" s="6" t="s">
        <v>220</v>
      </c>
      <c r="DU138" s="6" t="s">
        <v>220</v>
      </c>
      <c r="DV138" s="6" t="s">
        <v>220</v>
      </c>
      <c r="DW138" s="6" t="s">
        <v>220</v>
      </c>
      <c r="DX138" s="6" t="s">
        <v>220</v>
      </c>
      <c r="DY138" s="6" t="s">
        <v>220</v>
      </c>
      <c r="DZ138" s="6" t="s">
        <v>220</v>
      </c>
      <c r="EA138" s="6">
        <v>13.21206216696395</v>
      </c>
      <c r="EB138" s="6">
        <v>13.276816683299183</v>
      </c>
      <c r="EC138" s="6">
        <v>13.417576670009044</v>
      </c>
      <c r="ED138" s="6">
        <v>12.335854977322301</v>
      </c>
      <c r="EE138" s="6">
        <v>11.395341460286287</v>
      </c>
      <c r="EF138" s="6">
        <v>10.033806635190905</v>
      </c>
      <c r="EG138" s="6">
        <v>10.42281477635002</v>
      </c>
      <c r="EH138" s="6">
        <v>11.349355589639265</v>
      </c>
      <c r="EI138" s="6">
        <v>13.180011225010517</v>
      </c>
      <c r="EJ138" s="6">
        <v>11.124502331636554</v>
      </c>
      <c r="EK138" s="6">
        <v>10.455316461245161</v>
      </c>
      <c r="EL138" s="6">
        <v>10.29287190071312</v>
      </c>
      <c r="EM138" s="6">
        <v>10.106873040147606</v>
      </c>
      <c r="EN138" s="6">
        <v>9.0819340132367969</v>
      </c>
      <c r="EO138" s="6">
        <v>8.8366628340832456</v>
      </c>
      <c r="EP138" s="6">
        <v>8.8754920559165207</v>
      </c>
      <c r="EQ138" s="6">
        <v>8.8943365435927202</v>
      </c>
      <c r="ER138" s="6">
        <v>8.8767995485205731</v>
      </c>
      <c r="ES138" s="6">
        <v>8.6920817052819999</v>
      </c>
      <c r="ET138" s="6">
        <v>8.5842922676942575</v>
      </c>
      <c r="EU138" s="6" t="s">
        <v>220</v>
      </c>
      <c r="EV138" s="6" t="s">
        <v>220</v>
      </c>
      <c r="EW138" s="6" t="s">
        <v>220</v>
      </c>
      <c r="EX138" s="6" t="s">
        <v>220</v>
      </c>
      <c r="EY138" s="6" t="s">
        <v>220</v>
      </c>
      <c r="EZ138" s="6" t="s">
        <v>220</v>
      </c>
      <c r="FA138" s="6" t="s">
        <v>220</v>
      </c>
      <c r="FB138" s="6" t="s">
        <v>220</v>
      </c>
      <c r="FC138" s="6" t="s">
        <v>220</v>
      </c>
      <c r="FD138" s="6" t="s">
        <v>220</v>
      </c>
      <c r="FE138" s="6" t="s">
        <v>220</v>
      </c>
      <c r="FF138" s="6" t="s">
        <v>220</v>
      </c>
      <c r="FG138" s="6">
        <v>6.197046861713174</v>
      </c>
      <c r="FH138" s="6">
        <v>6.3132166464246477</v>
      </c>
      <c r="FI138" s="6">
        <v>6.22244449153317</v>
      </c>
      <c r="FJ138" s="6">
        <v>5.9427365765794864</v>
      </c>
      <c r="FK138" s="6">
        <v>5.6090541431243413</v>
      </c>
      <c r="FL138" s="6">
        <v>4.9905219620946903</v>
      </c>
      <c r="FM138" s="6">
        <v>5.1909991610463928</v>
      </c>
      <c r="FN138" s="6">
        <v>5.5081863543379095</v>
      </c>
      <c r="FO138" s="6">
        <v>6.4877778675558186</v>
      </c>
      <c r="FP138" s="6">
        <v>8.2575517891519237</v>
      </c>
      <c r="FQ138" s="6">
        <v>7.9911052787324275</v>
      </c>
      <c r="FR138" s="6">
        <v>7.8544134048061967</v>
      </c>
      <c r="FS138" s="6">
        <v>7.7702254111599709</v>
      </c>
      <c r="FT138" s="6">
        <v>7.3972180687272555</v>
      </c>
      <c r="FU138" s="6">
        <v>7.0108662170996965</v>
      </c>
      <c r="FV138" s="6">
        <v>6.967067405817521</v>
      </c>
      <c r="FW138" s="6">
        <v>6.9554114512792715</v>
      </c>
      <c r="FX138" s="6">
        <v>7.1465467924317636</v>
      </c>
      <c r="FY138" s="6">
        <v>6.6369928369590738</v>
      </c>
      <c r="FZ138" s="6">
        <v>5.4731459079684504</v>
      </c>
      <c r="GA138" s="6" t="s">
        <v>220</v>
      </c>
      <c r="GB138" s="6" t="s">
        <v>220</v>
      </c>
      <c r="GC138" s="6" t="s">
        <v>220</v>
      </c>
      <c r="GD138" s="6" t="s">
        <v>220</v>
      </c>
      <c r="GE138" s="6" t="s">
        <v>220</v>
      </c>
      <c r="GF138" s="6" t="s">
        <v>220</v>
      </c>
      <c r="GG138" s="6" t="s">
        <v>220</v>
      </c>
      <c r="GH138" s="6" t="s">
        <v>220</v>
      </c>
      <c r="GI138" s="6" t="s">
        <v>220</v>
      </c>
      <c r="GJ138" s="6" t="s">
        <v>220</v>
      </c>
      <c r="GK138" s="6" t="s">
        <v>220</v>
      </c>
      <c r="GL138" s="6" t="s">
        <v>220</v>
      </c>
      <c r="GM138" s="5">
        <v>500877</v>
      </c>
      <c r="GN138" s="5">
        <v>504767</v>
      </c>
      <c r="GO138" s="5">
        <v>501532</v>
      </c>
      <c r="GP138" s="5">
        <v>501820</v>
      </c>
      <c r="GQ138" s="5">
        <v>502415</v>
      </c>
      <c r="GR138" s="5">
        <v>503596</v>
      </c>
      <c r="GS138" s="5">
        <v>503617</v>
      </c>
      <c r="GT138" s="5">
        <v>503949</v>
      </c>
      <c r="GU138" s="5">
        <v>501129</v>
      </c>
      <c r="GV138" s="5">
        <v>505344</v>
      </c>
      <c r="GW138" s="5">
        <v>504915</v>
      </c>
      <c r="GX138" s="5">
        <v>504968</v>
      </c>
      <c r="GY138" s="5">
        <v>505021</v>
      </c>
      <c r="GZ138" s="5">
        <v>505524</v>
      </c>
      <c r="HA138" s="5">
        <v>505372</v>
      </c>
      <c r="HB138" s="5">
        <v>503949</v>
      </c>
      <c r="HC138" s="5">
        <v>503133</v>
      </c>
      <c r="HD138" s="5">
        <v>502836</v>
      </c>
      <c r="HE138" s="5">
        <v>501837</v>
      </c>
      <c r="HF138" s="5">
        <v>501340</v>
      </c>
      <c r="HG138" s="5" t="s">
        <v>220</v>
      </c>
      <c r="HH138" s="5" t="s">
        <v>220</v>
      </c>
      <c r="HI138" s="5" t="s">
        <v>220</v>
      </c>
      <c r="HJ138" s="5" t="s">
        <v>220</v>
      </c>
      <c r="HK138" s="5" t="s">
        <v>220</v>
      </c>
      <c r="HL138" s="5" t="s">
        <v>220</v>
      </c>
      <c r="HM138" s="5" t="s">
        <v>220</v>
      </c>
      <c r="HN138" s="5" t="s">
        <v>220</v>
      </c>
      <c r="HO138" s="5" t="s">
        <v>220</v>
      </c>
      <c r="HP138" s="5" t="s">
        <v>220</v>
      </c>
      <c r="HQ138" s="5" t="s">
        <v>220</v>
      </c>
      <c r="HR138" s="5" t="s">
        <v>220</v>
      </c>
      <c r="HS138" s="5">
        <v>586517</v>
      </c>
      <c r="HT138" s="5">
        <v>590669</v>
      </c>
      <c r="HU138" s="5">
        <v>586984</v>
      </c>
      <c r="HV138" s="5">
        <v>587251</v>
      </c>
      <c r="HW138" s="5">
        <v>587614</v>
      </c>
      <c r="HX138" s="5">
        <v>588587</v>
      </c>
      <c r="HY138" s="5">
        <v>589402</v>
      </c>
      <c r="HZ138" s="5">
        <v>589505</v>
      </c>
      <c r="IA138" s="5">
        <v>585871</v>
      </c>
      <c r="IB138" s="5">
        <v>589852</v>
      </c>
      <c r="IC138" s="5">
        <v>589201</v>
      </c>
      <c r="ID138" s="5">
        <v>589017</v>
      </c>
      <c r="IE138" s="5">
        <v>588871</v>
      </c>
      <c r="IF138" s="5">
        <v>589159</v>
      </c>
      <c r="IG138" s="5">
        <v>587533</v>
      </c>
      <c r="IH138" s="5">
        <v>585658</v>
      </c>
      <c r="II138" s="5">
        <v>584210</v>
      </c>
      <c r="IJ138" s="5">
        <v>583301</v>
      </c>
      <c r="IK138" s="5">
        <v>580940</v>
      </c>
      <c r="IL138" s="5">
        <v>579087</v>
      </c>
      <c r="IM138" s="5" t="s">
        <v>220</v>
      </c>
      <c r="IN138" s="5" t="s">
        <v>220</v>
      </c>
      <c r="IO138" s="5" t="s">
        <v>220</v>
      </c>
      <c r="IP138" s="5" t="s">
        <v>220</v>
      </c>
      <c r="IQ138" s="5" t="s">
        <v>220</v>
      </c>
      <c r="IR138" s="5" t="s">
        <v>220</v>
      </c>
      <c r="IS138" s="5" t="s">
        <v>220</v>
      </c>
      <c r="IT138" s="5" t="s">
        <v>220</v>
      </c>
      <c r="IU138" s="5" t="s">
        <v>220</v>
      </c>
      <c r="IV138" s="5" t="s">
        <v>220</v>
      </c>
      <c r="IW138" s="5" t="s">
        <v>220</v>
      </c>
      <c r="IX138" s="5" t="s">
        <v>220</v>
      </c>
      <c r="IY138">
        <v>13487279</v>
      </c>
      <c r="IZ138">
        <v>13867194</v>
      </c>
      <c r="JA138">
        <v>13511137</v>
      </c>
      <c r="JB138">
        <v>13621435</v>
      </c>
      <c r="JC138">
        <v>13592363</v>
      </c>
      <c r="JD138">
        <v>13738603</v>
      </c>
      <c r="JE138">
        <v>13792181</v>
      </c>
      <c r="JF138">
        <v>13864963</v>
      </c>
      <c r="JG138">
        <v>14133622</v>
      </c>
      <c r="JH138">
        <v>14115794</v>
      </c>
      <c r="JI138">
        <v>13574793</v>
      </c>
      <c r="JJ138">
        <v>14378604</v>
      </c>
      <c r="JK138">
        <v>14286471</v>
      </c>
      <c r="JL138">
        <v>14060448</v>
      </c>
      <c r="JM138">
        <v>14235773</v>
      </c>
      <c r="JN138">
        <v>13669740</v>
      </c>
      <c r="JO138">
        <v>13398014</v>
      </c>
      <c r="JP138">
        <v>13326856</v>
      </c>
      <c r="JQ138">
        <v>12860041</v>
      </c>
      <c r="JR138">
        <v>13195866</v>
      </c>
      <c r="JS138" t="s">
        <v>220</v>
      </c>
      <c r="JT138" t="s">
        <v>220</v>
      </c>
      <c r="JU138" t="s">
        <v>220</v>
      </c>
      <c r="JV138" t="s">
        <v>220</v>
      </c>
      <c r="JW138" t="s">
        <v>220</v>
      </c>
      <c r="JX138" t="s">
        <v>220</v>
      </c>
      <c r="JY138" t="s">
        <v>220</v>
      </c>
      <c r="JZ138" t="s">
        <v>220</v>
      </c>
      <c r="KA138" t="s">
        <v>220</v>
      </c>
      <c r="KB138" t="s">
        <v>220</v>
      </c>
      <c r="KC138" t="s">
        <v>220</v>
      </c>
      <c r="KD138" t="s">
        <v>220</v>
      </c>
    </row>
    <row r="139" spans="1:290" hidden="1" x14ac:dyDescent="0.3">
      <c r="A139" s="1" t="s">
        <v>137</v>
      </c>
      <c r="B139" s="2">
        <v>4018463</v>
      </c>
      <c r="C139" s="5">
        <v>1638166</v>
      </c>
      <c r="D139" s="5">
        <v>1712880</v>
      </c>
      <c r="E139" s="5">
        <v>1590587</v>
      </c>
      <c r="F139" s="5">
        <v>1685833</v>
      </c>
      <c r="G139" s="5">
        <v>1703245</v>
      </c>
      <c r="H139" s="5">
        <v>1728349</v>
      </c>
      <c r="I139" s="5">
        <v>1703976</v>
      </c>
      <c r="J139" s="5">
        <v>1668050</v>
      </c>
      <c r="K139" s="5">
        <v>1710846</v>
      </c>
      <c r="L139" s="5">
        <v>1696494</v>
      </c>
      <c r="M139" s="5">
        <v>1634012</v>
      </c>
      <c r="N139" s="5">
        <v>1666785</v>
      </c>
      <c r="O139" s="5">
        <v>1689599</v>
      </c>
      <c r="P139" s="5">
        <v>1609601</v>
      </c>
      <c r="Q139" s="5">
        <v>1664331</v>
      </c>
      <c r="R139" s="5">
        <v>1551233</v>
      </c>
      <c r="S139" s="5">
        <v>1506035</v>
      </c>
      <c r="T139" s="5">
        <v>1533324</v>
      </c>
      <c r="U139" s="5">
        <v>1391350</v>
      </c>
      <c r="V139" s="5">
        <v>1316243</v>
      </c>
      <c r="W139" s="5">
        <v>1297012</v>
      </c>
      <c r="X139" s="5">
        <v>1278220</v>
      </c>
      <c r="Y139" s="5">
        <v>1237747</v>
      </c>
      <c r="Z139" s="5">
        <v>1253983</v>
      </c>
      <c r="AA139" s="5">
        <v>1195281</v>
      </c>
      <c r="AB139" s="5">
        <v>1178044</v>
      </c>
      <c r="AC139" s="5">
        <v>1105449</v>
      </c>
      <c r="AD139" s="5">
        <v>1050601</v>
      </c>
      <c r="AE139" s="5">
        <v>1060583</v>
      </c>
      <c r="AF139" s="5">
        <v>1019553</v>
      </c>
      <c r="AG139" s="5">
        <v>1024243</v>
      </c>
      <c r="AH139" s="5">
        <v>1008339</v>
      </c>
      <c r="AI139" s="5">
        <v>4664469</v>
      </c>
      <c r="AJ139" s="5">
        <v>4897635</v>
      </c>
      <c r="AK139" s="5">
        <v>4633922</v>
      </c>
      <c r="AL139" s="5">
        <v>4615081</v>
      </c>
      <c r="AM139" s="5">
        <v>4526159</v>
      </c>
      <c r="AN139" s="5">
        <v>4714488</v>
      </c>
      <c r="AO139" s="5">
        <v>4567609</v>
      </c>
      <c r="AP139" s="5">
        <v>4463787</v>
      </c>
      <c r="AQ139" s="5">
        <v>4585851</v>
      </c>
      <c r="AR139" s="5">
        <v>4502095</v>
      </c>
      <c r="AS139" s="5">
        <v>4237167</v>
      </c>
      <c r="AT139" s="5">
        <v>4695840</v>
      </c>
      <c r="AU139" s="5">
        <v>4741138</v>
      </c>
      <c r="AV139" s="5">
        <v>4672621</v>
      </c>
      <c r="AW139" s="5">
        <v>10975885</v>
      </c>
      <c r="AX139" s="5">
        <v>10833023</v>
      </c>
      <c r="AY139" s="5">
        <v>10030751</v>
      </c>
      <c r="AZ139" s="5">
        <v>10839537</v>
      </c>
      <c r="BA139" s="5">
        <v>9985573</v>
      </c>
      <c r="BB139" s="5">
        <v>7938007</v>
      </c>
      <c r="BC139" s="5">
        <v>4941205</v>
      </c>
      <c r="BD139" s="5">
        <v>4774429</v>
      </c>
      <c r="BE139" s="5">
        <v>4798994</v>
      </c>
      <c r="BF139" s="5">
        <v>5054632</v>
      </c>
      <c r="BG139" s="5">
        <v>4777003</v>
      </c>
      <c r="BH139" s="5">
        <v>4444155</v>
      </c>
      <c r="BI139" s="5">
        <v>4504032</v>
      </c>
      <c r="BJ139" s="5">
        <v>5336278</v>
      </c>
      <c r="BK139" s="5">
        <v>5139616</v>
      </c>
      <c r="BL139" s="5">
        <v>4527913</v>
      </c>
      <c r="BM139" s="5">
        <v>4626259</v>
      </c>
      <c r="BN139" s="5">
        <v>5021676</v>
      </c>
      <c r="BO139" s="6">
        <v>12.6943953991223</v>
      </c>
      <c r="BP139" s="6">
        <v>12.96679216125454</v>
      </c>
      <c r="BQ139" s="6">
        <v>13.004089897306679</v>
      </c>
      <c r="BR139" s="6">
        <v>12.882365798570349</v>
      </c>
      <c r="BS139" s="6">
        <v>12.17899152879216</v>
      </c>
      <c r="BT139" s="6">
        <v>10.359776544671419</v>
      </c>
      <c r="BU139" s="6">
        <v>10.242530537765839</v>
      </c>
      <c r="BV139" s="6">
        <v>10.426882622464239</v>
      </c>
      <c r="BW139" s="6">
        <v>11.241258840490859</v>
      </c>
      <c r="BX139" s="6">
        <v>12.236118915591341</v>
      </c>
      <c r="BY139" s="6">
        <v>12.65954738263029</v>
      </c>
      <c r="BZ139" s="6">
        <v>11.99566915181053</v>
      </c>
      <c r="CA139" s="6">
        <v>11.27763974271666</v>
      </c>
      <c r="CB139" s="6">
        <v>8.2954310362501396</v>
      </c>
      <c r="CC139" s="6">
        <v>8.8720631976975195</v>
      </c>
      <c r="CD139" s="6">
        <v>8.9635966581852404</v>
      </c>
      <c r="CE139" s="6">
        <v>9.0157197095850208</v>
      </c>
      <c r="CF139" s="6">
        <v>9.0279879468926403</v>
      </c>
      <c r="CG139" s="6">
        <v>9.1814856668162008</v>
      </c>
      <c r="CH139" s="6">
        <v>9.2719040458746704</v>
      </c>
      <c r="CI139" s="6" t="s">
        <v>220</v>
      </c>
      <c r="CJ139" s="6" t="s">
        <v>220</v>
      </c>
      <c r="CK139" s="6" t="s">
        <v>220</v>
      </c>
      <c r="CL139" s="6" t="s">
        <v>220</v>
      </c>
      <c r="CM139" s="6" t="s">
        <v>220</v>
      </c>
      <c r="CN139" s="6" t="s">
        <v>220</v>
      </c>
      <c r="CO139" s="6" t="s">
        <v>220</v>
      </c>
      <c r="CP139" s="6" t="s">
        <v>220</v>
      </c>
      <c r="CQ139" s="6" t="s">
        <v>220</v>
      </c>
      <c r="CR139" s="6" t="s">
        <v>220</v>
      </c>
      <c r="CS139" s="6" t="s">
        <v>220</v>
      </c>
      <c r="CT139" s="6" t="s">
        <v>220</v>
      </c>
      <c r="CU139" s="6">
        <v>12.07223998727982</v>
      </c>
      <c r="CV139" s="6">
        <v>12.39815100154083</v>
      </c>
      <c r="CW139" s="6">
        <v>12.31163466176071</v>
      </c>
      <c r="CX139" s="6">
        <v>11.86100519442075</v>
      </c>
      <c r="CY139" s="6">
        <v>11.50325732181634</v>
      </c>
      <c r="CZ139" s="6">
        <v>9.86727629310802</v>
      </c>
      <c r="DA139" s="6">
        <v>9.4503144386378608</v>
      </c>
      <c r="DB139" s="6">
        <v>9.6635866185567298</v>
      </c>
      <c r="DC139" s="6">
        <v>10.59233424133428</v>
      </c>
      <c r="DD139" s="6">
        <v>11.351323534456981</v>
      </c>
      <c r="DE139" s="6">
        <v>11.89345243893632</v>
      </c>
      <c r="DF139" s="6">
        <v>11.67868247822839</v>
      </c>
      <c r="DG139" s="6">
        <v>10.76870609689227</v>
      </c>
      <c r="DH139" s="6">
        <v>7.0029655125057904</v>
      </c>
      <c r="DI139" s="6">
        <v>7.3023087300322302</v>
      </c>
      <c r="DJ139" s="6">
        <v>7.3006169487710801</v>
      </c>
      <c r="DK139" s="6">
        <v>7.3850801004438802</v>
      </c>
      <c r="DL139" s="6">
        <v>7.3593680205414698</v>
      </c>
      <c r="DM139" s="6">
        <v>7.2947725806111601</v>
      </c>
      <c r="DN139" s="6">
        <v>7.2666199095070203</v>
      </c>
      <c r="DO139" s="6" t="s">
        <v>220</v>
      </c>
      <c r="DP139" s="6" t="s">
        <v>220</v>
      </c>
      <c r="DQ139" s="6" t="s">
        <v>220</v>
      </c>
      <c r="DR139" s="6" t="s">
        <v>220</v>
      </c>
      <c r="DS139" s="6" t="s">
        <v>220</v>
      </c>
      <c r="DT139" s="6" t="s">
        <v>220</v>
      </c>
      <c r="DU139" s="6" t="s">
        <v>220</v>
      </c>
      <c r="DV139" s="6" t="s">
        <v>220</v>
      </c>
      <c r="DW139" s="6" t="s">
        <v>220</v>
      </c>
      <c r="DX139" s="6" t="s">
        <v>220</v>
      </c>
      <c r="DY139" s="6" t="s">
        <v>220</v>
      </c>
      <c r="DZ139" s="6" t="s">
        <v>220</v>
      </c>
      <c r="EA139" s="6">
        <v>11.112915296740379</v>
      </c>
      <c r="EB139" s="6">
        <v>11.254904021297463</v>
      </c>
      <c r="EC139" s="6">
        <v>11.179457646768142</v>
      </c>
      <c r="ED139" s="6">
        <v>10.837787610042039</v>
      </c>
      <c r="EE139" s="6">
        <v>10.398738877847872</v>
      </c>
      <c r="EF139" s="6">
        <v>7.8412982563128164</v>
      </c>
      <c r="EG139" s="6">
        <v>8.1416639670981272</v>
      </c>
      <c r="EH139" s="6">
        <v>8.7670633374299332</v>
      </c>
      <c r="EI139" s="6">
        <v>10.043627538656313</v>
      </c>
      <c r="EJ139" s="6">
        <v>11.244189487260197</v>
      </c>
      <c r="EK139" s="6">
        <v>11.715635065326898</v>
      </c>
      <c r="EL139" s="6">
        <v>11.357013652030705</v>
      </c>
      <c r="EM139" s="6">
        <v>10.937914299242424</v>
      </c>
      <c r="EN139" s="6">
        <v>8.2954310362501484</v>
      </c>
      <c r="EO139" s="6">
        <v>8.864282405362875</v>
      </c>
      <c r="EP139" s="6">
        <v>8.95442528620781</v>
      </c>
      <c r="EQ139" s="6">
        <v>9.0042396093052286</v>
      </c>
      <c r="ER139" s="6">
        <v>8.9965982401632001</v>
      </c>
      <c r="ES139" s="6">
        <v>9.0817551299097996</v>
      </c>
      <c r="ET139" s="6">
        <v>9.0726124846312768</v>
      </c>
      <c r="EU139" s="6" t="s">
        <v>220</v>
      </c>
      <c r="EV139" s="6" t="s">
        <v>220</v>
      </c>
      <c r="EW139" s="6" t="s">
        <v>220</v>
      </c>
      <c r="EX139" s="6" t="s">
        <v>220</v>
      </c>
      <c r="EY139" s="6" t="s">
        <v>220</v>
      </c>
      <c r="EZ139" s="6" t="s">
        <v>220</v>
      </c>
      <c r="FA139" s="6" t="s">
        <v>220</v>
      </c>
      <c r="FB139" s="6" t="s">
        <v>220</v>
      </c>
      <c r="FC139" s="6" t="s">
        <v>220</v>
      </c>
      <c r="FD139" s="6" t="s">
        <v>220</v>
      </c>
      <c r="FE139" s="6" t="s">
        <v>220</v>
      </c>
      <c r="FF139" s="6" t="s">
        <v>220</v>
      </c>
      <c r="FG139" s="6">
        <v>5.0684039004147774</v>
      </c>
      <c r="FH139" s="6">
        <v>5.1942212925217985</v>
      </c>
      <c r="FI139" s="6">
        <v>5.158697103662945</v>
      </c>
      <c r="FJ139" s="6">
        <v>5.3445649166287659</v>
      </c>
      <c r="FK139" s="6">
        <v>5.5419175508416743</v>
      </c>
      <c r="FL139" s="6">
        <v>4.1915262060270386</v>
      </c>
      <c r="FM139" s="6">
        <v>4.1156543828510719</v>
      </c>
      <c r="FN139" s="6">
        <v>4.3509244504722115</v>
      </c>
      <c r="FO139" s="6">
        <v>5.0871255956637054</v>
      </c>
      <c r="FP139" s="6">
        <v>5.6787784353728652</v>
      </c>
      <c r="FQ139" s="6">
        <v>6.1768129496861421</v>
      </c>
      <c r="FR139" s="6">
        <v>5.8124579558059573</v>
      </c>
      <c r="FS139" s="6">
        <v>6.0007697164905744</v>
      </c>
      <c r="FT139" s="6">
        <v>6.9924272802985907</v>
      </c>
      <c r="FU139" s="6">
        <v>7.3002704343601437</v>
      </c>
      <c r="FV139" s="6">
        <v>7.2983262194027816</v>
      </c>
      <c r="FW139" s="6">
        <v>7.3820967768825785</v>
      </c>
      <c r="FX139" s="6">
        <v>7.3504430073019105</v>
      </c>
      <c r="FY139" s="6">
        <v>7.1511495599451713</v>
      </c>
      <c r="FZ139" s="6">
        <v>6.9183103754564552</v>
      </c>
      <c r="GA139" s="6" t="s">
        <v>220</v>
      </c>
      <c r="GB139" s="6" t="s">
        <v>220</v>
      </c>
      <c r="GC139" s="6" t="s">
        <v>220</v>
      </c>
      <c r="GD139" s="6" t="s">
        <v>220</v>
      </c>
      <c r="GE139" s="6" t="s">
        <v>220</v>
      </c>
      <c r="GF139" s="6" t="s">
        <v>220</v>
      </c>
      <c r="GG139" s="6" t="s">
        <v>220</v>
      </c>
      <c r="GH139" s="6" t="s">
        <v>220</v>
      </c>
      <c r="GI139" s="6" t="s">
        <v>220</v>
      </c>
      <c r="GJ139" s="6" t="s">
        <v>220</v>
      </c>
      <c r="GK139" s="6" t="s">
        <v>220</v>
      </c>
      <c r="GL139" s="6" t="s">
        <v>220</v>
      </c>
      <c r="GM139" s="5">
        <v>146017</v>
      </c>
      <c r="GN139" s="5">
        <v>145285</v>
      </c>
      <c r="GO139" s="5">
        <v>144286</v>
      </c>
      <c r="GP139" s="5">
        <v>143536</v>
      </c>
      <c r="GQ139" s="5">
        <v>142591</v>
      </c>
      <c r="GR139" s="5">
        <v>141745</v>
      </c>
      <c r="GS139" s="5">
        <v>141060</v>
      </c>
      <c r="GT139" s="5">
        <v>140538</v>
      </c>
      <c r="GU139" s="5">
        <v>140200</v>
      </c>
      <c r="GV139" s="5">
        <v>140101</v>
      </c>
      <c r="GW139" s="5">
        <v>139848</v>
      </c>
      <c r="GX139" s="5">
        <v>139701</v>
      </c>
      <c r="GY139" s="5">
        <v>139467</v>
      </c>
      <c r="GZ139" s="5">
        <v>139429</v>
      </c>
      <c r="HA139" s="5">
        <v>138505</v>
      </c>
      <c r="HB139" s="5">
        <v>137558</v>
      </c>
      <c r="HC139" s="5">
        <v>136735</v>
      </c>
      <c r="HD139" s="5">
        <v>135666</v>
      </c>
      <c r="HE139" s="5">
        <v>133049</v>
      </c>
      <c r="HF139" s="5">
        <v>132675</v>
      </c>
      <c r="HG139" s="5" t="s">
        <v>220</v>
      </c>
      <c r="HH139" s="5" t="s">
        <v>220</v>
      </c>
      <c r="HI139" s="5" t="s">
        <v>220</v>
      </c>
      <c r="HJ139" s="5" t="s">
        <v>220</v>
      </c>
      <c r="HK139" s="5" t="s">
        <v>220</v>
      </c>
      <c r="HL139" s="5" t="s">
        <v>220</v>
      </c>
      <c r="HM139" s="5" t="s">
        <v>220</v>
      </c>
      <c r="HN139" s="5" t="s">
        <v>220</v>
      </c>
      <c r="HO139" s="5" t="s">
        <v>220</v>
      </c>
      <c r="HP139" s="5" t="s">
        <v>220</v>
      </c>
      <c r="HQ139" s="5" t="s">
        <v>220</v>
      </c>
      <c r="HR139" s="5" t="s">
        <v>220</v>
      </c>
      <c r="HS139" s="5">
        <v>167058</v>
      </c>
      <c r="HT139" s="5">
        <v>166182</v>
      </c>
      <c r="HU139" s="5">
        <v>165130</v>
      </c>
      <c r="HV139" s="5">
        <v>164285</v>
      </c>
      <c r="HW139" s="5">
        <v>163171</v>
      </c>
      <c r="HX139" s="5">
        <v>162163</v>
      </c>
      <c r="HY139" s="5">
        <v>161415</v>
      </c>
      <c r="HZ139" s="5">
        <v>160725</v>
      </c>
      <c r="IA139" s="5">
        <v>160250</v>
      </c>
      <c r="IB139" s="5">
        <v>159886</v>
      </c>
      <c r="IC139" s="5">
        <v>159558</v>
      </c>
      <c r="ID139" s="5">
        <v>159346</v>
      </c>
      <c r="IE139" s="5">
        <v>158987</v>
      </c>
      <c r="IF139" s="5">
        <v>158864</v>
      </c>
      <c r="IG139" s="5">
        <v>157660</v>
      </c>
      <c r="IH139" s="5">
        <v>156499</v>
      </c>
      <c r="II139" s="5">
        <v>155446</v>
      </c>
      <c r="IJ139" s="5">
        <v>154281</v>
      </c>
      <c r="IK139" s="5">
        <v>151267</v>
      </c>
      <c r="IL139" s="5">
        <v>150502</v>
      </c>
      <c r="IM139" s="5" t="s">
        <v>220</v>
      </c>
      <c r="IN139" s="5" t="s">
        <v>220</v>
      </c>
      <c r="IO139" s="5" t="s">
        <v>220</v>
      </c>
      <c r="IP139" s="5" t="s">
        <v>220</v>
      </c>
      <c r="IQ139" s="5" t="s">
        <v>220</v>
      </c>
      <c r="IR139" s="5" t="s">
        <v>220</v>
      </c>
      <c r="IS139" s="5" t="s">
        <v>220</v>
      </c>
      <c r="IT139" s="5" t="s">
        <v>220</v>
      </c>
      <c r="IU139" s="5" t="s">
        <v>220</v>
      </c>
      <c r="IV139" s="5" t="s">
        <v>220</v>
      </c>
      <c r="IW139" s="5" t="s">
        <v>220</v>
      </c>
      <c r="IX139" s="5" t="s">
        <v>220</v>
      </c>
      <c r="IY139">
        <v>4664427</v>
      </c>
      <c r="IZ139">
        <v>4897635</v>
      </c>
      <c r="JA139">
        <v>4633922</v>
      </c>
      <c r="JB139">
        <v>4615081</v>
      </c>
      <c r="JC139">
        <v>4526159</v>
      </c>
      <c r="JD139">
        <v>4714488</v>
      </c>
      <c r="JE139">
        <v>4567609</v>
      </c>
      <c r="JF139">
        <v>4463787</v>
      </c>
      <c r="JG139">
        <v>4585851</v>
      </c>
      <c r="JH139">
        <v>4502095</v>
      </c>
      <c r="JI139">
        <v>4236149</v>
      </c>
      <c r="JJ139">
        <v>4691492</v>
      </c>
      <c r="JK139">
        <v>4736809</v>
      </c>
      <c r="JL139">
        <v>4668336</v>
      </c>
      <c r="JM139">
        <v>4666197</v>
      </c>
      <c r="JN139">
        <v>4430509</v>
      </c>
      <c r="JO139">
        <v>4258641</v>
      </c>
      <c r="JP139">
        <v>4312570</v>
      </c>
      <c r="JQ139">
        <v>4156982</v>
      </c>
      <c r="JR139">
        <v>4255620</v>
      </c>
      <c r="JS139" t="s">
        <v>220</v>
      </c>
      <c r="JT139" t="s">
        <v>220</v>
      </c>
      <c r="JU139" t="s">
        <v>220</v>
      </c>
      <c r="JV139" t="s">
        <v>220</v>
      </c>
      <c r="JW139" t="s">
        <v>220</v>
      </c>
      <c r="JX139" t="s">
        <v>220</v>
      </c>
      <c r="JY139" t="s">
        <v>220</v>
      </c>
      <c r="JZ139" t="s">
        <v>220</v>
      </c>
      <c r="KA139" t="s">
        <v>220</v>
      </c>
      <c r="KB139" t="s">
        <v>220</v>
      </c>
      <c r="KC139" t="s">
        <v>220</v>
      </c>
      <c r="KD139" t="s">
        <v>220</v>
      </c>
    </row>
    <row r="140" spans="1:290" hidden="1" x14ac:dyDescent="0.3">
      <c r="A140" s="1" t="s">
        <v>138</v>
      </c>
      <c r="B140" s="2">
        <v>4062303</v>
      </c>
      <c r="C140" s="5" t="s">
        <v>220</v>
      </c>
      <c r="D140" s="5" t="s">
        <v>220</v>
      </c>
      <c r="E140" s="5">
        <v>29683</v>
      </c>
      <c r="F140" s="5">
        <v>9415</v>
      </c>
      <c r="G140" s="5">
        <v>30295</v>
      </c>
      <c r="H140" s="5">
        <v>30233</v>
      </c>
      <c r="I140" s="5">
        <v>30534</v>
      </c>
      <c r="J140" s="5">
        <v>29849</v>
      </c>
      <c r="K140" s="5">
        <v>29879</v>
      </c>
      <c r="L140" s="5">
        <v>29672</v>
      </c>
      <c r="M140" s="5">
        <v>27773</v>
      </c>
      <c r="N140" s="5">
        <v>30002</v>
      </c>
      <c r="O140" s="5">
        <v>27544</v>
      </c>
      <c r="P140" s="5">
        <v>26856</v>
      </c>
      <c r="Q140" s="5">
        <v>31866</v>
      </c>
      <c r="R140" s="5">
        <v>27716</v>
      </c>
      <c r="S140" s="5" t="s">
        <v>220</v>
      </c>
      <c r="T140" s="5" t="s">
        <v>220</v>
      </c>
      <c r="U140" s="5" t="s">
        <v>220</v>
      </c>
      <c r="V140" s="5" t="s">
        <v>220</v>
      </c>
      <c r="W140" s="5" t="s">
        <v>220</v>
      </c>
      <c r="X140" s="5" t="s">
        <v>220</v>
      </c>
      <c r="Y140" s="5" t="s">
        <v>220</v>
      </c>
      <c r="Z140" s="5" t="s">
        <v>220</v>
      </c>
      <c r="AA140" s="5" t="s">
        <v>220</v>
      </c>
      <c r="AB140" s="5" t="s">
        <v>220</v>
      </c>
      <c r="AC140" s="5" t="s">
        <v>220</v>
      </c>
      <c r="AD140" s="5" t="s">
        <v>220</v>
      </c>
      <c r="AE140" s="5" t="s">
        <v>220</v>
      </c>
      <c r="AF140" s="5" t="s">
        <v>220</v>
      </c>
      <c r="AG140" s="5" t="s">
        <v>220</v>
      </c>
      <c r="AH140" s="5" t="s">
        <v>220</v>
      </c>
      <c r="AI140" s="5" t="s">
        <v>220</v>
      </c>
      <c r="AJ140" s="5" t="s">
        <v>220</v>
      </c>
      <c r="AK140" s="5">
        <v>75305</v>
      </c>
      <c r="AL140" s="5">
        <v>25352</v>
      </c>
      <c r="AM140" s="5">
        <v>76895</v>
      </c>
      <c r="AN140" s="5">
        <v>74730</v>
      </c>
      <c r="AO140" s="5">
        <v>74697</v>
      </c>
      <c r="AP140" s="5">
        <v>75034</v>
      </c>
      <c r="AQ140" s="5">
        <v>75242</v>
      </c>
      <c r="AR140" s="5">
        <v>75357</v>
      </c>
      <c r="AS140" s="5">
        <v>72268</v>
      </c>
      <c r="AT140" s="5">
        <v>78346</v>
      </c>
      <c r="AU140" s="5">
        <v>73645</v>
      </c>
      <c r="AV140" s="5">
        <v>71962</v>
      </c>
      <c r="AW140" s="5">
        <v>76373</v>
      </c>
      <c r="AX140" s="5">
        <v>67096</v>
      </c>
      <c r="AY140" s="5" t="s">
        <v>220</v>
      </c>
      <c r="AZ140" s="5" t="s">
        <v>220</v>
      </c>
      <c r="BA140" s="5" t="s">
        <v>220</v>
      </c>
      <c r="BB140" s="5" t="s">
        <v>220</v>
      </c>
      <c r="BC140" s="5" t="s">
        <v>220</v>
      </c>
      <c r="BD140" s="5" t="s">
        <v>220</v>
      </c>
      <c r="BE140" s="5" t="s">
        <v>220</v>
      </c>
      <c r="BF140" s="5" t="s">
        <v>220</v>
      </c>
      <c r="BG140" s="5" t="s">
        <v>220</v>
      </c>
      <c r="BH140" s="5" t="s">
        <v>220</v>
      </c>
      <c r="BI140" s="5" t="s">
        <v>220</v>
      </c>
      <c r="BJ140" s="5" t="s">
        <v>220</v>
      </c>
      <c r="BK140" s="5" t="s">
        <v>220</v>
      </c>
      <c r="BL140" s="5" t="s">
        <v>220</v>
      </c>
      <c r="BM140" s="5" t="s">
        <v>220</v>
      </c>
      <c r="BN140" s="5" t="s">
        <v>220</v>
      </c>
      <c r="BO140" s="6">
        <v>13.528917126039421</v>
      </c>
      <c r="BP140" s="6">
        <v>17.449997245027269</v>
      </c>
      <c r="BQ140" s="6">
        <v>17.334636689475388</v>
      </c>
      <c r="BR140" s="6">
        <v>14.29326132895045</v>
      </c>
      <c r="BS140" s="6">
        <v>18.50852163183465</v>
      </c>
      <c r="BT140" s="6">
        <v>19.235234925303811</v>
      </c>
      <c r="BU140" s="6">
        <v>15.014070518126131</v>
      </c>
      <c r="BV140" s="6">
        <v>11.614272718083489</v>
      </c>
      <c r="BW140" s="6">
        <v>13.68226600985221</v>
      </c>
      <c r="BX140" s="6">
        <v>14.182544560540871</v>
      </c>
      <c r="BY140" s="6">
        <v>12.790697674418601</v>
      </c>
      <c r="BZ140" s="6">
        <v>16.36722960833632</v>
      </c>
      <c r="CA140" s="6">
        <v>18.443271767810021</v>
      </c>
      <c r="CB140" s="6">
        <v>18.475639170284609</v>
      </c>
      <c r="CC140" s="6">
        <v>10.519048515659319</v>
      </c>
      <c r="CD140" s="6">
        <v>10.37306970702843</v>
      </c>
      <c r="CE140" s="6">
        <v>10.368530914849201</v>
      </c>
      <c r="CF140" s="6">
        <v>10.061043698354791</v>
      </c>
      <c r="CG140" s="6">
        <v>9.7425163889108202</v>
      </c>
      <c r="CH140" s="6">
        <v>9.9010300949303094</v>
      </c>
      <c r="CI140" s="6" t="s">
        <v>220</v>
      </c>
      <c r="CJ140" s="6" t="s">
        <v>220</v>
      </c>
      <c r="CK140" s="6" t="s">
        <v>220</v>
      </c>
      <c r="CL140" s="6" t="s">
        <v>220</v>
      </c>
      <c r="CM140" s="6" t="s">
        <v>220</v>
      </c>
      <c r="CN140" s="6" t="s">
        <v>220</v>
      </c>
      <c r="CO140" s="6" t="s">
        <v>220</v>
      </c>
      <c r="CP140" s="6" t="s">
        <v>220</v>
      </c>
      <c r="CQ140" s="6" t="s">
        <v>220</v>
      </c>
      <c r="CR140" s="6" t="s">
        <v>220</v>
      </c>
      <c r="CS140" s="6" t="s">
        <v>220</v>
      </c>
      <c r="CT140" s="6" t="s">
        <v>220</v>
      </c>
      <c r="CU140" s="6">
        <v>12.041205337226749</v>
      </c>
      <c r="CV140" s="6">
        <v>15.312961490400991</v>
      </c>
      <c r="CW140" s="6">
        <v>14.25321664541555</v>
      </c>
      <c r="CX140" s="6">
        <v>12.79466209291137</v>
      </c>
      <c r="CY140" s="6">
        <v>15.46018330497777</v>
      </c>
      <c r="CZ140" s="6">
        <v>17.709333182767772</v>
      </c>
      <c r="DA140" s="6">
        <v>13.898142312655679</v>
      </c>
      <c r="DB140" s="6">
        <v>10.31945086132928</v>
      </c>
      <c r="DC140" s="6">
        <v>12.265496434448711</v>
      </c>
      <c r="DD140" s="6">
        <v>12.14997951099576</v>
      </c>
      <c r="DE140" s="6">
        <v>12.08144307625837</v>
      </c>
      <c r="DF140" s="6">
        <v>16.05103786232721</v>
      </c>
      <c r="DG140" s="6">
        <v>17.26534697508896</v>
      </c>
      <c r="DH140" s="6">
        <v>17.149021258682382</v>
      </c>
      <c r="DI140" s="6">
        <v>10.12792479017453</v>
      </c>
      <c r="DJ140" s="6">
        <v>9.8843448193632995</v>
      </c>
      <c r="DK140" s="6">
        <v>9.87725270029323</v>
      </c>
      <c r="DL140" s="6">
        <v>9.5056859164223901</v>
      </c>
      <c r="DM140" s="6">
        <v>9.3080120629228098</v>
      </c>
      <c r="DN140" s="6">
        <v>9.4316868499070292</v>
      </c>
      <c r="DO140" s="6" t="s">
        <v>220</v>
      </c>
      <c r="DP140" s="6" t="s">
        <v>220</v>
      </c>
      <c r="DQ140" s="6" t="s">
        <v>220</v>
      </c>
      <c r="DR140" s="6" t="s">
        <v>220</v>
      </c>
      <c r="DS140" s="6" t="s">
        <v>220</v>
      </c>
      <c r="DT140" s="6" t="s">
        <v>220</v>
      </c>
      <c r="DU140" s="6" t="s">
        <v>220</v>
      </c>
      <c r="DV140" s="6" t="s">
        <v>220</v>
      </c>
      <c r="DW140" s="6" t="s">
        <v>220</v>
      </c>
      <c r="DX140" s="6" t="s">
        <v>220</v>
      </c>
      <c r="DY140" s="6" t="s">
        <v>220</v>
      </c>
      <c r="DZ140" s="6" t="s">
        <v>220</v>
      </c>
      <c r="EA140" s="6">
        <v>12.196264810228261</v>
      </c>
      <c r="EB140" s="6">
        <v>14.062347307729894</v>
      </c>
      <c r="EC140" s="6">
        <v>13.794741241735695</v>
      </c>
      <c r="ED140" s="6">
        <v>11.350451075641915</v>
      </c>
      <c r="EE140" s="6">
        <v>12.969136821257633</v>
      </c>
      <c r="EF140" s="6">
        <v>11.997767857142858</v>
      </c>
      <c r="EG140" s="6">
        <v>9.6872441460618965</v>
      </c>
      <c r="EH140" s="6">
        <v>8.0974236992864075</v>
      </c>
      <c r="EI140" s="6">
        <v>8.3935742971887546</v>
      </c>
      <c r="EJ140" s="6">
        <v>8.3142356430304662</v>
      </c>
      <c r="EK140" s="6">
        <v>7.2873910851875854</v>
      </c>
      <c r="EL140" s="6">
        <v>6.739550696620225</v>
      </c>
      <c r="EM140" s="6">
        <v>6.7634779451806137</v>
      </c>
      <c r="EN140" s="6">
        <v>10.977062853738456</v>
      </c>
      <c r="EO140" s="6">
        <v>10.519048515659323</v>
      </c>
      <c r="EP140" s="6">
        <v>10.373069707028431</v>
      </c>
      <c r="EQ140" s="6">
        <v>10.368530914849204</v>
      </c>
      <c r="ER140" s="6">
        <v>10.061043698354798</v>
      </c>
      <c r="ES140" s="6">
        <v>9.7425163889108291</v>
      </c>
      <c r="ET140" s="6">
        <v>9.9010300949303165</v>
      </c>
      <c r="EU140" s="6" t="s">
        <v>220</v>
      </c>
      <c r="EV140" s="6" t="s">
        <v>220</v>
      </c>
      <c r="EW140" s="6" t="s">
        <v>220</v>
      </c>
      <c r="EX140" s="6" t="s">
        <v>220</v>
      </c>
      <c r="EY140" s="6" t="s">
        <v>220</v>
      </c>
      <c r="EZ140" s="6" t="s">
        <v>220</v>
      </c>
      <c r="FA140" s="6" t="s">
        <v>220</v>
      </c>
      <c r="FB140" s="6" t="s">
        <v>220</v>
      </c>
      <c r="FC140" s="6" t="s">
        <v>220</v>
      </c>
      <c r="FD140" s="6" t="s">
        <v>220</v>
      </c>
      <c r="FE140" s="6" t="s">
        <v>220</v>
      </c>
      <c r="FF140" s="6" t="s">
        <v>220</v>
      </c>
      <c r="FG140" s="6">
        <v>10.504956966989868</v>
      </c>
      <c r="FH140" s="6">
        <v>12.113354809984024</v>
      </c>
      <c r="FI140" s="6">
        <v>11.437341010525675</v>
      </c>
      <c r="FJ140" s="6">
        <v>9.9638141188420519</v>
      </c>
      <c r="FK140" s="6">
        <v>11.107209737827715</v>
      </c>
      <c r="FL140" s="6">
        <v>11.33654241423665</v>
      </c>
      <c r="FM140" s="6">
        <v>9.1851078356560496</v>
      </c>
      <c r="FN140" s="6">
        <v>7.4512887491004074</v>
      </c>
      <c r="FO140" s="6">
        <v>8.0221153079397141</v>
      </c>
      <c r="FP140" s="6">
        <v>8.3509163050546071</v>
      </c>
      <c r="FQ140" s="6">
        <v>6.8327106683271071</v>
      </c>
      <c r="FR140" s="6">
        <v>7.4936818727184544</v>
      </c>
      <c r="FS140" s="6">
        <v>7.6651503835969859</v>
      </c>
      <c r="FT140" s="6">
        <v>11.044718045635197</v>
      </c>
      <c r="FU140" s="6">
        <v>10.127924790174538</v>
      </c>
      <c r="FV140" s="6">
        <v>9.8843448193633012</v>
      </c>
      <c r="FW140" s="6">
        <v>9.8772527002932371</v>
      </c>
      <c r="FX140" s="6">
        <v>9.505685916422399</v>
      </c>
      <c r="FY140" s="6">
        <v>9.3080120629228134</v>
      </c>
      <c r="FZ140" s="6">
        <v>9.4316868499070399</v>
      </c>
      <c r="GA140" s="6" t="s">
        <v>220</v>
      </c>
      <c r="GB140" s="6" t="s">
        <v>220</v>
      </c>
      <c r="GC140" s="6" t="s">
        <v>220</v>
      </c>
      <c r="GD140" s="6" t="s">
        <v>220</v>
      </c>
      <c r="GE140" s="6" t="s">
        <v>220</v>
      </c>
      <c r="GF140" s="6" t="s">
        <v>220</v>
      </c>
      <c r="GG140" s="6" t="s">
        <v>220</v>
      </c>
      <c r="GH140" s="6" t="s">
        <v>220</v>
      </c>
      <c r="GI140" s="6" t="s">
        <v>220</v>
      </c>
      <c r="GJ140" s="6" t="s">
        <v>220</v>
      </c>
      <c r="GK140" s="6" t="s">
        <v>220</v>
      </c>
      <c r="GL140" s="6" t="s">
        <v>220</v>
      </c>
      <c r="GM140" s="5">
        <v>3819</v>
      </c>
      <c r="GN140" s="5">
        <v>3798</v>
      </c>
      <c r="GO140" s="5">
        <v>3833</v>
      </c>
      <c r="GP140" s="5">
        <v>3717</v>
      </c>
      <c r="GQ140" s="5">
        <v>3684</v>
      </c>
      <c r="GR140" s="5">
        <v>3680</v>
      </c>
      <c r="GS140" s="5">
        <v>3664</v>
      </c>
      <c r="GT140" s="5">
        <v>3661</v>
      </c>
      <c r="GU140" s="5">
        <v>3665</v>
      </c>
      <c r="GV140" s="5">
        <v>3661</v>
      </c>
      <c r="GW140" s="5">
        <v>3652</v>
      </c>
      <c r="GX140" s="5">
        <v>3648</v>
      </c>
      <c r="GY140" s="5">
        <v>3619</v>
      </c>
      <c r="GZ140" s="5">
        <v>5096</v>
      </c>
      <c r="HA140" s="5">
        <v>3564</v>
      </c>
      <c r="HB140" s="5">
        <v>3520</v>
      </c>
      <c r="HC140" s="5">
        <v>3527</v>
      </c>
      <c r="HD140" s="5">
        <v>3484</v>
      </c>
      <c r="HE140" s="5">
        <v>3471</v>
      </c>
      <c r="HF140" s="5">
        <v>3373</v>
      </c>
      <c r="HG140" s="5" t="s">
        <v>220</v>
      </c>
      <c r="HH140" s="5" t="s">
        <v>220</v>
      </c>
      <c r="HI140" s="5" t="s">
        <v>220</v>
      </c>
      <c r="HJ140" s="5" t="s">
        <v>220</v>
      </c>
      <c r="HK140" s="5" t="s">
        <v>220</v>
      </c>
      <c r="HL140" s="5" t="s">
        <v>220</v>
      </c>
      <c r="HM140" s="5" t="s">
        <v>220</v>
      </c>
      <c r="HN140" s="5" t="s">
        <v>220</v>
      </c>
      <c r="HO140" s="5" t="s">
        <v>220</v>
      </c>
      <c r="HP140" s="5" t="s">
        <v>220</v>
      </c>
      <c r="HQ140" s="5" t="s">
        <v>220</v>
      </c>
      <c r="HR140" s="5" t="s">
        <v>220</v>
      </c>
      <c r="HS140" s="5">
        <v>4838</v>
      </c>
      <c r="HT140" s="5">
        <v>4796</v>
      </c>
      <c r="HU140" s="5">
        <v>4860</v>
      </c>
      <c r="HV140" s="5">
        <v>4738</v>
      </c>
      <c r="HW140" s="5">
        <v>4709</v>
      </c>
      <c r="HX140" s="5">
        <v>4693</v>
      </c>
      <c r="HY140" s="5">
        <v>4673</v>
      </c>
      <c r="HZ140" s="5">
        <v>4661</v>
      </c>
      <c r="IA140" s="5">
        <v>4662</v>
      </c>
      <c r="IB140" s="5">
        <v>4661</v>
      </c>
      <c r="IC140" s="5">
        <v>4649</v>
      </c>
      <c r="ID140" s="5">
        <v>4642</v>
      </c>
      <c r="IE140" s="5">
        <v>4607</v>
      </c>
      <c r="IF140" s="5">
        <v>6073</v>
      </c>
      <c r="IG140" s="5">
        <v>4548</v>
      </c>
      <c r="IH140" s="5">
        <v>4473</v>
      </c>
      <c r="II140" s="5">
        <v>4459</v>
      </c>
      <c r="IJ140" s="5">
        <v>4368</v>
      </c>
      <c r="IK140" s="5">
        <v>4351</v>
      </c>
      <c r="IL140" s="5">
        <v>4245</v>
      </c>
      <c r="IM140" s="5" t="s">
        <v>220</v>
      </c>
      <c r="IN140" s="5" t="s">
        <v>220</v>
      </c>
      <c r="IO140" s="5" t="s">
        <v>220</v>
      </c>
      <c r="IP140" s="5" t="s">
        <v>220</v>
      </c>
      <c r="IQ140" s="5" t="s">
        <v>220</v>
      </c>
      <c r="IR140" s="5" t="s">
        <v>220</v>
      </c>
      <c r="IS140" s="5" t="s">
        <v>220</v>
      </c>
      <c r="IT140" s="5" t="s">
        <v>220</v>
      </c>
      <c r="IU140" s="5" t="s">
        <v>220</v>
      </c>
      <c r="IV140" s="5" t="s">
        <v>220</v>
      </c>
      <c r="IW140" s="5" t="s">
        <v>220</v>
      </c>
      <c r="IX140" s="5" t="s">
        <v>220</v>
      </c>
      <c r="IY140">
        <v>73432</v>
      </c>
      <c r="IZ140">
        <v>76362</v>
      </c>
      <c r="JA140">
        <v>131298</v>
      </c>
      <c r="JB140">
        <v>94512</v>
      </c>
      <c r="JC140">
        <v>76896</v>
      </c>
      <c r="JD140">
        <v>75411</v>
      </c>
      <c r="JE140">
        <v>74697</v>
      </c>
      <c r="JF140">
        <v>75034</v>
      </c>
      <c r="JG140">
        <v>75242</v>
      </c>
      <c r="JH140">
        <v>75357</v>
      </c>
      <c r="JI140">
        <v>72270</v>
      </c>
      <c r="JJ140">
        <v>78346</v>
      </c>
      <c r="JK140">
        <v>73645</v>
      </c>
      <c r="JL140">
        <v>71962</v>
      </c>
      <c r="JM140">
        <v>76373</v>
      </c>
      <c r="JN140">
        <v>67096</v>
      </c>
      <c r="JO140">
        <v>67863</v>
      </c>
      <c r="JP140">
        <v>65161</v>
      </c>
      <c r="JQ140">
        <v>61345</v>
      </c>
      <c r="JR140">
        <v>59703</v>
      </c>
      <c r="JS140" t="s">
        <v>220</v>
      </c>
      <c r="JT140" t="s">
        <v>220</v>
      </c>
      <c r="JU140" t="s">
        <v>220</v>
      </c>
      <c r="JV140" t="s">
        <v>220</v>
      </c>
      <c r="JW140" t="s">
        <v>220</v>
      </c>
      <c r="JX140" t="s">
        <v>220</v>
      </c>
      <c r="JY140" t="s">
        <v>220</v>
      </c>
      <c r="JZ140" t="s">
        <v>220</v>
      </c>
      <c r="KA140" t="s">
        <v>220</v>
      </c>
      <c r="KB140" t="s">
        <v>220</v>
      </c>
      <c r="KC140" t="s">
        <v>220</v>
      </c>
      <c r="KD140" t="s">
        <v>220</v>
      </c>
    </row>
    <row r="141" spans="1:290" hidden="1" x14ac:dyDescent="0.3">
      <c r="A141" s="1" t="s">
        <v>139</v>
      </c>
      <c r="B141" s="2">
        <v>4062320</v>
      </c>
      <c r="C141" s="5" t="s">
        <v>220</v>
      </c>
      <c r="D141" s="5">
        <v>12707</v>
      </c>
      <c r="E141" s="5">
        <v>10632</v>
      </c>
      <c r="F141" s="5">
        <v>10776</v>
      </c>
      <c r="G141" s="5">
        <v>10817</v>
      </c>
      <c r="H141" s="5">
        <v>11520</v>
      </c>
      <c r="I141" s="5">
        <v>11244</v>
      </c>
      <c r="J141" s="5">
        <v>11091</v>
      </c>
      <c r="K141" s="5">
        <v>11110</v>
      </c>
      <c r="L141" s="5">
        <v>11996</v>
      </c>
      <c r="M141" s="5">
        <v>11977</v>
      </c>
      <c r="N141" s="5">
        <v>12549</v>
      </c>
      <c r="O141" s="5">
        <v>12555</v>
      </c>
      <c r="P141" s="5">
        <v>12257</v>
      </c>
      <c r="Q141" s="5">
        <v>12564</v>
      </c>
      <c r="R141" s="5">
        <v>11760</v>
      </c>
      <c r="S141" s="5">
        <v>11950</v>
      </c>
      <c r="T141" s="5">
        <v>11662</v>
      </c>
      <c r="U141" s="5">
        <v>10841</v>
      </c>
      <c r="V141" s="5">
        <v>10217</v>
      </c>
      <c r="W141" s="5">
        <v>9798</v>
      </c>
      <c r="X141" s="5">
        <v>9166</v>
      </c>
      <c r="Y141" s="5">
        <v>9103</v>
      </c>
      <c r="Z141" s="5">
        <v>746</v>
      </c>
      <c r="AA141" s="5" t="s">
        <v>220</v>
      </c>
      <c r="AB141" s="5" t="s">
        <v>220</v>
      </c>
      <c r="AC141" s="5" t="s">
        <v>220</v>
      </c>
      <c r="AD141" s="5" t="s">
        <v>220</v>
      </c>
      <c r="AE141" s="5" t="s">
        <v>220</v>
      </c>
      <c r="AF141" s="5" t="s">
        <v>220</v>
      </c>
      <c r="AG141" s="5" t="s">
        <v>220</v>
      </c>
      <c r="AH141" s="5" t="s">
        <v>220</v>
      </c>
      <c r="AI141" s="5" t="s">
        <v>220</v>
      </c>
      <c r="AJ141" s="5">
        <v>29997</v>
      </c>
      <c r="AK141" s="5">
        <v>28193</v>
      </c>
      <c r="AL141" s="5">
        <v>29518</v>
      </c>
      <c r="AM141" s="5">
        <v>29471</v>
      </c>
      <c r="AN141" s="5">
        <v>30460</v>
      </c>
      <c r="AO141" s="5">
        <v>30100</v>
      </c>
      <c r="AP141" s="5">
        <v>30156</v>
      </c>
      <c r="AQ141" s="5">
        <v>30466</v>
      </c>
      <c r="AR141" s="5">
        <v>30537</v>
      </c>
      <c r="AS141" s="5">
        <v>30073</v>
      </c>
      <c r="AT141" s="5">
        <v>31325</v>
      </c>
      <c r="AU141" s="5">
        <v>17386</v>
      </c>
      <c r="AV141" s="5">
        <v>31054</v>
      </c>
      <c r="AW141" s="5">
        <v>31890</v>
      </c>
      <c r="AX141" s="5">
        <v>30542</v>
      </c>
      <c r="AY141" s="5">
        <v>30308</v>
      </c>
      <c r="AZ141" s="5">
        <v>30228</v>
      </c>
      <c r="BA141" s="5">
        <v>28257</v>
      </c>
      <c r="BB141" s="5">
        <v>27639</v>
      </c>
      <c r="BC141" s="5">
        <v>27101</v>
      </c>
      <c r="BD141" s="5">
        <v>27387</v>
      </c>
      <c r="BE141" s="5">
        <v>25628</v>
      </c>
      <c r="BF141" s="5">
        <v>24726</v>
      </c>
      <c r="BG141" s="5" t="s">
        <v>220</v>
      </c>
      <c r="BH141" s="5" t="s">
        <v>220</v>
      </c>
      <c r="BI141" s="5" t="s">
        <v>220</v>
      </c>
      <c r="BJ141" s="5" t="s">
        <v>220</v>
      </c>
      <c r="BK141" s="5" t="s">
        <v>220</v>
      </c>
      <c r="BL141" s="5" t="s">
        <v>220</v>
      </c>
      <c r="BM141" s="5" t="s">
        <v>220</v>
      </c>
      <c r="BN141" s="5" t="s">
        <v>220</v>
      </c>
      <c r="BO141" s="6">
        <v>13.443560225604569</v>
      </c>
      <c r="BP141" s="6">
        <v>12.24521917053592</v>
      </c>
      <c r="BQ141" s="6">
        <v>16.685477802859289</v>
      </c>
      <c r="BR141" s="6">
        <v>16.128433556050481</v>
      </c>
      <c r="BS141" s="6">
        <v>13.802348155680869</v>
      </c>
      <c r="BT141" s="6">
        <v>14.21234392986805</v>
      </c>
      <c r="BU141" s="6">
        <v>12.86914350047631</v>
      </c>
      <c r="BV141" s="6">
        <v>13.09650053022269</v>
      </c>
      <c r="BW141" s="6">
        <v>13.26732673267326</v>
      </c>
      <c r="BX141" s="6">
        <v>13.021007002334111</v>
      </c>
      <c r="BY141" s="6">
        <v>12.07011686143572</v>
      </c>
      <c r="BZ141" s="6">
        <v>11.81673306772908</v>
      </c>
      <c r="CA141" s="6">
        <v>10.27560936753226</v>
      </c>
      <c r="CB141" s="6">
        <v>10.598025618014191</v>
      </c>
      <c r="CC141" s="6">
        <v>9.6776760843613197</v>
      </c>
      <c r="CD141" s="6">
        <v>8.0697278911564592</v>
      </c>
      <c r="CE141" s="6">
        <v>7.9414225941422503</v>
      </c>
      <c r="CF141" s="6">
        <v>7.64877379523237</v>
      </c>
      <c r="CG141" s="6">
        <v>7.9236232819850496</v>
      </c>
      <c r="CH141" s="6">
        <v>7.55603406087892</v>
      </c>
      <c r="CI141" s="6" t="s">
        <v>220</v>
      </c>
      <c r="CJ141" s="6" t="s">
        <v>220</v>
      </c>
      <c r="CK141" s="6" t="s">
        <v>220</v>
      </c>
      <c r="CL141" s="6" t="s">
        <v>220</v>
      </c>
      <c r="CM141" s="6" t="s">
        <v>220</v>
      </c>
      <c r="CN141" s="6" t="s">
        <v>220</v>
      </c>
      <c r="CO141" s="6" t="s">
        <v>220</v>
      </c>
      <c r="CP141" s="6" t="s">
        <v>220</v>
      </c>
      <c r="CQ141" s="6" t="s">
        <v>220</v>
      </c>
      <c r="CR141" s="6" t="s">
        <v>220</v>
      </c>
      <c r="CS141" s="6" t="s">
        <v>220</v>
      </c>
      <c r="CT141" s="6" t="s">
        <v>220</v>
      </c>
      <c r="CU141" s="6">
        <v>15.26636939685519</v>
      </c>
      <c r="CV141" s="6">
        <v>12.8392785109203</v>
      </c>
      <c r="CW141" s="6">
        <v>16.398151617334829</v>
      </c>
      <c r="CX141" s="6">
        <v>15.8875630458851</v>
      </c>
      <c r="CY141" s="6">
        <v>13.53822096589883</v>
      </c>
      <c r="CZ141" s="6">
        <v>14.011790627046979</v>
      </c>
      <c r="DA141" s="6">
        <v>13.01573798383666</v>
      </c>
      <c r="DB141" s="6">
        <v>12.836903939184509</v>
      </c>
      <c r="DC141" s="6">
        <v>12.94507968481545</v>
      </c>
      <c r="DD141" s="6">
        <v>12.81645569620253</v>
      </c>
      <c r="DE141" s="6">
        <v>11.83217448148808</v>
      </c>
      <c r="DF141" s="6">
        <v>11.54371584699453</v>
      </c>
      <c r="DG141" s="6">
        <v>10.156429721647109</v>
      </c>
      <c r="DH141" s="6">
        <v>10.46477117587701</v>
      </c>
      <c r="DI141" s="6">
        <v>9.5586553853189997</v>
      </c>
      <c r="DJ141" s="6">
        <v>8.0024547407180098</v>
      </c>
      <c r="DK141" s="6">
        <v>7.8375597651758104</v>
      </c>
      <c r="DL141" s="6">
        <v>7.6405483586970098</v>
      </c>
      <c r="DM141" s="6">
        <v>7.8242734122712498</v>
      </c>
      <c r="DN141" s="6">
        <v>7.5562365067205199</v>
      </c>
      <c r="DO141" s="6" t="s">
        <v>220</v>
      </c>
      <c r="DP141" s="6" t="s">
        <v>220</v>
      </c>
      <c r="DQ141" s="6" t="s">
        <v>220</v>
      </c>
      <c r="DR141" s="6" t="s">
        <v>220</v>
      </c>
      <c r="DS141" s="6" t="s">
        <v>220</v>
      </c>
      <c r="DT141" s="6" t="s">
        <v>220</v>
      </c>
      <c r="DU141" s="6" t="s">
        <v>220</v>
      </c>
      <c r="DV141" s="6" t="s">
        <v>220</v>
      </c>
      <c r="DW141" s="6" t="s">
        <v>220</v>
      </c>
      <c r="DX141" s="6" t="s">
        <v>220</v>
      </c>
      <c r="DY141" s="6" t="s">
        <v>220</v>
      </c>
      <c r="DZ141" s="6" t="s">
        <v>220</v>
      </c>
      <c r="EA141" s="6">
        <v>13.443560225604575</v>
      </c>
      <c r="EB141" s="6">
        <v>12.245219170535925</v>
      </c>
      <c r="EC141" s="6">
        <v>16.685477802859292</v>
      </c>
      <c r="ED141" s="6">
        <v>16.128433556050481</v>
      </c>
      <c r="EE141" s="6">
        <v>13.802348155680873</v>
      </c>
      <c r="EF141" s="6">
        <v>14.21234392986806</v>
      </c>
      <c r="EG141" s="6">
        <v>12.869143500476314</v>
      </c>
      <c r="EH141" s="6">
        <v>13.096500530222693</v>
      </c>
      <c r="EI141" s="6">
        <v>13.267326732673267</v>
      </c>
      <c r="EJ141" s="6">
        <v>13.021007002334111</v>
      </c>
      <c r="EK141" s="6">
        <v>12.070116861435727</v>
      </c>
      <c r="EL141" s="6">
        <v>11.816733067729084</v>
      </c>
      <c r="EM141" s="6">
        <v>10.27560936753226</v>
      </c>
      <c r="EN141" s="6">
        <v>10.598025618014196</v>
      </c>
      <c r="EO141" s="6">
        <v>9.6776760843613214</v>
      </c>
      <c r="EP141" s="6">
        <v>8.0697278911564627</v>
      </c>
      <c r="EQ141" s="6">
        <v>7.9414225941422592</v>
      </c>
      <c r="ER141" s="6">
        <v>7.6487737952323789</v>
      </c>
      <c r="ES141" s="6">
        <v>7.9236232819850567</v>
      </c>
      <c r="ET141" s="6">
        <v>7.5560340608789271</v>
      </c>
      <c r="EU141" s="6" t="s">
        <v>220</v>
      </c>
      <c r="EV141" s="6" t="s">
        <v>220</v>
      </c>
      <c r="EW141" s="6" t="s">
        <v>220</v>
      </c>
      <c r="EX141" s="6" t="s">
        <v>220</v>
      </c>
      <c r="EY141" s="6" t="s">
        <v>220</v>
      </c>
      <c r="EZ141" s="6" t="s">
        <v>220</v>
      </c>
      <c r="FA141" s="6" t="s">
        <v>220</v>
      </c>
      <c r="FB141" s="6" t="s">
        <v>220</v>
      </c>
      <c r="FC141" s="6" t="s">
        <v>220</v>
      </c>
      <c r="FD141" s="6" t="s">
        <v>220</v>
      </c>
      <c r="FE141" s="6" t="s">
        <v>220</v>
      </c>
      <c r="FF141" s="6" t="s">
        <v>220</v>
      </c>
      <c r="FG141" s="6">
        <v>15.266369396855199</v>
      </c>
      <c r="FH141" s="6">
        <v>12.839278510920302</v>
      </c>
      <c r="FI141" s="6">
        <v>16.398151617334833</v>
      </c>
      <c r="FJ141" s="6">
        <v>15.887563045885102</v>
      </c>
      <c r="FK141" s="6">
        <v>13.538220965898839</v>
      </c>
      <c r="FL141" s="6">
        <v>14.011790627046985</v>
      </c>
      <c r="FM141" s="6">
        <v>13.015737983836665</v>
      </c>
      <c r="FN141" s="6">
        <v>12.83690393918452</v>
      </c>
      <c r="FO141" s="6">
        <v>12.94507968481545</v>
      </c>
      <c r="FP141" s="6">
        <v>12.816455696202532</v>
      </c>
      <c r="FQ141" s="6">
        <v>11.832174481488085</v>
      </c>
      <c r="FR141" s="6">
        <v>11.543715846994536</v>
      </c>
      <c r="FS141" s="6">
        <v>10.156429721647113</v>
      </c>
      <c r="FT141" s="6">
        <v>10.464771175877011</v>
      </c>
      <c r="FU141" s="6">
        <v>9.5586553853190033</v>
      </c>
      <c r="FV141" s="6">
        <v>8.0024547407180115</v>
      </c>
      <c r="FW141" s="6">
        <v>7.8375597651758158</v>
      </c>
      <c r="FX141" s="6">
        <v>7.6405483586970195</v>
      </c>
      <c r="FY141" s="6">
        <v>7.8242734122712596</v>
      </c>
      <c r="FZ141" s="6">
        <v>7.5562365067205235</v>
      </c>
      <c r="GA141" s="6" t="s">
        <v>220</v>
      </c>
      <c r="GB141" s="6" t="s">
        <v>220</v>
      </c>
      <c r="GC141" s="6" t="s">
        <v>220</v>
      </c>
      <c r="GD141" s="6" t="s">
        <v>220</v>
      </c>
      <c r="GE141" s="6" t="s">
        <v>220</v>
      </c>
      <c r="GF141" s="6" t="s">
        <v>220</v>
      </c>
      <c r="GG141" s="6" t="s">
        <v>220</v>
      </c>
      <c r="GH141" s="6" t="s">
        <v>220</v>
      </c>
      <c r="GI141" s="6" t="s">
        <v>220</v>
      </c>
      <c r="GJ141" s="6" t="s">
        <v>220</v>
      </c>
      <c r="GK141" s="6" t="s">
        <v>220</v>
      </c>
      <c r="GL141" s="6" t="s">
        <v>220</v>
      </c>
      <c r="GM141" s="5">
        <v>1940</v>
      </c>
      <c r="GN141" s="5">
        <v>1997</v>
      </c>
      <c r="GO141" s="5">
        <v>1997</v>
      </c>
      <c r="GP141" s="5">
        <v>1997</v>
      </c>
      <c r="GQ141" s="5">
        <v>1999</v>
      </c>
      <c r="GR141" s="5">
        <v>1987</v>
      </c>
      <c r="GS141" s="5">
        <v>1985</v>
      </c>
      <c r="GT141" s="5">
        <v>1985</v>
      </c>
      <c r="GU141" s="5">
        <v>1982</v>
      </c>
      <c r="GV141" s="5">
        <v>1984</v>
      </c>
      <c r="GW141" s="5">
        <v>1991</v>
      </c>
      <c r="GX141" s="5">
        <v>1984</v>
      </c>
      <c r="GY141" s="5">
        <v>1983</v>
      </c>
      <c r="GZ141" s="5">
        <v>1963</v>
      </c>
      <c r="HA141" s="5">
        <v>1937</v>
      </c>
      <c r="HB141" s="5">
        <v>1904</v>
      </c>
      <c r="HC141" s="5">
        <v>1876</v>
      </c>
      <c r="HD141" s="5">
        <v>1843</v>
      </c>
      <c r="HE141" s="5">
        <v>1804</v>
      </c>
      <c r="HF141" s="5">
        <v>1756</v>
      </c>
      <c r="HG141" s="5" t="s">
        <v>220</v>
      </c>
      <c r="HH141" s="5" t="s">
        <v>220</v>
      </c>
      <c r="HI141" s="5" t="s">
        <v>220</v>
      </c>
      <c r="HJ141" s="5" t="s">
        <v>220</v>
      </c>
      <c r="HK141" s="5" t="s">
        <v>220</v>
      </c>
      <c r="HL141" s="5" t="s">
        <v>220</v>
      </c>
      <c r="HM141" s="5" t="s">
        <v>220</v>
      </c>
      <c r="HN141" s="5" t="s">
        <v>220</v>
      </c>
      <c r="HO141" s="5" t="s">
        <v>220</v>
      </c>
      <c r="HP141" s="5" t="s">
        <v>220</v>
      </c>
      <c r="HQ141" s="5" t="s">
        <v>220</v>
      </c>
      <c r="HR141" s="5" t="s">
        <v>220</v>
      </c>
      <c r="HS141" s="5">
        <v>2151</v>
      </c>
      <c r="HT141" s="5">
        <v>2381</v>
      </c>
      <c r="HU141" s="5">
        <v>2381</v>
      </c>
      <c r="HV141" s="5">
        <v>2363</v>
      </c>
      <c r="HW141" s="5">
        <v>2189</v>
      </c>
      <c r="HX141" s="5">
        <v>2175</v>
      </c>
      <c r="HY141" s="5">
        <v>2174</v>
      </c>
      <c r="HZ141" s="5">
        <v>2174</v>
      </c>
      <c r="IA141" s="5">
        <v>2165</v>
      </c>
      <c r="IB141" s="5">
        <v>2164</v>
      </c>
      <c r="IC141" s="5">
        <v>2147</v>
      </c>
      <c r="ID141" s="5">
        <v>2135</v>
      </c>
      <c r="IE141" s="5">
        <v>2132</v>
      </c>
      <c r="IF141" s="5">
        <v>2116</v>
      </c>
      <c r="IG141" s="5">
        <v>2087</v>
      </c>
      <c r="IH141" s="5">
        <v>2052</v>
      </c>
      <c r="II141" s="5">
        <v>2018</v>
      </c>
      <c r="IJ141" s="5">
        <v>1990</v>
      </c>
      <c r="IK141" s="5">
        <v>1946</v>
      </c>
      <c r="IL141" s="5">
        <v>1895</v>
      </c>
      <c r="IM141" s="5" t="s">
        <v>220</v>
      </c>
      <c r="IN141" s="5" t="s">
        <v>220</v>
      </c>
      <c r="IO141" s="5" t="s">
        <v>220</v>
      </c>
      <c r="IP141" s="5" t="s">
        <v>220</v>
      </c>
      <c r="IQ141" s="5" t="s">
        <v>220</v>
      </c>
      <c r="IR141" s="5" t="s">
        <v>220</v>
      </c>
      <c r="IS141" s="5" t="s">
        <v>220</v>
      </c>
      <c r="IT141" s="5" t="s">
        <v>220</v>
      </c>
      <c r="IU141" s="5" t="s">
        <v>220</v>
      </c>
      <c r="IV141" s="5" t="s">
        <v>220</v>
      </c>
      <c r="IW141" s="5" t="s">
        <v>220</v>
      </c>
      <c r="IX141" s="5" t="s">
        <v>220</v>
      </c>
      <c r="IY141">
        <v>17044</v>
      </c>
      <c r="IZ141">
        <v>17353</v>
      </c>
      <c r="JA141">
        <v>16014</v>
      </c>
      <c r="JB141">
        <v>16258</v>
      </c>
      <c r="JC141">
        <v>16627</v>
      </c>
      <c r="JD141">
        <v>16793</v>
      </c>
      <c r="JE141">
        <v>16457</v>
      </c>
      <c r="JF141">
        <v>17364</v>
      </c>
      <c r="JG141">
        <v>16879</v>
      </c>
      <c r="JH141">
        <v>17064</v>
      </c>
      <c r="JI141">
        <v>16827</v>
      </c>
      <c r="JJ141">
        <v>17568</v>
      </c>
      <c r="JK141">
        <v>17388</v>
      </c>
      <c r="JL141">
        <v>16847</v>
      </c>
      <c r="JM141">
        <v>17492</v>
      </c>
      <c r="JN141">
        <v>16295</v>
      </c>
      <c r="JO141">
        <v>16523</v>
      </c>
      <c r="JP141">
        <v>15902</v>
      </c>
      <c r="JQ141">
        <v>14864</v>
      </c>
      <c r="JR141">
        <v>14359</v>
      </c>
      <c r="JS141" t="s">
        <v>220</v>
      </c>
      <c r="JT141" t="s">
        <v>220</v>
      </c>
      <c r="JU141" t="s">
        <v>220</v>
      </c>
      <c r="JV141" t="s">
        <v>220</v>
      </c>
      <c r="JW141" t="s">
        <v>220</v>
      </c>
      <c r="JX141" t="s">
        <v>220</v>
      </c>
      <c r="JY141" t="s">
        <v>220</v>
      </c>
      <c r="JZ141" t="s">
        <v>220</v>
      </c>
      <c r="KA141" t="s">
        <v>220</v>
      </c>
      <c r="KB141" t="s">
        <v>220</v>
      </c>
      <c r="KC141" t="s">
        <v>220</v>
      </c>
      <c r="KD141" t="s">
        <v>220</v>
      </c>
    </row>
    <row r="142" spans="1:290" hidden="1" x14ac:dyDescent="0.3">
      <c r="A142" s="1" t="s">
        <v>140</v>
      </c>
      <c r="B142" s="2">
        <v>4057019</v>
      </c>
      <c r="C142" s="5">
        <v>7471069</v>
      </c>
      <c r="D142" s="5">
        <v>7415759</v>
      </c>
      <c r="E142" s="5">
        <v>7879585</v>
      </c>
      <c r="F142" s="5">
        <v>7347750</v>
      </c>
      <c r="G142" s="5">
        <v>7325314</v>
      </c>
      <c r="H142" s="5">
        <v>7461863</v>
      </c>
      <c r="I142" s="5">
        <v>7701768</v>
      </c>
      <c r="J142" s="5">
        <v>7505405</v>
      </c>
      <c r="K142" s="5">
        <v>7732514</v>
      </c>
      <c r="L142" s="5">
        <v>7452448</v>
      </c>
      <c r="M142" s="5">
        <v>7900585</v>
      </c>
      <c r="N142" s="5">
        <v>7877595</v>
      </c>
      <c r="O142" s="5">
        <v>7688285</v>
      </c>
      <c r="P142" s="5">
        <v>7572788</v>
      </c>
      <c r="Q142" s="5">
        <v>7322963</v>
      </c>
      <c r="R142" s="5">
        <v>7270118</v>
      </c>
      <c r="S142" s="5">
        <v>7098730</v>
      </c>
      <c r="T142" s="5">
        <v>7058334</v>
      </c>
      <c r="U142" s="5">
        <v>7080228</v>
      </c>
      <c r="V142" s="5">
        <v>7433218</v>
      </c>
      <c r="W142" s="5">
        <v>7404372</v>
      </c>
      <c r="X142" s="5">
        <v>7100874</v>
      </c>
      <c r="Y142" s="5">
        <v>7034662</v>
      </c>
      <c r="Z142" s="5">
        <v>7030121</v>
      </c>
      <c r="AA142" s="5">
        <v>6645119</v>
      </c>
      <c r="AB142" s="5">
        <v>6715316</v>
      </c>
      <c r="AC142" s="5">
        <v>6793193</v>
      </c>
      <c r="AD142" s="5">
        <v>6225936</v>
      </c>
      <c r="AE142" s="5">
        <v>6548280</v>
      </c>
      <c r="AF142" s="5">
        <v>6311408</v>
      </c>
      <c r="AG142" s="5">
        <v>6158864</v>
      </c>
      <c r="AH142" s="5">
        <v>5924218</v>
      </c>
      <c r="AI142" s="5">
        <v>22572002</v>
      </c>
      <c r="AJ142" s="5">
        <v>21876992</v>
      </c>
      <c r="AK142" s="5">
        <v>21328945</v>
      </c>
      <c r="AL142" s="5">
        <v>21247271</v>
      </c>
      <c r="AM142" s="5">
        <v>20859230</v>
      </c>
      <c r="AN142" s="5">
        <v>21080082</v>
      </c>
      <c r="AO142" s="5">
        <v>21226863</v>
      </c>
      <c r="AP142" s="5">
        <v>21132773</v>
      </c>
      <c r="AQ142" s="5">
        <v>21335268</v>
      </c>
      <c r="AR142" s="5">
        <v>24486777</v>
      </c>
      <c r="AS142" s="5">
        <v>24973204</v>
      </c>
      <c r="AT142" s="5">
        <v>26469392</v>
      </c>
      <c r="AU142" s="5">
        <v>30403707</v>
      </c>
      <c r="AV142" s="5">
        <v>32142603</v>
      </c>
      <c r="AW142" s="5">
        <v>29157029</v>
      </c>
      <c r="AX142" s="5">
        <v>27105021</v>
      </c>
      <c r="AY142" s="5">
        <v>30507764</v>
      </c>
      <c r="AZ142" s="5">
        <v>31416764</v>
      </c>
      <c r="BA142" s="5">
        <v>30681930</v>
      </c>
      <c r="BB142" s="5">
        <v>40251485</v>
      </c>
      <c r="BC142" s="5">
        <v>33643511</v>
      </c>
      <c r="BD142" s="5">
        <v>30240033</v>
      </c>
      <c r="BE142" s="5">
        <v>45189425</v>
      </c>
      <c r="BF142" s="5">
        <v>28194037</v>
      </c>
      <c r="BG142" s="5">
        <v>20449489</v>
      </c>
      <c r="BH142" s="5">
        <v>19530549</v>
      </c>
      <c r="BI142" s="5">
        <v>18156932</v>
      </c>
      <c r="BJ142" s="5">
        <v>18383070</v>
      </c>
      <c r="BK142" s="5">
        <v>19799680</v>
      </c>
      <c r="BL142" s="5">
        <v>19704245</v>
      </c>
      <c r="BM142" s="5">
        <v>17889222</v>
      </c>
      <c r="BN142" s="5">
        <v>17145137</v>
      </c>
      <c r="BO142" s="6">
        <v>12.2846141562874</v>
      </c>
      <c r="BP142" s="6">
        <v>12.00655253224922</v>
      </c>
      <c r="BQ142" s="6">
        <v>11.423850367754129</v>
      </c>
      <c r="BR142" s="6">
        <v>11.404021639277319</v>
      </c>
      <c r="BS142" s="6">
        <v>11.54770976370432</v>
      </c>
      <c r="BT142" s="6">
        <v>11.372414636934501</v>
      </c>
      <c r="BU142" s="6">
        <v>10.45985804817802</v>
      </c>
      <c r="BV142" s="6">
        <v>10.724872371960251</v>
      </c>
      <c r="BW142" s="6">
        <v>10.80286716658183</v>
      </c>
      <c r="BX142" s="6">
        <v>10.10284137507567</v>
      </c>
      <c r="BY142" s="6">
        <v>10.04750914014595</v>
      </c>
      <c r="BZ142" s="6">
        <v>9.6220217436893094</v>
      </c>
      <c r="CA142" s="6">
        <v>9.3133904375293</v>
      </c>
      <c r="CB142" s="6">
        <v>8.2877534667549106</v>
      </c>
      <c r="CC142" s="6">
        <v>8.0991931682307801</v>
      </c>
      <c r="CD142" s="6">
        <v>8.0464168532064999</v>
      </c>
      <c r="CE142" s="6">
        <v>7.8227795676127903</v>
      </c>
      <c r="CF142" s="6">
        <v>8.0475931005815209</v>
      </c>
      <c r="CG142" s="6">
        <v>6.5922877059891203</v>
      </c>
      <c r="CH142" s="6">
        <v>6.0202727809139898</v>
      </c>
      <c r="CI142" s="6" t="s">
        <v>220</v>
      </c>
      <c r="CJ142" s="6" t="s">
        <v>220</v>
      </c>
      <c r="CK142" s="6" t="s">
        <v>220</v>
      </c>
      <c r="CL142" s="6" t="s">
        <v>220</v>
      </c>
      <c r="CM142" s="6" t="s">
        <v>220</v>
      </c>
      <c r="CN142" s="6" t="s">
        <v>220</v>
      </c>
      <c r="CO142" s="6" t="s">
        <v>220</v>
      </c>
      <c r="CP142" s="6" t="s">
        <v>220</v>
      </c>
      <c r="CQ142" s="6" t="s">
        <v>220</v>
      </c>
      <c r="CR142" s="6" t="s">
        <v>220</v>
      </c>
      <c r="CS142" s="6" t="s">
        <v>220</v>
      </c>
      <c r="CT142" s="6" t="s">
        <v>220</v>
      </c>
      <c r="CU142" s="6">
        <v>10.08831651486871</v>
      </c>
      <c r="CV142" s="6">
        <v>9.9936099157907599</v>
      </c>
      <c r="CW142" s="6">
        <v>9.7877244247584194</v>
      </c>
      <c r="CX142" s="6">
        <v>9.7141303023804308</v>
      </c>
      <c r="CY142" s="6">
        <v>9.6506993009759103</v>
      </c>
      <c r="CZ142" s="6">
        <v>9.5861164231226894</v>
      </c>
      <c r="DA142" s="6">
        <v>8.9370167592438499</v>
      </c>
      <c r="DB142" s="6">
        <v>9.0491397472252508</v>
      </c>
      <c r="DC142" s="6">
        <v>9.1510427783103605</v>
      </c>
      <c r="DD142" s="6">
        <v>8.8169952437544001</v>
      </c>
      <c r="DE142" s="6">
        <v>9.0688832537315598</v>
      </c>
      <c r="DF142" s="6">
        <v>8.6159462615825397</v>
      </c>
      <c r="DG142" s="6">
        <v>8.4076834945791692</v>
      </c>
      <c r="DH142" s="6">
        <v>7.4947343088262199</v>
      </c>
      <c r="DI142" s="6">
        <v>7.27945027741373</v>
      </c>
      <c r="DJ142" s="6">
        <v>7.1126783635659603</v>
      </c>
      <c r="DK142" s="6">
        <v>6.9637857762250803</v>
      </c>
      <c r="DL142" s="6">
        <v>7.3744489365052504</v>
      </c>
      <c r="DM142" s="6">
        <v>5.7570650037699203</v>
      </c>
      <c r="DN142" s="6">
        <v>5.2243135051053304</v>
      </c>
      <c r="DO142" s="6" t="s">
        <v>220</v>
      </c>
      <c r="DP142" s="6" t="s">
        <v>220</v>
      </c>
      <c r="DQ142" s="6" t="s">
        <v>220</v>
      </c>
      <c r="DR142" s="6" t="s">
        <v>220</v>
      </c>
      <c r="DS142" s="6" t="s">
        <v>220</v>
      </c>
      <c r="DT142" s="6" t="s">
        <v>220</v>
      </c>
      <c r="DU142" s="6" t="s">
        <v>220</v>
      </c>
      <c r="DV142" s="6" t="s">
        <v>220</v>
      </c>
      <c r="DW142" s="6" t="s">
        <v>220</v>
      </c>
      <c r="DX142" s="6" t="s">
        <v>220</v>
      </c>
      <c r="DY142" s="6" t="s">
        <v>220</v>
      </c>
      <c r="DZ142" s="6" t="s">
        <v>220</v>
      </c>
      <c r="EA142" s="6">
        <v>12.284614156287407</v>
      </c>
      <c r="EB142" s="6">
        <v>12.006552532249227</v>
      </c>
      <c r="EC142" s="6">
        <v>11.42385036775414</v>
      </c>
      <c r="ED142" s="6">
        <v>11.40402163927733</v>
      </c>
      <c r="EE142" s="6">
        <v>11.547709763704328</v>
      </c>
      <c r="EF142" s="6">
        <v>11.372414636934502</v>
      </c>
      <c r="EG142" s="6">
        <v>10.459858048178029</v>
      </c>
      <c r="EH142" s="6">
        <v>10.724872371960258</v>
      </c>
      <c r="EI142" s="6">
        <v>10.80286716658183</v>
      </c>
      <c r="EJ142" s="6">
        <v>10.10284137507568</v>
      </c>
      <c r="EK142" s="6">
        <v>10.047509140145952</v>
      </c>
      <c r="EL142" s="6">
        <v>9.6220217436893183</v>
      </c>
      <c r="EM142" s="6">
        <v>9.3133904375293053</v>
      </c>
      <c r="EN142" s="6">
        <v>8.2877534667549124</v>
      </c>
      <c r="EO142" s="6">
        <v>8.0991931682307872</v>
      </c>
      <c r="EP142" s="6">
        <v>8.0464168532065088</v>
      </c>
      <c r="EQ142" s="6">
        <v>7.8227795676127982</v>
      </c>
      <c r="ER142" s="6">
        <v>8.0475931005815244</v>
      </c>
      <c r="ES142" s="6">
        <v>6.5922877059891292</v>
      </c>
      <c r="ET142" s="6">
        <v>6.0202727809139995</v>
      </c>
      <c r="EU142" s="6" t="s">
        <v>220</v>
      </c>
      <c r="EV142" s="6" t="s">
        <v>220</v>
      </c>
      <c r="EW142" s="6" t="s">
        <v>220</v>
      </c>
      <c r="EX142" s="6" t="s">
        <v>220</v>
      </c>
      <c r="EY142" s="6" t="s">
        <v>220</v>
      </c>
      <c r="EZ142" s="6" t="s">
        <v>220</v>
      </c>
      <c r="FA142" s="6" t="s">
        <v>220</v>
      </c>
      <c r="FB142" s="6" t="s">
        <v>220</v>
      </c>
      <c r="FC142" s="6" t="s">
        <v>220</v>
      </c>
      <c r="FD142" s="6" t="s">
        <v>220</v>
      </c>
      <c r="FE142" s="6" t="s">
        <v>220</v>
      </c>
      <c r="FF142" s="6" t="s">
        <v>220</v>
      </c>
      <c r="FG142" s="6">
        <v>9.1946628012821634</v>
      </c>
      <c r="FH142" s="6">
        <v>9.1572008755197825</v>
      </c>
      <c r="FI142" s="6">
        <v>8.9987706327285562</v>
      </c>
      <c r="FJ142" s="6">
        <v>8.9820252275898351</v>
      </c>
      <c r="FK142" s="6">
        <v>8.9589451953896404</v>
      </c>
      <c r="FL142" s="6">
        <v>8.9362328073558608</v>
      </c>
      <c r="FM142" s="6">
        <v>8.3967805135075704</v>
      </c>
      <c r="FN142" s="6">
        <v>8.634670691578922</v>
      </c>
      <c r="FO142" s="6">
        <v>8.7897223837317497</v>
      </c>
      <c r="FP142" s="6">
        <v>8.3756181234500211</v>
      </c>
      <c r="FQ142" s="6">
        <v>8.2662901294100308</v>
      </c>
      <c r="FR142" s="6">
        <v>7.6776703508336519</v>
      </c>
      <c r="FS142" s="6">
        <v>7.5675661629530264</v>
      </c>
      <c r="FT142" s="6">
        <v>7.1437327641015935</v>
      </c>
      <c r="FU142" s="6">
        <v>6.8736655146784251</v>
      </c>
      <c r="FV142" s="6">
        <v>6.853068519466218</v>
      </c>
      <c r="FW142" s="6">
        <v>6.9637857762250803</v>
      </c>
      <c r="FX142" s="6">
        <v>7.3744489365052539</v>
      </c>
      <c r="FY142" s="6">
        <v>5.7570650037699211</v>
      </c>
      <c r="FZ142" s="6">
        <v>5.2243135051053349</v>
      </c>
      <c r="GA142" s="6" t="s">
        <v>220</v>
      </c>
      <c r="GB142" s="6" t="s">
        <v>220</v>
      </c>
      <c r="GC142" s="6" t="s">
        <v>220</v>
      </c>
      <c r="GD142" s="6" t="s">
        <v>220</v>
      </c>
      <c r="GE142" s="6" t="s">
        <v>220</v>
      </c>
      <c r="GF142" s="6" t="s">
        <v>220</v>
      </c>
      <c r="GG142" s="6" t="s">
        <v>220</v>
      </c>
      <c r="GH142" s="6" t="s">
        <v>220</v>
      </c>
      <c r="GI142" s="6" t="s">
        <v>220</v>
      </c>
      <c r="GJ142" s="6" t="s">
        <v>220</v>
      </c>
      <c r="GK142" s="6" t="s">
        <v>220</v>
      </c>
      <c r="GL142" s="6" t="s">
        <v>220</v>
      </c>
      <c r="GM142" s="5">
        <v>779673</v>
      </c>
      <c r="GN142" s="5">
        <v>776747</v>
      </c>
      <c r="GO142" s="5">
        <v>762211</v>
      </c>
      <c r="GP142" s="5">
        <v>752365</v>
      </c>
      <c r="GQ142" s="5">
        <v>742467</v>
      </c>
      <c r="GR142" s="5">
        <v>735502</v>
      </c>
      <c r="GS142" s="5">
        <v>728481</v>
      </c>
      <c r="GT142" s="5">
        <v>723440</v>
      </c>
      <c r="GU142" s="5">
        <v>719977</v>
      </c>
      <c r="GV142" s="5">
        <v>717719</v>
      </c>
      <c r="GW142" s="5">
        <v>714377</v>
      </c>
      <c r="GX142" s="5">
        <v>710991</v>
      </c>
      <c r="GY142" s="5">
        <v>701952</v>
      </c>
      <c r="GZ142" s="5">
        <v>691931</v>
      </c>
      <c r="HA142" s="5">
        <v>680093</v>
      </c>
      <c r="HB142" s="5">
        <v>668830</v>
      </c>
      <c r="HC142" s="5">
        <v>658232</v>
      </c>
      <c r="HD142" s="5">
        <v>649674</v>
      </c>
      <c r="HE142" s="5">
        <v>643596</v>
      </c>
      <c r="HF142" s="5">
        <v>637331</v>
      </c>
      <c r="HG142" s="5" t="s">
        <v>220</v>
      </c>
      <c r="HH142" s="5" t="s">
        <v>220</v>
      </c>
      <c r="HI142" s="5" t="s">
        <v>220</v>
      </c>
      <c r="HJ142" s="5" t="s">
        <v>220</v>
      </c>
      <c r="HK142" s="5" t="s">
        <v>220</v>
      </c>
      <c r="HL142" s="5" t="s">
        <v>220</v>
      </c>
      <c r="HM142" s="5" t="s">
        <v>220</v>
      </c>
      <c r="HN142" s="5" t="s">
        <v>220</v>
      </c>
      <c r="HO142" s="5" t="s">
        <v>220</v>
      </c>
      <c r="HP142" s="5" t="s">
        <v>220</v>
      </c>
      <c r="HQ142" s="5" t="s">
        <v>220</v>
      </c>
      <c r="HR142" s="5" t="s">
        <v>220</v>
      </c>
      <c r="HS142" s="5">
        <v>890020</v>
      </c>
      <c r="HT142" s="5">
        <v>888123</v>
      </c>
      <c r="HU142" s="5">
        <v>870332</v>
      </c>
      <c r="HV142" s="5">
        <v>859397</v>
      </c>
      <c r="HW142" s="5">
        <v>848526</v>
      </c>
      <c r="HX142" s="5">
        <v>841110</v>
      </c>
      <c r="HY142" s="5">
        <v>833146</v>
      </c>
      <c r="HZ142" s="5">
        <v>827467</v>
      </c>
      <c r="IA142" s="5">
        <v>823172</v>
      </c>
      <c r="IB142" s="5">
        <v>820266</v>
      </c>
      <c r="IC142" s="5">
        <v>815870</v>
      </c>
      <c r="ID142" s="5">
        <v>811316</v>
      </c>
      <c r="IE142" s="5">
        <v>800587</v>
      </c>
      <c r="IF142" s="5">
        <v>789070</v>
      </c>
      <c r="IG142" s="5">
        <v>775532</v>
      </c>
      <c r="IH142" s="5">
        <v>762336</v>
      </c>
      <c r="II142" s="5">
        <v>750496</v>
      </c>
      <c r="IJ142" s="5">
        <v>741949</v>
      </c>
      <c r="IK142" s="5">
        <v>733058</v>
      </c>
      <c r="IL142" s="5">
        <v>726039</v>
      </c>
      <c r="IM142" s="5" t="s">
        <v>220</v>
      </c>
      <c r="IN142" s="5" t="s">
        <v>220</v>
      </c>
      <c r="IO142" s="5" t="s">
        <v>220</v>
      </c>
      <c r="IP142" s="5" t="s">
        <v>220</v>
      </c>
      <c r="IQ142" s="5" t="s">
        <v>220</v>
      </c>
      <c r="IR142" s="5" t="s">
        <v>220</v>
      </c>
      <c r="IS142" s="5" t="s">
        <v>220</v>
      </c>
      <c r="IT142" s="5" t="s">
        <v>220</v>
      </c>
      <c r="IU142" s="5" t="s">
        <v>220</v>
      </c>
      <c r="IV142" s="5" t="s">
        <v>220</v>
      </c>
      <c r="IW142" s="5" t="s">
        <v>220</v>
      </c>
      <c r="IX142" s="5" t="s">
        <v>220</v>
      </c>
      <c r="IY142">
        <v>19460246</v>
      </c>
      <c r="IZ142">
        <v>19221496</v>
      </c>
      <c r="JA142">
        <v>19717460</v>
      </c>
      <c r="JB142">
        <v>18970421</v>
      </c>
      <c r="JC142">
        <v>19382092</v>
      </c>
      <c r="JD142">
        <v>19266161</v>
      </c>
      <c r="JE142">
        <v>19422849</v>
      </c>
      <c r="JF142">
        <v>19191143</v>
      </c>
      <c r="JG142">
        <v>19345264</v>
      </c>
      <c r="JH142">
        <v>18732504</v>
      </c>
      <c r="JI142">
        <v>19336909</v>
      </c>
      <c r="JJ142">
        <v>19993122</v>
      </c>
      <c r="JK142">
        <v>19626429</v>
      </c>
      <c r="JL142">
        <v>19431102</v>
      </c>
      <c r="JM142">
        <v>18753953</v>
      </c>
      <c r="JN142">
        <v>18540016</v>
      </c>
      <c r="JO142">
        <v>18425854</v>
      </c>
      <c r="JP142">
        <v>18771884</v>
      </c>
      <c r="JQ142">
        <v>19040188</v>
      </c>
      <c r="JR142">
        <v>19872544</v>
      </c>
      <c r="JS142" t="s">
        <v>220</v>
      </c>
      <c r="JT142" t="s">
        <v>220</v>
      </c>
      <c r="JU142" t="s">
        <v>220</v>
      </c>
      <c r="JV142" t="s">
        <v>220</v>
      </c>
      <c r="JW142" t="s">
        <v>220</v>
      </c>
      <c r="JX142" t="s">
        <v>220</v>
      </c>
      <c r="JY142" t="s">
        <v>220</v>
      </c>
      <c r="JZ142" t="s">
        <v>220</v>
      </c>
      <c r="KA142" t="s">
        <v>220</v>
      </c>
      <c r="KB142" t="s">
        <v>220</v>
      </c>
      <c r="KC142" t="s">
        <v>220</v>
      </c>
      <c r="KD142" t="s">
        <v>220</v>
      </c>
    </row>
    <row r="143" spans="1:290" hidden="1" x14ac:dyDescent="0.3">
      <c r="A143" s="1" t="s">
        <v>141</v>
      </c>
      <c r="B143" s="2">
        <v>4057020</v>
      </c>
      <c r="C143" s="5">
        <v>5218971</v>
      </c>
      <c r="D143" s="5">
        <v>5289581</v>
      </c>
      <c r="E143" s="5">
        <v>4832298</v>
      </c>
      <c r="F143" s="5">
        <v>5102840</v>
      </c>
      <c r="G143" s="5">
        <v>5162451</v>
      </c>
      <c r="H143" s="5">
        <v>5227248</v>
      </c>
      <c r="I143" s="5">
        <v>5069131</v>
      </c>
      <c r="J143" s="5">
        <v>4833625</v>
      </c>
      <c r="K143" s="5">
        <v>5145222</v>
      </c>
      <c r="L143" s="5">
        <v>5819601</v>
      </c>
      <c r="M143" s="5">
        <v>6269158</v>
      </c>
      <c r="N143" s="5">
        <v>6297679</v>
      </c>
      <c r="O143" s="5">
        <v>6452192</v>
      </c>
      <c r="P143" s="5">
        <v>5968871</v>
      </c>
      <c r="Q143" s="5">
        <v>6154271</v>
      </c>
      <c r="R143" s="5">
        <v>5819639</v>
      </c>
      <c r="S143" s="5">
        <v>5592671</v>
      </c>
      <c r="T143" s="5">
        <v>5267896</v>
      </c>
      <c r="U143" s="5">
        <v>4962838</v>
      </c>
      <c r="V143" s="5">
        <v>4851356</v>
      </c>
      <c r="W143" s="5">
        <v>4643621</v>
      </c>
      <c r="X143" s="5">
        <v>4401238</v>
      </c>
      <c r="Y143" s="5">
        <v>4290117</v>
      </c>
      <c r="Z143" s="5">
        <v>4599758</v>
      </c>
      <c r="AA143" s="5">
        <v>4377416</v>
      </c>
      <c r="AB143" s="5">
        <v>4214997</v>
      </c>
      <c r="AC143" s="5">
        <v>4144959</v>
      </c>
      <c r="AD143" s="5">
        <v>3822387</v>
      </c>
      <c r="AE143" s="5">
        <v>3753885</v>
      </c>
      <c r="AF143" s="5">
        <v>3561824</v>
      </c>
      <c r="AG143" s="5">
        <v>3466647</v>
      </c>
      <c r="AH143" s="5">
        <v>3308364</v>
      </c>
      <c r="AI143" s="5">
        <v>11782660</v>
      </c>
      <c r="AJ143" s="5">
        <v>12018573</v>
      </c>
      <c r="AK143" s="5">
        <v>11322812</v>
      </c>
      <c r="AL143" s="5">
        <v>11554451</v>
      </c>
      <c r="AM143" s="5">
        <v>11823082</v>
      </c>
      <c r="AN143" s="5">
        <v>11898341</v>
      </c>
      <c r="AO143" s="5">
        <v>11862840</v>
      </c>
      <c r="AP143" s="5">
        <v>11501700</v>
      </c>
      <c r="AQ143" s="5">
        <v>11829428</v>
      </c>
      <c r="AR143" s="5">
        <v>13061856</v>
      </c>
      <c r="AS143" s="5">
        <v>13994559</v>
      </c>
      <c r="AT143" s="5">
        <v>14585780</v>
      </c>
      <c r="AU143" s="5">
        <v>15005104</v>
      </c>
      <c r="AV143" s="5">
        <v>14304720</v>
      </c>
      <c r="AW143" s="5">
        <v>18742175</v>
      </c>
      <c r="AX143" s="5">
        <v>18156323</v>
      </c>
      <c r="AY143" s="5">
        <v>18099224</v>
      </c>
      <c r="AZ143" s="5">
        <v>18139299</v>
      </c>
      <c r="BA143" s="5">
        <v>17923646</v>
      </c>
      <c r="BB143" s="5">
        <v>17379080</v>
      </c>
      <c r="BC143" s="5">
        <v>14961972</v>
      </c>
      <c r="BD143" s="5">
        <v>14648356</v>
      </c>
      <c r="BE143" s="5">
        <v>14480705</v>
      </c>
      <c r="BF143" s="5">
        <v>14730593</v>
      </c>
      <c r="BG143" s="5">
        <v>17152540</v>
      </c>
      <c r="BH143" s="5">
        <v>15539011</v>
      </c>
      <c r="BI143" s="5">
        <v>15942224</v>
      </c>
      <c r="BJ143" s="5">
        <v>16766348</v>
      </c>
      <c r="BK143" s="5">
        <v>16813221</v>
      </c>
      <c r="BL143" s="5">
        <v>17645946</v>
      </c>
      <c r="BM143" s="5">
        <v>17967302</v>
      </c>
      <c r="BN143" s="5">
        <v>17109317</v>
      </c>
      <c r="BO143" s="6">
        <v>10.191983948049391</v>
      </c>
      <c r="BP143" s="6">
        <v>10.6561021540928</v>
      </c>
      <c r="BQ143" s="6">
        <v>10.936719708643659</v>
      </c>
      <c r="BR143" s="6">
        <v>10.74435424012958</v>
      </c>
      <c r="BS143" s="6">
        <v>9.9720059216775905</v>
      </c>
      <c r="BT143" s="6">
        <v>9.4827804006134002</v>
      </c>
      <c r="BU143" s="6">
        <v>9.5392776684563696</v>
      </c>
      <c r="BV143" s="6">
        <v>10.02706758737779</v>
      </c>
      <c r="BW143" s="6">
        <v>10.179328814550489</v>
      </c>
      <c r="BX143" s="6">
        <v>10.59198400200812</v>
      </c>
      <c r="BY143" s="6">
        <v>10.28731525012911</v>
      </c>
      <c r="BZ143" s="6">
        <v>7.1707434429763399</v>
      </c>
      <c r="CA143" s="6">
        <v>7.1688603153150297</v>
      </c>
      <c r="CB143" s="6">
        <v>6.9197777103902096</v>
      </c>
      <c r="CC143" s="6">
        <v>6.7847028510769096</v>
      </c>
      <c r="CD143" s="6">
        <v>6.8200793898040697</v>
      </c>
      <c r="CE143" s="6">
        <v>6.7978788668240897</v>
      </c>
      <c r="CF143" s="6">
        <v>6.8310940779593796</v>
      </c>
      <c r="CG143" s="6">
        <v>6.9744166543417201</v>
      </c>
      <c r="CH143" s="6">
        <v>6.8447873130728798</v>
      </c>
      <c r="CI143" s="6" t="s">
        <v>220</v>
      </c>
      <c r="CJ143" s="6" t="s">
        <v>220</v>
      </c>
      <c r="CK143" s="6" t="s">
        <v>220</v>
      </c>
      <c r="CL143" s="6" t="s">
        <v>220</v>
      </c>
      <c r="CM143" s="6" t="s">
        <v>220</v>
      </c>
      <c r="CN143" s="6" t="s">
        <v>220</v>
      </c>
      <c r="CO143" s="6" t="s">
        <v>220</v>
      </c>
      <c r="CP143" s="6" t="s">
        <v>220</v>
      </c>
      <c r="CQ143" s="6" t="s">
        <v>220</v>
      </c>
      <c r="CR143" s="6" t="s">
        <v>220</v>
      </c>
      <c r="CS143" s="6" t="s">
        <v>220</v>
      </c>
      <c r="CT143" s="6" t="s">
        <v>220</v>
      </c>
      <c r="CU143" s="6">
        <v>9.5572035110356897</v>
      </c>
      <c r="CV143" s="6">
        <v>10.127229951551261</v>
      </c>
      <c r="CW143" s="6">
        <v>10.35496605168203</v>
      </c>
      <c r="CX143" s="6">
        <v>10.107003948364049</v>
      </c>
      <c r="CY143" s="6">
        <v>9.38308195383485</v>
      </c>
      <c r="CZ143" s="6">
        <v>8.9115679623714605</v>
      </c>
      <c r="DA143" s="6">
        <v>8.9153765310116597</v>
      </c>
      <c r="DB143" s="6">
        <v>9.2596668899034604</v>
      </c>
      <c r="DC143" s="6">
        <v>9.5426352164777608</v>
      </c>
      <c r="DD143" s="6">
        <v>9.7864888789248408</v>
      </c>
      <c r="DE143" s="6">
        <v>9.4436917099102295</v>
      </c>
      <c r="DF143" s="6">
        <v>7.0723552606124302</v>
      </c>
      <c r="DG143" s="6">
        <v>6.99256723769044</v>
      </c>
      <c r="DH143" s="6">
        <v>6.82503068521389</v>
      </c>
      <c r="DI143" s="6">
        <v>5.8386642581755304</v>
      </c>
      <c r="DJ143" s="6">
        <v>5.3939105826002898</v>
      </c>
      <c r="DK143" s="6">
        <v>5.37950409193407</v>
      </c>
      <c r="DL143" s="6">
        <v>5.3123452889962701</v>
      </c>
      <c r="DM143" s="6">
        <v>5.2704972817385398</v>
      </c>
      <c r="DN143" s="6">
        <v>5.1932263331243798</v>
      </c>
      <c r="DO143" s="6" t="s">
        <v>220</v>
      </c>
      <c r="DP143" s="6" t="s">
        <v>220</v>
      </c>
      <c r="DQ143" s="6" t="s">
        <v>220</v>
      </c>
      <c r="DR143" s="6" t="s">
        <v>220</v>
      </c>
      <c r="DS143" s="6" t="s">
        <v>220</v>
      </c>
      <c r="DT143" s="6" t="s">
        <v>220</v>
      </c>
      <c r="DU143" s="6" t="s">
        <v>220</v>
      </c>
      <c r="DV143" s="6" t="s">
        <v>220</v>
      </c>
      <c r="DW143" s="6" t="s">
        <v>220</v>
      </c>
      <c r="DX143" s="6" t="s">
        <v>220</v>
      </c>
      <c r="DY143" s="6" t="s">
        <v>220</v>
      </c>
      <c r="DZ143" s="6" t="s">
        <v>220</v>
      </c>
      <c r="EA143" s="6">
        <v>9.7408282207354659</v>
      </c>
      <c r="EB143" s="6">
        <v>10.202055701576363</v>
      </c>
      <c r="EC143" s="6">
        <v>10.445340912336118</v>
      </c>
      <c r="ED143" s="6">
        <v>10.216840034177046</v>
      </c>
      <c r="EE143" s="6">
        <v>9.4125639158608969</v>
      </c>
      <c r="EF143" s="6">
        <v>8.901548195149724</v>
      </c>
      <c r="EG143" s="6">
        <v>8.9572569651991572</v>
      </c>
      <c r="EH143" s="6">
        <v>9.5644986940443246</v>
      </c>
      <c r="EI143" s="6">
        <v>9.8374569649278492</v>
      </c>
      <c r="EJ143" s="6">
        <v>10.473812633170665</v>
      </c>
      <c r="EK143" s="6">
        <v>10.271368310402279</v>
      </c>
      <c r="EL143" s="6">
        <v>7.1704500705021532</v>
      </c>
      <c r="EM143" s="6">
        <v>7.1686955378885191</v>
      </c>
      <c r="EN143" s="6">
        <v>6.9197173133746732</v>
      </c>
      <c r="EO143" s="6">
        <v>6.7847028510769185</v>
      </c>
      <c r="EP143" s="6">
        <v>6.820079389804075</v>
      </c>
      <c r="EQ143" s="6">
        <v>6.7978788668240986</v>
      </c>
      <c r="ER143" s="6">
        <v>6.8310940779593832</v>
      </c>
      <c r="ES143" s="6">
        <v>6.974416654341729</v>
      </c>
      <c r="ET143" s="6">
        <v>6.8447873130728807</v>
      </c>
      <c r="EU143" s="6" t="s">
        <v>220</v>
      </c>
      <c r="EV143" s="6" t="s">
        <v>220</v>
      </c>
      <c r="EW143" s="6" t="s">
        <v>220</v>
      </c>
      <c r="EX143" s="6" t="s">
        <v>220</v>
      </c>
      <c r="EY143" s="6" t="s">
        <v>220</v>
      </c>
      <c r="EZ143" s="6" t="s">
        <v>220</v>
      </c>
      <c r="FA143" s="6" t="s">
        <v>220</v>
      </c>
      <c r="FB143" s="6" t="s">
        <v>220</v>
      </c>
      <c r="FC143" s="6" t="s">
        <v>220</v>
      </c>
      <c r="FD143" s="6" t="s">
        <v>220</v>
      </c>
      <c r="FE143" s="6" t="s">
        <v>220</v>
      </c>
      <c r="FF143" s="6" t="s">
        <v>220</v>
      </c>
      <c r="FG143" s="6">
        <v>7.2890008271326572</v>
      </c>
      <c r="FH143" s="6">
        <v>7.6256311698790631</v>
      </c>
      <c r="FI143" s="6">
        <v>7.748546174443339</v>
      </c>
      <c r="FJ143" s="6">
        <v>7.6306885729660099</v>
      </c>
      <c r="FK143" s="6">
        <v>7.0290901452576273</v>
      </c>
      <c r="FL143" s="6">
        <v>6.8310758441820649</v>
      </c>
      <c r="FM143" s="6">
        <v>6.8154802969456547</v>
      </c>
      <c r="FN143" s="6">
        <v>7.0913899030454113</v>
      </c>
      <c r="FO143" s="6">
        <v>7.4242095798346108</v>
      </c>
      <c r="FP143" s="6">
        <v>7.9567607660008157</v>
      </c>
      <c r="FQ143" s="6">
        <v>7.9436978045838886</v>
      </c>
      <c r="FR143" s="6">
        <v>6.0637254270695955</v>
      </c>
      <c r="FS143" s="6">
        <v>6.0205994215933254</v>
      </c>
      <c r="FT143" s="6">
        <v>6.028826522347523</v>
      </c>
      <c r="FU143" s="6">
        <v>5.5131843885143921</v>
      </c>
      <c r="FV143" s="6">
        <v>5.3949529710212056</v>
      </c>
      <c r="FW143" s="6">
        <v>5.3810138361488065</v>
      </c>
      <c r="FX143" s="6">
        <v>5.3139831806273969</v>
      </c>
      <c r="FY143" s="6">
        <v>5.2686914984723137</v>
      </c>
      <c r="FZ143" s="6">
        <v>5.191551494495636</v>
      </c>
      <c r="GA143" s="6" t="s">
        <v>220</v>
      </c>
      <c r="GB143" s="6" t="s">
        <v>220</v>
      </c>
      <c r="GC143" s="6" t="s">
        <v>220</v>
      </c>
      <c r="GD143" s="6" t="s">
        <v>220</v>
      </c>
      <c r="GE143" s="6" t="s">
        <v>220</v>
      </c>
      <c r="GF143" s="6" t="s">
        <v>220</v>
      </c>
      <c r="GG143" s="6" t="s">
        <v>220</v>
      </c>
      <c r="GH143" s="6" t="s">
        <v>220</v>
      </c>
      <c r="GI143" s="6" t="s">
        <v>220</v>
      </c>
      <c r="GJ143" s="6" t="s">
        <v>220</v>
      </c>
      <c r="GK143" s="6" t="s">
        <v>220</v>
      </c>
      <c r="GL143" s="6" t="s">
        <v>220</v>
      </c>
      <c r="GM143" s="5">
        <v>363445</v>
      </c>
      <c r="GN143" s="5">
        <v>358961</v>
      </c>
      <c r="GO143" s="5">
        <v>354887</v>
      </c>
      <c r="GP143" s="5">
        <v>350592</v>
      </c>
      <c r="GQ143" s="5">
        <v>347380</v>
      </c>
      <c r="GR143" s="5">
        <v>343918</v>
      </c>
      <c r="GS143" s="5">
        <v>341196</v>
      </c>
      <c r="GT143" s="5">
        <v>339000</v>
      </c>
      <c r="GU143" s="5">
        <v>338969</v>
      </c>
      <c r="GV143" s="5">
        <v>417015</v>
      </c>
      <c r="GW143" s="5">
        <v>418349</v>
      </c>
      <c r="GX143" s="5">
        <v>415968</v>
      </c>
      <c r="GY143" s="5">
        <v>412113</v>
      </c>
      <c r="GZ143" s="5">
        <v>405102</v>
      </c>
      <c r="HA143" s="5">
        <v>394446</v>
      </c>
      <c r="HB143" s="5">
        <v>383354</v>
      </c>
      <c r="HC143" s="5">
        <v>375100</v>
      </c>
      <c r="HD143" s="5">
        <v>367301</v>
      </c>
      <c r="HE143" s="5">
        <v>357368</v>
      </c>
      <c r="HF143" s="5">
        <v>349997</v>
      </c>
      <c r="HG143" s="5" t="s">
        <v>220</v>
      </c>
      <c r="HH143" s="5" t="s">
        <v>220</v>
      </c>
      <c r="HI143" s="5" t="s">
        <v>220</v>
      </c>
      <c r="HJ143" s="5" t="s">
        <v>220</v>
      </c>
      <c r="HK143" s="5" t="s">
        <v>220</v>
      </c>
      <c r="HL143" s="5" t="s">
        <v>220</v>
      </c>
      <c r="HM143" s="5" t="s">
        <v>220</v>
      </c>
      <c r="HN143" s="5" t="s">
        <v>220</v>
      </c>
      <c r="HO143" s="5" t="s">
        <v>220</v>
      </c>
      <c r="HP143" s="5" t="s">
        <v>220</v>
      </c>
      <c r="HQ143" s="5" t="s">
        <v>220</v>
      </c>
      <c r="HR143" s="5" t="s">
        <v>220</v>
      </c>
      <c r="HS143" s="5">
        <v>416635</v>
      </c>
      <c r="HT143" s="5">
        <v>411671</v>
      </c>
      <c r="HU143" s="5">
        <v>407172</v>
      </c>
      <c r="HV143" s="5">
        <v>402327</v>
      </c>
      <c r="HW143" s="5">
        <v>398597</v>
      </c>
      <c r="HX143" s="5">
        <v>394680</v>
      </c>
      <c r="HY143" s="5">
        <v>391473</v>
      </c>
      <c r="HZ143" s="5">
        <v>389184</v>
      </c>
      <c r="IA143" s="5">
        <v>388814</v>
      </c>
      <c r="IB143" s="5">
        <v>481919</v>
      </c>
      <c r="IC143" s="5">
        <v>483411</v>
      </c>
      <c r="ID143" s="5">
        <v>480213</v>
      </c>
      <c r="IE143" s="5">
        <v>475026</v>
      </c>
      <c r="IF143" s="5">
        <v>466605</v>
      </c>
      <c r="IG143" s="5">
        <v>454381</v>
      </c>
      <c r="IH143" s="5">
        <v>441700</v>
      </c>
      <c r="II143" s="5">
        <v>432160</v>
      </c>
      <c r="IJ143" s="5">
        <v>422951</v>
      </c>
      <c r="IK143" s="5">
        <v>411490</v>
      </c>
      <c r="IL143" s="5">
        <v>402621</v>
      </c>
      <c r="IM143" s="5" t="s">
        <v>220</v>
      </c>
      <c r="IN143" s="5" t="s">
        <v>220</v>
      </c>
      <c r="IO143" s="5" t="s">
        <v>220</v>
      </c>
      <c r="IP143" s="5" t="s">
        <v>220</v>
      </c>
      <c r="IQ143" s="5" t="s">
        <v>220</v>
      </c>
      <c r="IR143" s="5" t="s">
        <v>220</v>
      </c>
      <c r="IS143" s="5" t="s">
        <v>220</v>
      </c>
      <c r="IT143" s="5" t="s">
        <v>220</v>
      </c>
      <c r="IU143" s="5" t="s">
        <v>220</v>
      </c>
      <c r="IV143" s="5" t="s">
        <v>220</v>
      </c>
      <c r="IW143" s="5" t="s">
        <v>220</v>
      </c>
      <c r="IX143" s="5" t="s">
        <v>220</v>
      </c>
      <c r="IY143">
        <v>10641582</v>
      </c>
      <c r="IZ143">
        <v>10836821</v>
      </c>
      <c r="JA143">
        <v>10173160</v>
      </c>
      <c r="JB143">
        <v>10529574</v>
      </c>
      <c r="JC143">
        <v>10616310</v>
      </c>
      <c r="JD143">
        <v>10599165</v>
      </c>
      <c r="JE143">
        <v>10465484</v>
      </c>
      <c r="JF143">
        <v>10154032</v>
      </c>
      <c r="JG143">
        <v>10416422</v>
      </c>
      <c r="JH143">
        <v>11670327</v>
      </c>
      <c r="JI143">
        <v>12816978</v>
      </c>
      <c r="JJ143">
        <v>13201010</v>
      </c>
      <c r="JK143">
        <v>13497078</v>
      </c>
      <c r="JL143">
        <v>12902146</v>
      </c>
      <c r="JM143">
        <v>15923302</v>
      </c>
      <c r="JN143">
        <v>15555409</v>
      </c>
      <c r="JO143">
        <v>15055490</v>
      </c>
      <c r="JP143">
        <v>14503038</v>
      </c>
      <c r="JQ143">
        <v>13970148</v>
      </c>
      <c r="JR143">
        <v>13627641</v>
      </c>
      <c r="JS143" t="s">
        <v>220</v>
      </c>
      <c r="JT143" t="s">
        <v>220</v>
      </c>
      <c r="JU143" t="s">
        <v>220</v>
      </c>
      <c r="JV143" t="s">
        <v>220</v>
      </c>
      <c r="JW143" t="s">
        <v>220</v>
      </c>
      <c r="JX143" t="s">
        <v>220</v>
      </c>
      <c r="JY143" t="s">
        <v>220</v>
      </c>
      <c r="JZ143" t="s">
        <v>220</v>
      </c>
      <c r="KA143" t="s">
        <v>220</v>
      </c>
      <c r="KB143" t="s">
        <v>220</v>
      </c>
      <c r="KC143" t="s">
        <v>220</v>
      </c>
      <c r="KD143" t="s">
        <v>220</v>
      </c>
    </row>
    <row r="144" spans="1:290" hidden="1" x14ac:dyDescent="0.3">
      <c r="A144" s="1" t="s">
        <v>142</v>
      </c>
      <c r="B144" s="2">
        <v>4044391</v>
      </c>
      <c r="C144" s="5">
        <v>8225217</v>
      </c>
      <c r="D144" s="5">
        <v>8433547</v>
      </c>
      <c r="E144" s="5">
        <v>7831405</v>
      </c>
      <c r="F144" s="5">
        <v>8372045</v>
      </c>
      <c r="G144" s="5">
        <v>8451793</v>
      </c>
      <c r="H144" s="5">
        <v>7853852</v>
      </c>
      <c r="I144" s="5">
        <v>7831869</v>
      </c>
      <c r="J144" s="5">
        <v>7741699</v>
      </c>
      <c r="K144" s="5">
        <v>8051863</v>
      </c>
      <c r="L144" s="5">
        <v>8350278</v>
      </c>
      <c r="M144" s="5">
        <v>7668934</v>
      </c>
      <c r="N144" s="5">
        <v>7729510</v>
      </c>
      <c r="O144" s="5">
        <v>8093208</v>
      </c>
      <c r="P144" s="5">
        <v>7694425</v>
      </c>
      <c r="Q144" s="5">
        <v>8023621</v>
      </c>
      <c r="R144" s="5">
        <v>8135153</v>
      </c>
      <c r="S144" s="5">
        <v>7710514</v>
      </c>
      <c r="T144" s="5">
        <v>7659548</v>
      </c>
      <c r="U144" s="5">
        <v>7210422</v>
      </c>
      <c r="V144" s="5">
        <v>6990915</v>
      </c>
      <c r="W144" s="5">
        <v>7013637</v>
      </c>
      <c r="X144" s="5">
        <v>6757352</v>
      </c>
      <c r="Y144" s="5">
        <v>6564396</v>
      </c>
      <c r="Z144" s="5">
        <v>6882313</v>
      </c>
      <c r="AA144" s="5">
        <v>6720267</v>
      </c>
      <c r="AB144" s="5">
        <v>6586970</v>
      </c>
      <c r="AC144" s="5">
        <v>6739987</v>
      </c>
      <c r="AD144" s="5">
        <v>6155793</v>
      </c>
      <c r="AE144" s="5">
        <v>6503105</v>
      </c>
      <c r="AF144" s="5">
        <v>6114553</v>
      </c>
      <c r="AG144" s="5">
        <v>6071019</v>
      </c>
      <c r="AH144" s="5">
        <v>5995528</v>
      </c>
      <c r="AI144" s="5">
        <v>25039993</v>
      </c>
      <c r="AJ144" s="5">
        <v>25836914</v>
      </c>
      <c r="AK144" s="5">
        <v>24855893</v>
      </c>
      <c r="AL144" s="5">
        <v>26114290</v>
      </c>
      <c r="AM144" s="5">
        <v>25987432</v>
      </c>
      <c r="AN144" s="5">
        <v>25750549</v>
      </c>
      <c r="AO144" s="5">
        <v>25807813</v>
      </c>
      <c r="AP144" s="5">
        <v>26011349</v>
      </c>
      <c r="AQ144" s="5">
        <v>26906475</v>
      </c>
      <c r="AR144" s="5">
        <v>27669733</v>
      </c>
      <c r="AS144" s="5">
        <v>26554834</v>
      </c>
      <c r="AT144" s="5">
        <v>26870395</v>
      </c>
      <c r="AU144" s="5">
        <v>27462027</v>
      </c>
      <c r="AV144" s="5">
        <v>26495156</v>
      </c>
      <c r="AW144" s="5">
        <v>27592831</v>
      </c>
      <c r="AX144" s="5">
        <v>26902486</v>
      </c>
      <c r="AY144" s="5">
        <v>25993972</v>
      </c>
      <c r="AZ144" s="5">
        <v>26146877</v>
      </c>
      <c r="BA144" s="5">
        <v>25201459</v>
      </c>
      <c r="BB144" s="5">
        <v>29925062</v>
      </c>
      <c r="BC144" s="5">
        <v>29245751</v>
      </c>
      <c r="BD144" s="5">
        <v>28543815</v>
      </c>
      <c r="BE144" s="5">
        <v>26530162</v>
      </c>
      <c r="BF144" s="5">
        <v>32962734</v>
      </c>
      <c r="BG144" s="5">
        <v>27694228</v>
      </c>
      <c r="BH144" s="5">
        <v>26346047</v>
      </c>
      <c r="BI144" s="5">
        <v>26177085</v>
      </c>
      <c r="BJ144" s="5">
        <v>25255186</v>
      </c>
      <c r="BK144" s="5">
        <v>24796279</v>
      </c>
      <c r="BL144" s="5">
        <v>23932394</v>
      </c>
      <c r="BM144" s="5">
        <v>23484819</v>
      </c>
      <c r="BN144" s="5">
        <v>22724485</v>
      </c>
      <c r="BO144" s="6">
        <v>13.94566882204759</v>
      </c>
      <c r="BP144" s="6">
        <v>13.89948996561974</v>
      </c>
      <c r="BQ144" s="6">
        <v>13.93775116187809</v>
      </c>
      <c r="BR144" s="6">
        <v>13.712533065275959</v>
      </c>
      <c r="BS144" s="6">
        <v>13.609806089592579</v>
      </c>
      <c r="BT144" s="6">
        <v>13.574043229760401</v>
      </c>
      <c r="BU144" s="6">
        <v>13.39697246164517</v>
      </c>
      <c r="BV144" s="6">
        <v>13.03927943355642</v>
      </c>
      <c r="BW144" s="6">
        <v>13.93948234288373</v>
      </c>
      <c r="BX144" s="6">
        <v>15.248006629367231</v>
      </c>
      <c r="BY144" s="6">
        <v>15.226199578284261</v>
      </c>
      <c r="BZ144" s="6">
        <v>14.341261463029859</v>
      </c>
      <c r="CA144" s="6">
        <v>13.29765133756133</v>
      </c>
      <c r="CB144" s="6">
        <v>11.66450906758795</v>
      </c>
      <c r="CC144" s="6">
        <v>9.4660347059108698</v>
      </c>
      <c r="CD144" s="6">
        <v>8.3103915596892595</v>
      </c>
      <c r="CE144" s="6">
        <v>7.7470798317387004</v>
      </c>
      <c r="CF144" s="6">
        <v>7.9290947211595304</v>
      </c>
      <c r="CG144" s="6">
        <v>7.8022928760899699</v>
      </c>
      <c r="CH144" s="6">
        <v>8.0727550853793701</v>
      </c>
      <c r="CI144" s="6" t="s">
        <v>220</v>
      </c>
      <c r="CJ144" s="6" t="s">
        <v>220</v>
      </c>
      <c r="CK144" s="6" t="s">
        <v>220</v>
      </c>
      <c r="CL144" s="6" t="s">
        <v>220</v>
      </c>
      <c r="CM144" s="6" t="s">
        <v>220</v>
      </c>
      <c r="CN144" s="6" t="s">
        <v>220</v>
      </c>
      <c r="CO144" s="6" t="s">
        <v>220</v>
      </c>
      <c r="CP144" s="6" t="s">
        <v>220</v>
      </c>
      <c r="CQ144" s="6" t="s">
        <v>220</v>
      </c>
      <c r="CR144" s="6" t="s">
        <v>220</v>
      </c>
      <c r="CS144" s="6" t="s">
        <v>220</v>
      </c>
      <c r="CT144" s="6" t="s">
        <v>220</v>
      </c>
      <c r="CU144" s="6">
        <v>13.45784674584894</v>
      </c>
      <c r="CV144" s="6">
        <v>13.439343014602411</v>
      </c>
      <c r="CW144" s="6">
        <v>13.349532044662441</v>
      </c>
      <c r="CX144" s="6">
        <v>13.25718726355772</v>
      </c>
      <c r="CY144" s="6">
        <v>13.218303793812581</v>
      </c>
      <c r="CZ144" s="6">
        <v>13.13649082595234</v>
      </c>
      <c r="DA144" s="6">
        <v>12.898058272612481</v>
      </c>
      <c r="DB144" s="6">
        <v>12.460119861654571</v>
      </c>
      <c r="DC144" s="6">
        <v>13.49454172860675</v>
      </c>
      <c r="DD144" s="6">
        <v>14.681186451212801</v>
      </c>
      <c r="DE144" s="6">
        <v>14.58592342250579</v>
      </c>
      <c r="DF144" s="6">
        <v>14.558808110885099</v>
      </c>
      <c r="DG144" s="6">
        <v>13.3567252272452</v>
      </c>
      <c r="DH144" s="6">
        <v>11.662324383282041</v>
      </c>
      <c r="DI144" s="6">
        <v>9.3662342177150109</v>
      </c>
      <c r="DJ144" s="6">
        <v>7.7241454087971402</v>
      </c>
      <c r="DK144" s="6">
        <v>7.2090793125131896</v>
      </c>
      <c r="DL144" s="6">
        <v>7.1985172211113202</v>
      </c>
      <c r="DM144" s="6">
        <v>7.1150056340585897</v>
      </c>
      <c r="DN144" s="6">
        <v>7.2640133223077399</v>
      </c>
      <c r="DO144" s="6" t="s">
        <v>220</v>
      </c>
      <c r="DP144" s="6" t="s">
        <v>220</v>
      </c>
      <c r="DQ144" s="6" t="s">
        <v>220</v>
      </c>
      <c r="DR144" s="6" t="s">
        <v>220</v>
      </c>
      <c r="DS144" s="6" t="s">
        <v>220</v>
      </c>
      <c r="DT144" s="6" t="s">
        <v>220</v>
      </c>
      <c r="DU144" s="6" t="s">
        <v>220</v>
      </c>
      <c r="DV144" s="6" t="s">
        <v>220</v>
      </c>
      <c r="DW144" s="6" t="s">
        <v>220</v>
      </c>
      <c r="DX144" s="6" t="s">
        <v>220</v>
      </c>
      <c r="DY144" s="6" t="s">
        <v>220</v>
      </c>
      <c r="DZ144" s="6" t="s">
        <v>220</v>
      </c>
      <c r="EA144" s="6">
        <v>12.338239830025152</v>
      </c>
      <c r="EB144" s="6">
        <v>12.209179339466615</v>
      </c>
      <c r="EC144" s="6">
        <v>12.121080173853839</v>
      </c>
      <c r="ED144" s="6">
        <v>11.841609565929284</v>
      </c>
      <c r="EE144" s="6">
        <v>11.64680677815938</v>
      </c>
      <c r="EF144" s="6">
        <v>11.568640258482047</v>
      </c>
      <c r="EG144" s="6">
        <v>11.258142851980798</v>
      </c>
      <c r="EH144" s="6">
        <v>11.201507576050167</v>
      </c>
      <c r="EI144" s="6">
        <v>12.440388019517968</v>
      </c>
      <c r="EJ144" s="6">
        <v>14.20909579297839</v>
      </c>
      <c r="EK144" s="6">
        <v>14.469077449356064</v>
      </c>
      <c r="EL144" s="6">
        <v>13.752851086291368</v>
      </c>
      <c r="EM144" s="6">
        <v>12.799393169874378</v>
      </c>
      <c r="EN144" s="6">
        <v>11.190345663037332</v>
      </c>
      <c r="EO144" s="6">
        <v>9.0055101057240865</v>
      </c>
      <c r="EP144" s="6">
        <v>7.6997937223798987</v>
      </c>
      <c r="EQ144" s="6">
        <v>7.0682197150825115</v>
      </c>
      <c r="ER144" s="6">
        <v>7.3842216276991799</v>
      </c>
      <c r="ES144" s="6">
        <v>7.5384492058855921</v>
      </c>
      <c r="ET144" s="6">
        <v>8.0655107378647859</v>
      </c>
      <c r="EU144" s="6" t="s">
        <v>220</v>
      </c>
      <c r="EV144" s="6" t="s">
        <v>220</v>
      </c>
      <c r="EW144" s="6" t="s">
        <v>220</v>
      </c>
      <c r="EX144" s="6" t="s">
        <v>220</v>
      </c>
      <c r="EY144" s="6" t="s">
        <v>220</v>
      </c>
      <c r="EZ144" s="6" t="s">
        <v>220</v>
      </c>
      <c r="FA144" s="6" t="s">
        <v>220</v>
      </c>
      <c r="FB144" s="6" t="s">
        <v>220</v>
      </c>
      <c r="FC144" s="6" t="s">
        <v>220</v>
      </c>
      <c r="FD144" s="6" t="s">
        <v>220</v>
      </c>
      <c r="FE144" s="6" t="s">
        <v>220</v>
      </c>
      <c r="FF144" s="6" t="s">
        <v>220</v>
      </c>
      <c r="FG144" s="6">
        <v>8.0340797219871423</v>
      </c>
      <c r="FH144" s="6">
        <v>7.8391057074385895</v>
      </c>
      <c r="FI144" s="6">
        <v>7.5851992121144072</v>
      </c>
      <c r="FJ144" s="6">
        <v>7.4169000095082032</v>
      </c>
      <c r="FK144" s="6">
        <v>7.3446695310256125</v>
      </c>
      <c r="FL144" s="6">
        <v>7.180091856685924</v>
      </c>
      <c r="FM144" s="6">
        <v>6.8065638101331611</v>
      </c>
      <c r="FN144" s="6">
        <v>6.5724215991129604</v>
      </c>
      <c r="FO144" s="6">
        <v>7.0689970833105908</v>
      </c>
      <c r="FP144" s="6">
        <v>7.7063879806705744</v>
      </c>
      <c r="FQ144" s="6">
        <v>7.7750297784327911</v>
      </c>
      <c r="FR144" s="6">
        <v>7.8685569116245899</v>
      </c>
      <c r="FS144" s="6">
        <v>7.4273982778829843</v>
      </c>
      <c r="FT144" s="6">
        <v>7.864715204060734</v>
      </c>
      <c r="FU144" s="6">
        <v>6.1855825185900164</v>
      </c>
      <c r="FV144" s="6">
        <v>6.185589662030849</v>
      </c>
      <c r="FW144" s="6">
        <v>5.4537002681184461</v>
      </c>
      <c r="FX144" s="6">
        <v>5.3325483251684274</v>
      </c>
      <c r="FY144" s="6">
        <v>6.3038592329351015</v>
      </c>
      <c r="FZ144" s="6">
        <v>7.2372083819711159</v>
      </c>
      <c r="GA144" s="6" t="s">
        <v>220</v>
      </c>
      <c r="GB144" s="6" t="s">
        <v>220</v>
      </c>
      <c r="GC144" s="6" t="s">
        <v>220</v>
      </c>
      <c r="GD144" s="6" t="s">
        <v>220</v>
      </c>
      <c r="GE144" s="6" t="s">
        <v>220</v>
      </c>
      <c r="GF144" s="6" t="s">
        <v>220</v>
      </c>
      <c r="GG144" s="6" t="s">
        <v>220</v>
      </c>
      <c r="GH144" s="6" t="s">
        <v>220</v>
      </c>
      <c r="GI144" s="6" t="s">
        <v>220</v>
      </c>
      <c r="GJ144" s="6" t="s">
        <v>220</v>
      </c>
      <c r="GK144" s="6" t="s">
        <v>220</v>
      </c>
      <c r="GL144" s="6" t="s">
        <v>220</v>
      </c>
      <c r="GM144" s="5">
        <v>812817</v>
      </c>
      <c r="GN144" s="5">
        <v>800193</v>
      </c>
      <c r="GO144" s="5">
        <v>787652</v>
      </c>
      <c r="GP144" s="5">
        <v>773236</v>
      </c>
      <c r="GQ144" s="5">
        <v>743816</v>
      </c>
      <c r="GR144" s="5">
        <v>730503</v>
      </c>
      <c r="GS144" s="5">
        <v>721105</v>
      </c>
      <c r="GT144" s="5">
        <v>717510</v>
      </c>
      <c r="GU144" s="5">
        <v>713020</v>
      </c>
      <c r="GV144" s="5">
        <v>709214</v>
      </c>
      <c r="GW144" s="5">
        <v>696630</v>
      </c>
      <c r="GX144" s="5">
        <v>688555</v>
      </c>
      <c r="GY144" s="5">
        <v>683155</v>
      </c>
      <c r="GZ144" s="5">
        <v>676807</v>
      </c>
      <c r="HA144" s="5">
        <v>668999</v>
      </c>
      <c r="HB144" s="5">
        <v>660883</v>
      </c>
      <c r="HC144" s="5">
        <v>652149</v>
      </c>
      <c r="HD144" s="5">
        <v>645478</v>
      </c>
      <c r="HE144" s="5">
        <v>664002</v>
      </c>
      <c r="HF144" s="5">
        <v>637715</v>
      </c>
      <c r="HG144" s="5" t="s">
        <v>220</v>
      </c>
      <c r="HH144" s="5" t="s">
        <v>220</v>
      </c>
      <c r="HI144" s="5" t="s">
        <v>220</v>
      </c>
      <c r="HJ144" s="5" t="s">
        <v>220</v>
      </c>
      <c r="HK144" s="5" t="s">
        <v>220</v>
      </c>
      <c r="HL144" s="5" t="s">
        <v>220</v>
      </c>
      <c r="HM144" s="5" t="s">
        <v>220</v>
      </c>
      <c r="HN144" s="5" t="s">
        <v>220</v>
      </c>
      <c r="HO144" s="5" t="s">
        <v>220</v>
      </c>
      <c r="HP144" s="5" t="s">
        <v>220</v>
      </c>
      <c r="HQ144" s="5" t="s">
        <v>220</v>
      </c>
      <c r="HR144" s="5" t="s">
        <v>220</v>
      </c>
      <c r="HS144" s="5">
        <v>889378</v>
      </c>
      <c r="HT144" s="5">
        <v>875877</v>
      </c>
      <c r="HU144" s="5">
        <v>862921</v>
      </c>
      <c r="HV144" s="5">
        <v>848172</v>
      </c>
      <c r="HW144" s="5">
        <v>817447</v>
      </c>
      <c r="HX144" s="5">
        <v>804892</v>
      </c>
      <c r="HY144" s="5">
        <v>795251</v>
      </c>
      <c r="HZ144" s="5">
        <v>791715</v>
      </c>
      <c r="IA144" s="5">
        <v>787137</v>
      </c>
      <c r="IB144" s="5">
        <v>783069</v>
      </c>
      <c r="IC144" s="5">
        <v>769966</v>
      </c>
      <c r="ID144" s="5">
        <v>762093</v>
      </c>
      <c r="IE144" s="5">
        <v>756713</v>
      </c>
      <c r="IF144" s="5">
        <v>750261</v>
      </c>
      <c r="IG144" s="5">
        <v>741454</v>
      </c>
      <c r="IH144" s="5">
        <v>732347</v>
      </c>
      <c r="II144" s="5">
        <v>723517</v>
      </c>
      <c r="IJ144" s="5">
        <v>717628</v>
      </c>
      <c r="IK144" s="5">
        <v>741901</v>
      </c>
      <c r="IL144" s="5">
        <v>711382</v>
      </c>
      <c r="IM144" s="5" t="s">
        <v>220</v>
      </c>
      <c r="IN144" s="5" t="s">
        <v>220</v>
      </c>
      <c r="IO144" s="5" t="s">
        <v>220</v>
      </c>
      <c r="IP144" s="5" t="s">
        <v>220</v>
      </c>
      <c r="IQ144" s="5" t="s">
        <v>220</v>
      </c>
      <c r="IR144" s="5" t="s">
        <v>220</v>
      </c>
      <c r="IS144" s="5" t="s">
        <v>220</v>
      </c>
      <c r="IT144" s="5" t="s">
        <v>220</v>
      </c>
      <c r="IU144" s="5" t="s">
        <v>220</v>
      </c>
      <c r="IV144" s="5" t="s">
        <v>220</v>
      </c>
      <c r="IW144" s="5" t="s">
        <v>220</v>
      </c>
      <c r="IX144" s="5" t="s">
        <v>220</v>
      </c>
      <c r="IY144">
        <v>25039993</v>
      </c>
      <c r="IZ144">
        <v>25836914</v>
      </c>
      <c r="JA144">
        <v>24855893</v>
      </c>
      <c r="JB144">
        <v>26114293</v>
      </c>
      <c r="JC144">
        <v>25987432</v>
      </c>
      <c r="JD144">
        <v>25750548</v>
      </c>
      <c r="JE144">
        <v>25801051</v>
      </c>
      <c r="JF144">
        <v>26005605</v>
      </c>
      <c r="JG144">
        <v>26894876</v>
      </c>
      <c r="JH144">
        <v>27664971</v>
      </c>
      <c r="JI144">
        <v>26549416</v>
      </c>
      <c r="JJ144">
        <v>26863185</v>
      </c>
      <c r="JK144">
        <v>27450864</v>
      </c>
      <c r="JL144">
        <v>26487825</v>
      </c>
      <c r="JM144">
        <v>27587523</v>
      </c>
      <c r="JN144">
        <v>26897662</v>
      </c>
      <c r="JO144">
        <v>25988887</v>
      </c>
      <c r="JP144">
        <v>26141554</v>
      </c>
      <c r="JQ144">
        <v>25196121</v>
      </c>
      <c r="JR144">
        <v>24560810</v>
      </c>
      <c r="JS144" t="s">
        <v>220</v>
      </c>
      <c r="JT144" t="s">
        <v>220</v>
      </c>
      <c r="JU144" t="s">
        <v>220</v>
      </c>
      <c r="JV144" t="s">
        <v>220</v>
      </c>
      <c r="JW144" t="s">
        <v>220</v>
      </c>
      <c r="JX144" t="s">
        <v>220</v>
      </c>
      <c r="JY144" t="s">
        <v>220</v>
      </c>
      <c r="JZ144" t="s">
        <v>220</v>
      </c>
      <c r="KA144" t="s">
        <v>220</v>
      </c>
      <c r="KB144" t="s">
        <v>220</v>
      </c>
      <c r="KC144" t="s">
        <v>220</v>
      </c>
      <c r="KD144" t="s">
        <v>220</v>
      </c>
    </row>
    <row r="145" spans="1:290" hidden="1" x14ac:dyDescent="0.3">
      <c r="A145" s="1" t="s">
        <v>143</v>
      </c>
      <c r="B145" s="2">
        <v>4057021</v>
      </c>
      <c r="C145" s="5">
        <v>14448866</v>
      </c>
      <c r="D145" s="5">
        <v>14746601</v>
      </c>
      <c r="E145" s="5">
        <v>13650614</v>
      </c>
      <c r="F145" s="5">
        <v>14047367</v>
      </c>
      <c r="G145" s="5">
        <v>14274586</v>
      </c>
      <c r="H145" s="5">
        <v>14441488</v>
      </c>
      <c r="I145" s="5">
        <v>14352819</v>
      </c>
      <c r="J145" s="5">
        <v>13697500</v>
      </c>
      <c r="K145" s="5">
        <v>14281322</v>
      </c>
      <c r="L145" s="5">
        <v>14273914</v>
      </c>
      <c r="M145" s="5">
        <v>14218165</v>
      </c>
      <c r="N145" s="5">
        <v>14411852</v>
      </c>
      <c r="O145" s="5">
        <v>14568456</v>
      </c>
      <c r="P145" s="5">
        <v>13646639</v>
      </c>
      <c r="Q145" s="5">
        <v>14242135</v>
      </c>
      <c r="R145" s="5">
        <v>13556544</v>
      </c>
      <c r="S145" s="5">
        <v>13350039</v>
      </c>
      <c r="T145" s="5">
        <v>12615567</v>
      </c>
      <c r="U145" s="5">
        <v>12181264</v>
      </c>
      <c r="V145" s="5">
        <v>12093739</v>
      </c>
      <c r="W145" s="5">
        <v>11778689</v>
      </c>
      <c r="X145" s="5">
        <v>11099265</v>
      </c>
      <c r="Y145" s="5">
        <v>11433982</v>
      </c>
      <c r="Z145" s="5">
        <v>11751363</v>
      </c>
      <c r="AA145" s="5">
        <v>11434521</v>
      </c>
      <c r="AB145" s="5">
        <v>11374006</v>
      </c>
      <c r="AC145" s="5">
        <v>11128772</v>
      </c>
      <c r="AD145" s="5">
        <v>10614208</v>
      </c>
      <c r="AE145" s="5">
        <v>10385382</v>
      </c>
      <c r="AF145" s="5">
        <v>10103445</v>
      </c>
      <c r="AG145" s="5">
        <v>10061446</v>
      </c>
      <c r="AH145" s="5">
        <v>9855980</v>
      </c>
      <c r="AI145" s="5">
        <v>37986936</v>
      </c>
      <c r="AJ145" s="5">
        <v>38482008</v>
      </c>
      <c r="AK145" s="5">
        <v>36939991</v>
      </c>
      <c r="AL145" s="5">
        <v>37618811</v>
      </c>
      <c r="AM145" s="5">
        <v>37967738</v>
      </c>
      <c r="AN145" s="5">
        <v>38005667</v>
      </c>
      <c r="AO145" s="5">
        <v>37712878</v>
      </c>
      <c r="AP145" s="5">
        <v>36947568</v>
      </c>
      <c r="AQ145" s="5">
        <v>37896105</v>
      </c>
      <c r="AR145" s="5">
        <v>37956625</v>
      </c>
      <c r="AS145" s="5">
        <v>37620762</v>
      </c>
      <c r="AT145" s="5">
        <v>38994772</v>
      </c>
      <c r="AU145" s="5">
        <v>39286863</v>
      </c>
      <c r="AV145" s="5">
        <v>37599107</v>
      </c>
      <c r="AW145" s="5">
        <v>38358380</v>
      </c>
      <c r="AX145" s="5">
        <v>37126468</v>
      </c>
      <c r="AY145" s="5">
        <v>36472640</v>
      </c>
      <c r="AZ145" s="5">
        <v>35929164</v>
      </c>
      <c r="BA145" s="5">
        <v>35465462</v>
      </c>
      <c r="BB145" s="5">
        <v>51766406</v>
      </c>
      <c r="BC145" s="5">
        <v>64968684</v>
      </c>
      <c r="BD145" s="5">
        <v>68774121</v>
      </c>
      <c r="BE145" s="5">
        <v>53506693</v>
      </c>
      <c r="BF145" s="5">
        <v>46474146</v>
      </c>
      <c r="BG145" s="5">
        <v>42939474</v>
      </c>
      <c r="BH145" s="5">
        <v>41651578</v>
      </c>
      <c r="BI145" s="5">
        <v>42584816</v>
      </c>
      <c r="BJ145" s="5">
        <v>42241727</v>
      </c>
      <c r="BK145" s="5">
        <v>36218811</v>
      </c>
      <c r="BL145" s="5">
        <v>34602777</v>
      </c>
      <c r="BM145" s="5">
        <v>34672025</v>
      </c>
      <c r="BN145" s="5">
        <v>33766133</v>
      </c>
      <c r="BO145" s="6">
        <v>13.36446563589776</v>
      </c>
      <c r="BP145" s="6">
        <v>13.499498870604111</v>
      </c>
      <c r="BQ145" s="6">
        <v>13.47354302066263</v>
      </c>
      <c r="BR145" s="6">
        <v>12.94089312605178</v>
      </c>
      <c r="BS145" s="6">
        <v>14.007955340291209</v>
      </c>
      <c r="BT145" s="6">
        <v>13.20053919936201</v>
      </c>
      <c r="BU145" s="6">
        <v>12.13793011112598</v>
      </c>
      <c r="BV145" s="6">
        <v>11.592215244620601</v>
      </c>
      <c r="BW145" s="6">
        <v>12.562329990443491</v>
      </c>
      <c r="BX145" s="6">
        <v>12.88357685657933</v>
      </c>
      <c r="BY145" s="6">
        <v>10.331396491741369</v>
      </c>
      <c r="BZ145" s="6">
        <v>10.175742853867771</v>
      </c>
      <c r="CA145" s="6">
        <v>9.5282986748904595</v>
      </c>
      <c r="CB145" s="6">
        <v>9.4627382329728693</v>
      </c>
      <c r="CC145" s="6">
        <v>8.9089764447266209</v>
      </c>
      <c r="CD145" s="6">
        <v>8.2711719845406293</v>
      </c>
      <c r="CE145" s="6">
        <v>8.3341860265536098</v>
      </c>
      <c r="CF145" s="6">
        <v>8.3683107168532498</v>
      </c>
      <c r="CG145" s="6">
        <v>8.3770590435413794</v>
      </c>
      <c r="CH145" s="6">
        <v>8.4398378198669306</v>
      </c>
      <c r="CI145" s="6" t="s">
        <v>220</v>
      </c>
      <c r="CJ145" s="6" t="s">
        <v>220</v>
      </c>
      <c r="CK145" s="6" t="s">
        <v>220</v>
      </c>
      <c r="CL145" s="6" t="s">
        <v>220</v>
      </c>
      <c r="CM145" s="6" t="s">
        <v>220</v>
      </c>
      <c r="CN145" s="6" t="s">
        <v>220</v>
      </c>
      <c r="CO145" s="6" t="s">
        <v>220</v>
      </c>
      <c r="CP145" s="6" t="s">
        <v>220</v>
      </c>
      <c r="CQ145" s="6" t="s">
        <v>220</v>
      </c>
      <c r="CR145" s="6" t="s">
        <v>220</v>
      </c>
      <c r="CS145" s="6" t="s">
        <v>220</v>
      </c>
      <c r="CT145" s="6" t="s">
        <v>220</v>
      </c>
      <c r="CU145" s="6">
        <v>12.50663808933531</v>
      </c>
      <c r="CV145" s="6">
        <v>12.93012339688746</v>
      </c>
      <c r="CW145" s="6">
        <v>12.96967073457062</v>
      </c>
      <c r="CX145" s="6">
        <v>12.42694039173063</v>
      </c>
      <c r="CY145" s="6">
        <v>13.81294748101246</v>
      </c>
      <c r="CZ145" s="6">
        <v>13.150611574880379</v>
      </c>
      <c r="DA145" s="6">
        <v>12.22256972030822</v>
      </c>
      <c r="DB145" s="6">
        <v>11.68267958899437</v>
      </c>
      <c r="DC145" s="6">
        <v>13.044096078995681</v>
      </c>
      <c r="DD145" s="6">
        <v>11.950022913595079</v>
      </c>
      <c r="DE145" s="6">
        <v>8.7101668591410402</v>
      </c>
      <c r="DF145" s="6">
        <v>8.5024649210922796</v>
      </c>
      <c r="DG145" s="6">
        <v>8.3805572621942108</v>
      </c>
      <c r="DH145" s="6">
        <v>8.4000134239127799</v>
      </c>
      <c r="DI145" s="6">
        <v>7.9641150871488904</v>
      </c>
      <c r="DJ145" s="6">
        <v>7.4511148137994301</v>
      </c>
      <c r="DK145" s="6">
        <v>7.4916681331442003</v>
      </c>
      <c r="DL145" s="6">
        <v>7.3644454877702596</v>
      </c>
      <c r="DM145" s="6">
        <v>7.4526206668191302</v>
      </c>
      <c r="DN145" s="6">
        <v>7.5102941691510097</v>
      </c>
      <c r="DO145" s="6" t="s">
        <v>220</v>
      </c>
      <c r="DP145" s="6" t="s">
        <v>220</v>
      </c>
      <c r="DQ145" s="6" t="s">
        <v>220</v>
      </c>
      <c r="DR145" s="6" t="s">
        <v>220</v>
      </c>
      <c r="DS145" s="6" t="s">
        <v>220</v>
      </c>
      <c r="DT145" s="6" t="s">
        <v>220</v>
      </c>
      <c r="DU145" s="6" t="s">
        <v>220</v>
      </c>
      <c r="DV145" s="6" t="s">
        <v>220</v>
      </c>
      <c r="DW145" s="6" t="s">
        <v>220</v>
      </c>
      <c r="DX145" s="6" t="s">
        <v>220</v>
      </c>
      <c r="DY145" s="6" t="s">
        <v>220</v>
      </c>
      <c r="DZ145" s="6" t="s">
        <v>220</v>
      </c>
      <c r="EA145" s="6">
        <v>10.057301382682905</v>
      </c>
      <c r="EB145" s="6">
        <v>9.8869970103619131</v>
      </c>
      <c r="EC145" s="6">
        <v>9.9838073217805441</v>
      </c>
      <c r="ED145" s="6">
        <v>9.5033396650062603</v>
      </c>
      <c r="EE145" s="6">
        <v>9.4326098143932153</v>
      </c>
      <c r="EF145" s="6">
        <v>8.8043351211454102</v>
      </c>
      <c r="EG145" s="6">
        <v>8.4108006935780342</v>
      </c>
      <c r="EH145" s="6">
        <v>8.2043146559591165</v>
      </c>
      <c r="EI145" s="6">
        <v>8.9388223303136787</v>
      </c>
      <c r="EJ145" s="6">
        <v>10.272066932727771</v>
      </c>
      <c r="EK145" s="6">
        <v>10.331396491741375</v>
      </c>
      <c r="EL145" s="6">
        <v>10.175742853867774</v>
      </c>
      <c r="EM145" s="6">
        <v>9.5282986748904612</v>
      </c>
      <c r="EN145" s="6">
        <v>9.462154014625872</v>
      </c>
      <c r="EO145" s="6">
        <v>8.903461454339535</v>
      </c>
      <c r="EP145" s="6">
        <v>8.2654030407749932</v>
      </c>
      <c r="EQ145" s="6">
        <v>8.3274962717337377</v>
      </c>
      <c r="ER145" s="6">
        <v>8.3600364533754217</v>
      </c>
      <c r="ES145" s="6">
        <v>8.3216815594834816</v>
      </c>
      <c r="ET145" s="6">
        <v>8.3171631205204601</v>
      </c>
      <c r="EU145" s="6" t="s">
        <v>220</v>
      </c>
      <c r="EV145" s="6" t="s">
        <v>220</v>
      </c>
      <c r="EW145" s="6" t="s">
        <v>220</v>
      </c>
      <c r="EX145" s="6" t="s">
        <v>220</v>
      </c>
      <c r="EY145" s="6" t="s">
        <v>220</v>
      </c>
      <c r="EZ145" s="6" t="s">
        <v>220</v>
      </c>
      <c r="FA145" s="6" t="s">
        <v>220</v>
      </c>
      <c r="FB145" s="6" t="s">
        <v>220</v>
      </c>
      <c r="FC145" s="6" t="s">
        <v>220</v>
      </c>
      <c r="FD145" s="6" t="s">
        <v>220</v>
      </c>
      <c r="FE145" s="6" t="s">
        <v>220</v>
      </c>
      <c r="FF145" s="6" t="s">
        <v>220</v>
      </c>
      <c r="FG145" s="6">
        <v>5.1672930669872317</v>
      </c>
      <c r="FH145" s="6">
        <v>5.0607064768423937</v>
      </c>
      <c r="FI145" s="6">
        <v>4.9429163332797508</v>
      </c>
      <c r="FJ145" s="6">
        <v>4.7430502397617298</v>
      </c>
      <c r="FK145" s="6">
        <v>4.8763138152805547</v>
      </c>
      <c r="FL145" s="6">
        <v>4.6471463343107873</v>
      </c>
      <c r="FM145" s="6">
        <v>4.4740303136503661</v>
      </c>
      <c r="FN145" s="6">
        <v>4.3403195661396357</v>
      </c>
      <c r="FO145" s="6">
        <v>4.8659446809295082</v>
      </c>
      <c r="FP145" s="6">
        <v>5.9583764155995933</v>
      </c>
      <c r="FQ145" s="6">
        <v>8.7069376603870037</v>
      </c>
      <c r="FR145" s="6">
        <v>8.5004171564671296</v>
      </c>
      <c r="FS145" s="6">
        <v>8.3765314178859889</v>
      </c>
      <c r="FT145" s="6">
        <v>8.3847161591377102</v>
      </c>
      <c r="FU145" s="6">
        <v>7.9046467078238685</v>
      </c>
      <c r="FV145" s="6">
        <v>7.3062455962154829</v>
      </c>
      <c r="FW145" s="6">
        <v>7.2254850501743917</v>
      </c>
      <c r="FX145" s="6">
        <v>7.1701687190339491</v>
      </c>
      <c r="FY145" s="6">
        <v>7.0077683080280657</v>
      </c>
      <c r="FZ145" s="6">
        <v>6.1267571929473101</v>
      </c>
      <c r="GA145" s="6" t="s">
        <v>220</v>
      </c>
      <c r="GB145" s="6" t="s">
        <v>220</v>
      </c>
      <c r="GC145" s="6" t="s">
        <v>220</v>
      </c>
      <c r="GD145" s="6" t="s">
        <v>220</v>
      </c>
      <c r="GE145" s="6" t="s">
        <v>220</v>
      </c>
      <c r="GF145" s="6" t="s">
        <v>220</v>
      </c>
      <c r="GG145" s="6" t="s">
        <v>220</v>
      </c>
      <c r="GH145" s="6" t="s">
        <v>220</v>
      </c>
      <c r="GI145" s="6" t="s">
        <v>220</v>
      </c>
      <c r="GJ145" s="6" t="s">
        <v>220</v>
      </c>
      <c r="GK145" s="6" t="s">
        <v>220</v>
      </c>
      <c r="GL145" s="6" t="s">
        <v>220</v>
      </c>
      <c r="GM145" s="5">
        <v>1265281</v>
      </c>
      <c r="GN145" s="5">
        <v>1257082</v>
      </c>
      <c r="GO145" s="5">
        <v>1246636</v>
      </c>
      <c r="GP145" s="5">
        <v>1244382</v>
      </c>
      <c r="GQ145" s="5">
        <v>1237897</v>
      </c>
      <c r="GR145" s="5">
        <v>1234329</v>
      </c>
      <c r="GS145" s="5">
        <v>1231272</v>
      </c>
      <c r="GT145" s="5">
        <v>1228361</v>
      </c>
      <c r="GU145" s="5">
        <v>1225816</v>
      </c>
      <c r="GV145" s="5">
        <v>1224592</v>
      </c>
      <c r="GW145" s="5">
        <v>1221548</v>
      </c>
      <c r="GX145" s="5">
        <v>1217574</v>
      </c>
      <c r="GY145" s="5">
        <v>1211248</v>
      </c>
      <c r="GZ145" s="5">
        <v>1201404</v>
      </c>
      <c r="HA145" s="5">
        <v>1189942</v>
      </c>
      <c r="HB145" s="5">
        <v>1176316</v>
      </c>
      <c r="HC145" s="5">
        <v>1154911</v>
      </c>
      <c r="HD145" s="5">
        <v>1138265</v>
      </c>
      <c r="HE145" s="5">
        <v>1133579</v>
      </c>
      <c r="HF145" s="5">
        <v>1119755</v>
      </c>
      <c r="HG145" s="5" t="s">
        <v>220</v>
      </c>
      <c r="HH145" s="5" t="s">
        <v>220</v>
      </c>
      <c r="HI145" s="5" t="s">
        <v>220</v>
      </c>
      <c r="HJ145" s="5" t="s">
        <v>220</v>
      </c>
      <c r="HK145" s="5" t="s">
        <v>220</v>
      </c>
      <c r="HL145" s="5" t="s">
        <v>220</v>
      </c>
      <c r="HM145" s="5" t="s">
        <v>220</v>
      </c>
      <c r="HN145" s="5" t="s">
        <v>220</v>
      </c>
      <c r="HO145" s="5" t="s">
        <v>220</v>
      </c>
      <c r="HP145" s="5" t="s">
        <v>220</v>
      </c>
      <c r="HQ145" s="5" t="s">
        <v>220</v>
      </c>
      <c r="HR145" s="5" t="s">
        <v>220</v>
      </c>
      <c r="HS145" s="5">
        <v>1450099</v>
      </c>
      <c r="HT145" s="5">
        <v>1440559</v>
      </c>
      <c r="HU145" s="5">
        <v>1429090</v>
      </c>
      <c r="HV145" s="5">
        <v>1426676</v>
      </c>
      <c r="HW145" s="5">
        <v>1418528</v>
      </c>
      <c r="HX145" s="5">
        <v>1414297</v>
      </c>
      <c r="HY145" s="5">
        <v>1410556</v>
      </c>
      <c r="HZ145" s="5">
        <v>1407031</v>
      </c>
      <c r="IA145" s="5">
        <v>1403889</v>
      </c>
      <c r="IB145" s="5">
        <v>1401658</v>
      </c>
      <c r="IC145" s="5">
        <v>1397730</v>
      </c>
      <c r="ID145" s="5">
        <v>1392441</v>
      </c>
      <c r="IE145" s="5">
        <v>1385079</v>
      </c>
      <c r="IF145" s="5">
        <v>1374143</v>
      </c>
      <c r="IG145" s="5">
        <v>1361407</v>
      </c>
      <c r="IH145" s="5">
        <v>1344373</v>
      </c>
      <c r="II145" s="5">
        <v>1317327</v>
      </c>
      <c r="IJ145" s="5">
        <v>1300488</v>
      </c>
      <c r="IK145" s="5">
        <v>1292838</v>
      </c>
      <c r="IL145" s="5">
        <v>1273336</v>
      </c>
      <c r="IM145" s="5" t="s">
        <v>220</v>
      </c>
      <c r="IN145" s="5" t="s">
        <v>220</v>
      </c>
      <c r="IO145" s="5" t="s">
        <v>220</v>
      </c>
      <c r="IP145" s="5" t="s">
        <v>220</v>
      </c>
      <c r="IQ145" s="5" t="s">
        <v>220</v>
      </c>
      <c r="IR145" s="5" t="s">
        <v>220</v>
      </c>
      <c r="IS145" s="5" t="s">
        <v>220</v>
      </c>
      <c r="IT145" s="5" t="s">
        <v>220</v>
      </c>
      <c r="IU145" s="5" t="s">
        <v>220</v>
      </c>
      <c r="IV145" s="5" t="s">
        <v>220</v>
      </c>
      <c r="IW145" s="5" t="s">
        <v>220</v>
      </c>
      <c r="IX145" s="5" t="s">
        <v>220</v>
      </c>
      <c r="IY145">
        <v>37040477</v>
      </c>
      <c r="IZ145">
        <v>37489410</v>
      </c>
      <c r="JA145">
        <v>35987965</v>
      </c>
      <c r="JB145">
        <v>36637415</v>
      </c>
      <c r="JC145">
        <v>36981131</v>
      </c>
      <c r="JD145">
        <v>37018632</v>
      </c>
      <c r="JE145">
        <v>36754333</v>
      </c>
      <c r="JF145">
        <v>36015643</v>
      </c>
      <c r="JG145">
        <v>36941727</v>
      </c>
      <c r="JH145">
        <v>36998015</v>
      </c>
      <c r="JI145">
        <v>36681588</v>
      </c>
      <c r="JJ145">
        <v>38006123</v>
      </c>
      <c r="JK145">
        <v>38264621</v>
      </c>
      <c r="JL145">
        <v>36607238</v>
      </c>
      <c r="JM145">
        <v>37330688</v>
      </c>
      <c r="JN145">
        <v>36112405</v>
      </c>
      <c r="JO145">
        <v>35417470</v>
      </c>
      <c r="JP145">
        <v>34915859</v>
      </c>
      <c r="JQ145">
        <v>34233452</v>
      </c>
      <c r="JR145">
        <v>34182928</v>
      </c>
      <c r="JS145" t="s">
        <v>220</v>
      </c>
      <c r="JT145" t="s">
        <v>220</v>
      </c>
      <c r="JU145" t="s">
        <v>220</v>
      </c>
      <c r="JV145" t="s">
        <v>220</v>
      </c>
      <c r="JW145" t="s">
        <v>220</v>
      </c>
      <c r="JX145" t="s">
        <v>220</v>
      </c>
      <c r="JY145" t="s">
        <v>220</v>
      </c>
      <c r="JZ145" t="s">
        <v>220</v>
      </c>
      <c r="KA145" t="s">
        <v>220</v>
      </c>
      <c r="KB145" t="s">
        <v>220</v>
      </c>
      <c r="KC145" t="s">
        <v>220</v>
      </c>
      <c r="KD145" t="s">
        <v>220</v>
      </c>
    </row>
    <row r="146" spans="1:290" hidden="1" x14ac:dyDescent="0.3">
      <c r="A146" s="1" t="s">
        <v>144</v>
      </c>
      <c r="B146" s="2">
        <v>4057094</v>
      </c>
      <c r="C146" s="5">
        <v>9446626</v>
      </c>
      <c r="D146" s="5">
        <v>9437532</v>
      </c>
      <c r="E146" s="5">
        <v>9107102</v>
      </c>
      <c r="F146" s="5">
        <v>9271880</v>
      </c>
      <c r="G146" s="5">
        <v>9111591</v>
      </c>
      <c r="H146" s="5">
        <v>9008525</v>
      </c>
      <c r="I146" s="5">
        <v>9266048</v>
      </c>
      <c r="J146" s="5">
        <v>9192980</v>
      </c>
      <c r="K146" s="5">
        <v>9149030</v>
      </c>
      <c r="L146" s="5">
        <v>9086993</v>
      </c>
      <c r="M146" s="5">
        <v>8820717</v>
      </c>
      <c r="N146" s="5">
        <v>8905338</v>
      </c>
      <c r="O146" s="5">
        <v>8903876</v>
      </c>
      <c r="P146" s="5">
        <v>8557673</v>
      </c>
      <c r="Q146" s="5">
        <v>8389592</v>
      </c>
      <c r="R146" s="5">
        <v>7954565</v>
      </c>
      <c r="S146" s="5">
        <v>8251117</v>
      </c>
      <c r="T146" s="5">
        <v>8128867</v>
      </c>
      <c r="U146" s="5">
        <v>7673558</v>
      </c>
      <c r="V146" s="5">
        <v>7485830</v>
      </c>
      <c r="W146" s="5">
        <v>7052920</v>
      </c>
      <c r="X146" s="5">
        <v>6760764</v>
      </c>
      <c r="Y146" s="5">
        <v>6539488</v>
      </c>
      <c r="Z146" s="5">
        <v>6403685</v>
      </c>
      <c r="AA146" s="5">
        <v>6085375</v>
      </c>
      <c r="AB146" s="5">
        <v>5926072</v>
      </c>
      <c r="AC146" s="5">
        <v>5776320</v>
      </c>
      <c r="AD146" s="5">
        <v>5561513</v>
      </c>
      <c r="AE146" s="5">
        <v>5512784</v>
      </c>
      <c r="AF146" s="5">
        <v>5371137</v>
      </c>
      <c r="AG146" s="5">
        <v>5233765</v>
      </c>
      <c r="AH146" s="5">
        <v>5234883</v>
      </c>
      <c r="AI146" s="5">
        <v>44049220</v>
      </c>
      <c r="AJ146" s="5">
        <v>42511738</v>
      </c>
      <c r="AK146" s="5">
        <v>36486396</v>
      </c>
      <c r="AL146" s="5">
        <v>34472722</v>
      </c>
      <c r="AM146" s="5">
        <v>32396474</v>
      </c>
      <c r="AN146" s="5">
        <v>32498488</v>
      </c>
      <c r="AO146" s="5">
        <v>33450187</v>
      </c>
      <c r="AP146" s="5">
        <v>33372086</v>
      </c>
      <c r="AQ146" s="5">
        <v>35501256</v>
      </c>
      <c r="AR146" s="5">
        <v>36206172</v>
      </c>
      <c r="AS146" s="5">
        <v>34981108</v>
      </c>
      <c r="AT146" s="5">
        <v>38073738</v>
      </c>
      <c r="AU146" s="5">
        <v>39608874</v>
      </c>
      <c r="AV146" s="5">
        <v>42375448</v>
      </c>
      <c r="AW146" s="5">
        <v>43790193</v>
      </c>
      <c r="AX146" s="5">
        <v>43733438</v>
      </c>
      <c r="AY146" s="5">
        <v>38070269</v>
      </c>
      <c r="AZ146" s="5">
        <v>83605516</v>
      </c>
      <c r="BA146" s="5">
        <v>51042170</v>
      </c>
      <c r="BB146" s="5">
        <v>49102651</v>
      </c>
      <c r="BC146" s="5">
        <v>41334836</v>
      </c>
      <c r="BD146" s="5">
        <v>30456470</v>
      </c>
      <c r="BE146" s="5">
        <v>26478756</v>
      </c>
      <c r="BF146" s="5">
        <v>25032409</v>
      </c>
      <c r="BG146" s="5">
        <v>23649058</v>
      </c>
      <c r="BH146" s="5">
        <v>23270400</v>
      </c>
      <c r="BI146" s="5">
        <v>22490629</v>
      </c>
      <c r="BJ146" s="5">
        <v>21158162</v>
      </c>
      <c r="BK146" s="5">
        <v>19831365</v>
      </c>
      <c r="BL146" s="5">
        <v>19543459</v>
      </c>
      <c r="BM146" s="5">
        <v>19111912</v>
      </c>
      <c r="BN146" s="5">
        <v>18597321</v>
      </c>
      <c r="BO146" s="6">
        <v>11.09384451125724</v>
      </c>
      <c r="BP146" s="6">
        <v>11.11655038626623</v>
      </c>
      <c r="BQ146" s="6">
        <v>11.3463646283966</v>
      </c>
      <c r="BR146" s="6">
        <v>11.470446123116339</v>
      </c>
      <c r="BS146" s="6">
        <v>11.5997853722802</v>
      </c>
      <c r="BT146" s="6">
        <v>12.011865204141049</v>
      </c>
      <c r="BU146" s="6">
        <v>11.697848251562741</v>
      </c>
      <c r="BV146" s="6">
        <v>11.04643858178321</v>
      </c>
      <c r="BW146" s="6">
        <v>11.19300078806168</v>
      </c>
      <c r="BX146" s="6">
        <v>11.1498832616998</v>
      </c>
      <c r="BY146" s="6">
        <v>9.8031169417217896</v>
      </c>
      <c r="BZ146" s="6">
        <v>10.269469839325581</v>
      </c>
      <c r="CA146" s="6">
        <v>8.9978732924344094</v>
      </c>
      <c r="CB146" s="6">
        <v>8.8423687140184004</v>
      </c>
      <c r="CC146" s="6">
        <v>9.0698093542570302</v>
      </c>
      <c r="CD146" s="6">
        <v>8.4542146553582693</v>
      </c>
      <c r="CE146" s="6">
        <v>8.3216359286099095</v>
      </c>
      <c r="CF146" s="6">
        <v>7.1969931356977499</v>
      </c>
      <c r="CG146" s="6">
        <v>7.44515125838626</v>
      </c>
      <c r="CH146" s="6">
        <v>7.3706990407209299</v>
      </c>
      <c r="CI146" s="6" t="s">
        <v>220</v>
      </c>
      <c r="CJ146" s="6" t="s">
        <v>220</v>
      </c>
      <c r="CK146" s="6" t="s">
        <v>220</v>
      </c>
      <c r="CL146" s="6" t="s">
        <v>220</v>
      </c>
      <c r="CM146" s="6" t="s">
        <v>220</v>
      </c>
      <c r="CN146" s="6" t="s">
        <v>220</v>
      </c>
      <c r="CO146" s="6" t="s">
        <v>220</v>
      </c>
      <c r="CP146" s="6" t="s">
        <v>220</v>
      </c>
      <c r="CQ146" s="6" t="s">
        <v>220</v>
      </c>
      <c r="CR146" s="6" t="s">
        <v>220</v>
      </c>
      <c r="CS146" s="6" t="s">
        <v>220</v>
      </c>
      <c r="CT146" s="6" t="s">
        <v>220</v>
      </c>
      <c r="CU146" s="6">
        <v>9.3741134158260095</v>
      </c>
      <c r="CV146" s="6">
        <v>9.3606764537814904</v>
      </c>
      <c r="CW146" s="6">
        <v>9.4073515869257793</v>
      </c>
      <c r="CX146" s="6">
        <v>9.3384255326610202</v>
      </c>
      <c r="CY146" s="6">
        <v>9.5385057846535393</v>
      </c>
      <c r="CZ146" s="6">
        <v>9.9965020671077802</v>
      </c>
      <c r="DA146" s="6">
        <v>9.6770549861199608</v>
      </c>
      <c r="DB146" s="6">
        <v>9.0443653698305706</v>
      </c>
      <c r="DC146" s="6">
        <v>9.3852674021539997</v>
      </c>
      <c r="DD146" s="6">
        <v>9.2385631353418596</v>
      </c>
      <c r="DE146" s="6">
        <v>8.1386659964725592</v>
      </c>
      <c r="DF146" s="6">
        <v>8.7489972169675791</v>
      </c>
      <c r="DG146" s="6">
        <v>7.5130901153308702</v>
      </c>
      <c r="DH146" s="6">
        <v>7.5305536867854297</v>
      </c>
      <c r="DI146" s="6">
        <v>7.7162495626549097</v>
      </c>
      <c r="DJ146" s="6">
        <v>6.9496722174054799</v>
      </c>
      <c r="DK146" s="6">
        <v>6.9045408331096301</v>
      </c>
      <c r="DL146" s="6">
        <v>5.7526417988582903</v>
      </c>
      <c r="DM146" s="6">
        <v>5.8032837281750203</v>
      </c>
      <c r="DN146" s="6">
        <v>5.8023020073991596</v>
      </c>
      <c r="DO146" s="6" t="s">
        <v>220</v>
      </c>
      <c r="DP146" s="6" t="s">
        <v>220</v>
      </c>
      <c r="DQ146" s="6" t="s">
        <v>220</v>
      </c>
      <c r="DR146" s="6" t="s">
        <v>220</v>
      </c>
      <c r="DS146" s="6" t="s">
        <v>220</v>
      </c>
      <c r="DT146" s="6" t="s">
        <v>220</v>
      </c>
      <c r="DU146" s="6" t="s">
        <v>220</v>
      </c>
      <c r="DV146" s="6" t="s">
        <v>220</v>
      </c>
      <c r="DW146" s="6" t="s">
        <v>220</v>
      </c>
      <c r="DX146" s="6" t="s">
        <v>220</v>
      </c>
      <c r="DY146" s="6" t="s">
        <v>220</v>
      </c>
      <c r="DZ146" s="6" t="s">
        <v>220</v>
      </c>
      <c r="EA146" s="6">
        <v>11.093844511257247</v>
      </c>
      <c r="EB146" s="6">
        <v>11.11655038626624</v>
      </c>
      <c r="EC146" s="6">
        <v>11.346364628396607</v>
      </c>
      <c r="ED146" s="6">
        <v>11.470446123116348</v>
      </c>
      <c r="EE146" s="6">
        <v>11.599785372280209</v>
      </c>
      <c r="EF146" s="6">
        <v>12.011865204141055</v>
      </c>
      <c r="EG146" s="6">
        <v>11.697848251562748</v>
      </c>
      <c r="EH146" s="6">
        <v>11.04643858178321</v>
      </c>
      <c r="EI146" s="6">
        <v>11.193000788061685</v>
      </c>
      <c r="EJ146" s="6">
        <v>11.1498832616998</v>
      </c>
      <c r="EK146" s="6">
        <v>9.8031169417217967</v>
      </c>
      <c r="EL146" s="6">
        <v>10.269469839325582</v>
      </c>
      <c r="EM146" s="6">
        <v>8.99787329243442</v>
      </c>
      <c r="EN146" s="6">
        <v>8.8423687140184022</v>
      </c>
      <c r="EO146" s="6">
        <v>9.0698093542570373</v>
      </c>
      <c r="EP146" s="6">
        <v>8.4542146553582747</v>
      </c>
      <c r="EQ146" s="6">
        <v>8.3216359286099166</v>
      </c>
      <c r="ER146" s="6">
        <v>7.1969931356977543</v>
      </c>
      <c r="ES146" s="6">
        <v>7.4451512583862662</v>
      </c>
      <c r="ET146" s="6">
        <v>7.3706990407209352</v>
      </c>
      <c r="EU146" s="6" t="s">
        <v>220</v>
      </c>
      <c r="EV146" s="6" t="s">
        <v>220</v>
      </c>
      <c r="EW146" s="6" t="s">
        <v>220</v>
      </c>
      <c r="EX146" s="6" t="s">
        <v>220</v>
      </c>
      <c r="EY146" s="6" t="s">
        <v>220</v>
      </c>
      <c r="EZ146" s="6" t="s">
        <v>220</v>
      </c>
      <c r="FA146" s="6" t="s">
        <v>220</v>
      </c>
      <c r="FB146" s="6" t="s">
        <v>220</v>
      </c>
      <c r="FC146" s="6" t="s">
        <v>220</v>
      </c>
      <c r="FD146" s="6" t="s">
        <v>220</v>
      </c>
      <c r="FE146" s="6" t="s">
        <v>220</v>
      </c>
      <c r="FF146" s="6" t="s">
        <v>220</v>
      </c>
      <c r="FG146" s="6">
        <v>9.3741134158260184</v>
      </c>
      <c r="FH146" s="6">
        <v>9.3606764537814993</v>
      </c>
      <c r="FI146" s="6">
        <v>9.4073515869257864</v>
      </c>
      <c r="FJ146" s="6">
        <v>9.338425532661029</v>
      </c>
      <c r="FK146" s="6">
        <v>9.5385057846535481</v>
      </c>
      <c r="FL146" s="6">
        <v>9.9965020671077855</v>
      </c>
      <c r="FM146" s="6">
        <v>9.6770549861199608</v>
      </c>
      <c r="FN146" s="6">
        <v>9.0443653698305706</v>
      </c>
      <c r="FO146" s="6">
        <v>9.3852674021540015</v>
      </c>
      <c r="FP146" s="6">
        <v>9.2385631353418614</v>
      </c>
      <c r="FQ146" s="6">
        <v>8.1386659964725627</v>
      </c>
      <c r="FR146" s="6">
        <v>8.7489972169675845</v>
      </c>
      <c r="FS146" s="6">
        <v>7.5130901153308773</v>
      </c>
      <c r="FT146" s="6">
        <v>7.5305536867854341</v>
      </c>
      <c r="FU146" s="6">
        <v>7.7162495626549115</v>
      </c>
      <c r="FV146" s="6">
        <v>6.9496722174054817</v>
      </c>
      <c r="FW146" s="6">
        <v>6.9045408331096363</v>
      </c>
      <c r="FX146" s="6">
        <v>5.7526417988582965</v>
      </c>
      <c r="FY146" s="6">
        <v>5.8032837281750256</v>
      </c>
      <c r="FZ146" s="6">
        <v>5.8023020073991605</v>
      </c>
      <c r="GA146" s="6" t="s">
        <v>220</v>
      </c>
      <c r="GB146" s="6" t="s">
        <v>220</v>
      </c>
      <c r="GC146" s="6" t="s">
        <v>220</v>
      </c>
      <c r="GD146" s="6" t="s">
        <v>220</v>
      </c>
      <c r="GE146" s="6" t="s">
        <v>220</v>
      </c>
      <c r="GF146" s="6" t="s">
        <v>220</v>
      </c>
      <c r="GG146" s="6" t="s">
        <v>220</v>
      </c>
      <c r="GH146" s="6" t="s">
        <v>220</v>
      </c>
      <c r="GI146" s="6" t="s">
        <v>220</v>
      </c>
      <c r="GJ146" s="6" t="s">
        <v>220</v>
      </c>
      <c r="GK146" s="6" t="s">
        <v>220</v>
      </c>
      <c r="GL146" s="6" t="s">
        <v>220</v>
      </c>
      <c r="GM146" s="5">
        <v>1281850</v>
      </c>
      <c r="GN146" s="5">
        <v>1262866</v>
      </c>
      <c r="GO146" s="5">
        <v>1244432</v>
      </c>
      <c r="GP146" s="5">
        <v>1228305</v>
      </c>
      <c r="GQ146" s="5">
        <v>1211662</v>
      </c>
      <c r="GR146" s="5">
        <v>1195260</v>
      </c>
      <c r="GS146" s="5">
        <v>1182093</v>
      </c>
      <c r="GT146" s="5">
        <v>1171433</v>
      </c>
      <c r="GU146" s="5">
        <v>1163341</v>
      </c>
      <c r="GV146" s="5">
        <v>1156123</v>
      </c>
      <c r="GW146" s="5">
        <v>1146242</v>
      </c>
      <c r="GX146" s="5">
        <v>1133153</v>
      </c>
      <c r="GY146" s="5">
        <v>1120333</v>
      </c>
      <c r="GZ146" s="5">
        <v>1103578</v>
      </c>
      <c r="HA146" s="5">
        <v>1086358</v>
      </c>
      <c r="HB146" s="5">
        <v>1084722</v>
      </c>
      <c r="HC146" s="5">
        <v>1066468</v>
      </c>
      <c r="HD146" s="5">
        <v>1049670</v>
      </c>
      <c r="HE146" s="5">
        <v>1030031</v>
      </c>
      <c r="HF146" s="5">
        <v>1008211</v>
      </c>
      <c r="HG146" s="5" t="s">
        <v>220</v>
      </c>
      <c r="HH146" s="5" t="s">
        <v>220</v>
      </c>
      <c r="HI146" s="5" t="s">
        <v>220</v>
      </c>
      <c r="HJ146" s="5" t="s">
        <v>220</v>
      </c>
      <c r="HK146" s="5" t="s">
        <v>220</v>
      </c>
      <c r="HL146" s="5" t="s">
        <v>220</v>
      </c>
      <c r="HM146" s="5" t="s">
        <v>220</v>
      </c>
      <c r="HN146" s="5" t="s">
        <v>220</v>
      </c>
      <c r="HO146" s="5" t="s">
        <v>220</v>
      </c>
      <c r="HP146" s="5" t="s">
        <v>220</v>
      </c>
      <c r="HQ146" s="5" t="s">
        <v>220</v>
      </c>
      <c r="HR146" s="5" t="s">
        <v>220</v>
      </c>
      <c r="HS146" s="5">
        <v>1499395</v>
      </c>
      <c r="HT146" s="5">
        <v>1478992</v>
      </c>
      <c r="HU146" s="5">
        <v>1459117</v>
      </c>
      <c r="HV146" s="5">
        <v>1441981</v>
      </c>
      <c r="HW146" s="5">
        <v>1423796</v>
      </c>
      <c r="HX146" s="5">
        <v>1406090</v>
      </c>
      <c r="HY146" s="5">
        <v>1392222</v>
      </c>
      <c r="HZ146" s="5">
        <v>1380646</v>
      </c>
      <c r="IA146" s="5">
        <v>1372891</v>
      </c>
      <c r="IB146" s="5">
        <v>1365812</v>
      </c>
      <c r="IC146" s="5">
        <v>1356015</v>
      </c>
      <c r="ID146" s="5">
        <v>1341618</v>
      </c>
      <c r="IE146" s="5">
        <v>1328928</v>
      </c>
      <c r="IF146" s="5">
        <v>1311546</v>
      </c>
      <c r="IG146" s="5">
        <v>1296200</v>
      </c>
      <c r="IH146" s="5">
        <v>1297437</v>
      </c>
      <c r="II146" s="5">
        <v>1277525</v>
      </c>
      <c r="IJ146" s="5">
        <v>1258101</v>
      </c>
      <c r="IK146" s="5">
        <v>1252390</v>
      </c>
      <c r="IL146" s="5">
        <v>1226576</v>
      </c>
      <c r="IM146" s="5" t="s">
        <v>220</v>
      </c>
      <c r="IN146" s="5" t="s">
        <v>220</v>
      </c>
      <c r="IO146" s="5" t="s">
        <v>220</v>
      </c>
      <c r="IP146" s="5" t="s">
        <v>220</v>
      </c>
      <c r="IQ146" s="5" t="s">
        <v>220</v>
      </c>
      <c r="IR146" s="5" t="s">
        <v>220</v>
      </c>
      <c r="IS146" s="5" t="s">
        <v>220</v>
      </c>
      <c r="IT146" s="5" t="s">
        <v>220</v>
      </c>
      <c r="IU146" s="5" t="s">
        <v>220</v>
      </c>
      <c r="IV146" s="5" t="s">
        <v>220</v>
      </c>
      <c r="IW146" s="5" t="s">
        <v>220</v>
      </c>
      <c r="IX146" s="5" t="s">
        <v>220</v>
      </c>
      <c r="IY146">
        <v>29156848</v>
      </c>
      <c r="IZ146">
        <v>29249478</v>
      </c>
      <c r="JA146">
        <v>28628812</v>
      </c>
      <c r="JB146">
        <v>28800915</v>
      </c>
      <c r="JC146">
        <v>28699558</v>
      </c>
      <c r="JD146">
        <v>28671219</v>
      </c>
      <c r="JE146">
        <v>28861229</v>
      </c>
      <c r="JF146">
        <v>28786033</v>
      </c>
      <c r="JG146">
        <v>28485784</v>
      </c>
      <c r="JH146">
        <v>28298643</v>
      </c>
      <c r="JI146">
        <v>27359238</v>
      </c>
      <c r="JJ146">
        <v>28271320</v>
      </c>
      <c r="JK146">
        <v>28085887</v>
      </c>
      <c r="JL146">
        <v>27198518</v>
      </c>
      <c r="JM146">
        <v>26480805</v>
      </c>
      <c r="JN146">
        <v>25748164</v>
      </c>
      <c r="JO146">
        <v>25845962</v>
      </c>
      <c r="JP146">
        <v>25814418</v>
      </c>
      <c r="JQ146">
        <v>25125344</v>
      </c>
      <c r="JR146">
        <v>24488453</v>
      </c>
      <c r="JS146" t="s">
        <v>220</v>
      </c>
      <c r="JT146" t="s">
        <v>220</v>
      </c>
      <c r="JU146" t="s">
        <v>220</v>
      </c>
      <c r="JV146" t="s">
        <v>220</v>
      </c>
      <c r="JW146" t="s">
        <v>220</v>
      </c>
      <c r="JX146" t="s">
        <v>220</v>
      </c>
      <c r="JY146" t="s">
        <v>220</v>
      </c>
      <c r="JZ146" t="s">
        <v>220</v>
      </c>
      <c r="KA146" t="s">
        <v>220</v>
      </c>
      <c r="KB146" t="s">
        <v>220</v>
      </c>
      <c r="KC146" t="s">
        <v>220</v>
      </c>
      <c r="KD146" t="s">
        <v>220</v>
      </c>
    </row>
    <row r="147" spans="1:290" hidden="1" x14ac:dyDescent="0.3">
      <c r="A147" s="1" t="s">
        <v>145</v>
      </c>
      <c r="B147" s="2">
        <v>4057022</v>
      </c>
      <c r="C147" s="5">
        <v>3173137</v>
      </c>
      <c r="D147" s="5">
        <v>3256188</v>
      </c>
      <c r="E147" s="5">
        <v>3133523</v>
      </c>
      <c r="F147" s="5">
        <v>3136028</v>
      </c>
      <c r="G147" s="5">
        <v>3194663</v>
      </c>
      <c r="H147" s="5">
        <v>3172464</v>
      </c>
      <c r="I147" s="5">
        <v>3207518</v>
      </c>
      <c r="J147" s="5">
        <v>3137541</v>
      </c>
      <c r="K147" s="5">
        <v>3141100</v>
      </c>
      <c r="L147" s="5">
        <v>3175212</v>
      </c>
      <c r="M147" s="5">
        <v>3097276</v>
      </c>
      <c r="N147" s="5">
        <v>3104609</v>
      </c>
      <c r="O147" s="5">
        <v>3175726</v>
      </c>
      <c r="P147" s="5">
        <v>3087614</v>
      </c>
      <c r="Q147" s="5">
        <v>3162455</v>
      </c>
      <c r="R147" s="5">
        <v>3014751</v>
      </c>
      <c r="S147" s="5">
        <v>2943769</v>
      </c>
      <c r="T147" s="5">
        <v>2765210</v>
      </c>
      <c r="U147" s="5">
        <v>2592262</v>
      </c>
      <c r="V147" s="5">
        <v>2473547</v>
      </c>
      <c r="W147" s="5">
        <v>2446914</v>
      </c>
      <c r="X147" s="5">
        <v>2306593</v>
      </c>
      <c r="Y147" s="5">
        <v>2287556</v>
      </c>
      <c r="Z147" s="5">
        <v>2306319</v>
      </c>
      <c r="AA147" s="5">
        <v>2285654</v>
      </c>
      <c r="AB147" s="5">
        <v>2334260</v>
      </c>
      <c r="AC147" s="5">
        <v>2341668</v>
      </c>
      <c r="AD147" s="5">
        <v>2342789</v>
      </c>
      <c r="AE147" s="5">
        <v>2304942</v>
      </c>
      <c r="AF147" s="5">
        <v>2363019</v>
      </c>
      <c r="AG147" s="5">
        <v>2439430</v>
      </c>
      <c r="AH147" s="5">
        <v>2391040</v>
      </c>
      <c r="AI147" s="5">
        <v>8433387</v>
      </c>
      <c r="AJ147" s="5">
        <v>8791174</v>
      </c>
      <c r="AK147" s="5">
        <v>8116389</v>
      </c>
      <c r="AL147" s="5">
        <v>8388691</v>
      </c>
      <c r="AM147" s="5">
        <v>8441532</v>
      </c>
      <c r="AN147" s="5">
        <v>8595895</v>
      </c>
      <c r="AO147" s="5">
        <v>9118546</v>
      </c>
      <c r="AP147" s="5">
        <v>8458734</v>
      </c>
      <c r="AQ147" s="5">
        <v>8373273</v>
      </c>
      <c r="AR147" s="5">
        <v>8763855</v>
      </c>
      <c r="AS147" s="5">
        <v>8761012</v>
      </c>
      <c r="AT147" s="5">
        <v>8517817</v>
      </c>
      <c r="AU147" s="5">
        <v>8833436</v>
      </c>
      <c r="AV147" s="5">
        <v>9085677</v>
      </c>
      <c r="AW147" s="5">
        <v>8641409</v>
      </c>
      <c r="AX147" s="5">
        <v>8241035</v>
      </c>
      <c r="AY147" s="5">
        <v>8424651</v>
      </c>
      <c r="AZ147" s="5">
        <v>14122529</v>
      </c>
      <c r="BA147" s="5">
        <v>14952849</v>
      </c>
      <c r="BB147" s="5">
        <v>17143025</v>
      </c>
      <c r="BC147" s="5">
        <v>12832200</v>
      </c>
      <c r="BD147" s="5">
        <v>12578516</v>
      </c>
      <c r="BE147" s="5">
        <v>13339562</v>
      </c>
      <c r="BF147" s="5">
        <v>13601471</v>
      </c>
      <c r="BG147" s="5">
        <v>11323875</v>
      </c>
      <c r="BH147" s="5">
        <v>10998805</v>
      </c>
      <c r="BI147" s="5">
        <v>11145791</v>
      </c>
      <c r="BJ147" s="5">
        <v>12293630</v>
      </c>
      <c r="BK147" s="5">
        <v>11377458</v>
      </c>
      <c r="BL147" s="5">
        <v>8323722</v>
      </c>
      <c r="BM147" s="5">
        <v>7655827</v>
      </c>
      <c r="BN147" s="5">
        <v>7449649</v>
      </c>
      <c r="BO147" s="6">
        <v>19.89299047517218</v>
      </c>
      <c r="BP147" s="6">
        <v>19.549614810273042</v>
      </c>
      <c r="BQ147" s="6">
        <v>20.703175004065191</v>
      </c>
      <c r="BR147" s="6">
        <v>19.445326247315261</v>
      </c>
      <c r="BS147" s="6">
        <v>18.386074458105082</v>
      </c>
      <c r="BT147" s="6">
        <v>18.038004607481248</v>
      </c>
      <c r="BU147" s="6">
        <v>17.647538740210202</v>
      </c>
      <c r="BV147" s="6">
        <v>16.62276939892369</v>
      </c>
      <c r="BW147" s="6">
        <v>16.98507616017325</v>
      </c>
      <c r="BX147" s="6">
        <v>16.65417097389409</v>
      </c>
      <c r="BY147" s="6">
        <v>16.226331841647429</v>
      </c>
      <c r="BZ147" s="6">
        <v>15.21906627068744</v>
      </c>
      <c r="CA147" s="6">
        <v>14.40994997553253</v>
      </c>
      <c r="CB147" s="6">
        <v>15.141807483066559</v>
      </c>
      <c r="CC147" s="6">
        <v>14.23672431702585</v>
      </c>
      <c r="CD147" s="6">
        <v>12.759494896925149</v>
      </c>
      <c r="CE147" s="6">
        <v>11.94461929587545</v>
      </c>
      <c r="CF147" s="6">
        <v>11.78611686413803</v>
      </c>
      <c r="CG147" s="6">
        <v>12.48492629217262</v>
      </c>
      <c r="CH147" s="6">
        <v>14.358975188262029</v>
      </c>
      <c r="CI147" s="6" t="s">
        <v>220</v>
      </c>
      <c r="CJ147" s="6" t="s">
        <v>220</v>
      </c>
      <c r="CK147" s="6" t="s">
        <v>220</v>
      </c>
      <c r="CL147" s="6" t="s">
        <v>220</v>
      </c>
      <c r="CM147" s="6" t="s">
        <v>220</v>
      </c>
      <c r="CN147" s="6" t="s">
        <v>220</v>
      </c>
      <c r="CO147" s="6" t="s">
        <v>220</v>
      </c>
      <c r="CP147" s="6" t="s">
        <v>220</v>
      </c>
      <c r="CQ147" s="6" t="s">
        <v>220</v>
      </c>
      <c r="CR147" s="6" t="s">
        <v>220</v>
      </c>
      <c r="CS147" s="6" t="s">
        <v>220</v>
      </c>
      <c r="CT147" s="6" t="s">
        <v>220</v>
      </c>
      <c r="CU147" s="6">
        <v>18.738822709110242</v>
      </c>
      <c r="CV147" s="6">
        <v>18.460141954941712</v>
      </c>
      <c r="CW147" s="6">
        <v>21.327863993132961</v>
      </c>
      <c r="CX147" s="6">
        <v>20.37158219726934</v>
      </c>
      <c r="CY147" s="6">
        <v>18.683152974968191</v>
      </c>
      <c r="CZ147" s="6">
        <v>18.14607451395359</v>
      </c>
      <c r="DA147" s="6">
        <v>17.927615054664731</v>
      </c>
      <c r="DB147" s="6">
        <v>16.568064699119098</v>
      </c>
      <c r="DC147" s="6">
        <v>16.73082357756164</v>
      </c>
      <c r="DD147" s="6">
        <v>15.79323382768796</v>
      </c>
      <c r="DE147" s="6">
        <v>14.8684968606134</v>
      </c>
      <c r="DF147" s="6">
        <v>14.0571529235556</v>
      </c>
      <c r="DG147" s="6">
        <v>13.32223427278984</v>
      </c>
      <c r="DH147" s="6">
        <v>14.15842388158261</v>
      </c>
      <c r="DI147" s="6">
        <v>13.146861188887691</v>
      </c>
      <c r="DJ147" s="6">
        <v>11.60803693689871</v>
      </c>
      <c r="DK147" s="6">
        <v>10.760646720205219</v>
      </c>
      <c r="DL147" s="6">
        <v>10.515321801596199</v>
      </c>
      <c r="DM147" s="6">
        <v>10.818778486806719</v>
      </c>
      <c r="DN147" s="6">
        <v>12.087611482253431</v>
      </c>
      <c r="DO147" s="6" t="s">
        <v>220</v>
      </c>
      <c r="DP147" s="6" t="s">
        <v>220</v>
      </c>
      <c r="DQ147" s="6" t="s">
        <v>220</v>
      </c>
      <c r="DR147" s="6" t="s">
        <v>220</v>
      </c>
      <c r="DS147" s="6" t="s">
        <v>220</v>
      </c>
      <c r="DT147" s="6" t="s">
        <v>220</v>
      </c>
      <c r="DU147" s="6" t="s">
        <v>220</v>
      </c>
      <c r="DV147" s="6" t="s">
        <v>220</v>
      </c>
      <c r="DW147" s="6" t="s">
        <v>220</v>
      </c>
      <c r="DX147" s="6" t="s">
        <v>220</v>
      </c>
      <c r="DY147" s="6" t="s">
        <v>220</v>
      </c>
      <c r="DZ147" s="6" t="s">
        <v>220</v>
      </c>
      <c r="EA147" s="6">
        <v>17.789304401291215</v>
      </c>
      <c r="EB147" s="6">
        <v>17.121155166716417</v>
      </c>
      <c r="EC147" s="6">
        <v>17.151275784883591</v>
      </c>
      <c r="ED147" s="6">
        <v>16.56851673182717</v>
      </c>
      <c r="EE147" s="6">
        <v>15.864824637325039</v>
      </c>
      <c r="EF147" s="6">
        <v>15.090921642121549</v>
      </c>
      <c r="EG147" s="6">
        <v>15.080685389335063</v>
      </c>
      <c r="EH147" s="6">
        <v>16.287787155610079</v>
      </c>
      <c r="EI147" s="6">
        <v>16.962635358718511</v>
      </c>
      <c r="EJ147" s="6">
        <v>16.637737742372259</v>
      </c>
      <c r="EK147" s="6">
        <v>16.100430975866114</v>
      </c>
      <c r="EL147" s="6">
        <v>15.218851965303211</v>
      </c>
      <c r="EM147" s="6">
        <v>14.40981193270828</v>
      </c>
      <c r="EN147" s="6">
        <v>15.141724321757836</v>
      </c>
      <c r="EO147" s="6">
        <v>14.236724317025855</v>
      </c>
      <c r="EP147" s="6">
        <v>12.759494896925153</v>
      </c>
      <c r="EQ147" s="6">
        <v>11.944619295875457</v>
      </c>
      <c r="ER147" s="6">
        <v>11.786116864138036</v>
      </c>
      <c r="ES147" s="6">
        <v>12.484926292172627</v>
      </c>
      <c r="ET147" s="6">
        <v>14.337981031099316</v>
      </c>
      <c r="EU147" s="6" t="s">
        <v>220</v>
      </c>
      <c r="EV147" s="6" t="s">
        <v>220</v>
      </c>
      <c r="EW147" s="6" t="s">
        <v>220</v>
      </c>
      <c r="EX147" s="6" t="s">
        <v>220</v>
      </c>
      <c r="EY147" s="6" t="s">
        <v>220</v>
      </c>
      <c r="EZ147" s="6" t="s">
        <v>220</v>
      </c>
      <c r="FA147" s="6" t="s">
        <v>220</v>
      </c>
      <c r="FB147" s="6" t="s">
        <v>220</v>
      </c>
      <c r="FC147" s="6" t="s">
        <v>220</v>
      </c>
      <c r="FD147" s="6" t="s">
        <v>220</v>
      </c>
      <c r="FE147" s="6" t="s">
        <v>220</v>
      </c>
      <c r="FF147" s="6" t="s">
        <v>220</v>
      </c>
      <c r="FG147" s="6">
        <v>12.450080447722643</v>
      </c>
      <c r="FH147" s="6">
        <v>12.049359262524597</v>
      </c>
      <c r="FI147" s="6">
        <v>11.693091159764151</v>
      </c>
      <c r="FJ147" s="6">
        <v>11.263942344856767</v>
      </c>
      <c r="FK147" s="6">
        <v>11.340739608063654</v>
      </c>
      <c r="FL147" s="6">
        <v>10.790123932704493</v>
      </c>
      <c r="FM147" s="6">
        <v>10.685930737730423</v>
      </c>
      <c r="FN147" s="6">
        <v>11.666790907513537</v>
      </c>
      <c r="FO147" s="6">
        <v>12.353359577893102</v>
      </c>
      <c r="FP147" s="6">
        <v>12.559824192002235</v>
      </c>
      <c r="FQ147" s="6">
        <v>13.332598698018046</v>
      </c>
      <c r="FR147" s="6">
        <v>13.629382468975956</v>
      </c>
      <c r="FS147" s="6">
        <v>12.704660536242979</v>
      </c>
      <c r="FT147" s="6">
        <v>13.432635372069608</v>
      </c>
      <c r="FU147" s="6">
        <v>13.145598617848467</v>
      </c>
      <c r="FV147" s="6">
        <v>11.608036936898714</v>
      </c>
      <c r="FW147" s="6">
        <v>10.760646720205227</v>
      </c>
      <c r="FX147" s="6">
        <v>10.515321801596203</v>
      </c>
      <c r="FY147" s="6">
        <v>10.818778486806725</v>
      </c>
      <c r="FZ147" s="6">
        <v>11.976561877103173</v>
      </c>
      <c r="GA147" s="6" t="s">
        <v>220</v>
      </c>
      <c r="GB147" s="6" t="s">
        <v>220</v>
      </c>
      <c r="GC147" s="6" t="s">
        <v>220</v>
      </c>
      <c r="GD147" s="6" t="s">
        <v>220</v>
      </c>
      <c r="GE147" s="6" t="s">
        <v>220</v>
      </c>
      <c r="GF147" s="6" t="s">
        <v>220</v>
      </c>
      <c r="GG147" s="6" t="s">
        <v>220</v>
      </c>
      <c r="GH147" s="6" t="s">
        <v>220</v>
      </c>
      <c r="GI147" s="6" t="s">
        <v>220</v>
      </c>
      <c r="GJ147" s="6" t="s">
        <v>220</v>
      </c>
      <c r="GK147" s="6" t="s">
        <v>220</v>
      </c>
      <c r="GL147" s="6" t="s">
        <v>220</v>
      </c>
      <c r="GM147" s="5">
        <v>442096</v>
      </c>
      <c r="GN147" s="5">
        <v>439078</v>
      </c>
      <c r="GO147" s="5">
        <v>435447</v>
      </c>
      <c r="GP147" s="5">
        <v>430657</v>
      </c>
      <c r="GQ147" s="5">
        <v>427317</v>
      </c>
      <c r="GR147" s="5">
        <v>427109</v>
      </c>
      <c r="GS147" s="5">
        <v>424671</v>
      </c>
      <c r="GT147" s="5">
        <v>423607</v>
      </c>
      <c r="GU147" s="5">
        <v>422072</v>
      </c>
      <c r="GV147" s="5">
        <v>420481</v>
      </c>
      <c r="GW147" s="5">
        <v>414544</v>
      </c>
      <c r="GX147" s="5">
        <v>418110</v>
      </c>
      <c r="GY147" s="5">
        <v>417421</v>
      </c>
      <c r="GZ147" s="5">
        <v>413980</v>
      </c>
      <c r="HA147" s="5">
        <v>408959</v>
      </c>
      <c r="HB147" s="5">
        <v>403088</v>
      </c>
      <c r="HC147" s="5">
        <v>388133</v>
      </c>
      <c r="HD147" s="5">
        <v>382481</v>
      </c>
      <c r="HE147" s="5">
        <v>376784</v>
      </c>
      <c r="HF147" s="5">
        <v>374796</v>
      </c>
      <c r="HG147" s="5" t="s">
        <v>220</v>
      </c>
      <c r="HH147" s="5" t="s">
        <v>220</v>
      </c>
      <c r="HI147" s="5" t="s">
        <v>220</v>
      </c>
      <c r="HJ147" s="5" t="s">
        <v>220</v>
      </c>
      <c r="HK147" s="5" t="s">
        <v>220</v>
      </c>
      <c r="HL147" s="5" t="s">
        <v>220</v>
      </c>
      <c r="HM147" s="5" t="s">
        <v>220</v>
      </c>
      <c r="HN147" s="5" t="s">
        <v>220</v>
      </c>
      <c r="HO147" s="5" t="s">
        <v>220</v>
      </c>
      <c r="HP147" s="5" t="s">
        <v>220</v>
      </c>
      <c r="HQ147" s="5" t="s">
        <v>220</v>
      </c>
      <c r="HR147" s="5" t="s">
        <v>220</v>
      </c>
      <c r="HS147" s="5">
        <v>520868</v>
      </c>
      <c r="HT147" s="5">
        <v>517349</v>
      </c>
      <c r="HU147" s="5">
        <v>513304</v>
      </c>
      <c r="HV147" s="5">
        <v>507998</v>
      </c>
      <c r="HW147" s="5">
        <v>504030</v>
      </c>
      <c r="HX147" s="5">
        <v>503999</v>
      </c>
      <c r="HY147" s="5">
        <v>501415</v>
      </c>
      <c r="HZ147" s="5">
        <v>500048</v>
      </c>
      <c r="IA147" s="5">
        <v>498175</v>
      </c>
      <c r="IB147" s="5">
        <v>496717</v>
      </c>
      <c r="IC147" s="5">
        <v>478686</v>
      </c>
      <c r="ID147" s="5">
        <v>492843</v>
      </c>
      <c r="IE147" s="5">
        <v>491096</v>
      </c>
      <c r="IF147" s="5">
        <v>486813</v>
      </c>
      <c r="IG147" s="5">
        <v>480524</v>
      </c>
      <c r="IH147" s="5">
        <v>472979</v>
      </c>
      <c r="II147" s="5">
        <v>454738</v>
      </c>
      <c r="IJ147" s="5">
        <v>447583</v>
      </c>
      <c r="IK147" s="5">
        <v>439652</v>
      </c>
      <c r="IL147" s="5">
        <v>436723</v>
      </c>
      <c r="IM147" s="5" t="s">
        <v>220</v>
      </c>
      <c r="IN147" s="5" t="s">
        <v>220</v>
      </c>
      <c r="IO147" s="5" t="s">
        <v>220</v>
      </c>
      <c r="IP147" s="5" t="s">
        <v>220</v>
      </c>
      <c r="IQ147" s="5" t="s">
        <v>220</v>
      </c>
      <c r="IR147" s="5" t="s">
        <v>220</v>
      </c>
      <c r="IS147" s="5" t="s">
        <v>220</v>
      </c>
      <c r="IT147" s="5" t="s">
        <v>220</v>
      </c>
      <c r="IU147" s="5" t="s">
        <v>220</v>
      </c>
      <c r="IV147" s="5" t="s">
        <v>220</v>
      </c>
      <c r="IW147" s="5" t="s">
        <v>220</v>
      </c>
      <c r="IX147" s="5" t="s">
        <v>220</v>
      </c>
      <c r="IY147">
        <v>7685115</v>
      </c>
      <c r="IZ147">
        <v>7914786</v>
      </c>
      <c r="JA147">
        <v>7758017</v>
      </c>
      <c r="JB147">
        <v>7865248</v>
      </c>
      <c r="JC147">
        <v>7906539</v>
      </c>
      <c r="JD147">
        <v>7886054</v>
      </c>
      <c r="JE147">
        <v>7937886</v>
      </c>
      <c r="JF147">
        <v>7820831</v>
      </c>
      <c r="JG147">
        <v>7815461</v>
      </c>
      <c r="JH147">
        <v>7846742</v>
      </c>
      <c r="JI147">
        <v>7749877</v>
      </c>
      <c r="JJ147">
        <v>7925869</v>
      </c>
      <c r="JK147">
        <v>8131575</v>
      </c>
      <c r="JL147">
        <v>8034209</v>
      </c>
      <c r="JM147">
        <v>8140352</v>
      </c>
      <c r="JN147">
        <v>7990059</v>
      </c>
      <c r="JO147">
        <v>7751049</v>
      </c>
      <c r="JP147">
        <v>7403568</v>
      </c>
      <c r="JQ147">
        <v>7413739</v>
      </c>
      <c r="JR147">
        <v>7324648</v>
      </c>
      <c r="JS147" t="s">
        <v>220</v>
      </c>
      <c r="JT147" t="s">
        <v>220</v>
      </c>
      <c r="JU147" t="s">
        <v>220</v>
      </c>
      <c r="JV147" t="s">
        <v>220</v>
      </c>
      <c r="JW147" t="s">
        <v>220</v>
      </c>
      <c r="JX147" t="s">
        <v>220</v>
      </c>
      <c r="JY147" t="s">
        <v>220</v>
      </c>
      <c r="JZ147" t="s">
        <v>220</v>
      </c>
      <c r="KA147" t="s">
        <v>220</v>
      </c>
      <c r="KB147" t="s">
        <v>220</v>
      </c>
      <c r="KC147" t="s">
        <v>220</v>
      </c>
      <c r="KD147" t="s">
        <v>220</v>
      </c>
    </row>
    <row r="148" spans="1:290" hidden="1" x14ac:dyDescent="0.3">
      <c r="A148" s="1" t="s">
        <v>146</v>
      </c>
      <c r="B148" s="2">
        <v>4073320</v>
      </c>
      <c r="C148" s="5">
        <v>3227338</v>
      </c>
      <c r="D148" s="5">
        <v>3250560</v>
      </c>
      <c r="E148" s="5">
        <v>3136066</v>
      </c>
      <c r="F148" s="5">
        <v>3189527</v>
      </c>
      <c r="G148" s="5">
        <v>3185363</v>
      </c>
      <c r="H148" s="5">
        <v>3169071</v>
      </c>
      <c r="I148" s="5">
        <v>3304350</v>
      </c>
      <c r="J148" s="5">
        <v>3323544</v>
      </c>
      <c r="K148" s="5">
        <v>3372218</v>
      </c>
      <c r="L148" s="5">
        <v>3370247</v>
      </c>
      <c r="M148" s="5">
        <v>3243059</v>
      </c>
      <c r="N148" s="5">
        <v>3214333</v>
      </c>
      <c r="O148" s="5">
        <v>3210651</v>
      </c>
      <c r="P148" s="5">
        <v>2754614</v>
      </c>
      <c r="Q148" s="5">
        <v>2661485</v>
      </c>
      <c r="R148" s="5">
        <v>2498339</v>
      </c>
      <c r="S148" s="5">
        <v>2397946</v>
      </c>
      <c r="T148" s="5">
        <v>2305731</v>
      </c>
      <c r="U148" s="5">
        <v>2195905</v>
      </c>
      <c r="V148" s="5">
        <v>2163036</v>
      </c>
      <c r="W148" s="5">
        <v>2027099</v>
      </c>
      <c r="X148" s="5">
        <v>2007852</v>
      </c>
      <c r="Y148" s="5">
        <v>1976434</v>
      </c>
      <c r="Z148" s="5">
        <v>1892290</v>
      </c>
      <c r="AA148" s="5">
        <v>1795371</v>
      </c>
      <c r="AB148" s="5">
        <v>1786292</v>
      </c>
      <c r="AC148" s="5">
        <v>1683213</v>
      </c>
      <c r="AD148" s="5">
        <v>1671563</v>
      </c>
      <c r="AE148" s="5">
        <v>1606993</v>
      </c>
      <c r="AF148" s="5">
        <v>1575622</v>
      </c>
      <c r="AG148" s="5">
        <v>1527108</v>
      </c>
      <c r="AH148" s="5">
        <v>1493009</v>
      </c>
      <c r="AI148" s="5">
        <v>11856398</v>
      </c>
      <c r="AJ148" s="5">
        <v>11378274</v>
      </c>
      <c r="AK148" s="5">
        <v>12454143</v>
      </c>
      <c r="AL148" s="5">
        <v>12280191</v>
      </c>
      <c r="AM148" s="5">
        <v>11541512</v>
      </c>
      <c r="AN148" s="5">
        <v>11836387</v>
      </c>
      <c r="AO148" s="5">
        <v>12001980</v>
      </c>
      <c r="AP148" s="5">
        <v>11700411</v>
      </c>
      <c r="AQ148" s="5">
        <v>12016792</v>
      </c>
      <c r="AR148" s="5">
        <v>11972123</v>
      </c>
      <c r="AS148" s="5">
        <v>13553590</v>
      </c>
      <c r="AT148" s="5">
        <v>15381078</v>
      </c>
      <c r="AU148" s="5">
        <v>19076976</v>
      </c>
      <c r="AV148" s="5">
        <v>16390615</v>
      </c>
      <c r="AW148" s="5">
        <v>17386662</v>
      </c>
      <c r="AX148" s="5">
        <v>18839575</v>
      </c>
      <c r="AY148" s="5">
        <v>19200487</v>
      </c>
      <c r="AZ148" s="5">
        <v>16856661</v>
      </c>
      <c r="BA148" s="5">
        <v>19832397</v>
      </c>
      <c r="BB148" s="5">
        <v>19441071</v>
      </c>
      <c r="BC148" s="5">
        <v>17975204</v>
      </c>
      <c r="BD148" s="5">
        <v>15522189</v>
      </c>
      <c r="BE148" s="5">
        <v>13320542</v>
      </c>
      <c r="BF148" s="5">
        <v>10981516</v>
      </c>
      <c r="BG148" s="5">
        <v>8619878</v>
      </c>
      <c r="BH148" s="5">
        <v>9315084</v>
      </c>
      <c r="BI148" s="5">
        <v>8822004</v>
      </c>
      <c r="BJ148" s="5">
        <v>9043664</v>
      </c>
      <c r="BK148" s="5">
        <v>8231495</v>
      </c>
      <c r="BL148" s="5">
        <v>7168065</v>
      </c>
      <c r="BM148" s="5">
        <v>8006050</v>
      </c>
      <c r="BN148" s="5">
        <v>8193183</v>
      </c>
      <c r="BO148" s="6">
        <v>13.258078329570679</v>
      </c>
      <c r="BP148" s="6">
        <v>13.32106262338262</v>
      </c>
      <c r="BQ148" s="6">
        <v>13.3646145727209</v>
      </c>
      <c r="BR148" s="6">
        <v>12.35816470592661</v>
      </c>
      <c r="BS148" s="6">
        <v>13.41514716380744</v>
      </c>
      <c r="BT148" s="6">
        <v>12.982101063687111</v>
      </c>
      <c r="BU148" s="6">
        <v>12.45567206863679</v>
      </c>
      <c r="BV148" s="6">
        <v>12.30629111574873</v>
      </c>
      <c r="BW148" s="6">
        <v>11.421533246071281</v>
      </c>
      <c r="BX148" s="6">
        <v>10.558395274886379</v>
      </c>
      <c r="BY148" s="6">
        <v>9.8207278991840692</v>
      </c>
      <c r="BZ148" s="6">
        <v>9.1326567595827797</v>
      </c>
      <c r="CA148" s="6">
        <v>8.2761097360005795</v>
      </c>
      <c r="CB148" s="6">
        <v>8.0377504797405308</v>
      </c>
      <c r="CC148" s="6">
        <v>8.1860690554333306</v>
      </c>
      <c r="CD148" s="6">
        <v>8.2450380032493502</v>
      </c>
      <c r="CE148" s="6">
        <v>8.4837189828294708</v>
      </c>
      <c r="CF148" s="6">
        <v>8.5759787243177907</v>
      </c>
      <c r="CG148" s="6">
        <v>8.5354628918930793</v>
      </c>
      <c r="CH148" s="6">
        <v>8.5729964734752393</v>
      </c>
      <c r="CI148" s="6" t="s">
        <v>220</v>
      </c>
      <c r="CJ148" s="6" t="s">
        <v>220</v>
      </c>
      <c r="CK148" s="6" t="s">
        <v>220</v>
      </c>
      <c r="CL148" s="6" t="s">
        <v>220</v>
      </c>
      <c r="CM148" s="6" t="s">
        <v>220</v>
      </c>
      <c r="CN148" s="6" t="s">
        <v>220</v>
      </c>
      <c r="CO148" s="6" t="s">
        <v>220</v>
      </c>
      <c r="CP148" s="6" t="s">
        <v>220</v>
      </c>
      <c r="CQ148" s="6" t="s">
        <v>220</v>
      </c>
      <c r="CR148" s="6" t="s">
        <v>220</v>
      </c>
      <c r="CS148" s="6" t="s">
        <v>220</v>
      </c>
      <c r="CT148" s="6" t="s">
        <v>220</v>
      </c>
      <c r="CU148" s="6">
        <v>10.43473118903475</v>
      </c>
      <c r="CV148" s="6">
        <v>10.74107308054373</v>
      </c>
      <c r="CW148" s="6">
        <v>10.76865409254926</v>
      </c>
      <c r="CX148" s="6">
        <v>10.04592067227882</v>
      </c>
      <c r="CY148" s="6">
        <v>11.13722684109961</v>
      </c>
      <c r="CZ148" s="6">
        <v>10.82697174269777</v>
      </c>
      <c r="DA148" s="6">
        <v>10.342533066465471</v>
      </c>
      <c r="DB148" s="6">
        <v>10.1298565571197</v>
      </c>
      <c r="DC148" s="6">
        <v>9.64109522004631</v>
      </c>
      <c r="DD148" s="6">
        <v>9.0033713100720796</v>
      </c>
      <c r="DE148" s="6">
        <v>8.46713510961842</v>
      </c>
      <c r="DF148" s="6">
        <v>8.1019454059573093</v>
      </c>
      <c r="DG148" s="6">
        <v>7.2041861330660799</v>
      </c>
      <c r="DH148" s="6">
        <v>6.9844779743867704</v>
      </c>
      <c r="DI148" s="6">
        <v>7.1044647088322099</v>
      </c>
      <c r="DJ148" s="6">
        <v>7.1416133673988202</v>
      </c>
      <c r="DK148" s="6">
        <v>7.3176138705845997</v>
      </c>
      <c r="DL148" s="6">
        <v>7.3168778908705399</v>
      </c>
      <c r="DM148" s="6">
        <v>7.2708119323027001</v>
      </c>
      <c r="DN148" s="6">
        <v>7.3165360924098399</v>
      </c>
      <c r="DO148" s="6" t="s">
        <v>220</v>
      </c>
      <c r="DP148" s="6" t="s">
        <v>220</v>
      </c>
      <c r="DQ148" s="6" t="s">
        <v>220</v>
      </c>
      <c r="DR148" s="6" t="s">
        <v>220</v>
      </c>
      <c r="DS148" s="6" t="s">
        <v>220</v>
      </c>
      <c r="DT148" s="6" t="s">
        <v>220</v>
      </c>
      <c r="DU148" s="6" t="s">
        <v>220</v>
      </c>
      <c r="DV148" s="6" t="s">
        <v>220</v>
      </c>
      <c r="DW148" s="6" t="s">
        <v>220</v>
      </c>
      <c r="DX148" s="6" t="s">
        <v>220</v>
      </c>
      <c r="DY148" s="6" t="s">
        <v>220</v>
      </c>
      <c r="DZ148" s="6" t="s">
        <v>220</v>
      </c>
      <c r="EA148" s="6">
        <v>13.258078329570687</v>
      </c>
      <c r="EB148" s="6">
        <v>13.321062623382625</v>
      </c>
      <c r="EC148" s="6">
        <v>13.36461457272091</v>
      </c>
      <c r="ED148" s="6">
        <v>12.358164705926615</v>
      </c>
      <c r="EE148" s="6">
        <v>13.415147163807442</v>
      </c>
      <c r="EF148" s="6">
        <v>12.982101063687118</v>
      </c>
      <c r="EG148" s="6">
        <v>12.455672068636797</v>
      </c>
      <c r="EH148" s="6">
        <v>12.306291115748731</v>
      </c>
      <c r="EI148" s="6">
        <v>11.421533246071281</v>
      </c>
      <c r="EJ148" s="6">
        <v>10.558395274886381</v>
      </c>
      <c r="EK148" s="6">
        <v>9.8207278991840727</v>
      </c>
      <c r="EL148" s="6">
        <v>9.1326567595827814</v>
      </c>
      <c r="EM148" s="6">
        <v>8.2761097360005813</v>
      </c>
      <c r="EN148" s="6">
        <v>8.0377504797405379</v>
      </c>
      <c r="EO148" s="6">
        <v>8.1860690554333395</v>
      </c>
      <c r="EP148" s="6">
        <v>8.2450380032493591</v>
      </c>
      <c r="EQ148" s="6">
        <v>8.4837189828294708</v>
      </c>
      <c r="ER148" s="6">
        <v>8.5759787243177978</v>
      </c>
      <c r="ES148" s="6">
        <v>8.5354628918930846</v>
      </c>
      <c r="ET148" s="6">
        <v>8.5729964734752446</v>
      </c>
      <c r="EU148" s="6" t="s">
        <v>220</v>
      </c>
      <c r="EV148" s="6" t="s">
        <v>220</v>
      </c>
      <c r="EW148" s="6" t="s">
        <v>220</v>
      </c>
      <c r="EX148" s="6" t="s">
        <v>220</v>
      </c>
      <c r="EY148" s="6" t="s">
        <v>220</v>
      </c>
      <c r="EZ148" s="6" t="s">
        <v>220</v>
      </c>
      <c r="FA148" s="6" t="s">
        <v>220</v>
      </c>
      <c r="FB148" s="6" t="s">
        <v>220</v>
      </c>
      <c r="FC148" s="6" t="s">
        <v>220</v>
      </c>
      <c r="FD148" s="6" t="s">
        <v>220</v>
      </c>
      <c r="FE148" s="6" t="s">
        <v>220</v>
      </c>
      <c r="FF148" s="6" t="s">
        <v>220</v>
      </c>
      <c r="FG148" s="6">
        <v>10.43473118903475</v>
      </c>
      <c r="FH148" s="6">
        <v>10.741073080543732</v>
      </c>
      <c r="FI148" s="6">
        <v>10.768654092549262</v>
      </c>
      <c r="FJ148" s="6">
        <v>10.045920672278822</v>
      </c>
      <c r="FK148" s="6">
        <v>11.137226841099613</v>
      </c>
      <c r="FL148" s="6">
        <v>10.826971742697772</v>
      </c>
      <c r="FM148" s="6">
        <v>10.342533066465474</v>
      </c>
      <c r="FN148" s="6">
        <v>10.129856557119709</v>
      </c>
      <c r="FO148" s="6">
        <v>9.6410952200463171</v>
      </c>
      <c r="FP148" s="6">
        <v>9.0033713100720867</v>
      </c>
      <c r="FQ148" s="6">
        <v>8.4671351096184253</v>
      </c>
      <c r="FR148" s="6">
        <v>8.1019454059573111</v>
      </c>
      <c r="FS148" s="6">
        <v>7.2041861330660888</v>
      </c>
      <c r="FT148" s="6">
        <v>6.9844779743867793</v>
      </c>
      <c r="FU148" s="6">
        <v>7.1044647088322188</v>
      </c>
      <c r="FV148" s="6">
        <v>7.1416133673988229</v>
      </c>
      <c r="FW148" s="6">
        <v>7.317613870584605</v>
      </c>
      <c r="FX148" s="6">
        <v>7.3168778908705399</v>
      </c>
      <c r="FY148" s="6">
        <v>7.2708119323027027</v>
      </c>
      <c r="FZ148" s="6">
        <v>7.3165360924098408</v>
      </c>
      <c r="GA148" s="6" t="s">
        <v>220</v>
      </c>
      <c r="GB148" s="6" t="s">
        <v>220</v>
      </c>
      <c r="GC148" s="6" t="s">
        <v>220</v>
      </c>
      <c r="GD148" s="6" t="s">
        <v>220</v>
      </c>
      <c r="GE148" s="6" t="s">
        <v>220</v>
      </c>
      <c r="GF148" s="6" t="s">
        <v>220</v>
      </c>
      <c r="GG148" s="6" t="s">
        <v>220</v>
      </c>
      <c r="GH148" s="6" t="s">
        <v>220</v>
      </c>
      <c r="GI148" s="6" t="s">
        <v>220</v>
      </c>
      <c r="GJ148" s="6" t="s">
        <v>220</v>
      </c>
      <c r="GK148" s="6" t="s">
        <v>220</v>
      </c>
      <c r="GL148" s="6" t="s">
        <v>220</v>
      </c>
      <c r="GM148" s="5">
        <v>471935</v>
      </c>
      <c r="GN148" s="5">
        <v>468258</v>
      </c>
      <c r="GO148" s="5">
        <v>464386</v>
      </c>
      <c r="GP148" s="5">
        <v>461248</v>
      </c>
      <c r="GQ148" s="5">
        <v>457737</v>
      </c>
      <c r="GR148" s="5">
        <v>454396</v>
      </c>
      <c r="GS148" s="5">
        <v>451780</v>
      </c>
      <c r="GT148" s="5">
        <v>449652</v>
      </c>
      <c r="GU148" s="5">
        <v>448344</v>
      </c>
      <c r="GV148" s="5">
        <v>446593</v>
      </c>
      <c r="GW148" s="5">
        <v>440292</v>
      </c>
      <c r="GX148" s="5">
        <v>440935</v>
      </c>
      <c r="GY148" s="5">
        <v>435561</v>
      </c>
      <c r="GZ148" s="5">
        <v>383680</v>
      </c>
      <c r="HA148" s="5">
        <v>372703</v>
      </c>
      <c r="HB148" s="5">
        <v>362721</v>
      </c>
      <c r="HC148" s="5">
        <v>353255</v>
      </c>
      <c r="HD148" s="5">
        <v>342521</v>
      </c>
      <c r="HE148" s="5">
        <v>336614</v>
      </c>
      <c r="HF148" s="5">
        <v>328519</v>
      </c>
      <c r="HG148" s="5" t="s">
        <v>220</v>
      </c>
      <c r="HH148" s="5" t="s">
        <v>220</v>
      </c>
      <c r="HI148" s="5" t="s">
        <v>220</v>
      </c>
      <c r="HJ148" s="5" t="s">
        <v>220</v>
      </c>
      <c r="HK148" s="5" t="s">
        <v>220</v>
      </c>
      <c r="HL148" s="5" t="s">
        <v>220</v>
      </c>
      <c r="HM148" s="5" t="s">
        <v>220</v>
      </c>
      <c r="HN148" s="5" t="s">
        <v>220</v>
      </c>
      <c r="HO148" s="5" t="s">
        <v>220</v>
      </c>
      <c r="HP148" s="5" t="s">
        <v>220</v>
      </c>
      <c r="HQ148" s="5" t="s">
        <v>220</v>
      </c>
      <c r="HR148" s="5" t="s">
        <v>220</v>
      </c>
      <c r="HS148" s="5">
        <v>530259</v>
      </c>
      <c r="HT148" s="5">
        <v>526346</v>
      </c>
      <c r="HU148" s="5">
        <v>521984</v>
      </c>
      <c r="HV148" s="5">
        <v>517739</v>
      </c>
      <c r="HW148" s="5">
        <v>514899</v>
      </c>
      <c r="HX148" s="5">
        <v>511235</v>
      </c>
      <c r="HY148" s="5">
        <v>508248</v>
      </c>
      <c r="HZ148" s="5">
        <v>505570</v>
      </c>
      <c r="IA148" s="5">
        <v>503963</v>
      </c>
      <c r="IB148" s="5">
        <v>501787</v>
      </c>
      <c r="IC148" s="5">
        <v>495043</v>
      </c>
      <c r="ID148" s="5">
        <v>495284</v>
      </c>
      <c r="IE148" s="5">
        <v>489410</v>
      </c>
      <c r="IF148" s="5">
        <v>430211</v>
      </c>
      <c r="IG148" s="5">
        <v>417986</v>
      </c>
      <c r="IH148" s="5">
        <v>406968</v>
      </c>
      <c r="II148" s="5">
        <v>396303</v>
      </c>
      <c r="IJ148" s="5">
        <v>384478</v>
      </c>
      <c r="IK148" s="5">
        <v>377589</v>
      </c>
      <c r="IL148" s="5">
        <v>368506</v>
      </c>
      <c r="IM148" s="5" t="s">
        <v>220</v>
      </c>
      <c r="IN148" s="5" t="s">
        <v>220</v>
      </c>
      <c r="IO148" s="5" t="s">
        <v>220</v>
      </c>
      <c r="IP148" s="5" t="s">
        <v>220</v>
      </c>
      <c r="IQ148" s="5" t="s">
        <v>220</v>
      </c>
      <c r="IR148" s="5" t="s">
        <v>220</v>
      </c>
      <c r="IS148" s="5" t="s">
        <v>220</v>
      </c>
      <c r="IT148" s="5" t="s">
        <v>220</v>
      </c>
      <c r="IU148" s="5" t="s">
        <v>220</v>
      </c>
      <c r="IV148" s="5" t="s">
        <v>220</v>
      </c>
      <c r="IW148" s="5" t="s">
        <v>220</v>
      </c>
      <c r="IX148" s="5" t="s">
        <v>220</v>
      </c>
      <c r="IY148">
        <v>9013639</v>
      </c>
      <c r="IZ148">
        <v>8853054</v>
      </c>
      <c r="JA148">
        <v>8734397</v>
      </c>
      <c r="JB148">
        <v>8951524</v>
      </c>
      <c r="JC148">
        <v>8986070</v>
      </c>
      <c r="JD148">
        <v>9037310</v>
      </c>
      <c r="JE148">
        <v>9285994</v>
      </c>
      <c r="JF148">
        <v>9396214</v>
      </c>
      <c r="JG148">
        <v>9289567</v>
      </c>
      <c r="JH148">
        <v>9090828</v>
      </c>
      <c r="JI148">
        <v>8867533</v>
      </c>
      <c r="JJ148">
        <v>9162355</v>
      </c>
      <c r="JK148">
        <v>9371704</v>
      </c>
      <c r="JL148">
        <v>7957531</v>
      </c>
      <c r="JM148">
        <v>7685294</v>
      </c>
      <c r="JN148">
        <v>7471491</v>
      </c>
      <c r="JO148">
        <v>7352711</v>
      </c>
      <c r="JP148">
        <v>7406506</v>
      </c>
      <c r="JQ148">
        <v>7255297</v>
      </c>
      <c r="JR148">
        <v>7088942</v>
      </c>
      <c r="JS148" t="s">
        <v>220</v>
      </c>
      <c r="JT148" t="s">
        <v>220</v>
      </c>
      <c r="JU148" t="s">
        <v>220</v>
      </c>
      <c r="JV148" t="s">
        <v>220</v>
      </c>
      <c r="JW148" t="s">
        <v>220</v>
      </c>
      <c r="JX148" t="s">
        <v>220</v>
      </c>
      <c r="JY148" t="s">
        <v>220</v>
      </c>
      <c r="JZ148" t="s">
        <v>220</v>
      </c>
      <c r="KA148" t="s">
        <v>220</v>
      </c>
      <c r="KB148" t="s">
        <v>220</v>
      </c>
      <c r="KC148" t="s">
        <v>220</v>
      </c>
      <c r="KD148" t="s">
        <v>220</v>
      </c>
    </row>
    <row r="149" spans="1:290" hidden="1" x14ac:dyDescent="0.3">
      <c r="A149" s="1" t="s">
        <v>147</v>
      </c>
      <c r="B149" s="2">
        <v>4057023</v>
      </c>
      <c r="C149" s="5">
        <v>6272704</v>
      </c>
      <c r="D149" s="5">
        <v>6452556</v>
      </c>
      <c r="E149" s="5">
        <v>5943163</v>
      </c>
      <c r="F149" s="5">
        <v>6228608</v>
      </c>
      <c r="G149" s="5">
        <v>6113729</v>
      </c>
      <c r="H149" s="5">
        <v>6320906</v>
      </c>
      <c r="I149" s="5">
        <v>6289643</v>
      </c>
      <c r="J149" s="5">
        <v>6393316</v>
      </c>
      <c r="K149" s="5">
        <v>6740863</v>
      </c>
      <c r="L149" s="5">
        <v>6594608</v>
      </c>
      <c r="M149" s="5">
        <v>6003522</v>
      </c>
      <c r="N149" s="5">
        <v>5996759</v>
      </c>
      <c r="O149" s="5">
        <v>5962343</v>
      </c>
      <c r="P149" s="5">
        <v>6021196</v>
      </c>
      <c r="Q149" s="5">
        <v>6009425</v>
      </c>
      <c r="R149" s="5">
        <v>5590361</v>
      </c>
      <c r="S149" s="5">
        <v>5718453</v>
      </c>
      <c r="T149" s="5">
        <v>5755212</v>
      </c>
      <c r="U149" s="5">
        <v>5784816</v>
      </c>
      <c r="V149" s="5">
        <v>5699636</v>
      </c>
      <c r="W149" s="5">
        <v>5336144</v>
      </c>
      <c r="X149" s="5">
        <v>5771728</v>
      </c>
      <c r="Y149" s="5">
        <v>5054134</v>
      </c>
      <c r="Z149" s="5">
        <v>5097848</v>
      </c>
      <c r="AA149" s="5">
        <v>4752363</v>
      </c>
      <c r="AB149" s="5">
        <v>4748740</v>
      </c>
      <c r="AC149" s="5">
        <v>4713629</v>
      </c>
      <c r="AD149" s="5">
        <v>4139572</v>
      </c>
      <c r="AE149" s="5">
        <v>4551367</v>
      </c>
      <c r="AF149" s="5">
        <v>4374737</v>
      </c>
      <c r="AG149" s="5">
        <v>4061881</v>
      </c>
      <c r="AH149" s="5">
        <v>4152347</v>
      </c>
      <c r="AI149" s="5">
        <v>20409261</v>
      </c>
      <c r="AJ149" s="5">
        <v>20679610</v>
      </c>
      <c r="AK149" s="5">
        <v>19052676</v>
      </c>
      <c r="AL149" s="5">
        <v>19425199</v>
      </c>
      <c r="AM149" s="5">
        <v>18916965</v>
      </c>
      <c r="AN149" s="5">
        <v>19517893</v>
      </c>
      <c r="AO149" s="5">
        <v>19239394</v>
      </c>
      <c r="AP149" s="5">
        <v>20206053</v>
      </c>
      <c r="AQ149" s="5">
        <v>19714460</v>
      </c>
      <c r="AR149" s="5">
        <v>19659955</v>
      </c>
      <c r="AS149" s="5">
        <v>19207364</v>
      </c>
      <c r="AT149" s="5">
        <v>19839160</v>
      </c>
      <c r="AU149" s="5">
        <v>19526455</v>
      </c>
      <c r="AV149" s="5">
        <v>19082733</v>
      </c>
      <c r="AW149" s="5">
        <v>18473776</v>
      </c>
      <c r="AX149" s="5">
        <v>16352704</v>
      </c>
      <c r="AY149" s="5">
        <v>17985704</v>
      </c>
      <c r="AZ149" s="5">
        <v>16988400</v>
      </c>
      <c r="BA149" s="5">
        <v>18666748</v>
      </c>
      <c r="BB149" s="5">
        <v>17607266</v>
      </c>
      <c r="BC149" s="5">
        <v>16620553</v>
      </c>
      <c r="BD149" s="5">
        <v>16862138</v>
      </c>
      <c r="BE149" s="5">
        <v>15615735</v>
      </c>
      <c r="BF149" s="5">
        <v>15867905</v>
      </c>
      <c r="BG149" s="5">
        <v>15183793</v>
      </c>
      <c r="BH149" s="5">
        <v>15140613</v>
      </c>
      <c r="BI149" s="5">
        <v>14160706</v>
      </c>
      <c r="BJ149" s="5">
        <v>13400955</v>
      </c>
      <c r="BK149" s="5">
        <v>13540358</v>
      </c>
      <c r="BL149" s="5">
        <v>13196341</v>
      </c>
      <c r="BM149" s="5">
        <v>12428409</v>
      </c>
      <c r="BN149" s="5">
        <v>12335910</v>
      </c>
      <c r="BO149" s="6">
        <v>10.1403158829111</v>
      </c>
      <c r="BP149" s="6">
        <v>10.360220043034101</v>
      </c>
      <c r="BQ149" s="6">
        <v>10.11925804491648</v>
      </c>
      <c r="BR149" s="6">
        <v>8.6243346828055305</v>
      </c>
      <c r="BS149" s="6">
        <v>9.0693748447142397</v>
      </c>
      <c r="BT149" s="6">
        <v>8.8780785539288107</v>
      </c>
      <c r="BU149" s="6">
        <v>8.4336424181785805</v>
      </c>
      <c r="BV149" s="6">
        <v>8.0141823116517301</v>
      </c>
      <c r="BW149" s="6">
        <v>8.4915536779192795</v>
      </c>
      <c r="BX149" s="6">
        <v>7.9458399953416396</v>
      </c>
      <c r="BY149" s="6">
        <v>7.3580641496774701</v>
      </c>
      <c r="BZ149" s="6">
        <v>9.2916023472012093</v>
      </c>
      <c r="CA149" s="6">
        <v>8.1002216746000606</v>
      </c>
      <c r="CB149" s="6">
        <v>8.4096249316580902</v>
      </c>
      <c r="CC149" s="6">
        <v>7.5476771904133901</v>
      </c>
      <c r="CD149" s="6">
        <v>7.0759473314871704</v>
      </c>
      <c r="CE149" s="6">
        <v>7.04716817642813</v>
      </c>
      <c r="CF149" s="6">
        <v>5.4856536996378198</v>
      </c>
      <c r="CG149" s="6">
        <v>6.59512765833865</v>
      </c>
      <c r="CH149" s="6">
        <v>6.3195614597142598</v>
      </c>
      <c r="CI149" s="6" t="s">
        <v>220</v>
      </c>
      <c r="CJ149" s="6" t="s">
        <v>220</v>
      </c>
      <c r="CK149" s="6" t="s">
        <v>220</v>
      </c>
      <c r="CL149" s="6" t="s">
        <v>220</v>
      </c>
      <c r="CM149" s="6" t="s">
        <v>220</v>
      </c>
      <c r="CN149" s="6" t="s">
        <v>220</v>
      </c>
      <c r="CO149" s="6" t="s">
        <v>220</v>
      </c>
      <c r="CP149" s="6" t="s">
        <v>220</v>
      </c>
      <c r="CQ149" s="6" t="s">
        <v>220</v>
      </c>
      <c r="CR149" s="6" t="s">
        <v>220</v>
      </c>
      <c r="CS149" s="6" t="s">
        <v>220</v>
      </c>
      <c r="CT149" s="6" t="s">
        <v>220</v>
      </c>
      <c r="CU149" s="6">
        <v>7.4674672894451204</v>
      </c>
      <c r="CV149" s="6">
        <v>7.76333286324006</v>
      </c>
      <c r="CW149" s="6">
        <v>7.5125762129795604</v>
      </c>
      <c r="CX149" s="6">
        <v>6.4353098680125598</v>
      </c>
      <c r="CY149" s="6">
        <v>7.0743244692306098</v>
      </c>
      <c r="CZ149" s="6">
        <v>7.1081988418663098</v>
      </c>
      <c r="DA149" s="6">
        <v>6.7283773025195597</v>
      </c>
      <c r="DB149" s="6">
        <v>6.2562035302352603</v>
      </c>
      <c r="DC149" s="6">
        <v>6.9067556960197196</v>
      </c>
      <c r="DD149" s="6">
        <v>6.4523494552257201</v>
      </c>
      <c r="DE149" s="6">
        <v>5.89703236296267</v>
      </c>
      <c r="DF149" s="6">
        <v>8.0057023257102902</v>
      </c>
      <c r="DG149" s="6">
        <v>6.8746238290545199</v>
      </c>
      <c r="DH149" s="6">
        <v>7.2693682335422798</v>
      </c>
      <c r="DI149" s="6">
        <v>6.4839029653827698</v>
      </c>
      <c r="DJ149" s="6">
        <v>5.9892259945133901</v>
      </c>
      <c r="DK149" s="6">
        <v>5.9450355899471496</v>
      </c>
      <c r="DL149" s="6">
        <v>4.4685212448059897</v>
      </c>
      <c r="DM149" s="6">
        <v>5.4434616042349697</v>
      </c>
      <c r="DN149" s="6">
        <v>5.1676097177128302</v>
      </c>
      <c r="DO149" s="6" t="s">
        <v>220</v>
      </c>
      <c r="DP149" s="6" t="s">
        <v>220</v>
      </c>
      <c r="DQ149" s="6" t="s">
        <v>220</v>
      </c>
      <c r="DR149" s="6" t="s">
        <v>220</v>
      </c>
      <c r="DS149" s="6" t="s">
        <v>220</v>
      </c>
      <c r="DT149" s="6" t="s">
        <v>220</v>
      </c>
      <c r="DU149" s="6" t="s">
        <v>220</v>
      </c>
      <c r="DV149" s="6" t="s">
        <v>220</v>
      </c>
      <c r="DW149" s="6" t="s">
        <v>220</v>
      </c>
      <c r="DX149" s="6" t="s">
        <v>220</v>
      </c>
      <c r="DY149" s="6" t="s">
        <v>220</v>
      </c>
      <c r="DZ149" s="6" t="s">
        <v>220</v>
      </c>
      <c r="EA149" s="6">
        <v>10.140315882911102</v>
      </c>
      <c r="EB149" s="6">
        <v>10.36022004303411</v>
      </c>
      <c r="EC149" s="6">
        <v>10.119258044916487</v>
      </c>
      <c r="ED149" s="6">
        <v>8.6243346828055323</v>
      </c>
      <c r="EE149" s="6">
        <v>9.0693748447142486</v>
      </c>
      <c r="EF149" s="6">
        <v>8.8780785539288196</v>
      </c>
      <c r="EG149" s="6">
        <v>8.4336424181785841</v>
      </c>
      <c r="EH149" s="6">
        <v>8.0141823116517319</v>
      </c>
      <c r="EI149" s="6">
        <v>8.4915536779192813</v>
      </c>
      <c r="EJ149" s="6">
        <v>7.9458399953416485</v>
      </c>
      <c r="EK149" s="6">
        <v>7.3580641496774728</v>
      </c>
      <c r="EL149" s="6">
        <v>9.2916023472012128</v>
      </c>
      <c r="EM149" s="6">
        <v>8.1002216746000695</v>
      </c>
      <c r="EN149" s="6">
        <v>8.4096249316580955</v>
      </c>
      <c r="EO149" s="6">
        <v>7.5476771904133919</v>
      </c>
      <c r="EP149" s="6">
        <v>7.0759473314871792</v>
      </c>
      <c r="EQ149" s="6">
        <v>7.0471681764281353</v>
      </c>
      <c r="ER149" s="6">
        <v>5.4856536996378242</v>
      </c>
      <c r="ES149" s="6">
        <v>6.595127658338658</v>
      </c>
      <c r="ET149" s="6">
        <v>6.3195614597142695</v>
      </c>
      <c r="EU149" s="6" t="s">
        <v>220</v>
      </c>
      <c r="EV149" s="6" t="s">
        <v>220</v>
      </c>
      <c r="EW149" s="6" t="s">
        <v>220</v>
      </c>
      <c r="EX149" s="6" t="s">
        <v>220</v>
      </c>
      <c r="EY149" s="6" t="s">
        <v>220</v>
      </c>
      <c r="EZ149" s="6" t="s">
        <v>220</v>
      </c>
      <c r="FA149" s="6" t="s">
        <v>220</v>
      </c>
      <c r="FB149" s="6" t="s">
        <v>220</v>
      </c>
      <c r="FC149" s="6" t="s">
        <v>220</v>
      </c>
      <c r="FD149" s="6" t="s">
        <v>220</v>
      </c>
      <c r="FE149" s="6" t="s">
        <v>220</v>
      </c>
      <c r="FF149" s="6" t="s">
        <v>220</v>
      </c>
      <c r="FG149" s="6">
        <v>7.4674672894451284</v>
      </c>
      <c r="FH149" s="6">
        <v>7.7633328632400671</v>
      </c>
      <c r="FI149" s="6">
        <v>7.512576212979563</v>
      </c>
      <c r="FJ149" s="6">
        <v>6.4353098680125616</v>
      </c>
      <c r="FK149" s="6">
        <v>7.0743244692306115</v>
      </c>
      <c r="FL149" s="6">
        <v>7.1081988418663169</v>
      </c>
      <c r="FM149" s="6">
        <v>6.728377302519565</v>
      </c>
      <c r="FN149" s="6">
        <v>6.2562035302352621</v>
      </c>
      <c r="FO149" s="6">
        <v>6.9067556960197267</v>
      </c>
      <c r="FP149" s="6">
        <v>6.4523494552257237</v>
      </c>
      <c r="FQ149" s="6">
        <v>5.897032362962678</v>
      </c>
      <c r="FR149" s="6">
        <v>8.0057023257102919</v>
      </c>
      <c r="FS149" s="6">
        <v>6.8746238290545225</v>
      </c>
      <c r="FT149" s="6">
        <v>7.2693682335422807</v>
      </c>
      <c r="FU149" s="6">
        <v>6.4839029653827707</v>
      </c>
      <c r="FV149" s="6">
        <v>5.9892259945133945</v>
      </c>
      <c r="FW149" s="6">
        <v>5.9450355899471559</v>
      </c>
      <c r="FX149" s="6">
        <v>4.4685212448059906</v>
      </c>
      <c r="FY149" s="6">
        <v>5.4434616042349786</v>
      </c>
      <c r="FZ149" s="6">
        <v>5.167609717712832</v>
      </c>
      <c r="GA149" s="6" t="s">
        <v>220</v>
      </c>
      <c r="GB149" s="6" t="s">
        <v>220</v>
      </c>
      <c r="GC149" s="6" t="s">
        <v>220</v>
      </c>
      <c r="GD149" s="6" t="s">
        <v>220</v>
      </c>
      <c r="GE149" s="6" t="s">
        <v>220</v>
      </c>
      <c r="GF149" s="6" t="s">
        <v>220</v>
      </c>
      <c r="GG149" s="6" t="s">
        <v>220</v>
      </c>
      <c r="GH149" s="6" t="s">
        <v>220</v>
      </c>
      <c r="GI149" s="6" t="s">
        <v>220</v>
      </c>
      <c r="GJ149" s="6" t="s">
        <v>220</v>
      </c>
      <c r="GK149" s="6" t="s">
        <v>220</v>
      </c>
      <c r="GL149" s="6" t="s">
        <v>220</v>
      </c>
      <c r="GM149" s="5">
        <v>479194</v>
      </c>
      <c r="GN149" s="5">
        <v>476941</v>
      </c>
      <c r="GO149" s="5">
        <v>472622</v>
      </c>
      <c r="GP149" s="5">
        <v>470006</v>
      </c>
      <c r="GQ149" s="5">
        <v>467311</v>
      </c>
      <c r="GR149" s="5">
        <v>465014</v>
      </c>
      <c r="GS149" s="5">
        <v>462395</v>
      </c>
      <c r="GT149" s="5">
        <v>459941</v>
      </c>
      <c r="GU149" s="5">
        <v>458166</v>
      </c>
      <c r="GV149" s="5">
        <v>457906</v>
      </c>
      <c r="GW149" s="5">
        <v>455529</v>
      </c>
      <c r="GX149" s="5">
        <v>452118</v>
      </c>
      <c r="GY149" s="5">
        <v>449158</v>
      </c>
      <c r="GZ149" s="5">
        <v>444617</v>
      </c>
      <c r="HA149" s="5">
        <v>440504</v>
      </c>
      <c r="HB149" s="5">
        <v>437026</v>
      </c>
      <c r="HC149" s="5">
        <v>434589</v>
      </c>
      <c r="HD149" s="5">
        <v>436307</v>
      </c>
      <c r="HE149" s="5">
        <v>434936</v>
      </c>
      <c r="HF149" s="5">
        <v>432421</v>
      </c>
      <c r="HG149" s="5" t="s">
        <v>220</v>
      </c>
      <c r="HH149" s="5" t="s">
        <v>220</v>
      </c>
      <c r="HI149" s="5" t="s">
        <v>220</v>
      </c>
      <c r="HJ149" s="5" t="s">
        <v>220</v>
      </c>
      <c r="HK149" s="5" t="s">
        <v>220</v>
      </c>
      <c r="HL149" s="5" t="s">
        <v>220</v>
      </c>
      <c r="HM149" s="5" t="s">
        <v>220</v>
      </c>
      <c r="HN149" s="5" t="s">
        <v>220</v>
      </c>
      <c r="HO149" s="5" t="s">
        <v>220</v>
      </c>
      <c r="HP149" s="5" t="s">
        <v>220</v>
      </c>
      <c r="HQ149" s="5" t="s">
        <v>220</v>
      </c>
      <c r="HR149" s="5" t="s">
        <v>220</v>
      </c>
      <c r="HS149" s="5">
        <v>557421</v>
      </c>
      <c r="HT149" s="5">
        <v>554499</v>
      </c>
      <c r="HU149" s="5">
        <v>550022</v>
      </c>
      <c r="HV149" s="5">
        <v>547142</v>
      </c>
      <c r="HW149" s="5">
        <v>544110</v>
      </c>
      <c r="HX149" s="5">
        <v>541107</v>
      </c>
      <c r="HY149" s="5">
        <v>538053</v>
      </c>
      <c r="HZ149" s="5">
        <v>534948</v>
      </c>
      <c r="IA149" s="5">
        <v>532395</v>
      </c>
      <c r="IB149" s="5">
        <v>531849</v>
      </c>
      <c r="IC149" s="5">
        <v>529267</v>
      </c>
      <c r="ID149" s="5">
        <v>525801</v>
      </c>
      <c r="IE149" s="5">
        <v>522419</v>
      </c>
      <c r="IF149" s="5">
        <v>516875</v>
      </c>
      <c r="IG149" s="5">
        <v>511924</v>
      </c>
      <c r="IH149" s="5">
        <v>507214</v>
      </c>
      <c r="II149" s="5">
        <v>503574</v>
      </c>
      <c r="IJ149" s="5">
        <v>503683</v>
      </c>
      <c r="IK149" s="5">
        <v>499968</v>
      </c>
      <c r="IL149" s="5">
        <v>496714</v>
      </c>
      <c r="IM149" s="5" t="s">
        <v>220</v>
      </c>
      <c r="IN149" s="5" t="s">
        <v>220</v>
      </c>
      <c r="IO149" s="5" t="s">
        <v>220</v>
      </c>
      <c r="IP149" s="5" t="s">
        <v>220</v>
      </c>
      <c r="IQ149" s="5" t="s">
        <v>220</v>
      </c>
      <c r="IR149" s="5" t="s">
        <v>220</v>
      </c>
      <c r="IS149" s="5" t="s">
        <v>220</v>
      </c>
      <c r="IT149" s="5" t="s">
        <v>220</v>
      </c>
      <c r="IU149" s="5" t="s">
        <v>220</v>
      </c>
      <c r="IV149" s="5" t="s">
        <v>220</v>
      </c>
      <c r="IW149" s="5" t="s">
        <v>220</v>
      </c>
      <c r="IX149" s="5" t="s">
        <v>220</v>
      </c>
      <c r="IY149">
        <v>18555555</v>
      </c>
      <c r="IZ149">
        <v>18840233</v>
      </c>
      <c r="JA149">
        <v>18026293</v>
      </c>
      <c r="JB149">
        <v>18284543</v>
      </c>
      <c r="JC149">
        <v>17905328</v>
      </c>
      <c r="JD149">
        <v>17947669</v>
      </c>
      <c r="JE149">
        <v>17681663</v>
      </c>
      <c r="JF149">
        <v>17963562</v>
      </c>
      <c r="JG149">
        <v>18197444</v>
      </c>
      <c r="JH149">
        <v>17916962</v>
      </c>
      <c r="JI149">
        <v>16955308</v>
      </c>
      <c r="JJ149">
        <v>17753458</v>
      </c>
      <c r="JK149">
        <v>17910740</v>
      </c>
      <c r="JL149">
        <v>17845471</v>
      </c>
      <c r="JM149">
        <v>17782561</v>
      </c>
      <c r="JN149">
        <v>16987554</v>
      </c>
      <c r="JO149">
        <v>16719328</v>
      </c>
      <c r="JP149">
        <v>16466566</v>
      </c>
      <c r="JQ149">
        <v>16805942</v>
      </c>
      <c r="JR149">
        <v>16429298</v>
      </c>
      <c r="JS149" t="s">
        <v>220</v>
      </c>
      <c r="JT149" t="s">
        <v>220</v>
      </c>
      <c r="JU149" t="s">
        <v>220</v>
      </c>
      <c r="JV149" t="s">
        <v>220</v>
      </c>
      <c r="JW149" t="s">
        <v>220</v>
      </c>
      <c r="JX149" t="s">
        <v>220</v>
      </c>
      <c r="JY149" t="s">
        <v>220</v>
      </c>
      <c r="JZ149" t="s">
        <v>220</v>
      </c>
      <c r="KA149" t="s">
        <v>220</v>
      </c>
      <c r="KB149" t="s">
        <v>220</v>
      </c>
      <c r="KC149" t="s">
        <v>220</v>
      </c>
      <c r="KD149" t="s">
        <v>220</v>
      </c>
    </row>
    <row r="150" spans="1:290" hidden="1" x14ac:dyDescent="0.3">
      <c r="A150" s="1" t="s">
        <v>148</v>
      </c>
      <c r="B150" s="2">
        <v>4057095</v>
      </c>
      <c r="C150" s="5">
        <v>13356402</v>
      </c>
      <c r="D150" s="5">
        <v>13810273</v>
      </c>
      <c r="E150" s="5">
        <v>13069018</v>
      </c>
      <c r="F150" s="5">
        <v>13705669</v>
      </c>
      <c r="G150" s="5">
        <v>13675003</v>
      </c>
      <c r="H150" s="5">
        <v>13080766</v>
      </c>
      <c r="I150" s="5">
        <v>13490133</v>
      </c>
      <c r="J150" s="5">
        <v>13543739</v>
      </c>
      <c r="K150" s="5">
        <v>13803065</v>
      </c>
      <c r="L150" s="5">
        <v>14197410</v>
      </c>
      <c r="M150" s="5">
        <v>12991925</v>
      </c>
      <c r="N150" s="5">
        <v>13617663</v>
      </c>
      <c r="O150" s="5">
        <v>13958115</v>
      </c>
      <c r="P150" s="5">
        <v>13393078</v>
      </c>
      <c r="Q150" s="5">
        <v>14039373</v>
      </c>
      <c r="R150" s="5">
        <v>13116744</v>
      </c>
      <c r="S150" s="5">
        <v>12800562</v>
      </c>
      <c r="T150" s="5">
        <v>12867023</v>
      </c>
      <c r="U150" s="5">
        <v>11961951</v>
      </c>
      <c r="V150" s="5">
        <v>11532511</v>
      </c>
      <c r="W150" s="5">
        <v>11747256</v>
      </c>
      <c r="X150" s="5">
        <v>11142843</v>
      </c>
      <c r="Y150" s="5">
        <v>10561953</v>
      </c>
      <c r="Z150" s="5">
        <v>10824766</v>
      </c>
      <c r="AA150" s="5">
        <v>10885479</v>
      </c>
      <c r="AB150" s="5">
        <v>10594134</v>
      </c>
      <c r="AC150" s="5">
        <v>10631402</v>
      </c>
      <c r="AD150" s="5">
        <v>9816046</v>
      </c>
      <c r="AE150" s="5">
        <v>10505547</v>
      </c>
      <c r="AF150" s="5">
        <v>9875569</v>
      </c>
      <c r="AG150" s="5">
        <v>9950773</v>
      </c>
      <c r="AH150" s="5">
        <v>9941004</v>
      </c>
      <c r="AI150" s="5">
        <v>40860792</v>
      </c>
      <c r="AJ150" s="5">
        <v>42034800</v>
      </c>
      <c r="AK150" s="5">
        <v>40894038</v>
      </c>
      <c r="AL150" s="5">
        <v>42288312</v>
      </c>
      <c r="AM150" s="5">
        <v>43533905</v>
      </c>
      <c r="AN150" s="5">
        <v>42728622</v>
      </c>
      <c r="AO150" s="5">
        <v>44103026</v>
      </c>
      <c r="AP150" s="5">
        <v>45810032</v>
      </c>
      <c r="AQ150" s="5">
        <v>46692195</v>
      </c>
      <c r="AR150" s="5">
        <v>47721323</v>
      </c>
      <c r="AS150" s="5">
        <v>46136327</v>
      </c>
      <c r="AT150" s="5">
        <v>48148882</v>
      </c>
      <c r="AU150" s="5">
        <v>49240103</v>
      </c>
      <c r="AV150" s="5">
        <v>48216234</v>
      </c>
      <c r="AW150" s="5">
        <v>49367960</v>
      </c>
      <c r="AX150" s="5">
        <v>48085835</v>
      </c>
      <c r="AY150" s="5">
        <v>46774762</v>
      </c>
      <c r="AZ150" s="5">
        <v>47085114</v>
      </c>
      <c r="BA150" s="5">
        <v>45421055</v>
      </c>
      <c r="BB150" s="5">
        <v>53504430</v>
      </c>
      <c r="BC150" s="5">
        <v>50032871</v>
      </c>
      <c r="BD150" s="5">
        <v>46904763</v>
      </c>
      <c r="BE150" s="5">
        <v>49356020</v>
      </c>
      <c r="BF150" s="5">
        <v>41473160</v>
      </c>
      <c r="BG150" s="5">
        <v>40283045</v>
      </c>
      <c r="BH150" s="5">
        <v>39982881</v>
      </c>
      <c r="BI150" s="5">
        <v>40525788</v>
      </c>
      <c r="BJ150" s="5">
        <v>39038418</v>
      </c>
      <c r="BK150" s="5">
        <v>38973175</v>
      </c>
      <c r="BL150" s="5">
        <v>36722807</v>
      </c>
      <c r="BM150" s="5">
        <v>37270702</v>
      </c>
      <c r="BN150" s="5">
        <v>36482585</v>
      </c>
      <c r="BO150" s="6">
        <v>16.70393923010533</v>
      </c>
      <c r="BP150" s="6">
        <v>15.72673807684497</v>
      </c>
      <c r="BQ150" s="6">
        <v>16.162582659939002</v>
      </c>
      <c r="BR150" s="6">
        <v>16.464538895785498</v>
      </c>
      <c r="BS150" s="6">
        <v>16.496007976738841</v>
      </c>
      <c r="BT150" s="6">
        <v>16.574316344595921</v>
      </c>
      <c r="BU150" s="6">
        <v>16.455847198265069</v>
      </c>
      <c r="BV150" s="6">
        <v>16.4060987345357</v>
      </c>
      <c r="BW150" s="6">
        <v>16.573395835437811</v>
      </c>
      <c r="BX150" s="6">
        <v>16.344438383377021</v>
      </c>
      <c r="BY150" s="6">
        <v>16.285818222348389</v>
      </c>
      <c r="BZ150" s="6">
        <v>15.310828330909381</v>
      </c>
      <c r="CA150" s="6">
        <v>13.64599732843582</v>
      </c>
      <c r="CB150" s="6">
        <v>12.791110687002661</v>
      </c>
      <c r="CC150" s="6">
        <v>11.71417859195051</v>
      </c>
      <c r="CD150" s="6">
        <v>11.379588881054779</v>
      </c>
      <c r="CE150" s="6">
        <v>10.452037178078781</v>
      </c>
      <c r="CF150" s="6">
        <v>9.8212368473374898</v>
      </c>
      <c r="CG150" s="6">
        <v>9.4543161771754303</v>
      </c>
      <c r="CH150" s="6">
        <v>9.5540942632863395</v>
      </c>
      <c r="CI150" s="6" t="s">
        <v>220</v>
      </c>
      <c r="CJ150" s="6" t="s">
        <v>220</v>
      </c>
      <c r="CK150" s="6" t="s">
        <v>220</v>
      </c>
      <c r="CL150" s="6" t="s">
        <v>220</v>
      </c>
      <c r="CM150" s="6" t="s">
        <v>220</v>
      </c>
      <c r="CN150" s="6" t="s">
        <v>220</v>
      </c>
      <c r="CO150" s="6" t="s">
        <v>220</v>
      </c>
      <c r="CP150" s="6" t="s">
        <v>220</v>
      </c>
      <c r="CQ150" s="6" t="s">
        <v>220</v>
      </c>
      <c r="CR150" s="6" t="s">
        <v>220</v>
      </c>
      <c r="CS150" s="6" t="s">
        <v>220</v>
      </c>
      <c r="CT150" s="6" t="s">
        <v>220</v>
      </c>
      <c r="CU150" s="6">
        <v>14.47618020160421</v>
      </c>
      <c r="CV150" s="6">
        <v>13.92322966253839</v>
      </c>
      <c r="CW150" s="6">
        <v>14.17318199434677</v>
      </c>
      <c r="CX150" s="6">
        <v>14.56284468464276</v>
      </c>
      <c r="CY150" s="6">
        <v>14.64612282993086</v>
      </c>
      <c r="CZ150" s="6">
        <v>14.95417060896064</v>
      </c>
      <c r="DA150" s="6">
        <v>14.820598546206011</v>
      </c>
      <c r="DB150" s="6">
        <v>14.7845196669117</v>
      </c>
      <c r="DC150" s="6">
        <v>15.0722955007541</v>
      </c>
      <c r="DD150" s="6">
        <v>14.96447623822146</v>
      </c>
      <c r="DE150" s="6">
        <v>14.85029801835884</v>
      </c>
      <c r="DF150" s="6">
        <v>14.0312001654796</v>
      </c>
      <c r="DG150" s="6">
        <v>12.45400559305183</v>
      </c>
      <c r="DH150" s="6">
        <v>11.6469522802265</v>
      </c>
      <c r="DI150" s="6">
        <v>10.57430624550941</v>
      </c>
      <c r="DJ150" s="6">
        <v>10.13114129355988</v>
      </c>
      <c r="DK150" s="6">
        <v>9.0756447801199798</v>
      </c>
      <c r="DL150" s="6">
        <v>8.7565257662259306</v>
      </c>
      <c r="DM150" s="6">
        <v>8.9102869107478799</v>
      </c>
      <c r="DN150" s="6">
        <v>8.9431115520615005</v>
      </c>
      <c r="DO150" s="6" t="s">
        <v>220</v>
      </c>
      <c r="DP150" s="6" t="s">
        <v>220</v>
      </c>
      <c r="DQ150" s="6" t="s">
        <v>220</v>
      </c>
      <c r="DR150" s="6" t="s">
        <v>220</v>
      </c>
      <c r="DS150" s="6" t="s">
        <v>220</v>
      </c>
      <c r="DT150" s="6" t="s">
        <v>220</v>
      </c>
      <c r="DU150" s="6" t="s">
        <v>220</v>
      </c>
      <c r="DV150" s="6" t="s">
        <v>220</v>
      </c>
      <c r="DW150" s="6" t="s">
        <v>220</v>
      </c>
      <c r="DX150" s="6" t="s">
        <v>220</v>
      </c>
      <c r="DY150" s="6" t="s">
        <v>220</v>
      </c>
      <c r="DZ150" s="6" t="s">
        <v>220</v>
      </c>
      <c r="EA150" s="6">
        <v>15.452498700436038</v>
      </c>
      <c r="EB150" s="6">
        <v>14.484513486119102</v>
      </c>
      <c r="EC150" s="6">
        <v>14.617861877610085</v>
      </c>
      <c r="ED150" s="6">
        <v>15.1662498196914</v>
      </c>
      <c r="EE150" s="6">
        <v>15.291704140759604</v>
      </c>
      <c r="EF150" s="6">
        <v>15.007592063033618</v>
      </c>
      <c r="EG150" s="6">
        <v>14.737452922072748</v>
      </c>
      <c r="EH150" s="6">
        <v>14.884109919720101</v>
      </c>
      <c r="EI150" s="6">
        <v>15.717958294045562</v>
      </c>
      <c r="EJ150" s="6">
        <v>16.209308599244508</v>
      </c>
      <c r="EK150" s="6">
        <v>16.285363122505952</v>
      </c>
      <c r="EL150" s="6">
        <v>15.310747519600096</v>
      </c>
      <c r="EM150" s="6">
        <v>13.645997328435824</v>
      </c>
      <c r="EN150" s="6">
        <v>12.790918892442964</v>
      </c>
      <c r="EO150" s="6">
        <v>11.710273671053544</v>
      </c>
      <c r="EP150" s="6">
        <v>11.375234424446003</v>
      </c>
      <c r="EQ150" s="6">
        <v>10.447752215879271</v>
      </c>
      <c r="ER150" s="6">
        <v>9.802509080966832</v>
      </c>
      <c r="ES150" s="6">
        <v>9.4060074313964339</v>
      </c>
      <c r="ET150" s="6">
        <v>9.480363816691785</v>
      </c>
      <c r="EU150" s="6" t="s">
        <v>220</v>
      </c>
      <c r="EV150" s="6" t="s">
        <v>220</v>
      </c>
      <c r="EW150" s="6" t="s">
        <v>220</v>
      </c>
      <c r="EX150" s="6" t="s">
        <v>220</v>
      </c>
      <c r="EY150" s="6" t="s">
        <v>220</v>
      </c>
      <c r="EZ150" s="6" t="s">
        <v>220</v>
      </c>
      <c r="FA150" s="6" t="s">
        <v>220</v>
      </c>
      <c r="FB150" s="6" t="s">
        <v>220</v>
      </c>
      <c r="FC150" s="6" t="s">
        <v>220</v>
      </c>
      <c r="FD150" s="6" t="s">
        <v>220</v>
      </c>
      <c r="FE150" s="6" t="s">
        <v>220</v>
      </c>
      <c r="FF150" s="6" t="s">
        <v>220</v>
      </c>
      <c r="FG150" s="6">
        <v>9.5110415207042749</v>
      </c>
      <c r="FH150" s="6">
        <v>8.8910003579781005</v>
      </c>
      <c r="FI150" s="6">
        <v>8.8599013470198908</v>
      </c>
      <c r="FJ150" s="6">
        <v>9.1881222155671516</v>
      </c>
      <c r="FK150" s="6">
        <v>9.5563458779565362</v>
      </c>
      <c r="FL150" s="6">
        <v>9.5496170463072083</v>
      </c>
      <c r="FM150" s="6">
        <v>9.4426721805929201</v>
      </c>
      <c r="FN150" s="6">
        <v>9.5390424020838473</v>
      </c>
      <c r="FO150" s="6">
        <v>10.079000098386437</v>
      </c>
      <c r="FP150" s="6">
        <v>10.76660682834863</v>
      </c>
      <c r="FQ150" s="6">
        <v>11.494008641885681</v>
      </c>
      <c r="FR150" s="6">
        <v>11.628597520950871</v>
      </c>
      <c r="FS150" s="6">
        <v>10.540578528194091</v>
      </c>
      <c r="FT150" s="6">
        <v>10.017355987169935</v>
      </c>
      <c r="FU150" s="6">
        <v>9.1301024081200559</v>
      </c>
      <c r="FV150" s="6">
        <v>8.7910743571999426</v>
      </c>
      <c r="FW150" s="6">
        <v>8.6569386311665273</v>
      </c>
      <c r="FX150" s="6">
        <v>8.7281565858123464</v>
      </c>
      <c r="FY150" s="6">
        <v>8.7451178741101945</v>
      </c>
      <c r="FZ150" s="6">
        <v>8.4279483623291611</v>
      </c>
      <c r="GA150" s="6" t="s">
        <v>220</v>
      </c>
      <c r="GB150" s="6" t="s">
        <v>220</v>
      </c>
      <c r="GC150" s="6" t="s">
        <v>220</v>
      </c>
      <c r="GD150" s="6" t="s">
        <v>220</v>
      </c>
      <c r="GE150" s="6" t="s">
        <v>220</v>
      </c>
      <c r="GF150" s="6" t="s">
        <v>220</v>
      </c>
      <c r="GG150" s="6" t="s">
        <v>220</v>
      </c>
      <c r="GH150" s="6" t="s">
        <v>220</v>
      </c>
      <c r="GI150" s="6" t="s">
        <v>220</v>
      </c>
      <c r="GJ150" s="6" t="s">
        <v>220</v>
      </c>
      <c r="GK150" s="6" t="s">
        <v>220</v>
      </c>
      <c r="GL150" s="6" t="s">
        <v>220</v>
      </c>
      <c r="GM150" s="5">
        <v>1965468</v>
      </c>
      <c r="GN150" s="5">
        <v>1948034</v>
      </c>
      <c r="GO150" s="5">
        <v>1928247</v>
      </c>
      <c r="GP150" s="5">
        <v>1913176</v>
      </c>
      <c r="GQ150" s="5">
        <v>1901076</v>
      </c>
      <c r="GR150" s="5">
        <v>1889312</v>
      </c>
      <c r="GS150" s="5">
        <v>1883323</v>
      </c>
      <c r="GT150" s="5">
        <v>1871701</v>
      </c>
      <c r="GU150" s="5">
        <v>1872393</v>
      </c>
      <c r="GV150" s="5">
        <v>1871893</v>
      </c>
      <c r="GW150" s="5">
        <v>1850928</v>
      </c>
      <c r="GX150" s="5">
        <v>1834533</v>
      </c>
      <c r="GY150" s="5">
        <v>1826039</v>
      </c>
      <c r="GZ150" s="5">
        <v>1812362</v>
      </c>
      <c r="HA150" s="5">
        <v>1802042</v>
      </c>
      <c r="HB150" s="5">
        <v>1789907</v>
      </c>
      <c r="HC150" s="5">
        <v>1773573</v>
      </c>
      <c r="HD150" s="5">
        <v>1761941</v>
      </c>
      <c r="HE150" s="5">
        <v>1744538</v>
      </c>
      <c r="HF150" s="5">
        <v>1728856</v>
      </c>
      <c r="HG150" s="5" t="s">
        <v>220</v>
      </c>
      <c r="HH150" s="5" t="s">
        <v>220</v>
      </c>
      <c r="HI150" s="5" t="s">
        <v>220</v>
      </c>
      <c r="HJ150" s="5" t="s">
        <v>220</v>
      </c>
      <c r="HK150" s="5" t="s">
        <v>220</v>
      </c>
      <c r="HL150" s="5" t="s">
        <v>220</v>
      </c>
      <c r="HM150" s="5" t="s">
        <v>220</v>
      </c>
      <c r="HN150" s="5" t="s">
        <v>220</v>
      </c>
      <c r="HO150" s="5" t="s">
        <v>220</v>
      </c>
      <c r="HP150" s="5" t="s">
        <v>220</v>
      </c>
      <c r="HQ150" s="5" t="s">
        <v>220</v>
      </c>
      <c r="HR150" s="5" t="s">
        <v>220</v>
      </c>
      <c r="HS150" s="5">
        <v>2285737</v>
      </c>
      <c r="HT150" s="5">
        <v>2266387</v>
      </c>
      <c r="HU150" s="5">
        <v>2243761</v>
      </c>
      <c r="HV150" s="5">
        <v>2227066</v>
      </c>
      <c r="HW150" s="5">
        <v>2214633</v>
      </c>
      <c r="HX150" s="5">
        <v>2201077</v>
      </c>
      <c r="HY150" s="5">
        <v>2167513</v>
      </c>
      <c r="HZ150" s="5">
        <v>2164585</v>
      </c>
      <c r="IA150" s="5">
        <v>2157077</v>
      </c>
      <c r="IB150" s="5">
        <v>2154826</v>
      </c>
      <c r="IC150" s="5">
        <v>2132178</v>
      </c>
      <c r="ID150" s="5">
        <v>2110003</v>
      </c>
      <c r="IE150" s="5">
        <v>2099626</v>
      </c>
      <c r="IF150" s="5">
        <v>2082778</v>
      </c>
      <c r="IG150" s="5">
        <v>2068836</v>
      </c>
      <c r="IH150" s="5">
        <v>2054975</v>
      </c>
      <c r="II150" s="5">
        <v>2035289</v>
      </c>
      <c r="IJ150" s="5">
        <v>2021273</v>
      </c>
      <c r="IK150" s="5">
        <v>2000752</v>
      </c>
      <c r="IL150" s="5">
        <v>1981848</v>
      </c>
      <c r="IM150" s="5" t="s">
        <v>220</v>
      </c>
      <c r="IN150" s="5" t="s">
        <v>220</v>
      </c>
      <c r="IO150" s="5" t="s">
        <v>220</v>
      </c>
      <c r="IP150" s="5" t="s">
        <v>220</v>
      </c>
      <c r="IQ150" s="5" t="s">
        <v>220</v>
      </c>
      <c r="IR150" s="5" t="s">
        <v>220</v>
      </c>
      <c r="IS150" s="5" t="s">
        <v>220</v>
      </c>
      <c r="IT150" s="5" t="s">
        <v>220</v>
      </c>
      <c r="IU150" s="5" t="s">
        <v>220</v>
      </c>
      <c r="IV150" s="5" t="s">
        <v>220</v>
      </c>
      <c r="IW150" s="5" t="s">
        <v>220</v>
      </c>
      <c r="IX150" s="5" t="s">
        <v>220</v>
      </c>
      <c r="IY150">
        <v>40693987</v>
      </c>
      <c r="IZ150">
        <v>41899211</v>
      </c>
      <c r="JA150">
        <v>40748693</v>
      </c>
      <c r="JB150">
        <v>41585668</v>
      </c>
      <c r="JC150">
        <v>41724463</v>
      </c>
      <c r="JD150">
        <v>40746702</v>
      </c>
      <c r="JE150">
        <v>41286491</v>
      </c>
      <c r="JF150">
        <v>41641444</v>
      </c>
      <c r="JG150">
        <v>42516023</v>
      </c>
      <c r="JH150">
        <v>43655416</v>
      </c>
      <c r="JI150">
        <v>41970701</v>
      </c>
      <c r="JJ150">
        <v>43733623</v>
      </c>
      <c r="JK150">
        <v>44708694</v>
      </c>
      <c r="JL150">
        <v>43677723</v>
      </c>
      <c r="JM150">
        <v>44852498</v>
      </c>
      <c r="JN150">
        <v>43299156</v>
      </c>
      <c r="JO150">
        <v>42067966</v>
      </c>
      <c r="JP150">
        <v>41795664</v>
      </c>
      <c r="JQ150">
        <v>41459910</v>
      </c>
      <c r="JR150">
        <v>40634753</v>
      </c>
      <c r="JS150" t="s">
        <v>220</v>
      </c>
      <c r="JT150" t="s">
        <v>220</v>
      </c>
      <c r="JU150" t="s">
        <v>220</v>
      </c>
      <c r="JV150" t="s">
        <v>220</v>
      </c>
      <c r="JW150" t="s">
        <v>220</v>
      </c>
      <c r="JX150" t="s">
        <v>220</v>
      </c>
      <c r="JY150" t="s">
        <v>220</v>
      </c>
      <c r="JZ150" t="s">
        <v>220</v>
      </c>
      <c r="KA150" t="s">
        <v>220</v>
      </c>
      <c r="KB150" t="s">
        <v>220</v>
      </c>
      <c r="KC150" t="s">
        <v>220</v>
      </c>
      <c r="KD150" t="s">
        <v>220</v>
      </c>
    </row>
    <row r="151" spans="1:290" hidden="1" x14ac:dyDescent="0.3">
      <c r="A151" s="1" t="s">
        <v>149</v>
      </c>
      <c r="B151" s="2">
        <v>4062485</v>
      </c>
      <c r="C151" s="5">
        <v>10756628</v>
      </c>
      <c r="D151" s="5">
        <v>10497389</v>
      </c>
      <c r="E151" s="5">
        <v>10931999</v>
      </c>
      <c r="F151" s="5">
        <v>10245326</v>
      </c>
      <c r="G151" s="5">
        <v>10164703</v>
      </c>
      <c r="H151" s="5">
        <v>10349928</v>
      </c>
      <c r="I151" s="5">
        <v>10769100</v>
      </c>
      <c r="J151" s="5">
        <v>10869292</v>
      </c>
      <c r="K151" s="5">
        <v>11025357</v>
      </c>
      <c r="L151" s="5">
        <v>10609011</v>
      </c>
      <c r="M151" s="5">
        <v>11148187</v>
      </c>
      <c r="N151" s="5">
        <v>11123454</v>
      </c>
      <c r="O151" s="5">
        <v>10909007</v>
      </c>
      <c r="P151" s="5">
        <v>10654059</v>
      </c>
      <c r="Q151" s="5">
        <v>10342303</v>
      </c>
      <c r="R151" s="5">
        <v>10007812</v>
      </c>
      <c r="S151" s="5">
        <v>9873840</v>
      </c>
      <c r="T151" s="5">
        <v>9801319</v>
      </c>
      <c r="U151" s="5">
        <v>9435556</v>
      </c>
      <c r="V151" s="5">
        <v>9862712</v>
      </c>
      <c r="W151" s="5">
        <v>9787381</v>
      </c>
      <c r="X151" s="5">
        <v>9333876</v>
      </c>
      <c r="Y151" s="5">
        <v>9293946</v>
      </c>
      <c r="Z151" s="5">
        <v>9493466</v>
      </c>
      <c r="AA151" s="5">
        <v>8869200</v>
      </c>
      <c r="AB151" s="5">
        <v>8863749</v>
      </c>
      <c r="AC151" s="5">
        <v>9070924</v>
      </c>
      <c r="AD151" s="5">
        <v>8441893</v>
      </c>
      <c r="AE151" s="5">
        <v>8693222</v>
      </c>
      <c r="AF151" s="5">
        <v>8602472</v>
      </c>
      <c r="AG151" s="5">
        <v>8491550</v>
      </c>
      <c r="AH151" s="5">
        <v>8009994</v>
      </c>
      <c r="AI151" s="5">
        <v>27486304</v>
      </c>
      <c r="AJ151" s="5">
        <v>26081826</v>
      </c>
      <c r="AK151" s="5">
        <v>27227367</v>
      </c>
      <c r="AL151" s="5">
        <v>29143765</v>
      </c>
      <c r="AM151" s="5">
        <v>28183148</v>
      </c>
      <c r="AN151" s="5">
        <v>21968767</v>
      </c>
      <c r="AO151" s="5">
        <v>26265216</v>
      </c>
      <c r="AP151" s="5">
        <v>25413436</v>
      </c>
      <c r="AQ151" s="5">
        <v>26937872</v>
      </c>
      <c r="AR151" s="5">
        <v>27254824</v>
      </c>
      <c r="AS151" s="5">
        <v>28001206</v>
      </c>
      <c r="AT151" s="5">
        <v>25146006</v>
      </c>
      <c r="AU151" s="5">
        <v>26056908</v>
      </c>
      <c r="AV151" s="5">
        <v>25588172</v>
      </c>
      <c r="AW151" s="5">
        <v>23623124</v>
      </c>
      <c r="AX151" s="5">
        <v>22598571</v>
      </c>
      <c r="AY151" s="5">
        <v>24707719</v>
      </c>
      <c r="AZ151" s="5">
        <v>22728772</v>
      </c>
      <c r="BA151" s="5">
        <v>27420328</v>
      </c>
      <c r="BB151" s="5">
        <v>36945842</v>
      </c>
      <c r="BC151" s="5">
        <v>33165039</v>
      </c>
      <c r="BD151" s="5">
        <v>30844607</v>
      </c>
      <c r="BE151" s="5">
        <v>27942939</v>
      </c>
      <c r="BF151" s="5">
        <v>24937258</v>
      </c>
      <c r="BG151" s="5">
        <v>23082366</v>
      </c>
      <c r="BH151" s="5">
        <v>21900881</v>
      </c>
      <c r="BI151" s="5">
        <v>20101089</v>
      </c>
      <c r="BJ151" s="5">
        <v>19508040</v>
      </c>
      <c r="BK151" s="5">
        <v>20182915</v>
      </c>
      <c r="BL151" s="5">
        <v>19571510</v>
      </c>
      <c r="BM151" s="5">
        <v>18778667</v>
      </c>
      <c r="BN151" s="5">
        <v>17000564</v>
      </c>
      <c r="BO151" s="6">
        <v>10.592129801272289</v>
      </c>
      <c r="BP151" s="6">
        <v>10.92900339312947</v>
      </c>
      <c r="BQ151" s="6">
        <v>11.270354122791259</v>
      </c>
      <c r="BR151" s="6">
        <v>11.116005483866489</v>
      </c>
      <c r="BS151" s="6">
        <v>10.43923270556945</v>
      </c>
      <c r="BT151" s="6">
        <v>9.6928702975392902</v>
      </c>
      <c r="BU151" s="6">
        <v>10.360140553979379</v>
      </c>
      <c r="BV151" s="6">
        <v>10.362321667317421</v>
      </c>
      <c r="BW151" s="6">
        <v>10.370330865476729</v>
      </c>
      <c r="BX151" s="6">
        <v>10.13390409341643</v>
      </c>
      <c r="BY151" s="6">
        <v>9.5641201569367205</v>
      </c>
      <c r="BZ151" s="6">
        <v>9.4635892772155099</v>
      </c>
      <c r="CA151" s="6">
        <v>8.7962634912600208</v>
      </c>
      <c r="CB151" s="6">
        <v>7.4947773426071604</v>
      </c>
      <c r="CC151" s="6">
        <v>6.7185036060150196</v>
      </c>
      <c r="CD151" s="6">
        <v>6.2798441857221103</v>
      </c>
      <c r="CE151" s="6">
        <v>6.1715502783111704</v>
      </c>
      <c r="CF151" s="6">
        <v>6.31517043777475</v>
      </c>
      <c r="CG151" s="6">
        <v>6.0353412135967304</v>
      </c>
      <c r="CH151" s="6">
        <v>6.1330088519263199</v>
      </c>
      <c r="CI151" s="6" t="s">
        <v>220</v>
      </c>
      <c r="CJ151" s="6" t="s">
        <v>220</v>
      </c>
      <c r="CK151" s="6" t="s">
        <v>220</v>
      </c>
      <c r="CL151" s="6" t="s">
        <v>220</v>
      </c>
      <c r="CM151" s="6" t="s">
        <v>220</v>
      </c>
      <c r="CN151" s="6" t="s">
        <v>220</v>
      </c>
      <c r="CO151" s="6" t="s">
        <v>220</v>
      </c>
      <c r="CP151" s="6" t="s">
        <v>220</v>
      </c>
      <c r="CQ151" s="6" t="s">
        <v>220</v>
      </c>
      <c r="CR151" s="6" t="s">
        <v>220</v>
      </c>
      <c r="CS151" s="6" t="s">
        <v>220</v>
      </c>
      <c r="CT151" s="6" t="s">
        <v>220</v>
      </c>
      <c r="CU151" s="6">
        <v>10.16329680995217</v>
      </c>
      <c r="CV151" s="6">
        <v>10.444419620899369</v>
      </c>
      <c r="CW151" s="6">
        <v>10.586343461326971</v>
      </c>
      <c r="CX151" s="6">
        <v>10.4854834037813</v>
      </c>
      <c r="CY151" s="6">
        <v>10.058706672587739</v>
      </c>
      <c r="CZ151" s="6">
        <v>9.5051190756085298</v>
      </c>
      <c r="DA151" s="6">
        <v>9.8576479013781597</v>
      </c>
      <c r="DB151" s="6">
        <v>9.9350757359861994</v>
      </c>
      <c r="DC151" s="6">
        <v>9.8788783477392101</v>
      </c>
      <c r="DD151" s="6">
        <v>9.7185125004382904</v>
      </c>
      <c r="DE151" s="6">
        <v>9.2432017654078091</v>
      </c>
      <c r="DF151" s="6">
        <v>8.99894680200922</v>
      </c>
      <c r="DG151" s="6">
        <v>8.4917478928780792</v>
      </c>
      <c r="DH151" s="6">
        <v>7.72381979062403</v>
      </c>
      <c r="DI151" s="6">
        <v>7.0170335456787196</v>
      </c>
      <c r="DJ151" s="6">
        <v>6.6328114348443501</v>
      </c>
      <c r="DK151" s="6">
        <v>6.5398108386756997</v>
      </c>
      <c r="DL151" s="6">
        <v>6.5466319833400304</v>
      </c>
      <c r="DM151" s="6">
        <v>6.7794591468724104</v>
      </c>
      <c r="DN151" s="6">
        <v>6.4624777144107899</v>
      </c>
      <c r="DO151" s="6" t="s">
        <v>220</v>
      </c>
      <c r="DP151" s="6" t="s">
        <v>220</v>
      </c>
      <c r="DQ151" s="6" t="s">
        <v>220</v>
      </c>
      <c r="DR151" s="6" t="s">
        <v>220</v>
      </c>
      <c r="DS151" s="6" t="s">
        <v>220</v>
      </c>
      <c r="DT151" s="6" t="s">
        <v>220</v>
      </c>
      <c r="DU151" s="6" t="s">
        <v>220</v>
      </c>
      <c r="DV151" s="6" t="s">
        <v>220</v>
      </c>
      <c r="DW151" s="6" t="s">
        <v>220</v>
      </c>
      <c r="DX151" s="6" t="s">
        <v>220</v>
      </c>
      <c r="DY151" s="6" t="s">
        <v>220</v>
      </c>
      <c r="DZ151" s="6" t="s">
        <v>220</v>
      </c>
      <c r="EA151" s="6">
        <v>10.592129801272295</v>
      </c>
      <c r="EB151" s="6">
        <v>10.929003393129472</v>
      </c>
      <c r="EC151" s="6">
        <v>11.270354122791266</v>
      </c>
      <c r="ED151" s="6">
        <v>11.116005483866497</v>
      </c>
      <c r="EE151" s="6">
        <v>10.439232705569459</v>
      </c>
      <c r="EF151" s="6">
        <v>9.6928702975392973</v>
      </c>
      <c r="EG151" s="6">
        <v>10.36014055397939</v>
      </c>
      <c r="EH151" s="6">
        <v>10.362321667317429</v>
      </c>
      <c r="EI151" s="6">
        <v>10.370330865476737</v>
      </c>
      <c r="EJ151" s="6">
        <v>10.133904093416437</v>
      </c>
      <c r="EK151" s="6">
        <v>9.5641201569367293</v>
      </c>
      <c r="EL151" s="6">
        <v>9.4635892772155117</v>
      </c>
      <c r="EM151" s="6">
        <v>8.7962634912600208</v>
      </c>
      <c r="EN151" s="6">
        <v>7.4947773426071693</v>
      </c>
      <c r="EO151" s="6">
        <v>6.7185036060150241</v>
      </c>
      <c r="EP151" s="6">
        <v>6.2798441857221139</v>
      </c>
      <c r="EQ151" s="6">
        <v>6.171550278311174</v>
      </c>
      <c r="ER151" s="6">
        <v>6.3151704377747526</v>
      </c>
      <c r="ES151" s="6">
        <v>6.0353412135967401</v>
      </c>
      <c r="ET151" s="6">
        <v>6.1330088519263262</v>
      </c>
      <c r="EU151" s="6" t="s">
        <v>220</v>
      </c>
      <c r="EV151" s="6" t="s">
        <v>220</v>
      </c>
      <c r="EW151" s="6" t="s">
        <v>220</v>
      </c>
      <c r="EX151" s="6" t="s">
        <v>220</v>
      </c>
      <c r="EY151" s="6" t="s">
        <v>220</v>
      </c>
      <c r="EZ151" s="6" t="s">
        <v>220</v>
      </c>
      <c r="FA151" s="6" t="s">
        <v>220</v>
      </c>
      <c r="FB151" s="6" t="s">
        <v>220</v>
      </c>
      <c r="FC151" s="6" t="s">
        <v>220</v>
      </c>
      <c r="FD151" s="6" t="s">
        <v>220</v>
      </c>
      <c r="FE151" s="6" t="s">
        <v>220</v>
      </c>
      <c r="FF151" s="6" t="s">
        <v>220</v>
      </c>
      <c r="FG151" s="6">
        <v>9.2283819337566246</v>
      </c>
      <c r="FH151" s="6">
        <v>9.5731205284819456</v>
      </c>
      <c r="FI151" s="6">
        <v>9.7317348697494737</v>
      </c>
      <c r="FJ151" s="6">
        <v>9.5635630021606914</v>
      </c>
      <c r="FK151" s="6">
        <v>9.2043643858893862</v>
      </c>
      <c r="FL151" s="6">
        <v>8.6668013342234502</v>
      </c>
      <c r="FM151" s="6">
        <v>9.0110916182960086</v>
      </c>
      <c r="FN151" s="6">
        <v>9.1259364953762567</v>
      </c>
      <c r="FO151" s="6">
        <v>9.078412512674106</v>
      </c>
      <c r="FP151" s="6">
        <v>8.9355296760866878</v>
      </c>
      <c r="FQ151" s="6">
        <v>8.5024082337544922</v>
      </c>
      <c r="FR151" s="6">
        <v>8.2665984816220206</v>
      </c>
      <c r="FS151" s="6">
        <v>7.7691203407688878</v>
      </c>
      <c r="FT151" s="6">
        <v>7.0764078301503384</v>
      </c>
      <c r="FU151" s="6">
        <v>6.4238135698173018</v>
      </c>
      <c r="FV151" s="6">
        <v>6.632811434844359</v>
      </c>
      <c r="FW151" s="6">
        <v>5.9818068489930152</v>
      </c>
      <c r="FX151" s="6">
        <v>6.5466319833400366</v>
      </c>
      <c r="FY151" s="6">
        <v>6.7794591468724112</v>
      </c>
      <c r="FZ151" s="6">
        <v>6.4624777144107908</v>
      </c>
      <c r="GA151" s="6" t="s">
        <v>220</v>
      </c>
      <c r="GB151" s="6" t="s">
        <v>220</v>
      </c>
      <c r="GC151" s="6" t="s">
        <v>220</v>
      </c>
      <c r="GD151" s="6" t="s">
        <v>220</v>
      </c>
      <c r="GE151" s="6" t="s">
        <v>220</v>
      </c>
      <c r="GF151" s="6" t="s">
        <v>220</v>
      </c>
      <c r="GG151" s="6" t="s">
        <v>220</v>
      </c>
      <c r="GH151" s="6" t="s">
        <v>220</v>
      </c>
      <c r="GI151" s="6" t="s">
        <v>220</v>
      </c>
      <c r="GJ151" s="6" t="s">
        <v>220</v>
      </c>
      <c r="GK151" s="6" t="s">
        <v>220</v>
      </c>
      <c r="GL151" s="6" t="s">
        <v>220</v>
      </c>
      <c r="GM151" s="5">
        <v>1025024</v>
      </c>
      <c r="GN151" s="5">
        <v>1010574</v>
      </c>
      <c r="GO151" s="5">
        <v>998078</v>
      </c>
      <c r="GP151" s="5">
        <v>984739</v>
      </c>
      <c r="GQ151" s="5">
        <v>970830</v>
      </c>
      <c r="GR151" s="5">
        <v>960708</v>
      </c>
      <c r="GS151" s="5">
        <v>956783</v>
      </c>
      <c r="GT151" s="5">
        <v>961914</v>
      </c>
      <c r="GU151" s="5">
        <v>957025</v>
      </c>
      <c r="GV151" s="5">
        <v>952803</v>
      </c>
      <c r="GW151" s="5">
        <v>947299</v>
      </c>
      <c r="GX151" s="5">
        <v>939440</v>
      </c>
      <c r="GY151" s="5">
        <v>926080</v>
      </c>
      <c r="GZ151" s="5">
        <v>909876</v>
      </c>
      <c r="HA151" s="5">
        <v>893576</v>
      </c>
      <c r="HB151" s="5">
        <v>874205</v>
      </c>
      <c r="HC151" s="5">
        <v>854088</v>
      </c>
      <c r="HD151" s="5">
        <v>839878</v>
      </c>
      <c r="HE151" s="5">
        <v>826187</v>
      </c>
      <c r="HF151" s="5">
        <v>811443</v>
      </c>
      <c r="HG151" s="5" t="s">
        <v>220</v>
      </c>
      <c r="HH151" s="5" t="s">
        <v>220</v>
      </c>
      <c r="HI151" s="5" t="s">
        <v>220</v>
      </c>
      <c r="HJ151" s="5" t="s">
        <v>220</v>
      </c>
      <c r="HK151" s="5" t="s">
        <v>220</v>
      </c>
      <c r="HL151" s="5" t="s">
        <v>220</v>
      </c>
      <c r="HM151" s="5" t="s">
        <v>220</v>
      </c>
      <c r="HN151" s="5" t="s">
        <v>220</v>
      </c>
      <c r="HO151" s="5" t="s">
        <v>220</v>
      </c>
      <c r="HP151" s="5" t="s">
        <v>220</v>
      </c>
      <c r="HQ151" s="5" t="s">
        <v>220</v>
      </c>
      <c r="HR151" s="5" t="s">
        <v>220</v>
      </c>
      <c r="HS151" s="5">
        <v>1165691</v>
      </c>
      <c r="HT151" s="5">
        <v>1149781</v>
      </c>
      <c r="HU151" s="5">
        <v>1135036</v>
      </c>
      <c r="HV151" s="5">
        <v>1119711</v>
      </c>
      <c r="HW151" s="5">
        <v>1103627</v>
      </c>
      <c r="HX151" s="5">
        <v>1091509</v>
      </c>
      <c r="HY151" s="5">
        <v>1085372</v>
      </c>
      <c r="HZ151" s="5">
        <v>1089287</v>
      </c>
      <c r="IA151" s="5">
        <v>1083394</v>
      </c>
      <c r="IB151" s="5">
        <v>1078493</v>
      </c>
      <c r="IC151" s="5">
        <v>1072827</v>
      </c>
      <c r="ID151" s="5">
        <v>1063945</v>
      </c>
      <c r="IE151" s="5">
        <v>1048402</v>
      </c>
      <c r="IF151" s="5">
        <v>1027890</v>
      </c>
      <c r="IG151" s="5">
        <v>1011474</v>
      </c>
      <c r="IH151" s="5">
        <v>990020</v>
      </c>
      <c r="II151" s="5">
        <v>968602</v>
      </c>
      <c r="IJ151" s="5">
        <v>950043</v>
      </c>
      <c r="IK151" s="5">
        <v>931968</v>
      </c>
      <c r="IL151" s="5">
        <v>915851</v>
      </c>
      <c r="IM151" s="5" t="s">
        <v>220</v>
      </c>
      <c r="IN151" s="5" t="s">
        <v>220</v>
      </c>
      <c r="IO151" s="5" t="s">
        <v>220</v>
      </c>
      <c r="IP151" s="5" t="s">
        <v>220</v>
      </c>
      <c r="IQ151" s="5" t="s">
        <v>220</v>
      </c>
      <c r="IR151" s="5" t="s">
        <v>220</v>
      </c>
      <c r="IS151" s="5" t="s">
        <v>220</v>
      </c>
      <c r="IT151" s="5" t="s">
        <v>220</v>
      </c>
      <c r="IU151" s="5" t="s">
        <v>220</v>
      </c>
      <c r="IV151" s="5" t="s">
        <v>220</v>
      </c>
      <c r="IW151" s="5" t="s">
        <v>220</v>
      </c>
      <c r="IX151" s="5" t="s">
        <v>220</v>
      </c>
      <c r="IY151">
        <v>23155251</v>
      </c>
      <c r="IZ151">
        <v>22725923</v>
      </c>
      <c r="JA151">
        <v>23317641</v>
      </c>
      <c r="JB151">
        <v>22533997</v>
      </c>
      <c r="JC151">
        <v>22522848</v>
      </c>
      <c r="JD151">
        <v>22668167</v>
      </c>
      <c r="JE151">
        <v>23298043</v>
      </c>
      <c r="JF151">
        <v>23119041</v>
      </c>
      <c r="JG151">
        <v>23504616</v>
      </c>
      <c r="JH151">
        <v>22859820</v>
      </c>
      <c r="JI151">
        <v>23896559</v>
      </c>
      <c r="JJ151">
        <v>24060017</v>
      </c>
      <c r="JK151">
        <v>23758507</v>
      </c>
      <c r="JL151">
        <v>23183514</v>
      </c>
      <c r="JM151">
        <v>22496014</v>
      </c>
      <c r="JN151">
        <v>19876790</v>
      </c>
      <c r="JO151">
        <v>21612199</v>
      </c>
      <c r="JP151">
        <v>19253824</v>
      </c>
      <c r="JQ151">
        <v>19848309</v>
      </c>
      <c r="JR151">
        <v>21710218</v>
      </c>
      <c r="JS151" t="s">
        <v>220</v>
      </c>
      <c r="JT151" t="s">
        <v>220</v>
      </c>
      <c r="JU151" t="s">
        <v>220</v>
      </c>
      <c r="JV151" t="s">
        <v>220</v>
      </c>
      <c r="JW151" t="s">
        <v>220</v>
      </c>
      <c r="JX151" t="s">
        <v>220</v>
      </c>
      <c r="JY151" t="s">
        <v>220</v>
      </c>
      <c r="JZ151" t="s">
        <v>220</v>
      </c>
      <c r="KA151" t="s">
        <v>220</v>
      </c>
      <c r="KB151" t="s">
        <v>220</v>
      </c>
      <c r="KC151" t="s">
        <v>220</v>
      </c>
      <c r="KD151" t="s">
        <v>220</v>
      </c>
    </row>
    <row r="152" spans="1:290" hidden="1" x14ac:dyDescent="0.3">
      <c r="A152" s="1" t="s">
        <v>150</v>
      </c>
      <c r="B152" s="2">
        <v>4057024</v>
      </c>
      <c r="C152" s="5" t="s">
        <v>220</v>
      </c>
      <c r="D152" s="5" t="s">
        <v>220</v>
      </c>
      <c r="E152" s="5" t="s">
        <v>220</v>
      </c>
      <c r="F152" s="5" t="s">
        <v>220</v>
      </c>
      <c r="G152" s="5" t="s">
        <v>220</v>
      </c>
      <c r="H152" s="5" t="s">
        <v>220</v>
      </c>
      <c r="I152" s="5" t="s">
        <v>220</v>
      </c>
      <c r="J152" s="5" t="s">
        <v>220</v>
      </c>
      <c r="K152" s="5" t="s">
        <v>220</v>
      </c>
      <c r="L152" s="5" t="s">
        <v>220</v>
      </c>
      <c r="M152" s="5" t="s">
        <v>220</v>
      </c>
      <c r="N152" s="5" t="s">
        <v>220</v>
      </c>
      <c r="O152" s="5" t="s">
        <v>220</v>
      </c>
      <c r="P152" s="5" t="s">
        <v>220</v>
      </c>
      <c r="Q152" s="5" t="s">
        <v>220</v>
      </c>
      <c r="R152" s="5" t="s">
        <v>220</v>
      </c>
      <c r="S152" s="5" t="s">
        <v>220</v>
      </c>
      <c r="T152" s="5" t="s">
        <v>220</v>
      </c>
      <c r="U152" s="5">
        <v>21715025</v>
      </c>
      <c r="V152" s="5">
        <v>22415359</v>
      </c>
      <c r="W152" s="5">
        <v>21109374</v>
      </c>
      <c r="X152" s="5">
        <v>21090164</v>
      </c>
      <c r="Y152" s="5">
        <v>19365892</v>
      </c>
      <c r="Z152" s="5">
        <v>19048238</v>
      </c>
      <c r="AA152" s="5">
        <v>18103209</v>
      </c>
      <c r="AB152" s="5">
        <v>17194725</v>
      </c>
      <c r="AC152" s="5">
        <v>16953667</v>
      </c>
      <c r="AD152" s="5">
        <v>16375400</v>
      </c>
      <c r="AE152" s="5">
        <v>16978934</v>
      </c>
      <c r="AF152" s="5">
        <v>16701269</v>
      </c>
      <c r="AG152" s="5">
        <v>15699501</v>
      </c>
      <c r="AH152" s="5">
        <v>15250510</v>
      </c>
      <c r="AI152" s="5" t="s">
        <v>220</v>
      </c>
      <c r="AJ152" s="5" t="s">
        <v>220</v>
      </c>
      <c r="AK152" s="5" t="s">
        <v>220</v>
      </c>
      <c r="AL152" s="5" t="s">
        <v>220</v>
      </c>
      <c r="AM152" s="5" t="s">
        <v>220</v>
      </c>
      <c r="AN152" s="5" t="s">
        <v>220</v>
      </c>
      <c r="AO152" s="5" t="s">
        <v>220</v>
      </c>
      <c r="AP152" s="5" t="s">
        <v>220</v>
      </c>
      <c r="AQ152" s="5" t="s">
        <v>220</v>
      </c>
      <c r="AR152" s="5" t="s">
        <v>220</v>
      </c>
      <c r="AS152" s="5" t="s">
        <v>220</v>
      </c>
      <c r="AT152" s="5" t="s">
        <v>220</v>
      </c>
      <c r="AU152" s="5" t="s">
        <v>220</v>
      </c>
      <c r="AV152" s="5" t="s">
        <v>220</v>
      </c>
      <c r="AW152" s="5" t="s">
        <v>220</v>
      </c>
      <c r="AX152" s="5" t="s">
        <v>220</v>
      </c>
      <c r="AY152" s="5" t="s">
        <v>220</v>
      </c>
      <c r="AZ152" s="5" t="s">
        <v>220</v>
      </c>
      <c r="BA152" s="5">
        <v>71411884</v>
      </c>
      <c r="BB152" s="5">
        <v>74541270</v>
      </c>
      <c r="BC152" s="5">
        <v>72146054</v>
      </c>
      <c r="BD152" s="5">
        <v>72530055</v>
      </c>
      <c r="BE152" s="5">
        <v>67000996</v>
      </c>
      <c r="BF152" s="5">
        <v>64362099</v>
      </c>
      <c r="BG152" s="5">
        <v>61075582</v>
      </c>
      <c r="BH152" s="5">
        <v>61322796</v>
      </c>
      <c r="BI152" s="5">
        <v>61149460</v>
      </c>
      <c r="BJ152" s="5">
        <v>59942388</v>
      </c>
      <c r="BK152" s="5">
        <v>60201141</v>
      </c>
      <c r="BL152" s="5">
        <v>59556504</v>
      </c>
      <c r="BM152" s="5">
        <v>57798207</v>
      </c>
      <c r="BN152" s="5">
        <v>57113432</v>
      </c>
      <c r="BO152" s="6" t="s">
        <v>220</v>
      </c>
      <c r="BP152" s="6" t="s">
        <v>220</v>
      </c>
      <c r="BQ152" s="6" t="s">
        <v>220</v>
      </c>
      <c r="BR152" s="6" t="s">
        <v>220</v>
      </c>
      <c r="BS152" s="6" t="s">
        <v>220</v>
      </c>
      <c r="BT152" s="6" t="s">
        <v>220</v>
      </c>
      <c r="BU152" s="6" t="s">
        <v>220</v>
      </c>
      <c r="BV152" s="6" t="s">
        <v>220</v>
      </c>
      <c r="BW152" s="6" t="s">
        <v>220</v>
      </c>
      <c r="BX152" s="6" t="s">
        <v>220</v>
      </c>
      <c r="BY152" s="6" t="s">
        <v>220</v>
      </c>
      <c r="BZ152" s="6" t="s">
        <v>220</v>
      </c>
      <c r="CA152" s="6" t="s">
        <v>220</v>
      </c>
      <c r="CB152" s="6" t="s">
        <v>220</v>
      </c>
      <c r="CC152" s="6" t="s">
        <v>220</v>
      </c>
      <c r="CD152" s="6" t="s">
        <v>220</v>
      </c>
      <c r="CE152" s="6" t="s">
        <v>220</v>
      </c>
      <c r="CF152" s="6">
        <v>12.41428786271425</v>
      </c>
      <c r="CG152" s="6">
        <v>10.398381680198209</v>
      </c>
      <c r="CH152" s="6">
        <v>8.6654918422303098</v>
      </c>
      <c r="CI152" s="6" t="s">
        <v>220</v>
      </c>
      <c r="CJ152" s="6" t="s">
        <v>220</v>
      </c>
      <c r="CK152" s="6" t="s">
        <v>220</v>
      </c>
      <c r="CL152" s="6" t="s">
        <v>220</v>
      </c>
      <c r="CM152" s="6" t="s">
        <v>220</v>
      </c>
      <c r="CN152" s="6" t="s">
        <v>220</v>
      </c>
      <c r="CO152" s="6" t="s">
        <v>220</v>
      </c>
      <c r="CP152" s="6" t="s">
        <v>220</v>
      </c>
      <c r="CQ152" s="6" t="s">
        <v>220</v>
      </c>
      <c r="CR152" s="6" t="s">
        <v>220</v>
      </c>
      <c r="CS152" s="6" t="s">
        <v>220</v>
      </c>
      <c r="CT152" s="6" t="s">
        <v>220</v>
      </c>
      <c r="CU152" s="6" t="s">
        <v>220</v>
      </c>
      <c r="CV152" s="6" t="s">
        <v>220</v>
      </c>
      <c r="CW152" s="6" t="s">
        <v>220</v>
      </c>
      <c r="CX152" s="6" t="s">
        <v>220</v>
      </c>
      <c r="CY152" s="6" t="s">
        <v>220</v>
      </c>
      <c r="CZ152" s="6" t="s">
        <v>220</v>
      </c>
      <c r="DA152" s="6" t="s">
        <v>220</v>
      </c>
      <c r="DB152" s="6" t="s">
        <v>220</v>
      </c>
      <c r="DC152" s="6" t="s">
        <v>220</v>
      </c>
      <c r="DD152" s="6" t="s">
        <v>220</v>
      </c>
      <c r="DE152" s="6" t="s">
        <v>220</v>
      </c>
      <c r="DF152" s="6" t="s">
        <v>220</v>
      </c>
      <c r="DG152" s="6" t="s">
        <v>220</v>
      </c>
      <c r="DH152" s="6" t="s">
        <v>220</v>
      </c>
      <c r="DI152" s="6" t="s">
        <v>220</v>
      </c>
      <c r="DJ152" s="6" t="s">
        <v>220</v>
      </c>
      <c r="DK152" s="6" t="s">
        <v>220</v>
      </c>
      <c r="DL152" s="6">
        <v>15.527932982540429</v>
      </c>
      <c r="DM152" s="6">
        <v>8.0499957445165808</v>
      </c>
      <c r="DN152" s="6">
        <v>6.4341449553302397</v>
      </c>
      <c r="DO152" s="6" t="s">
        <v>220</v>
      </c>
      <c r="DP152" s="6" t="s">
        <v>220</v>
      </c>
      <c r="DQ152" s="6" t="s">
        <v>220</v>
      </c>
      <c r="DR152" s="6" t="s">
        <v>220</v>
      </c>
      <c r="DS152" s="6" t="s">
        <v>220</v>
      </c>
      <c r="DT152" s="6" t="s">
        <v>220</v>
      </c>
      <c r="DU152" s="6" t="s">
        <v>220</v>
      </c>
      <c r="DV152" s="6" t="s">
        <v>220</v>
      </c>
      <c r="DW152" s="6" t="s">
        <v>220</v>
      </c>
      <c r="DX152" s="6" t="s">
        <v>220</v>
      </c>
      <c r="DY152" s="6" t="s">
        <v>220</v>
      </c>
      <c r="DZ152" s="6" t="s">
        <v>220</v>
      </c>
      <c r="EA152" s="6" t="s">
        <v>220</v>
      </c>
      <c r="EB152" s="6" t="s">
        <v>220</v>
      </c>
      <c r="EC152" s="6" t="s">
        <v>220</v>
      </c>
      <c r="ED152" s="6" t="s">
        <v>220</v>
      </c>
      <c r="EE152" s="6" t="s">
        <v>220</v>
      </c>
      <c r="EF152" s="6" t="s">
        <v>220</v>
      </c>
      <c r="EG152" s="6" t="s">
        <v>220</v>
      </c>
      <c r="EH152" s="6" t="s">
        <v>220</v>
      </c>
      <c r="EI152" s="6" t="s">
        <v>220</v>
      </c>
      <c r="EJ152" s="6" t="s">
        <v>220</v>
      </c>
      <c r="EK152" s="6" t="s">
        <v>220</v>
      </c>
      <c r="EL152" s="6" t="s">
        <v>220</v>
      </c>
      <c r="EM152" s="6" t="s">
        <v>220</v>
      </c>
      <c r="EN152" s="6" t="s">
        <v>220</v>
      </c>
      <c r="EO152" s="6" t="s">
        <v>220</v>
      </c>
      <c r="EP152" s="6" t="s">
        <v>220</v>
      </c>
      <c r="EQ152" s="6" t="s">
        <v>220</v>
      </c>
      <c r="ER152" s="6">
        <v>12.414287862714255</v>
      </c>
      <c r="ES152" s="6">
        <v>10.374560805757463</v>
      </c>
      <c r="ET152" s="6">
        <v>8.6654918422303187</v>
      </c>
      <c r="EU152" s="6" t="s">
        <v>220</v>
      </c>
      <c r="EV152" s="6" t="s">
        <v>220</v>
      </c>
      <c r="EW152" s="6" t="s">
        <v>220</v>
      </c>
      <c r="EX152" s="6" t="s">
        <v>220</v>
      </c>
      <c r="EY152" s="6" t="s">
        <v>220</v>
      </c>
      <c r="EZ152" s="6" t="s">
        <v>220</v>
      </c>
      <c r="FA152" s="6" t="s">
        <v>220</v>
      </c>
      <c r="FB152" s="6" t="s">
        <v>220</v>
      </c>
      <c r="FC152" s="6" t="s">
        <v>220</v>
      </c>
      <c r="FD152" s="6" t="s">
        <v>220</v>
      </c>
      <c r="FE152" s="6" t="s">
        <v>220</v>
      </c>
      <c r="FF152" s="6" t="s">
        <v>220</v>
      </c>
      <c r="FG152" s="6" t="s">
        <v>220</v>
      </c>
      <c r="FH152" s="6" t="s">
        <v>220</v>
      </c>
      <c r="FI152" s="6" t="s">
        <v>220</v>
      </c>
      <c r="FJ152" s="6" t="s">
        <v>220</v>
      </c>
      <c r="FK152" s="6" t="s">
        <v>220</v>
      </c>
      <c r="FL152" s="6" t="s">
        <v>220</v>
      </c>
      <c r="FM152" s="6" t="s">
        <v>220</v>
      </c>
      <c r="FN152" s="6" t="s">
        <v>220</v>
      </c>
      <c r="FO152" s="6" t="s">
        <v>220</v>
      </c>
      <c r="FP152" s="6" t="s">
        <v>220</v>
      </c>
      <c r="FQ152" s="6" t="s">
        <v>220</v>
      </c>
      <c r="FR152" s="6" t="s">
        <v>220</v>
      </c>
      <c r="FS152" s="6" t="s">
        <v>220</v>
      </c>
      <c r="FT152" s="6" t="s">
        <v>220</v>
      </c>
      <c r="FU152" s="6" t="s">
        <v>220</v>
      </c>
      <c r="FV152" s="6" t="s">
        <v>220</v>
      </c>
      <c r="FW152" s="6" t="s">
        <v>220</v>
      </c>
      <c r="FX152" s="6">
        <v>15.527932982540433</v>
      </c>
      <c r="FY152" s="6">
        <v>7.9828786520837154</v>
      </c>
      <c r="FZ152" s="6">
        <v>6.4341449553302477</v>
      </c>
      <c r="GA152" s="6" t="s">
        <v>220</v>
      </c>
      <c r="GB152" s="6" t="s">
        <v>220</v>
      </c>
      <c r="GC152" s="6" t="s">
        <v>220</v>
      </c>
      <c r="GD152" s="6" t="s">
        <v>220</v>
      </c>
      <c r="GE152" s="6" t="s">
        <v>220</v>
      </c>
      <c r="GF152" s="6" t="s">
        <v>220</v>
      </c>
      <c r="GG152" s="6" t="s">
        <v>220</v>
      </c>
      <c r="GH152" s="6" t="s">
        <v>220</v>
      </c>
      <c r="GI152" s="6" t="s">
        <v>220</v>
      </c>
      <c r="GJ152" s="6" t="s">
        <v>220</v>
      </c>
      <c r="GK152" s="6" t="s">
        <v>220</v>
      </c>
      <c r="GL152" s="6" t="s">
        <v>220</v>
      </c>
      <c r="GM152" s="5" t="s">
        <v>220</v>
      </c>
      <c r="GN152" s="5" t="s">
        <v>220</v>
      </c>
      <c r="GO152" s="5" t="s">
        <v>220</v>
      </c>
      <c r="GP152" s="5" t="s">
        <v>220</v>
      </c>
      <c r="GQ152" s="5" t="s">
        <v>220</v>
      </c>
      <c r="GR152" s="5" t="s">
        <v>220</v>
      </c>
      <c r="GS152" s="5" t="s">
        <v>220</v>
      </c>
      <c r="GT152" s="5" t="s">
        <v>220</v>
      </c>
      <c r="GU152" s="5" t="s">
        <v>220</v>
      </c>
      <c r="GV152" s="5" t="s">
        <v>220</v>
      </c>
      <c r="GW152" s="5" t="s">
        <v>220</v>
      </c>
      <c r="GX152" s="5" t="s">
        <v>220</v>
      </c>
      <c r="GY152" s="5" t="s">
        <v>220</v>
      </c>
      <c r="GZ152" s="5" t="s">
        <v>220</v>
      </c>
      <c r="HA152" s="5" t="s">
        <v>220</v>
      </c>
      <c r="HB152" s="5" t="s">
        <v>220</v>
      </c>
      <c r="HC152" s="5" t="s">
        <v>220</v>
      </c>
      <c r="HD152" s="5">
        <v>152198</v>
      </c>
      <c r="HE152" s="5">
        <v>1518050</v>
      </c>
      <c r="HF152" s="5">
        <v>1485987</v>
      </c>
      <c r="HG152" s="5" t="s">
        <v>220</v>
      </c>
      <c r="HH152" s="5" t="s">
        <v>220</v>
      </c>
      <c r="HI152" s="5" t="s">
        <v>220</v>
      </c>
      <c r="HJ152" s="5" t="s">
        <v>220</v>
      </c>
      <c r="HK152" s="5" t="s">
        <v>220</v>
      </c>
      <c r="HL152" s="5" t="s">
        <v>220</v>
      </c>
      <c r="HM152" s="5" t="s">
        <v>220</v>
      </c>
      <c r="HN152" s="5" t="s">
        <v>220</v>
      </c>
      <c r="HO152" s="5" t="s">
        <v>220</v>
      </c>
      <c r="HP152" s="5" t="s">
        <v>220</v>
      </c>
      <c r="HQ152" s="5" t="s">
        <v>220</v>
      </c>
      <c r="HR152" s="5" t="s">
        <v>220</v>
      </c>
      <c r="HS152" s="5" t="s">
        <v>220</v>
      </c>
      <c r="HT152" s="5" t="s">
        <v>220</v>
      </c>
      <c r="HU152" s="5" t="s">
        <v>220</v>
      </c>
      <c r="HV152" s="5" t="s">
        <v>220</v>
      </c>
      <c r="HW152" s="5" t="s">
        <v>220</v>
      </c>
      <c r="HX152" s="5" t="s">
        <v>220</v>
      </c>
      <c r="HY152" s="5" t="s">
        <v>220</v>
      </c>
      <c r="HZ152" s="5" t="s">
        <v>220</v>
      </c>
      <c r="IA152" s="5" t="s">
        <v>220</v>
      </c>
      <c r="IB152" s="5" t="s">
        <v>220</v>
      </c>
      <c r="IC152" s="5" t="s">
        <v>220</v>
      </c>
      <c r="ID152" s="5" t="s">
        <v>220</v>
      </c>
      <c r="IE152" s="5" t="s">
        <v>220</v>
      </c>
      <c r="IF152" s="5" t="s">
        <v>220</v>
      </c>
      <c r="IG152" s="5" t="s">
        <v>220</v>
      </c>
      <c r="IH152" s="5" t="s">
        <v>220</v>
      </c>
      <c r="II152" s="5" t="s">
        <v>220</v>
      </c>
      <c r="IJ152" s="5">
        <v>174358</v>
      </c>
      <c r="IK152" s="5">
        <v>1734881</v>
      </c>
      <c r="IL152" s="5">
        <v>1694729</v>
      </c>
      <c r="IM152" s="5" t="s">
        <v>220</v>
      </c>
      <c r="IN152" s="5" t="s">
        <v>220</v>
      </c>
      <c r="IO152" s="5" t="s">
        <v>220</v>
      </c>
      <c r="IP152" s="5" t="s">
        <v>220</v>
      </c>
      <c r="IQ152" s="5" t="s">
        <v>220</v>
      </c>
      <c r="IR152" s="5" t="s">
        <v>220</v>
      </c>
      <c r="IS152" s="5" t="s">
        <v>220</v>
      </c>
      <c r="IT152" s="5" t="s">
        <v>220</v>
      </c>
      <c r="IU152" s="5" t="s">
        <v>220</v>
      </c>
      <c r="IV152" s="5" t="s">
        <v>220</v>
      </c>
      <c r="IW152" s="5" t="s">
        <v>220</v>
      </c>
      <c r="IX152" s="5" t="s">
        <v>220</v>
      </c>
      <c r="IY152" t="s">
        <v>220</v>
      </c>
      <c r="IZ152" t="s">
        <v>220</v>
      </c>
      <c r="JA152" t="s">
        <v>220</v>
      </c>
      <c r="JB152" t="s">
        <v>220</v>
      </c>
      <c r="JC152" t="s">
        <v>220</v>
      </c>
      <c r="JD152" t="s">
        <v>220</v>
      </c>
      <c r="JE152" t="s">
        <v>220</v>
      </c>
      <c r="JF152" t="s">
        <v>220</v>
      </c>
      <c r="JG152" t="s">
        <v>220</v>
      </c>
      <c r="JH152" t="s">
        <v>220</v>
      </c>
      <c r="JI152" t="s">
        <v>220</v>
      </c>
      <c r="JJ152" t="s">
        <v>220</v>
      </c>
      <c r="JK152" t="s">
        <v>220</v>
      </c>
      <c r="JL152" t="s">
        <v>220</v>
      </c>
      <c r="JM152" t="s">
        <v>220</v>
      </c>
      <c r="JN152" t="s">
        <v>220</v>
      </c>
      <c r="JO152" t="s">
        <v>220</v>
      </c>
      <c r="JP152">
        <v>1935615</v>
      </c>
      <c r="JQ152">
        <v>70537437</v>
      </c>
      <c r="JR152">
        <v>73716213</v>
      </c>
      <c r="JS152" t="s">
        <v>220</v>
      </c>
      <c r="JT152" t="s">
        <v>220</v>
      </c>
      <c r="JU152" t="s">
        <v>220</v>
      </c>
      <c r="JV152" t="s">
        <v>220</v>
      </c>
      <c r="JW152" t="s">
        <v>220</v>
      </c>
      <c r="JX152" t="s">
        <v>220</v>
      </c>
      <c r="JY152" t="s">
        <v>220</v>
      </c>
      <c r="JZ152" t="s">
        <v>220</v>
      </c>
      <c r="KA152" t="s">
        <v>220</v>
      </c>
      <c r="KB152" t="s">
        <v>220</v>
      </c>
      <c r="KC152" t="s">
        <v>220</v>
      </c>
      <c r="KD152" t="s">
        <v>220</v>
      </c>
    </row>
    <row r="153" spans="1:290" hidden="1" x14ac:dyDescent="0.3">
      <c r="A153" s="1" t="s">
        <v>151</v>
      </c>
      <c r="B153" s="2">
        <v>4057096</v>
      </c>
      <c r="C153" s="5">
        <v>2699135</v>
      </c>
      <c r="D153" s="5">
        <v>2821549</v>
      </c>
      <c r="E153" s="5">
        <v>2643260</v>
      </c>
      <c r="F153" s="5">
        <v>2742468</v>
      </c>
      <c r="G153" s="5">
        <v>2663836</v>
      </c>
      <c r="H153" s="5">
        <v>2653056</v>
      </c>
      <c r="I153" s="5">
        <v>2686169</v>
      </c>
      <c r="J153" s="5">
        <v>2688367</v>
      </c>
      <c r="K153" s="5">
        <v>2729306</v>
      </c>
      <c r="L153" s="5">
        <v>2678149</v>
      </c>
      <c r="M153" s="5">
        <v>2563048</v>
      </c>
      <c r="N153" s="5">
        <v>2573816</v>
      </c>
      <c r="O153" s="5">
        <v>2665628</v>
      </c>
      <c r="P153" s="5">
        <v>2577776</v>
      </c>
      <c r="Q153" s="5">
        <v>2774322</v>
      </c>
      <c r="R153" s="5">
        <v>2478221</v>
      </c>
      <c r="S153" s="5">
        <v>1996897</v>
      </c>
      <c r="T153" s="5">
        <v>2156036</v>
      </c>
      <c r="U153" s="5">
        <v>2044601</v>
      </c>
      <c r="V153" s="5">
        <v>2153567</v>
      </c>
      <c r="W153" s="5">
        <v>2269005</v>
      </c>
      <c r="X153" s="5">
        <v>2119846</v>
      </c>
      <c r="Y153" s="5">
        <v>2138798</v>
      </c>
      <c r="Z153" s="5">
        <v>2132902</v>
      </c>
      <c r="AA153" s="5">
        <v>2144914</v>
      </c>
      <c r="AB153" s="5">
        <v>2110264</v>
      </c>
      <c r="AC153" s="5">
        <v>2120702</v>
      </c>
      <c r="AD153" s="5">
        <v>2084934</v>
      </c>
      <c r="AE153" s="5">
        <v>2089023</v>
      </c>
      <c r="AF153" s="5">
        <v>2071931</v>
      </c>
      <c r="AG153" s="5">
        <v>2082327</v>
      </c>
      <c r="AH153" s="5">
        <v>2051808</v>
      </c>
      <c r="AI153" s="5">
        <v>7290413</v>
      </c>
      <c r="AJ153" s="5">
        <v>7438639</v>
      </c>
      <c r="AK153" s="5">
        <v>7216272</v>
      </c>
      <c r="AL153" s="5">
        <v>7365999</v>
      </c>
      <c r="AM153" s="5">
        <v>7319681</v>
      </c>
      <c r="AN153" s="5">
        <v>7970527</v>
      </c>
      <c r="AO153" s="5">
        <v>9024632</v>
      </c>
      <c r="AP153" s="5">
        <v>8958822</v>
      </c>
      <c r="AQ153" s="5">
        <v>10142435</v>
      </c>
      <c r="AR153" s="5">
        <v>10569965</v>
      </c>
      <c r="AS153" s="5">
        <v>10153994</v>
      </c>
      <c r="AT153" s="5">
        <v>10040135</v>
      </c>
      <c r="AU153" s="5">
        <v>11758903</v>
      </c>
      <c r="AV153" s="5">
        <v>11062412</v>
      </c>
      <c r="AW153" s="5">
        <v>10706292</v>
      </c>
      <c r="AX153" s="5">
        <v>10407663</v>
      </c>
      <c r="AY153" s="5">
        <v>8863721</v>
      </c>
      <c r="AZ153" s="5">
        <v>9159105</v>
      </c>
      <c r="BA153" s="5">
        <v>9204432</v>
      </c>
      <c r="BB153" s="5">
        <v>8552413</v>
      </c>
      <c r="BC153" s="5">
        <v>8171039</v>
      </c>
      <c r="BD153" s="5">
        <v>8259531</v>
      </c>
      <c r="BE153" s="5">
        <v>8024118</v>
      </c>
      <c r="BF153" s="5">
        <v>7702078</v>
      </c>
      <c r="BG153" s="5">
        <v>8190013</v>
      </c>
      <c r="BH153" s="5">
        <v>7542018</v>
      </c>
      <c r="BI153" s="5">
        <v>7250652</v>
      </c>
      <c r="BJ153" s="5">
        <v>7518724</v>
      </c>
      <c r="BK153" s="5">
        <v>7481747</v>
      </c>
      <c r="BL153" s="5">
        <v>7685323</v>
      </c>
      <c r="BM153" s="5">
        <v>7591590</v>
      </c>
      <c r="BN153" s="5">
        <v>7347017</v>
      </c>
      <c r="BO153" s="6">
        <v>12.850179782865199</v>
      </c>
      <c r="BP153" s="6">
        <v>13.97653781884202</v>
      </c>
      <c r="BQ153" s="6">
        <v>13.51334494456527</v>
      </c>
      <c r="BR153" s="6">
        <v>12.71526471066508</v>
      </c>
      <c r="BS153" s="6">
        <v>13.072586677990239</v>
      </c>
      <c r="BT153" s="6">
        <v>14.22111541403341</v>
      </c>
      <c r="BU153" s="6">
        <v>13.310799943996161</v>
      </c>
      <c r="BV153" s="6">
        <v>12.2077645715472</v>
      </c>
      <c r="BW153" s="6">
        <v>12.064963340457339</v>
      </c>
      <c r="BX153" s="6">
        <v>12.34324836652047</v>
      </c>
      <c r="BY153" s="6">
        <v>11.520814316151361</v>
      </c>
      <c r="BZ153" s="6">
        <v>11.847718529940069</v>
      </c>
      <c r="CA153" s="6">
        <v>11.462839710269069</v>
      </c>
      <c r="CB153" s="6">
        <v>11.70739530703581</v>
      </c>
      <c r="CC153" s="6">
        <v>10.57601561832273</v>
      </c>
      <c r="CD153" s="6">
        <v>10.37988992509646</v>
      </c>
      <c r="CE153" s="6">
        <v>10.717878788941039</v>
      </c>
      <c r="CF153" s="6">
        <v>10.60988777552879</v>
      </c>
      <c r="CG153" s="6">
        <v>11.231042144653159</v>
      </c>
      <c r="CH153" s="6">
        <v>11.16919046400692</v>
      </c>
      <c r="CI153" s="6" t="s">
        <v>220</v>
      </c>
      <c r="CJ153" s="6" t="s">
        <v>220</v>
      </c>
      <c r="CK153" s="6" t="s">
        <v>220</v>
      </c>
      <c r="CL153" s="6" t="s">
        <v>220</v>
      </c>
      <c r="CM153" s="6" t="s">
        <v>220</v>
      </c>
      <c r="CN153" s="6" t="s">
        <v>220</v>
      </c>
      <c r="CO153" s="6" t="s">
        <v>220</v>
      </c>
      <c r="CP153" s="6" t="s">
        <v>220</v>
      </c>
      <c r="CQ153" s="6" t="s">
        <v>220</v>
      </c>
      <c r="CR153" s="6" t="s">
        <v>220</v>
      </c>
      <c r="CS153" s="6" t="s">
        <v>220</v>
      </c>
      <c r="CT153" s="6" t="s">
        <v>220</v>
      </c>
      <c r="CU153" s="6">
        <v>12.51352492322691</v>
      </c>
      <c r="CV153" s="6">
        <v>13.80760441257836</v>
      </c>
      <c r="CW153" s="6">
        <v>13.22394552501904</v>
      </c>
      <c r="CX153" s="6">
        <v>12.48431742266791</v>
      </c>
      <c r="CY153" s="6">
        <v>12.86675798396279</v>
      </c>
      <c r="CZ153" s="6">
        <v>14.003112048635581</v>
      </c>
      <c r="DA153" s="6">
        <v>13.204325335490321</v>
      </c>
      <c r="DB153" s="6">
        <v>11.97931055065494</v>
      </c>
      <c r="DC153" s="6">
        <v>11.63114901225139</v>
      </c>
      <c r="DD153" s="6">
        <v>11.854310593984319</v>
      </c>
      <c r="DE153" s="6">
        <v>10.552534006965571</v>
      </c>
      <c r="DF153" s="6">
        <v>11.11693128644921</v>
      </c>
      <c r="DG153" s="6">
        <v>10.76139863860185</v>
      </c>
      <c r="DH153" s="6">
        <v>10.94299495992456</v>
      </c>
      <c r="DI153" s="6">
        <v>9.7114881633648302</v>
      </c>
      <c r="DJ153" s="6">
        <v>9.3511438106684608</v>
      </c>
      <c r="DK153" s="6">
        <v>9.4248911805204205</v>
      </c>
      <c r="DL153" s="6">
        <v>9.2221372172634606</v>
      </c>
      <c r="DM153" s="6">
        <v>9.49036400276308</v>
      </c>
      <c r="DN153" s="6">
        <v>9.5511073791551002</v>
      </c>
      <c r="DO153" s="6" t="s">
        <v>220</v>
      </c>
      <c r="DP153" s="6" t="s">
        <v>220</v>
      </c>
      <c r="DQ153" s="6" t="s">
        <v>220</v>
      </c>
      <c r="DR153" s="6" t="s">
        <v>220</v>
      </c>
      <c r="DS153" s="6" t="s">
        <v>220</v>
      </c>
      <c r="DT153" s="6" t="s">
        <v>220</v>
      </c>
      <c r="DU153" s="6" t="s">
        <v>220</v>
      </c>
      <c r="DV153" s="6" t="s">
        <v>220</v>
      </c>
      <c r="DW153" s="6" t="s">
        <v>220</v>
      </c>
      <c r="DX153" s="6" t="s">
        <v>220</v>
      </c>
      <c r="DY153" s="6" t="s">
        <v>220</v>
      </c>
      <c r="DZ153" s="6" t="s">
        <v>220</v>
      </c>
      <c r="EA153" s="6">
        <v>12.155009717931751</v>
      </c>
      <c r="EB153" s="6">
        <v>13.041351768603617</v>
      </c>
      <c r="EC153" s="6">
        <v>12.447134389781706</v>
      </c>
      <c r="ED153" s="6">
        <v>11.563384354305812</v>
      </c>
      <c r="EE153" s="6">
        <v>11.568162766715831</v>
      </c>
      <c r="EF153" s="6">
        <v>11.919348856563902</v>
      </c>
      <c r="EG153" s="6">
        <v>11.358965128404058</v>
      </c>
      <c r="EH153" s="6">
        <v>10.725804921723856</v>
      </c>
      <c r="EI153" s="6">
        <v>10.396503346830114</v>
      </c>
      <c r="EJ153" s="6">
        <v>10.73424213642803</v>
      </c>
      <c r="EK153" s="6">
        <v>10.060913975011532</v>
      </c>
      <c r="EL153" s="6">
        <v>9.7940157656581022</v>
      </c>
      <c r="EM153" s="6">
        <v>9.6152792568860157</v>
      </c>
      <c r="EN153" s="6">
        <v>9.8544686121553209</v>
      </c>
      <c r="EO153" s="6">
        <v>8.7997355750341892</v>
      </c>
      <c r="EP153" s="6">
        <v>9.5123881203492342</v>
      </c>
      <c r="EQ153" s="6">
        <v>10.480753871818898</v>
      </c>
      <c r="ER153" s="6">
        <v>10.485537752509112</v>
      </c>
      <c r="ES153" s="6">
        <v>11.104982565393843</v>
      </c>
      <c r="ET153" s="6">
        <v>11.115928402052875</v>
      </c>
      <c r="EU153" s="6" t="s">
        <v>220</v>
      </c>
      <c r="EV153" s="6" t="s">
        <v>220</v>
      </c>
      <c r="EW153" s="6" t="s">
        <v>220</v>
      </c>
      <c r="EX153" s="6" t="s">
        <v>220</v>
      </c>
      <c r="EY153" s="6" t="s">
        <v>220</v>
      </c>
      <c r="EZ153" s="6" t="s">
        <v>220</v>
      </c>
      <c r="FA153" s="6" t="s">
        <v>220</v>
      </c>
      <c r="FB153" s="6" t="s">
        <v>220</v>
      </c>
      <c r="FC153" s="6" t="s">
        <v>220</v>
      </c>
      <c r="FD153" s="6" t="s">
        <v>220</v>
      </c>
      <c r="FE153" s="6" t="s">
        <v>220</v>
      </c>
      <c r="FF153" s="6" t="s">
        <v>220</v>
      </c>
      <c r="FG153" s="6">
        <v>8.2944290873501618</v>
      </c>
      <c r="FH153" s="6">
        <v>8.9302244790622733</v>
      </c>
      <c r="FI153" s="6">
        <v>8.3384948779183627</v>
      </c>
      <c r="FJ153" s="6">
        <v>7.9280526644952083</v>
      </c>
      <c r="FK153" s="6">
        <v>7.8443643058025305</v>
      </c>
      <c r="FL153" s="6">
        <v>7.6609372688085937</v>
      </c>
      <c r="FM153" s="6">
        <v>7.8382913123963567</v>
      </c>
      <c r="FN153" s="6">
        <v>7.6486302111517244</v>
      </c>
      <c r="FO153" s="6">
        <v>7.144857561837596</v>
      </c>
      <c r="FP153" s="6">
        <v>7.4129591002193793</v>
      </c>
      <c r="FQ153" s="6">
        <v>6.5030591256050441</v>
      </c>
      <c r="FR153" s="6">
        <v>6.2043067175719147</v>
      </c>
      <c r="FS153" s="6">
        <v>6.3171945010985073</v>
      </c>
      <c r="FT153" s="6">
        <v>6.7549790930571243</v>
      </c>
      <c r="FU153" s="6">
        <v>5.8005470523991214</v>
      </c>
      <c r="FV153" s="6">
        <v>6.8739347068681793</v>
      </c>
      <c r="FW153" s="6">
        <v>8.7871609422649968</v>
      </c>
      <c r="FX153" s="6">
        <v>9.0745059166029876</v>
      </c>
      <c r="FY153" s="6">
        <v>9.4149230152821399</v>
      </c>
      <c r="FZ153" s="6">
        <v>9.4232520425357542</v>
      </c>
      <c r="GA153" s="6" t="s">
        <v>220</v>
      </c>
      <c r="GB153" s="6" t="s">
        <v>220</v>
      </c>
      <c r="GC153" s="6" t="s">
        <v>220</v>
      </c>
      <c r="GD153" s="6" t="s">
        <v>220</v>
      </c>
      <c r="GE153" s="6" t="s">
        <v>220</v>
      </c>
      <c r="GF153" s="6" t="s">
        <v>220</v>
      </c>
      <c r="GG153" s="6" t="s">
        <v>220</v>
      </c>
      <c r="GH153" s="6" t="s">
        <v>220</v>
      </c>
      <c r="GI153" s="6" t="s">
        <v>220</v>
      </c>
      <c r="GJ153" s="6" t="s">
        <v>220</v>
      </c>
      <c r="GK153" s="6" t="s">
        <v>220</v>
      </c>
      <c r="GL153" s="6" t="s">
        <v>220</v>
      </c>
      <c r="GM153" s="5">
        <v>341658</v>
      </c>
      <c r="GN153" s="5">
        <v>339925</v>
      </c>
      <c r="GO153" s="5">
        <v>337036</v>
      </c>
      <c r="GP153" s="5">
        <v>334750</v>
      </c>
      <c r="GQ153" s="5">
        <v>332756</v>
      </c>
      <c r="GR153" s="5">
        <v>331367</v>
      </c>
      <c r="GS153" s="5">
        <v>330180</v>
      </c>
      <c r="GT153" s="5">
        <v>328581</v>
      </c>
      <c r="GU153" s="5">
        <v>326449</v>
      </c>
      <c r="GV153" s="5">
        <v>324661</v>
      </c>
      <c r="GW153" s="5">
        <v>322003</v>
      </c>
      <c r="GX153" s="5">
        <v>320812</v>
      </c>
      <c r="GY153" s="5">
        <v>319824</v>
      </c>
      <c r="GZ153" s="5">
        <v>319371</v>
      </c>
      <c r="HA153" s="5">
        <v>319429</v>
      </c>
      <c r="HB153" s="5">
        <v>318354</v>
      </c>
      <c r="HC153" s="5">
        <v>317426</v>
      </c>
      <c r="HD153" s="5">
        <v>317488</v>
      </c>
      <c r="HE153" s="5">
        <v>315537</v>
      </c>
      <c r="HF153" s="5">
        <v>295504</v>
      </c>
      <c r="HG153" s="5" t="s">
        <v>220</v>
      </c>
      <c r="HH153" s="5" t="s">
        <v>220</v>
      </c>
      <c r="HI153" s="5" t="s">
        <v>220</v>
      </c>
      <c r="HJ153" s="5" t="s">
        <v>220</v>
      </c>
      <c r="HK153" s="5" t="s">
        <v>220</v>
      </c>
      <c r="HL153" s="5" t="s">
        <v>220</v>
      </c>
      <c r="HM153" s="5" t="s">
        <v>220</v>
      </c>
      <c r="HN153" s="5" t="s">
        <v>220</v>
      </c>
      <c r="HO153" s="5" t="s">
        <v>220</v>
      </c>
      <c r="HP153" s="5" t="s">
        <v>220</v>
      </c>
      <c r="HQ153" s="5" t="s">
        <v>220</v>
      </c>
      <c r="HR153" s="5" t="s">
        <v>220</v>
      </c>
      <c r="HS153" s="5">
        <v>383541</v>
      </c>
      <c r="HT153" s="5">
        <v>381326</v>
      </c>
      <c r="HU153" s="5">
        <v>378409</v>
      </c>
      <c r="HV153" s="5">
        <v>375912</v>
      </c>
      <c r="HW153" s="5">
        <v>373812</v>
      </c>
      <c r="HX153" s="5">
        <v>372237</v>
      </c>
      <c r="HY153" s="5">
        <v>370703</v>
      </c>
      <c r="HZ153" s="5">
        <v>369064</v>
      </c>
      <c r="IA153" s="5">
        <v>367349</v>
      </c>
      <c r="IB153" s="5">
        <v>365521</v>
      </c>
      <c r="IC153" s="5">
        <v>362560</v>
      </c>
      <c r="ID153" s="5">
        <v>361036</v>
      </c>
      <c r="IE153" s="5">
        <v>359684</v>
      </c>
      <c r="IF153" s="5">
        <v>359450</v>
      </c>
      <c r="IG153" s="5">
        <v>358785</v>
      </c>
      <c r="IH153" s="5">
        <v>357445</v>
      </c>
      <c r="II153" s="5">
        <v>355967</v>
      </c>
      <c r="IJ153" s="5">
        <v>355415</v>
      </c>
      <c r="IK153" s="5">
        <v>353033</v>
      </c>
      <c r="IL153" s="5">
        <v>329079</v>
      </c>
      <c r="IM153" s="5" t="s">
        <v>220</v>
      </c>
      <c r="IN153" s="5" t="s">
        <v>220</v>
      </c>
      <c r="IO153" s="5" t="s">
        <v>220</v>
      </c>
      <c r="IP153" s="5" t="s">
        <v>220</v>
      </c>
      <c r="IQ153" s="5" t="s">
        <v>220</v>
      </c>
      <c r="IR153" s="5" t="s">
        <v>220</v>
      </c>
      <c r="IS153" s="5" t="s">
        <v>220</v>
      </c>
      <c r="IT153" s="5" t="s">
        <v>220</v>
      </c>
      <c r="IU153" s="5" t="s">
        <v>220</v>
      </c>
      <c r="IV153" s="5" t="s">
        <v>220</v>
      </c>
      <c r="IW153" s="5" t="s">
        <v>220</v>
      </c>
      <c r="IX153" s="5" t="s">
        <v>220</v>
      </c>
      <c r="IY153">
        <v>7070565</v>
      </c>
      <c r="IZ153">
        <v>7219337</v>
      </c>
      <c r="JA153">
        <v>7015019</v>
      </c>
      <c r="JB153">
        <v>7192094</v>
      </c>
      <c r="JC153">
        <v>7109346</v>
      </c>
      <c r="JD153">
        <v>7130185</v>
      </c>
      <c r="JE153">
        <v>7154965</v>
      </c>
      <c r="JF153">
        <v>7231151</v>
      </c>
      <c r="JG153">
        <v>7287759</v>
      </c>
      <c r="JH153">
        <v>7283731</v>
      </c>
      <c r="JI153">
        <v>7089771</v>
      </c>
      <c r="JJ153">
        <v>7184590</v>
      </c>
      <c r="JK153">
        <v>7557073</v>
      </c>
      <c r="JL153">
        <v>7183738</v>
      </c>
      <c r="JM153">
        <v>7568562</v>
      </c>
      <c r="JN153">
        <v>7001594</v>
      </c>
      <c r="JO153">
        <v>6992725</v>
      </c>
      <c r="JP153">
        <v>7194838</v>
      </c>
      <c r="JQ153">
        <v>6985867</v>
      </c>
      <c r="JR153">
        <v>6916158</v>
      </c>
      <c r="JS153" t="s">
        <v>220</v>
      </c>
      <c r="JT153" t="s">
        <v>220</v>
      </c>
      <c r="JU153" t="s">
        <v>220</v>
      </c>
      <c r="JV153" t="s">
        <v>220</v>
      </c>
      <c r="JW153" t="s">
        <v>220</v>
      </c>
      <c r="JX153" t="s">
        <v>220</v>
      </c>
      <c r="JY153" t="s">
        <v>220</v>
      </c>
      <c r="JZ153" t="s">
        <v>220</v>
      </c>
      <c r="KA153" t="s">
        <v>220</v>
      </c>
      <c r="KB153" t="s">
        <v>220</v>
      </c>
      <c r="KC153" t="s">
        <v>220</v>
      </c>
      <c r="KD153" t="s">
        <v>220</v>
      </c>
    </row>
    <row r="154" spans="1:290" hidden="1" x14ac:dyDescent="0.3">
      <c r="A154" s="1" t="s">
        <v>152</v>
      </c>
      <c r="B154" s="2">
        <v>4062660</v>
      </c>
      <c r="C154" s="5">
        <v>721012</v>
      </c>
      <c r="D154" s="5">
        <v>728935</v>
      </c>
      <c r="E154" s="5">
        <v>702314</v>
      </c>
      <c r="F154" s="5">
        <v>748054</v>
      </c>
      <c r="G154" s="5">
        <v>755351</v>
      </c>
      <c r="H154" s="5">
        <v>723482</v>
      </c>
      <c r="I154" s="5">
        <v>750816</v>
      </c>
      <c r="J154" s="5">
        <v>744598</v>
      </c>
      <c r="K154" s="5">
        <v>758680</v>
      </c>
      <c r="L154" s="5">
        <v>774596</v>
      </c>
      <c r="M154" s="5">
        <v>716895</v>
      </c>
      <c r="N154" s="5">
        <v>758015</v>
      </c>
      <c r="O154" s="5">
        <v>778754</v>
      </c>
      <c r="P154" s="5">
        <v>755276</v>
      </c>
      <c r="Q154" s="5">
        <v>802531</v>
      </c>
      <c r="R154" s="5">
        <v>714963</v>
      </c>
      <c r="S154" s="5">
        <v>703616</v>
      </c>
      <c r="T154" s="5">
        <v>696176</v>
      </c>
      <c r="U154" s="5">
        <v>645356</v>
      </c>
      <c r="V154" s="5">
        <v>625717</v>
      </c>
      <c r="W154" s="5">
        <v>621167</v>
      </c>
      <c r="X154" s="5">
        <v>600128</v>
      </c>
      <c r="Y154" s="5">
        <v>561133</v>
      </c>
      <c r="Z154" s="5">
        <v>547281</v>
      </c>
      <c r="AA154" s="5">
        <v>529513</v>
      </c>
      <c r="AB154" s="5">
        <v>521289</v>
      </c>
      <c r="AC154" s="5" t="s">
        <v>220</v>
      </c>
      <c r="AD154" s="5" t="s">
        <v>220</v>
      </c>
      <c r="AE154" s="5" t="s">
        <v>220</v>
      </c>
      <c r="AF154" s="5" t="s">
        <v>220</v>
      </c>
      <c r="AG154" s="5" t="s">
        <v>220</v>
      </c>
      <c r="AH154" s="5" t="s">
        <v>220</v>
      </c>
      <c r="AI154" s="5">
        <v>1549151</v>
      </c>
      <c r="AJ154" s="5">
        <v>1574884</v>
      </c>
      <c r="AK154" s="5">
        <v>1538962</v>
      </c>
      <c r="AL154" s="5">
        <v>1601861</v>
      </c>
      <c r="AM154" s="5">
        <v>1631351</v>
      </c>
      <c r="AN154" s="5">
        <v>1610904</v>
      </c>
      <c r="AO154" s="5">
        <v>1642857</v>
      </c>
      <c r="AP154" s="5">
        <v>1639807</v>
      </c>
      <c r="AQ154" s="5">
        <v>1665452</v>
      </c>
      <c r="AR154" s="5">
        <v>1678669</v>
      </c>
      <c r="AS154" s="5">
        <v>1587447</v>
      </c>
      <c r="AT154" s="5">
        <v>1676035</v>
      </c>
      <c r="AU154" s="5">
        <v>1703952</v>
      </c>
      <c r="AV154" s="5">
        <v>1664601</v>
      </c>
      <c r="AW154" s="5">
        <v>1738407</v>
      </c>
      <c r="AX154" s="5">
        <v>1584804</v>
      </c>
      <c r="AY154" s="5">
        <v>1563289</v>
      </c>
      <c r="AZ154" s="5">
        <v>1542342</v>
      </c>
      <c r="BA154" s="5">
        <v>1464234</v>
      </c>
      <c r="BB154" s="5">
        <v>1416409</v>
      </c>
      <c r="BC154" s="5">
        <v>1432604</v>
      </c>
      <c r="BD154" s="5">
        <v>1384087</v>
      </c>
      <c r="BE154" s="5">
        <v>1329341</v>
      </c>
      <c r="BF154" s="5">
        <v>1312062</v>
      </c>
      <c r="BG154" s="5">
        <v>1284764</v>
      </c>
      <c r="BH154" s="5">
        <v>1254361</v>
      </c>
      <c r="BI154" s="5" t="s">
        <v>220</v>
      </c>
      <c r="BJ154" s="5" t="s">
        <v>220</v>
      </c>
      <c r="BK154" s="5" t="s">
        <v>220</v>
      </c>
      <c r="BL154" s="5" t="s">
        <v>220</v>
      </c>
      <c r="BM154" s="5" t="s">
        <v>220</v>
      </c>
      <c r="BN154" s="5" t="s">
        <v>220</v>
      </c>
      <c r="BO154" s="6">
        <v>16.355224499983461</v>
      </c>
      <c r="BP154" s="6">
        <v>16.788366048946688</v>
      </c>
      <c r="BQ154" s="6">
        <v>15.350825983819201</v>
      </c>
      <c r="BR154" s="6">
        <v>16.970432109501228</v>
      </c>
      <c r="BS154" s="6">
        <v>17.040289963843861</v>
      </c>
      <c r="BT154" s="6">
        <v>16.133215848886419</v>
      </c>
      <c r="BU154" s="6">
        <v>16.27564541513869</v>
      </c>
      <c r="BV154" s="6">
        <v>16.53735925077644</v>
      </c>
      <c r="BW154" s="6">
        <v>17.11726413896897</v>
      </c>
      <c r="BX154" s="6">
        <v>17.538927924505298</v>
      </c>
      <c r="BY154" s="6">
        <v>16.554548358256</v>
      </c>
      <c r="BZ154" s="6">
        <v>16.423376917984001</v>
      </c>
      <c r="CA154" s="6">
        <v>14.046705317687721</v>
      </c>
      <c r="CB154" s="6">
        <v>11.97048699634597</v>
      </c>
      <c r="CC154" s="6">
        <v>10.97765815608139</v>
      </c>
      <c r="CD154" s="6">
        <v>10.372579241973691</v>
      </c>
      <c r="CE154" s="6">
        <v>9.6214412406767291</v>
      </c>
      <c r="CF154" s="6">
        <v>9.3546746799659797</v>
      </c>
      <c r="CG154" s="6">
        <v>9.5111175849837792</v>
      </c>
      <c r="CH154" s="6">
        <v>9.7071534974714293</v>
      </c>
      <c r="CI154" s="6" t="s">
        <v>220</v>
      </c>
      <c r="CJ154" s="6" t="s">
        <v>220</v>
      </c>
      <c r="CK154" s="6" t="s">
        <v>220</v>
      </c>
      <c r="CL154" s="6" t="s">
        <v>220</v>
      </c>
      <c r="CM154" s="6" t="s">
        <v>220</v>
      </c>
      <c r="CN154" s="6" t="s">
        <v>220</v>
      </c>
      <c r="CO154" s="6" t="s">
        <v>220</v>
      </c>
      <c r="CP154" s="6" t="s">
        <v>220</v>
      </c>
      <c r="CQ154" s="6" t="s">
        <v>220</v>
      </c>
      <c r="CR154" s="6" t="s">
        <v>220</v>
      </c>
      <c r="CS154" s="6" t="s">
        <v>220</v>
      </c>
      <c r="CT154" s="6" t="s">
        <v>220</v>
      </c>
      <c r="CU154" s="6">
        <v>15.739346205125671</v>
      </c>
      <c r="CV154" s="6">
        <v>16.17407939765879</v>
      </c>
      <c r="CW154" s="6">
        <v>11.563298426733819</v>
      </c>
      <c r="CX154" s="6">
        <v>16.352210856839928</v>
      </c>
      <c r="CY154" s="6">
        <v>16.398190009025932</v>
      </c>
      <c r="CZ154" s="6">
        <v>15.762122135815501</v>
      </c>
      <c r="DA154" s="6">
        <v>16.07159796171338</v>
      </c>
      <c r="DB154" s="6">
        <v>16.19089792188247</v>
      </c>
      <c r="DC154" s="6">
        <v>16.603374655771091</v>
      </c>
      <c r="DD154" s="6">
        <v>16.7925154290173</v>
      </c>
      <c r="DE154" s="6">
        <v>15.809690785010289</v>
      </c>
      <c r="DF154" s="6">
        <v>15.856445730663729</v>
      </c>
      <c r="DG154" s="6">
        <v>13.63166893381187</v>
      </c>
      <c r="DH154" s="6">
        <v>11.62427849386407</v>
      </c>
      <c r="DI154" s="6">
        <v>10.6566941424195</v>
      </c>
      <c r="DJ154" s="6">
        <v>10.054612719478531</v>
      </c>
      <c r="DK154" s="6">
        <v>9.1933713189590307</v>
      </c>
      <c r="DL154" s="6">
        <v>8.9001661110181693</v>
      </c>
      <c r="DM154" s="6">
        <v>9.0971017489186394</v>
      </c>
      <c r="DN154" s="6">
        <v>9.4482172253477792</v>
      </c>
      <c r="DO154" s="6" t="s">
        <v>220</v>
      </c>
      <c r="DP154" s="6" t="s">
        <v>220</v>
      </c>
      <c r="DQ154" s="6" t="s">
        <v>220</v>
      </c>
      <c r="DR154" s="6" t="s">
        <v>220</v>
      </c>
      <c r="DS154" s="6" t="s">
        <v>220</v>
      </c>
      <c r="DT154" s="6" t="s">
        <v>220</v>
      </c>
      <c r="DU154" s="6" t="s">
        <v>220</v>
      </c>
      <c r="DV154" s="6" t="s">
        <v>220</v>
      </c>
      <c r="DW154" s="6" t="s">
        <v>220</v>
      </c>
      <c r="DX154" s="6" t="s">
        <v>220</v>
      </c>
      <c r="DY154" s="6" t="s">
        <v>220</v>
      </c>
      <c r="DZ154" s="6" t="s">
        <v>220</v>
      </c>
      <c r="EA154" s="6">
        <v>15.539408498055511</v>
      </c>
      <c r="EB154" s="6">
        <v>15.888247923340215</v>
      </c>
      <c r="EC154" s="6">
        <v>15.350825983819202</v>
      </c>
      <c r="ED154" s="6">
        <v>15.90406574926409</v>
      </c>
      <c r="EE154" s="6">
        <v>15.855410266220606</v>
      </c>
      <c r="EF154" s="6">
        <v>14.718818159954221</v>
      </c>
      <c r="EG154" s="6">
        <v>14.701338277287645</v>
      </c>
      <c r="EH154" s="6">
        <v>15.392320085929109</v>
      </c>
      <c r="EI154" s="6">
        <v>16.476738149013944</v>
      </c>
      <c r="EJ154" s="6">
        <v>17.482727778430277</v>
      </c>
      <c r="EK154" s="6">
        <v>16.552177114361257</v>
      </c>
      <c r="EL154" s="6">
        <v>16.423376917984008</v>
      </c>
      <c r="EM154" s="6">
        <v>14.046529063333649</v>
      </c>
      <c r="EN154" s="6">
        <v>11.970326079472935</v>
      </c>
      <c r="EO154" s="6">
        <v>10.977658156081393</v>
      </c>
      <c r="EP154" s="6">
        <v>10.3725792419737</v>
      </c>
      <c r="EQ154" s="6">
        <v>9.6214412406767327</v>
      </c>
      <c r="ER154" s="6">
        <v>9.354674679965985</v>
      </c>
      <c r="ES154" s="6">
        <v>9.5110295712753885</v>
      </c>
      <c r="ET154" s="6">
        <v>9.706784376962748</v>
      </c>
      <c r="EU154" s="6" t="s">
        <v>220</v>
      </c>
      <c r="EV154" s="6" t="s">
        <v>220</v>
      </c>
      <c r="EW154" s="6" t="s">
        <v>220</v>
      </c>
      <c r="EX154" s="6" t="s">
        <v>220</v>
      </c>
      <c r="EY154" s="6" t="s">
        <v>220</v>
      </c>
      <c r="EZ154" s="6" t="s">
        <v>220</v>
      </c>
      <c r="FA154" s="6" t="s">
        <v>220</v>
      </c>
      <c r="FB154" s="6" t="s">
        <v>220</v>
      </c>
      <c r="FC154" s="6" t="s">
        <v>220</v>
      </c>
      <c r="FD154" s="6" t="s">
        <v>220</v>
      </c>
      <c r="FE154" s="6" t="s">
        <v>220</v>
      </c>
      <c r="FF154" s="6" t="s">
        <v>220</v>
      </c>
      <c r="FG154" s="6">
        <v>11.496232452485264</v>
      </c>
      <c r="FH154" s="6">
        <v>11.792297083467735</v>
      </c>
      <c r="FI154" s="6">
        <v>11.563298426733828</v>
      </c>
      <c r="FJ154" s="6">
        <v>11.917271172262245</v>
      </c>
      <c r="FK154" s="6">
        <v>11.930357108923831</v>
      </c>
      <c r="FL154" s="6">
        <v>11.138397360489911</v>
      </c>
      <c r="FM154" s="6">
        <v>11.173157493318042</v>
      </c>
      <c r="FN154" s="6">
        <v>11.626436297952319</v>
      </c>
      <c r="FO154" s="6">
        <v>12.598839356211966</v>
      </c>
      <c r="FP154" s="6">
        <v>14.018955482614212</v>
      </c>
      <c r="FQ154" s="6">
        <v>13.966513527695728</v>
      </c>
      <c r="FR154" s="6">
        <v>14.6038629241854</v>
      </c>
      <c r="FS154" s="6">
        <v>12.667324353810644</v>
      </c>
      <c r="FT154" s="6">
        <v>10.769901754293219</v>
      </c>
      <c r="FU154" s="6">
        <v>9.9454327700203518</v>
      </c>
      <c r="FV154" s="6">
        <v>9.4257141108390137</v>
      </c>
      <c r="FW154" s="6">
        <v>8.9949459121122199</v>
      </c>
      <c r="FX154" s="6">
        <v>8.9001661110181782</v>
      </c>
      <c r="FY154" s="6">
        <v>9.0878233943481703</v>
      </c>
      <c r="FZ154" s="6">
        <v>9.3741285179633849</v>
      </c>
      <c r="GA154" s="6" t="s">
        <v>220</v>
      </c>
      <c r="GB154" s="6" t="s">
        <v>220</v>
      </c>
      <c r="GC154" s="6" t="s">
        <v>220</v>
      </c>
      <c r="GD154" s="6" t="s">
        <v>220</v>
      </c>
      <c r="GE154" s="6" t="s">
        <v>220</v>
      </c>
      <c r="GF154" s="6" t="s">
        <v>220</v>
      </c>
      <c r="GG154" s="6" t="s">
        <v>220</v>
      </c>
      <c r="GH154" s="6" t="s">
        <v>220</v>
      </c>
      <c r="GI154" s="6" t="s">
        <v>220</v>
      </c>
      <c r="GJ154" s="6" t="s">
        <v>220</v>
      </c>
      <c r="GK154" s="6" t="s">
        <v>220</v>
      </c>
      <c r="GL154" s="6" t="s">
        <v>220</v>
      </c>
      <c r="GM154" s="5">
        <v>64493</v>
      </c>
      <c r="GN154" s="5">
        <v>64235</v>
      </c>
      <c r="GO154" s="5">
        <v>63966</v>
      </c>
      <c r="GP154" s="5">
        <v>63925</v>
      </c>
      <c r="GQ154" s="5">
        <v>63660</v>
      </c>
      <c r="GR154" s="5">
        <v>63566</v>
      </c>
      <c r="GS154" s="5">
        <v>63532</v>
      </c>
      <c r="GT154" s="5">
        <v>63407</v>
      </c>
      <c r="GU154" s="5">
        <v>63345</v>
      </c>
      <c r="GV154" s="5">
        <v>63350</v>
      </c>
      <c r="GW154" s="5">
        <v>63321</v>
      </c>
      <c r="GX154" s="5">
        <v>63312</v>
      </c>
      <c r="GY154" s="5">
        <v>63200</v>
      </c>
      <c r="GZ154" s="5">
        <v>62757</v>
      </c>
      <c r="HA154" s="5">
        <v>62491</v>
      </c>
      <c r="HB154" s="5">
        <v>62415</v>
      </c>
      <c r="HC154" s="5">
        <v>62315</v>
      </c>
      <c r="HD154" s="5">
        <v>61749</v>
      </c>
      <c r="HE154" s="5">
        <v>61435</v>
      </c>
      <c r="HF154" s="5">
        <v>60930</v>
      </c>
      <c r="HG154" s="5" t="s">
        <v>220</v>
      </c>
      <c r="HH154" s="5" t="s">
        <v>220</v>
      </c>
      <c r="HI154" s="5" t="s">
        <v>220</v>
      </c>
      <c r="HJ154" s="5" t="s">
        <v>220</v>
      </c>
      <c r="HK154" s="5" t="s">
        <v>220</v>
      </c>
      <c r="HL154" s="5" t="s">
        <v>220</v>
      </c>
      <c r="HM154" s="5" t="s">
        <v>220</v>
      </c>
      <c r="HN154" s="5" t="s">
        <v>220</v>
      </c>
      <c r="HO154" s="5" t="s">
        <v>220</v>
      </c>
      <c r="HP154" s="5" t="s">
        <v>220</v>
      </c>
      <c r="HQ154" s="5" t="s">
        <v>220</v>
      </c>
      <c r="HR154" s="5" t="s">
        <v>220</v>
      </c>
      <c r="HS154" s="5">
        <v>73968</v>
      </c>
      <c r="HT154" s="5">
        <v>73720</v>
      </c>
      <c r="HU154" s="5">
        <v>73400</v>
      </c>
      <c r="HV154" s="5">
        <v>73312</v>
      </c>
      <c r="HW154" s="5">
        <v>72947</v>
      </c>
      <c r="HX154" s="5">
        <v>72860</v>
      </c>
      <c r="HY154" s="5">
        <v>72738</v>
      </c>
      <c r="HZ154" s="5">
        <v>72545</v>
      </c>
      <c r="IA154" s="5">
        <v>72470</v>
      </c>
      <c r="IB154" s="5">
        <v>72473</v>
      </c>
      <c r="IC154" s="5">
        <v>72431</v>
      </c>
      <c r="ID154" s="5">
        <v>72398</v>
      </c>
      <c r="IE154" s="5">
        <v>72274</v>
      </c>
      <c r="IF154" s="5">
        <v>71886</v>
      </c>
      <c r="IG154" s="5">
        <v>71581</v>
      </c>
      <c r="IH154" s="5">
        <v>71482</v>
      </c>
      <c r="II154" s="5">
        <v>71280</v>
      </c>
      <c r="IJ154" s="5">
        <v>70407</v>
      </c>
      <c r="IK154" s="5">
        <v>70012</v>
      </c>
      <c r="IL154" s="5">
        <v>69361</v>
      </c>
      <c r="IM154" s="5" t="s">
        <v>220</v>
      </c>
      <c r="IN154" s="5" t="s">
        <v>220</v>
      </c>
      <c r="IO154" s="5" t="s">
        <v>220</v>
      </c>
      <c r="IP154" s="5" t="s">
        <v>220</v>
      </c>
      <c r="IQ154" s="5" t="s">
        <v>220</v>
      </c>
      <c r="IR154" s="5" t="s">
        <v>220</v>
      </c>
      <c r="IS154" s="5" t="s">
        <v>220</v>
      </c>
      <c r="IT154" s="5" t="s">
        <v>220</v>
      </c>
      <c r="IU154" s="5" t="s">
        <v>220</v>
      </c>
      <c r="IV154" s="5" t="s">
        <v>220</v>
      </c>
      <c r="IW154" s="5" t="s">
        <v>220</v>
      </c>
      <c r="IX154" s="5" t="s">
        <v>220</v>
      </c>
      <c r="IY154">
        <v>1549151</v>
      </c>
      <c r="IZ154">
        <v>1574884</v>
      </c>
      <c r="JA154">
        <v>1538964</v>
      </c>
      <c r="JB154">
        <v>1601860</v>
      </c>
      <c r="JC154">
        <v>1631351</v>
      </c>
      <c r="JD154">
        <v>1610905</v>
      </c>
      <c r="JE154">
        <v>1642857</v>
      </c>
      <c r="JF154">
        <v>1639806</v>
      </c>
      <c r="JG154">
        <v>1665455</v>
      </c>
      <c r="JH154">
        <v>1678670</v>
      </c>
      <c r="JI154">
        <v>1587447</v>
      </c>
      <c r="JJ154">
        <v>1676036</v>
      </c>
      <c r="JK154">
        <v>1703951</v>
      </c>
      <c r="JL154">
        <v>1664602</v>
      </c>
      <c r="JM154">
        <v>1738406</v>
      </c>
      <c r="JN154">
        <v>1584803</v>
      </c>
      <c r="JO154">
        <v>1563289</v>
      </c>
      <c r="JP154">
        <v>1542342</v>
      </c>
      <c r="JQ154">
        <v>1464234</v>
      </c>
      <c r="JR154">
        <v>1416409</v>
      </c>
      <c r="JS154" t="s">
        <v>220</v>
      </c>
      <c r="JT154" t="s">
        <v>220</v>
      </c>
      <c r="JU154" t="s">
        <v>220</v>
      </c>
      <c r="JV154" t="s">
        <v>220</v>
      </c>
      <c r="JW154" t="s">
        <v>220</v>
      </c>
      <c r="JX154" t="s">
        <v>220</v>
      </c>
      <c r="JY154" t="s">
        <v>220</v>
      </c>
      <c r="JZ154" t="s">
        <v>220</v>
      </c>
      <c r="KA154" t="s">
        <v>220</v>
      </c>
      <c r="KB154" t="s">
        <v>220</v>
      </c>
      <c r="KC154" t="s">
        <v>220</v>
      </c>
      <c r="KD154" t="s">
        <v>220</v>
      </c>
    </row>
    <row r="155" spans="1:290" hidden="1" x14ac:dyDescent="0.3">
      <c r="A155" s="1" t="s">
        <v>153</v>
      </c>
      <c r="B155" s="2">
        <v>4057097</v>
      </c>
      <c r="C155" s="5">
        <v>5981976</v>
      </c>
      <c r="D155" s="5">
        <v>6336436</v>
      </c>
      <c r="E155" s="5">
        <v>6577628</v>
      </c>
      <c r="F155" s="5">
        <v>6684887</v>
      </c>
      <c r="G155" s="5">
        <v>7143500</v>
      </c>
      <c r="H155" s="5">
        <v>7330498</v>
      </c>
      <c r="I155" s="5">
        <v>7253852</v>
      </c>
      <c r="J155" s="5">
        <v>6869693</v>
      </c>
      <c r="K155" s="5">
        <v>6531943</v>
      </c>
      <c r="L155" s="5">
        <v>5114568</v>
      </c>
      <c r="M155" s="5">
        <v>5279609</v>
      </c>
      <c r="N155" s="5">
        <v>5447910</v>
      </c>
      <c r="O155" s="5">
        <v>4447341</v>
      </c>
      <c r="P155" s="5">
        <v>4233441</v>
      </c>
      <c r="Q155" s="5">
        <v>3608314</v>
      </c>
      <c r="R155" s="5">
        <v>3663082</v>
      </c>
      <c r="S155" s="5">
        <v>4476343</v>
      </c>
      <c r="T155" s="5">
        <v>3149807</v>
      </c>
      <c r="U155" s="5">
        <v>3726151</v>
      </c>
      <c r="V155" s="5">
        <v>6304063</v>
      </c>
      <c r="W155" s="5">
        <v>6327486</v>
      </c>
      <c r="X155" s="5">
        <v>6282231</v>
      </c>
      <c r="Y155" s="5">
        <v>6124594</v>
      </c>
      <c r="Z155" s="5">
        <v>5936378</v>
      </c>
      <c r="AA155" s="5">
        <v>5735797</v>
      </c>
      <c r="AB155" s="5">
        <v>5730818</v>
      </c>
      <c r="AC155" s="5">
        <v>5550869</v>
      </c>
      <c r="AD155" s="5">
        <v>5611070</v>
      </c>
      <c r="AE155" s="5">
        <v>5334698</v>
      </c>
      <c r="AF155" s="5">
        <v>5422942</v>
      </c>
      <c r="AG155" s="5">
        <v>5145744</v>
      </c>
      <c r="AH155" s="5">
        <v>4929343</v>
      </c>
      <c r="AI155" s="5">
        <v>24228406</v>
      </c>
      <c r="AJ155" s="5">
        <v>26338406</v>
      </c>
      <c r="AK155" s="5">
        <v>29300970</v>
      </c>
      <c r="AL155" s="5">
        <v>29443890</v>
      </c>
      <c r="AM155" s="5">
        <v>33132033</v>
      </c>
      <c r="AN155" s="5">
        <v>30952957</v>
      </c>
      <c r="AO155" s="5">
        <v>32916382</v>
      </c>
      <c r="AP155" s="5">
        <v>30630139</v>
      </c>
      <c r="AQ155" s="5">
        <v>28303970</v>
      </c>
      <c r="AR155" s="5">
        <v>14969805</v>
      </c>
      <c r="AS155" s="5">
        <v>13915627</v>
      </c>
      <c r="AT155" s="5">
        <v>13546890</v>
      </c>
      <c r="AU155" s="5">
        <v>11155083</v>
      </c>
      <c r="AV155" s="5">
        <v>9962880</v>
      </c>
      <c r="AW155" s="5">
        <v>8160509</v>
      </c>
      <c r="AX155" s="5">
        <v>8229665</v>
      </c>
      <c r="AY155" s="5">
        <v>10057042</v>
      </c>
      <c r="AZ155" s="5">
        <v>7193172</v>
      </c>
      <c r="BA155" s="5">
        <v>9408953</v>
      </c>
      <c r="BB155" s="5">
        <v>16015345</v>
      </c>
      <c r="BC155" s="5">
        <v>15101690</v>
      </c>
      <c r="BD155" s="5">
        <v>16991370</v>
      </c>
      <c r="BE155" s="5">
        <v>21667086</v>
      </c>
      <c r="BF155" s="5">
        <v>16695208</v>
      </c>
      <c r="BG155" s="5">
        <v>15916750</v>
      </c>
      <c r="BH155" s="5">
        <v>16141637</v>
      </c>
      <c r="BI155" s="5">
        <v>16091636</v>
      </c>
      <c r="BJ155" s="5">
        <v>15531282</v>
      </c>
      <c r="BK155" s="5">
        <v>14887988</v>
      </c>
      <c r="BL155" s="5">
        <v>15089449</v>
      </c>
      <c r="BM155" s="5">
        <v>14439052</v>
      </c>
      <c r="BN155" s="5">
        <v>13799745</v>
      </c>
      <c r="BO155" s="6">
        <v>25.7799930992702</v>
      </c>
      <c r="BP155" s="6">
        <v>25.31159471980779</v>
      </c>
      <c r="BQ155" s="6">
        <v>22.085849184538858</v>
      </c>
      <c r="BR155" s="6">
        <v>20.724178697143721</v>
      </c>
      <c r="BS155" s="6">
        <v>20.806572838172649</v>
      </c>
      <c r="BT155" s="6">
        <v>18.66492276446473</v>
      </c>
      <c r="BU155" s="6">
        <v>17.354454924795519</v>
      </c>
      <c r="BV155" s="6">
        <v>16.36642633204875</v>
      </c>
      <c r="BW155" s="6">
        <v>17.70392668126517</v>
      </c>
      <c r="BX155" s="6">
        <v>17.280209809233341</v>
      </c>
      <c r="BY155" s="6">
        <v>18.435415113582891</v>
      </c>
      <c r="BZ155" s="6">
        <v>16.236775940355919</v>
      </c>
      <c r="CA155" s="6">
        <v>16.147475070768671</v>
      </c>
      <c r="CB155" s="6">
        <v>16.889112923116048</v>
      </c>
      <c r="CC155" s="6">
        <v>14.788517007171921</v>
      </c>
      <c r="CD155" s="6">
        <v>14.14070499130845</v>
      </c>
      <c r="CE155" s="6">
        <v>14.346226722259569</v>
      </c>
      <c r="CF155" s="6">
        <v>14.43035247651153</v>
      </c>
      <c r="CG155" s="6">
        <v>12.578653334530969</v>
      </c>
      <c r="CH155" s="6">
        <v>11.57664509380696</v>
      </c>
      <c r="CI155" s="6" t="s">
        <v>220</v>
      </c>
      <c r="CJ155" s="6" t="s">
        <v>220</v>
      </c>
      <c r="CK155" s="6" t="s">
        <v>220</v>
      </c>
      <c r="CL155" s="6" t="s">
        <v>220</v>
      </c>
      <c r="CM155" s="6" t="s">
        <v>220</v>
      </c>
      <c r="CN155" s="6" t="s">
        <v>220</v>
      </c>
      <c r="CO155" s="6" t="s">
        <v>220</v>
      </c>
      <c r="CP155" s="6" t="s">
        <v>220</v>
      </c>
      <c r="CQ155" s="6" t="s">
        <v>220</v>
      </c>
      <c r="CR155" s="6" t="s">
        <v>220</v>
      </c>
      <c r="CS155" s="6" t="s">
        <v>220</v>
      </c>
      <c r="CT155" s="6" t="s">
        <v>220</v>
      </c>
      <c r="CU155" s="6">
        <v>23.800617348267949</v>
      </c>
      <c r="CV155" s="6">
        <v>23.391660128921231</v>
      </c>
      <c r="CW155" s="6">
        <v>21.00567608875124</v>
      </c>
      <c r="CX155" s="6">
        <v>19.592080489929138</v>
      </c>
      <c r="CY155" s="6">
        <v>20.841512765877791</v>
      </c>
      <c r="CZ155" s="6">
        <v>19.100232648407481</v>
      </c>
      <c r="DA155" s="6">
        <v>16.289582374540029</v>
      </c>
      <c r="DB155" s="6">
        <v>15.169483859590789</v>
      </c>
      <c r="DC155" s="6">
        <v>16.370529385366869</v>
      </c>
      <c r="DD155" s="6">
        <v>16.394104797593311</v>
      </c>
      <c r="DE155" s="6">
        <v>17.238103683726099</v>
      </c>
      <c r="DF155" s="6">
        <v>15.020879069120911</v>
      </c>
      <c r="DG155" s="6">
        <v>15.05636902630968</v>
      </c>
      <c r="DH155" s="6">
        <v>15.06612451203055</v>
      </c>
      <c r="DI155" s="6">
        <v>13.67515208903775</v>
      </c>
      <c r="DJ155" s="6">
        <v>13.44392557938099</v>
      </c>
      <c r="DK155" s="6">
        <v>13.75667994818035</v>
      </c>
      <c r="DL155" s="6">
        <v>14.15559320888992</v>
      </c>
      <c r="DM155" s="6">
        <v>12.94052910361337</v>
      </c>
      <c r="DN155" s="6">
        <v>11.86769287643896</v>
      </c>
      <c r="DO155" s="6" t="s">
        <v>220</v>
      </c>
      <c r="DP155" s="6" t="s">
        <v>220</v>
      </c>
      <c r="DQ155" s="6" t="s">
        <v>220</v>
      </c>
      <c r="DR155" s="6" t="s">
        <v>220</v>
      </c>
      <c r="DS155" s="6" t="s">
        <v>220</v>
      </c>
      <c r="DT155" s="6" t="s">
        <v>220</v>
      </c>
      <c r="DU155" s="6" t="s">
        <v>220</v>
      </c>
      <c r="DV155" s="6" t="s">
        <v>220</v>
      </c>
      <c r="DW155" s="6" t="s">
        <v>220</v>
      </c>
      <c r="DX155" s="6" t="s">
        <v>220</v>
      </c>
      <c r="DY155" s="6" t="s">
        <v>220</v>
      </c>
      <c r="DZ155" s="6" t="s">
        <v>220</v>
      </c>
      <c r="EA155" s="6">
        <v>25.744670247246038</v>
      </c>
      <c r="EB155" s="6">
        <v>25.275776088730083</v>
      </c>
      <c r="EC155" s="6">
        <v>22.069472014993924</v>
      </c>
      <c r="ED155" s="6">
        <v>20.707381924125084</v>
      </c>
      <c r="EE155" s="6">
        <v>20.786465415184274</v>
      </c>
      <c r="EF155" s="6">
        <v>18.645222757814981</v>
      </c>
      <c r="EG155" s="6">
        <v>17.339137411044586</v>
      </c>
      <c r="EH155" s="6">
        <v>16.352368179906616</v>
      </c>
      <c r="EI155" s="6">
        <v>17.686678314299556</v>
      </c>
      <c r="EJ155" s="6">
        <v>17.260448698475976</v>
      </c>
      <c r="EK155" s="6">
        <v>18.408129442254857</v>
      </c>
      <c r="EL155" s="6">
        <v>16.211007044089438</v>
      </c>
      <c r="EM155" s="6">
        <v>16.121589326866566</v>
      </c>
      <c r="EN155" s="6">
        <v>16.860037370856578</v>
      </c>
      <c r="EO155" s="6">
        <v>14.766291972253603</v>
      </c>
      <c r="EP155" s="6">
        <v>14.112446498625811</v>
      </c>
      <c r="EQ155" s="6">
        <v>14.301730538664801</v>
      </c>
      <c r="ER155" s="6">
        <v>14.363577000804703</v>
      </c>
      <c r="ES155" s="6">
        <v>12.489890175459639</v>
      </c>
      <c r="ET155" s="6">
        <v>11.41018831778857</v>
      </c>
      <c r="EU155" s="6" t="s">
        <v>220</v>
      </c>
      <c r="EV155" s="6" t="s">
        <v>220</v>
      </c>
      <c r="EW155" s="6" t="s">
        <v>220</v>
      </c>
      <c r="EX155" s="6" t="s">
        <v>220</v>
      </c>
      <c r="EY155" s="6" t="s">
        <v>220</v>
      </c>
      <c r="EZ155" s="6" t="s">
        <v>220</v>
      </c>
      <c r="FA155" s="6" t="s">
        <v>220</v>
      </c>
      <c r="FB155" s="6" t="s">
        <v>220</v>
      </c>
      <c r="FC155" s="6" t="s">
        <v>220</v>
      </c>
      <c r="FD155" s="6" t="s">
        <v>220</v>
      </c>
      <c r="FE155" s="6" t="s">
        <v>220</v>
      </c>
      <c r="FF155" s="6" t="s">
        <v>220</v>
      </c>
      <c r="FG155" s="6">
        <v>20.773913851802661</v>
      </c>
      <c r="FH155" s="6">
        <v>20.270585520850485</v>
      </c>
      <c r="FI155" s="6">
        <v>18.446852969205587</v>
      </c>
      <c r="FJ155" s="6">
        <v>17.16339727573304</v>
      </c>
      <c r="FK155" s="6">
        <v>18.172622650048837</v>
      </c>
      <c r="FL155" s="6">
        <v>16.657039937677059</v>
      </c>
      <c r="FM155" s="6">
        <v>14.091493312861584</v>
      </c>
      <c r="FN155" s="6">
        <v>13.33162219838063</v>
      </c>
      <c r="FO155" s="6">
        <v>14.390876687629286</v>
      </c>
      <c r="FP155" s="6">
        <v>14.337114129185498</v>
      </c>
      <c r="FQ155" s="6">
        <v>15.094085207544715</v>
      </c>
      <c r="FR155" s="6">
        <v>13.155412347288873</v>
      </c>
      <c r="FS155" s="6">
        <v>13.247188579608315</v>
      </c>
      <c r="FT155" s="6">
        <v>13.197317005338672</v>
      </c>
      <c r="FU155" s="6">
        <v>11.97992319459761</v>
      </c>
      <c r="FV155" s="6">
        <v>11.592318244056427</v>
      </c>
      <c r="FW155" s="6">
        <v>11.740619077019513</v>
      </c>
      <c r="FX155" s="6">
        <v>12.064138438980283</v>
      </c>
      <c r="FY155" s="6">
        <v>11.680477577433564</v>
      </c>
      <c r="FZ155" s="6">
        <v>10.27578439434525</v>
      </c>
      <c r="GA155" s="6" t="s">
        <v>220</v>
      </c>
      <c r="GB155" s="6" t="s">
        <v>220</v>
      </c>
      <c r="GC155" s="6" t="s">
        <v>220</v>
      </c>
      <c r="GD155" s="6" t="s">
        <v>220</v>
      </c>
      <c r="GE155" s="6" t="s">
        <v>220</v>
      </c>
      <c r="GF155" s="6" t="s">
        <v>220</v>
      </c>
      <c r="GG155" s="6" t="s">
        <v>220</v>
      </c>
      <c r="GH155" s="6" t="s">
        <v>220</v>
      </c>
      <c r="GI155" s="6" t="s">
        <v>220</v>
      </c>
      <c r="GJ155" s="6" t="s">
        <v>220</v>
      </c>
      <c r="GK155" s="6" t="s">
        <v>220</v>
      </c>
      <c r="GL155" s="6" t="s">
        <v>220</v>
      </c>
      <c r="GM155" s="5">
        <v>1306318</v>
      </c>
      <c r="GN155" s="5">
        <v>1295127</v>
      </c>
      <c r="GO155" s="5">
        <v>1281721</v>
      </c>
      <c r="GP155" s="5">
        <v>1273594</v>
      </c>
      <c r="GQ155" s="5">
        <v>1266249</v>
      </c>
      <c r="GR155" s="5">
        <v>1258138</v>
      </c>
      <c r="GS155" s="5">
        <v>1251312</v>
      </c>
      <c r="GT155" s="5">
        <v>1244282</v>
      </c>
      <c r="GU155" s="5">
        <v>1237906</v>
      </c>
      <c r="GV155" s="5">
        <v>1231029</v>
      </c>
      <c r="GW155" s="5">
        <v>1223486</v>
      </c>
      <c r="GX155" s="5">
        <v>1215937</v>
      </c>
      <c r="GY155" s="5">
        <v>1210066</v>
      </c>
      <c r="GZ155" s="5">
        <v>1199223</v>
      </c>
      <c r="HA155" s="5">
        <v>1183607</v>
      </c>
      <c r="HB155" s="5">
        <v>1164682</v>
      </c>
      <c r="HC155" s="5">
        <v>1148498</v>
      </c>
      <c r="HD155" s="5">
        <v>1129934</v>
      </c>
      <c r="HE155" s="5">
        <v>1111087</v>
      </c>
      <c r="HF155" s="5">
        <v>1093803</v>
      </c>
      <c r="HG155" s="5" t="s">
        <v>220</v>
      </c>
      <c r="HH155" s="5" t="s">
        <v>220</v>
      </c>
      <c r="HI155" s="5" t="s">
        <v>220</v>
      </c>
      <c r="HJ155" s="5" t="s">
        <v>220</v>
      </c>
      <c r="HK155" s="5" t="s">
        <v>220</v>
      </c>
      <c r="HL155" s="5" t="s">
        <v>220</v>
      </c>
      <c r="HM155" s="5" t="s">
        <v>220</v>
      </c>
      <c r="HN155" s="5" t="s">
        <v>220</v>
      </c>
      <c r="HO155" s="5" t="s">
        <v>220</v>
      </c>
      <c r="HP155" s="5" t="s">
        <v>220</v>
      </c>
      <c r="HQ155" s="5" t="s">
        <v>220</v>
      </c>
      <c r="HR155" s="5" t="s">
        <v>220</v>
      </c>
      <c r="HS155" s="5">
        <v>1464572</v>
      </c>
      <c r="HT155" s="5">
        <v>1453179</v>
      </c>
      <c r="HU155" s="5">
        <v>1438965</v>
      </c>
      <c r="HV155" s="5">
        <v>1430175</v>
      </c>
      <c r="HW155" s="5">
        <v>1421831</v>
      </c>
      <c r="HX155" s="5">
        <v>1412938</v>
      </c>
      <c r="HY155" s="5">
        <v>1405217</v>
      </c>
      <c r="HZ155" s="5">
        <v>1397678</v>
      </c>
      <c r="IA155" s="5">
        <v>1390702</v>
      </c>
      <c r="IB155" s="5">
        <v>1382922</v>
      </c>
      <c r="IC155" s="5">
        <v>1375325</v>
      </c>
      <c r="ID155" s="5">
        <v>1368060</v>
      </c>
      <c r="IE155" s="5">
        <v>1360773</v>
      </c>
      <c r="IF155" s="5">
        <v>1347005</v>
      </c>
      <c r="IG155" s="5">
        <v>1328676</v>
      </c>
      <c r="IH155" s="5">
        <v>1307584</v>
      </c>
      <c r="II155" s="5">
        <v>1288743</v>
      </c>
      <c r="IJ155" s="5">
        <v>1268549</v>
      </c>
      <c r="IK155" s="5">
        <v>1248283</v>
      </c>
      <c r="IL155" s="5">
        <v>1229143</v>
      </c>
      <c r="IM155" s="5" t="s">
        <v>220</v>
      </c>
      <c r="IN155" s="5" t="s">
        <v>220</v>
      </c>
      <c r="IO155" s="5" t="s">
        <v>220</v>
      </c>
      <c r="IP155" s="5" t="s">
        <v>220</v>
      </c>
      <c r="IQ155" s="5" t="s">
        <v>220</v>
      </c>
      <c r="IR155" s="5" t="s">
        <v>220</v>
      </c>
      <c r="IS155" s="5" t="s">
        <v>220</v>
      </c>
      <c r="IT155" s="5" t="s">
        <v>220</v>
      </c>
      <c r="IU155" s="5" t="s">
        <v>220</v>
      </c>
      <c r="IV155" s="5" t="s">
        <v>220</v>
      </c>
      <c r="IW155" s="5" t="s">
        <v>220</v>
      </c>
      <c r="IX155" s="5" t="s">
        <v>220</v>
      </c>
      <c r="IY155">
        <v>17954479</v>
      </c>
      <c r="IZ155">
        <v>18766710</v>
      </c>
      <c r="JA155">
        <v>19016989</v>
      </c>
      <c r="JB155">
        <v>19168606</v>
      </c>
      <c r="JC155">
        <v>19918765</v>
      </c>
      <c r="JD155">
        <v>20115867</v>
      </c>
      <c r="JE155">
        <v>19756657</v>
      </c>
      <c r="JF155">
        <v>20025695</v>
      </c>
      <c r="JG155">
        <v>19514579</v>
      </c>
      <c r="JH155">
        <v>19485051</v>
      </c>
      <c r="JI155">
        <v>20112726</v>
      </c>
      <c r="JJ155">
        <v>20644370</v>
      </c>
      <c r="JK155">
        <v>20275872</v>
      </c>
      <c r="JL155">
        <v>20236492</v>
      </c>
      <c r="JM155">
        <v>19214013</v>
      </c>
      <c r="JN155">
        <v>19308502</v>
      </c>
      <c r="JO155">
        <v>18365437</v>
      </c>
      <c r="JP155">
        <v>17748296</v>
      </c>
      <c r="JQ155">
        <v>18657833</v>
      </c>
      <c r="JR155">
        <v>18423450</v>
      </c>
      <c r="JS155" t="s">
        <v>220</v>
      </c>
      <c r="JT155" t="s">
        <v>220</v>
      </c>
      <c r="JU155" t="s">
        <v>220</v>
      </c>
      <c r="JV155" t="s">
        <v>220</v>
      </c>
      <c r="JW155" t="s">
        <v>220</v>
      </c>
      <c r="JX155" t="s">
        <v>220</v>
      </c>
      <c r="JY155" t="s">
        <v>220</v>
      </c>
      <c r="JZ155" t="s">
        <v>220</v>
      </c>
      <c r="KA155" t="s">
        <v>220</v>
      </c>
      <c r="KB155" t="s">
        <v>220</v>
      </c>
      <c r="KC155" t="s">
        <v>220</v>
      </c>
      <c r="KD155" t="s">
        <v>220</v>
      </c>
    </row>
    <row r="156" spans="1:290" hidden="1" x14ac:dyDescent="0.3">
      <c r="A156" s="1" t="s">
        <v>154</v>
      </c>
      <c r="B156" s="2">
        <v>4057025</v>
      </c>
      <c r="C156" s="5" t="s">
        <v>220</v>
      </c>
      <c r="D156" s="5" t="s">
        <v>220</v>
      </c>
      <c r="E156" s="5" t="s">
        <v>220</v>
      </c>
      <c r="F156" s="5" t="s">
        <v>220</v>
      </c>
      <c r="G156" s="5" t="s">
        <v>220</v>
      </c>
      <c r="H156" s="5" t="s">
        <v>220</v>
      </c>
      <c r="I156" s="5" t="s">
        <v>220</v>
      </c>
      <c r="J156" s="5" t="s">
        <v>220</v>
      </c>
      <c r="K156" s="5" t="s">
        <v>220</v>
      </c>
      <c r="L156" s="5" t="s">
        <v>220</v>
      </c>
      <c r="M156" s="5" t="s">
        <v>220</v>
      </c>
      <c r="N156" s="5" t="s">
        <v>220</v>
      </c>
      <c r="O156" s="5" t="s">
        <v>220</v>
      </c>
      <c r="P156" s="5">
        <v>888266</v>
      </c>
      <c r="Q156" s="5">
        <v>1923357</v>
      </c>
      <c r="R156" s="5">
        <v>1899462</v>
      </c>
      <c r="S156" s="5">
        <v>1738488</v>
      </c>
      <c r="T156" s="5">
        <v>1793330</v>
      </c>
      <c r="U156" s="5">
        <v>1658735</v>
      </c>
      <c r="V156" s="5">
        <v>1671089</v>
      </c>
      <c r="W156" s="5">
        <v>1579068</v>
      </c>
      <c r="X156" s="5">
        <v>1539792</v>
      </c>
      <c r="Y156" s="5">
        <v>1428337</v>
      </c>
      <c r="Z156" s="5">
        <v>1456651</v>
      </c>
      <c r="AA156" s="5">
        <v>1402148</v>
      </c>
      <c r="AB156" s="5">
        <v>1298122</v>
      </c>
      <c r="AC156" s="5">
        <v>1329362</v>
      </c>
      <c r="AD156" s="5">
        <v>1216993</v>
      </c>
      <c r="AE156" s="5">
        <v>1195005</v>
      </c>
      <c r="AF156" s="5">
        <v>1183486</v>
      </c>
      <c r="AG156" s="5">
        <v>1109976</v>
      </c>
      <c r="AH156" s="5">
        <v>1067411</v>
      </c>
      <c r="AI156" s="5" t="s">
        <v>220</v>
      </c>
      <c r="AJ156" s="5" t="s">
        <v>220</v>
      </c>
      <c r="AK156" s="5" t="s">
        <v>220</v>
      </c>
      <c r="AL156" s="5" t="s">
        <v>220</v>
      </c>
      <c r="AM156" s="5" t="s">
        <v>220</v>
      </c>
      <c r="AN156" s="5" t="s">
        <v>220</v>
      </c>
      <c r="AO156" s="5" t="s">
        <v>220</v>
      </c>
      <c r="AP156" s="5" t="s">
        <v>220</v>
      </c>
      <c r="AQ156" s="5" t="s">
        <v>220</v>
      </c>
      <c r="AR156" s="5" t="s">
        <v>220</v>
      </c>
      <c r="AS156" s="5" t="s">
        <v>220</v>
      </c>
      <c r="AT156" s="5" t="s">
        <v>220</v>
      </c>
      <c r="AU156" s="5" t="s">
        <v>220</v>
      </c>
      <c r="AV156" s="5">
        <v>2256920</v>
      </c>
      <c r="AW156" s="5">
        <v>4692171</v>
      </c>
      <c r="AX156" s="5">
        <v>4696432</v>
      </c>
      <c r="AY156" s="5">
        <v>4534172</v>
      </c>
      <c r="AZ156" s="5">
        <v>4480303</v>
      </c>
      <c r="BA156" s="5">
        <v>4167677</v>
      </c>
      <c r="BB156" s="5">
        <v>4142638</v>
      </c>
      <c r="BC156" s="5">
        <v>3841439</v>
      </c>
      <c r="BD156" s="5">
        <v>3918992</v>
      </c>
      <c r="BE156" s="5">
        <v>3738956</v>
      </c>
      <c r="BF156" s="5">
        <v>3696255</v>
      </c>
      <c r="BG156" s="5">
        <v>3666394</v>
      </c>
      <c r="BH156" s="5">
        <v>3557805</v>
      </c>
      <c r="BI156" s="5">
        <v>3638177</v>
      </c>
      <c r="BJ156" s="5">
        <v>3546922</v>
      </c>
      <c r="BK156" s="5">
        <v>3457973</v>
      </c>
      <c r="BL156" s="5">
        <v>3208905</v>
      </c>
      <c r="BM156" s="5">
        <v>2942371</v>
      </c>
      <c r="BN156" s="5">
        <v>2504774</v>
      </c>
      <c r="BO156" s="6" t="s">
        <v>220</v>
      </c>
      <c r="BP156" s="6" t="s">
        <v>220</v>
      </c>
      <c r="BQ156" s="6" t="s">
        <v>220</v>
      </c>
      <c r="BR156" s="6" t="s">
        <v>220</v>
      </c>
      <c r="BS156" s="6" t="s">
        <v>220</v>
      </c>
      <c r="BT156" s="6" t="s">
        <v>220</v>
      </c>
      <c r="BU156" s="6" t="s">
        <v>220</v>
      </c>
      <c r="BV156" s="6" t="s">
        <v>220</v>
      </c>
      <c r="BW156" s="6" t="s">
        <v>220</v>
      </c>
      <c r="BX156" s="6" t="s">
        <v>220</v>
      </c>
      <c r="BY156" s="6" t="s">
        <v>220</v>
      </c>
      <c r="BZ156" s="6" t="s">
        <v>220</v>
      </c>
      <c r="CA156" s="6" t="s">
        <v>220</v>
      </c>
      <c r="CB156" s="6" t="s">
        <v>220</v>
      </c>
      <c r="CC156" s="6">
        <v>10.55097935536668</v>
      </c>
      <c r="CD156" s="6">
        <v>8.6808264655991998</v>
      </c>
      <c r="CE156" s="6">
        <v>8.2148923576738095</v>
      </c>
      <c r="CF156" s="6">
        <v>7.7655534675715003</v>
      </c>
      <c r="CG156" s="6">
        <v>7.4646643375825503</v>
      </c>
      <c r="CH156" s="6">
        <v>7.7506344665065701</v>
      </c>
      <c r="CI156" s="6" t="s">
        <v>220</v>
      </c>
      <c r="CJ156" s="6" t="s">
        <v>220</v>
      </c>
      <c r="CK156" s="6" t="s">
        <v>220</v>
      </c>
      <c r="CL156" s="6" t="s">
        <v>220</v>
      </c>
      <c r="CM156" s="6" t="s">
        <v>220</v>
      </c>
      <c r="CN156" s="6" t="s">
        <v>220</v>
      </c>
      <c r="CO156" s="6" t="s">
        <v>220</v>
      </c>
      <c r="CP156" s="6" t="s">
        <v>220</v>
      </c>
      <c r="CQ156" s="6" t="s">
        <v>220</v>
      </c>
      <c r="CR156" s="6" t="s">
        <v>220</v>
      </c>
      <c r="CS156" s="6" t="s">
        <v>220</v>
      </c>
      <c r="CT156" s="6" t="s">
        <v>220</v>
      </c>
      <c r="CU156" s="6" t="s">
        <v>220</v>
      </c>
      <c r="CV156" s="6" t="s">
        <v>220</v>
      </c>
      <c r="CW156" s="6" t="s">
        <v>220</v>
      </c>
      <c r="CX156" s="6" t="s">
        <v>220</v>
      </c>
      <c r="CY156" s="6" t="s">
        <v>220</v>
      </c>
      <c r="CZ156" s="6" t="s">
        <v>220</v>
      </c>
      <c r="DA156" s="6" t="s">
        <v>220</v>
      </c>
      <c r="DB156" s="6" t="s">
        <v>220</v>
      </c>
      <c r="DC156" s="6" t="s">
        <v>220</v>
      </c>
      <c r="DD156" s="6" t="s">
        <v>220</v>
      </c>
      <c r="DE156" s="6" t="s">
        <v>220</v>
      </c>
      <c r="DF156" s="6" t="s">
        <v>220</v>
      </c>
      <c r="DG156" s="6" t="s">
        <v>220</v>
      </c>
      <c r="DH156" s="6" t="s">
        <v>220</v>
      </c>
      <c r="DI156" s="6">
        <v>9.5157294148771392</v>
      </c>
      <c r="DJ156" s="6">
        <v>7.7282374654648098</v>
      </c>
      <c r="DK156" s="6">
        <v>7.1120250538576197</v>
      </c>
      <c r="DL156" s="6">
        <v>6.7981785249211004</v>
      </c>
      <c r="DM156" s="6">
        <v>6.7823156659820603</v>
      </c>
      <c r="DN156" s="6">
        <v>7.1072857587970901</v>
      </c>
      <c r="DO156" s="6" t="s">
        <v>220</v>
      </c>
      <c r="DP156" s="6" t="s">
        <v>220</v>
      </c>
      <c r="DQ156" s="6" t="s">
        <v>220</v>
      </c>
      <c r="DR156" s="6" t="s">
        <v>220</v>
      </c>
      <c r="DS156" s="6" t="s">
        <v>220</v>
      </c>
      <c r="DT156" s="6" t="s">
        <v>220</v>
      </c>
      <c r="DU156" s="6" t="s">
        <v>220</v>
      </c>
      <c r="DV156" s="6" t="s">
        <v>220</v>
      </c>
      <c r="DW156" s="6" t="s">
        <v>220</v>
      </c>
      <c r="DX156" s="6" t="s">
        <v>220</v>
      </c>
      <c r="DY156" s="6" t="s">
        <v>220</v>
      </c>
      <c r="DZ156" s="6" t="s">
        <v>220</v>
      </c>
      <c r="EA156" s="6" t="s">
        <v>220</v>
      </c>
      <c r="EB156" s="6" t="s">
        <v>220</v>
      </c>
      <c r="EC156" s="6" t="s">
        <v>220</v>
      </c>
      <c r="ED156" s="6" t="s">
        <v>220</v>
      </c>
      <c r="EE156" s="6" t="s">
        <v>220</v>
      </c>
      <c r="EF156" s="6" t="s">
        <v>220</v>
      </c>
      <c r="EG156" s="6" t="s">
        <v>220</v>
      </c>
      <c r="EH156" s="6" t="s">
        <v>220</v>
      </c>
      <c r="EI156" s="6" t="s">
        <v>220</v>
      </c>
      <c r="EJ156" s="6" t="s">
        <v>220</v>
      </c>
      <c r="EK156" s="6" t="s">
        <v>220</v>
      </c>
      <c r="EL156" s="6" t="s">
        <v>220</v>
      </c>
      <c r="EM156" s="6" t="s">
        <v>220</v>
      </c>
      <c r="EN156" s="6" t="s">
        <v>220</v>
      </c>
      <c r="EO156" s="6">
        <v>10.550979355366684</v>
      </c>
      <c r="EP156" s="6">
        <v>8.6808264655992069</v>
      </c>
      <c r="EQ156" s="6">
        <v>8.2148923576738184</v>
      </c>
      <c r="ER156" s="6">
        <v>7.7655534675715012</v>
      </c>
      <c r="ES156" s="6">
        <v>7.4646643375825557</v>
      </c>
      <c r="ET156" s="6">
        <v>7.7506344665065718</v>
      </c>
      <c r="EU156" s="6" t="s">
        <v>220</v>
      </c>
      <c r="EV156" s="6" t="s">
        <v>220</v>
      </c>
      <c r="EW156" s="6" t="s">
        <v>220</v>
      </c>
      <c r="EX156" s="6" t="s">
        <v>220</v>
      </c>
      <c r="EY156" s="6" t="s">
        <v>220</v>
      </c>
      <c r="EZ156" s="6" t="s">
        <v>220</v>
      </c>
      <c r="FA156" s="6" t="s">
        <v>220</v>
      </c>
      <c r="FB156" s="6" t="s">
        <v>220</v>
      </c>
      <c r="FC156" s="6" t="s">
        <v>220</v>
      </c>
      <c r="FD156" s="6" t="s">
        <v>220</v>
      </c>
      <c r="FE156" s="6" t="s">
        <v>220</v>
      </c>
      <c r="FF156" s="6" t="s">
        <v>220</v>
      </c>
      <c r="FG156" s="6" t="s">
        <v>220</v>
      </c>
      <c r="FH156" s="6" t="s">
        <v>220</v>
      </c>
      <c r="FI156" s="6" t="s">
        <v>220</v>
      </c>
      <c r="FJ156" s="6" t="s">
        <v>220</v>
      </c>
      <c r="FK156" s="6" t="s">
        <v>220</v>
      </c>
      <c r="FL156" s="6" t="s">
        <v>220</v>
      </c>
      <c r="FM156" s="6" t="s">
        <v>220</v>
      </c>
      <c r="FN156" s="6" t="s">
        <v>220</v>
      </c>
      <c r="FO156" s="6" t="s">
        <v>220</v>
      </c>
      <c r="FP156" s="6" t="s">
        <v>220</v>
      </c>
      <c r="FQ156" s="6" t="s">
        <v>220</v>
      </c>
      <c r="FR156" s="6" t="s">
        <v>220</v>
      </c>
      <c r="FS156" s="6" t="s">
        <v>220</v>
      </c>
      <c r="FT156" s="6" t="s">
        <v>220</v>
      </c>
      <c r="FU156" s="6">
        <v>9.5157294148771427</v>
      </c>
      <c r="FV156" s="6">
        <v>7.7282374654648187</v>
      </c>
      <c r="FW156" s="6">
        <v>7.1120250538576251</v>
      </c>
      <c r="FX156" s="6">
        <v>6.798178524921104</v>
      </c>
      <c r="FY156" s="6">
        <v>6.7823156659820656</v>
      </c>
      <c r="FZ156" s="6">
        <v>7.1072857587970963</v>
      </c>
      <c r="GA156" s="6" t="s">
        <v>220</v>
      </c>
      <c r="GB156" s="6" t="s">
        <v>220</v>
      </c>
      <c r="GC156" s="6" t="s">
        <v>220</v>
      </c>
      <c r="GD156" s="6" t="s">
        <v>220</v>
      </c>
      <c r="GE156" s="6" t="s">
        <v>220</v>
      </c>
      <c r="GF156" s="6" t="s">
        <v>220</v>
      </c>
      <c r="GG156" s="6" t="s">
        <v>220</v>
      </c>
      <c r="GH156" s="6" t="s">
        <v>220</v>
      </c>
      <c r="GI156" s="6" t="s">
        <v>220</v>
      </c>
      <c r="GJ156" s="6" t="s">
        <v>220</v>
      </c>
      <c r="GK156" s="6" t="s">
        <v>220</v>
      </c>
      <c r="GL156" s="6" t="s">
        <v>220</v>
      </c>
      <c r="GM156" s="5" t="s">
        <v>220</v>
      </c>
      <c r="GN156" s="5" t="s">
        <v>220</v>
      </c>
      <c r="GO156" s="5" t="s">
        <v>220</v>
      </c>
      <c r="GP156" s="5" t="s">
        <v>220</v>
      </c>
      <c r="GQ156" s="5" t="s">
        <v>220</v>
      </c>
      <c r="GR156" s="5" t="s">
        <v>220</v>
      </c>
      <c r="GS156" s="5" t="s">
        <v>220</v>
      </c>
      <c r="GT156" s="5" t="s">
        <v>220</v>
      </c>
      <c r="GU156" s="5" t="s">
        <v>220</v>
      </c>
      <c r="GV156" s="5" t="s">
        <v>220</v>
      </c>
      <c r="GW156" s="5" t="s">
        <v>220</v>
      </c>
      <c r="GX156" s="5" t="s">
        <v>220</v>
      </c>
      <c r="GY156" s="5" t="s">
        <v>220</v>
      </c>
      <c r="GZ156" s="5" t="s">
        <v>220</v>
      </c>
      <c r="HA156" s="5">
        <v>126768</v>
      </c>
      <c r="HB156" s="5">
        <v>123440</v>
      </c>
      <c r="HC156" s="5">
        <v>121013</v>
      </c>
      <c r="HD156" s="5">
        <v>118879</v>
      </c>
      <c r="HE156" s="5">
        <v>116473</v>
      </c>
      <c r="HF156" s="5">
        <v>114510</v>
      </c>
      <c r="HG156" s="5" t="s">
        <v>220</v>
      </c>
      <c r="HH156" s="5" t="s">
        <v>220</v>
      </c>
      <c r="HI156" s="5" t="s">
        <v>220</v>
      </c>
      <c r="HJ156" s="5" t="s">
        <v>220</v>
      </c>
      <c r="HK156" s="5" t="s">
        <v>220</v>
      </c>
      <c r="HL156" s="5" t="s">
        <v>220</v>
      </c>
      <c r="HM156" s="5" t="s">
        <v>220</v>
      </c>
      <c r="HN156" s="5" t="s">
        <v>220</v>
      </c>
      <c r="HO156" s="5" t="s">
        <v>220</v>
      </c>
      <c r="HP156" s="5" t="s">
        <v>220</v>
      </c>
      <c r="HQ156" s="5" t="s">
        <v>220</v>
      </c>
      <c r="HR156" s="5" t="s">
        <v>220</v>
      </c>
      <c r="HS156" s="5" t="s">
        <v>220</v>
      </c>
      <c r="HT156" s="5" t="s">
        <v>220</v>
      </c>
      <c r="HU156" s="5" t="s">
        <v>220</v>
      </c>
      <c r="HV156" s="5" t="s">
        <v>220</v>
      </c>
      <c r="HW156" s="5" t="s">
        <v>220</v>
      </c>
      <c r="HX156" s="5" t="s">
        <v>220</v>
      </c>
      <c r="HY156" s="5" t="s">
        <v>220</v>
      </c>
      <c r="HZ156" s="5" t="s">
        <v>220</v>
      </c>
      <c r="IA156" s="5" t="s">
        <v>220</v>
      </c>
      <c r="IB156" s="5" t="s">
        <v>220</v>
      </c>
      <c r="IC156" s="5" t="s">
        <v>220</v>
      </c>
      <c r="ID156" s="5" t="s">
        <v>220</v>
      </c>
      <c r="IE156" s="5" t="s">
        <v>220</v>
      </c>
      <c r="IF156" s="5" t="s">
        <v>220</v>
      </c>
      <c r="IG156" s="5">
        <v>145844</v>
      </c>
      <c r="IH156" s="5">
        <v>141579</v>
      </c>
      <c r="II156" s="5">
        <v>138478</v>
      </c>
      <c r="IJ156" s="5">
        <v>135852</v>
      </c>
      <c r="IK156" s="5">
        <v>133009</v>
      </c>
      <c r="IL156" s="5">
        <v>130595</v>
      </c>
      <c r="IM156" s="5" t="s">
        <v>220</v>
      </c>
      <c r="IN156" s="5" t="s">
        <v>220</v>
      </c>
      <c r="IO156" s="5" t="s">
        <v>220</v>
      </c>
      <c r="IP156" s="5" t="s">
        <v>220</v>
      </c>
      <c r="IQ156" s="5" t="s">
        <v>220</v>
      </c>
      <c r="IR156" s="5" t="s">
        <v>220</v>
      </c>
      <c r="IS156" s="5" t="s">
        <v>220</v>
      </c>
      <c r="IT156" s="5" t="s">
        <v>220</v>
      </c>
      <c r="IU156" s="5" t="s">
        <v>220</v>
      </c>
      <c r="IV156" s="5" t="s">
        <v>220</v>
      </c>
      <c r="IW156" s="5" t="s">
        <v>220</v>
      </c>
      <c r="IX156" s="5" t="s">
        <v>220</v>
      </c>
      <c r="IY156" t="s">
        <v>220</v>
      </c>
      <c r="IZ156" t="s">
        <v>220</v>
      </c>
      <c r="JA156" t="s">
        <v>220</v>
      </c>
      <c r="JB156" t="s">
        <v>220</v>
      </c>
      <c r="JC156" t="s">
        <v>220</v>
      </c>
      <c r="JD156" t="s">
        <v>220</v>
      </c>
      <c r="JE156" t="s">
        <v>220</v>
      </c>
      <c r="JF156" t="s">
        <v>220</v>
      </c>
      <c r="JG156" t="s">
        <v>220</v>
      </c>
      <c r="JH156" t="s">
        <v>220</v>
      </c>
      <c r="JI156" t="s">
        <v>220</v>
      </c>
      <c r="JJ156" t="s">
        <v>220</v>
      </c>
      <c r="JK156" t="s">
        <v>220</v>
      </c>
      <c r="JL156" t="s">
        <v>220</v>
      </c>
      <c r="JM156">
        <v>4430044</v>
      </c>
      <c r="JN156">
        <v>4422302</v>
      </c>
      <c r="JO156">
        <v>4186501</v>
      </c>
      <c r="JP156">
        <v>4203626</v>
      </c>
      <c r="JQ156">
        <v>3968733</v>
      </c>
      <c r="JR156">
        <v>3976511</v>
      </c>
      <c r="JS156" t="s">
        <v>220</v>
      </c>
      <c r="JT156" t="s">
        <v>220</v>
      </c>
      <c r="JU156" t="s">
        <v>220</v>
      </c>
      <c r="JV156" t="s">
        <v>220</v>
      </c>
      <c r="JW156" t="s">
        <v>220</v>
      </c>
      <c r="JX156" t="s">
        <v>220</v>
      </c>
      <c r="JY156" t="s">
        <v>220</v>
      </c>
      <c r="JZ156" t="s">
        <v>220</v>
      </c>
      <c r="KA156" t="s">
        <v>220</v>
      </c>
      <c r="KB156" t="s">
        <v>220</v>
      </c>
      <c r="KC156" t="s">
        <v>220</v>
      </c>
      <c r="KD156" t="s">
        <v>220</v>
      </c>
    </row>
    <row r="157" spans="1:290" hidden="1" x14ac:dyDescent="0.3">
      <c r="A157" s="1" t="s">
        <v>155</v>
      </c>
      <c r="B157" s="2">
        <v>4082747</v>
      </c>
      <c r="C157" s="5" t="s">
        <v>220</v>
      </c>
      <c r="D157" s="5" t="s">
        <v>220</v>
      </c>
      <c r="E157" s="5">
        <v>352738</v>
      </c>
      <c r="F157" s="5">
        <v>399027</v>
      </c>
      <c r="G157" s="5">
        <v>420378</v>
      </c>
      <c r="H157" s="5">
        <v>421342</v>
      </c>
      <c r="I157" s="5">
        <v>404017</v>
      </c>
      <c r="J157" s="5">
        <v>384556</v>
      </c>
      <c r="K157" s="5">
        <v>356977</v>
      </c>
      <c r="L157" s="5">
        <v>146275</v>
      </c>
      <c r="M157" s="5" t="s">
        <v>220</v>
      </c>
      <c r="N157" s="5" t="s">
        <v>220</v>
      </c>
      <c r="O157" s="5" t="s">
        <v>220</v>
      </c>
      <c r="P157" s="5" t="s">
        <v>220</v>
      </c>
      <c r="Q157" s="5" t="s">
        <v>220</v>
      </c>
      <c r="R157" s="5" t="s">
        <v>220</v>
      </c>
      <c r="S157" s="5" t="s">
        <v>220</v>
      </c>
      <c r="T157" s="5" t="s">
        <v>220</v>
      </c>
      <c r="U157" s="5" t="s">
        <v>220</v>
      </c>
      <c r="V157" s="5" t="s">
        <v>220</v>
      </c>
      <c r="W157" s="5" t="s">
        <v>220</v>
      </c>
      <c r="X157" s="5" t="s">
        <v>220</v>
      </c>
      <c r="Y157" s="5" t="s">
        <v>220</v>
      </c>
      <c r="Z157" s="5" t="s">
        <v>220</v>
      </c>
      <c r="AA157" s="5" t="s">
        <v>220</v>
      </c>
      <c r="AB157" s="5" t="s">
        <v>220</v>
      </c>
      <c r="AC157" s="5" t="s">
        <v>220</v>
      </c>
      <c r="AD157" s="5" t="s">
        <v>220</v>
      </c>
      <c r="AE157" s="5" t="s">
        <v>220</v>
      </c>
      <c r="AF157" s="5" t="s">
        <v>220</v>
      </c>
      <c r="AG157" s="5" t="s">
        <v>220</v>
      </c>
      <c r="AH157" s="5" t="s">
        <v>220</v>
      </c>
      <c r="AI157" s="5" t="s">
        <v>220</v>
      </c>
      <c r="AJ157" s="5" t="s">
        <v>220</v>
      </c>
      <c r="AK157" s="5">
        <v>2632729</v>
      </c>
      <c r="AL157" s="5">
        <v>2600645</v>
      </c>
      <c r="AM157" s="5">
        <v>2411272</v>
      </c>
      <c r="AN157" s="5">
        <v>1233664</v>
      </c>
      <c r="AO157" s="5">
        <v>1824640</v>
      </c>
      <c r="AP157" s="5">
        <v>1488009</v>
      </c>
      <c r="AQ157" s="5">
        <v>1254218</v>
      </c>
      <c r="AR157" s="5">
        <v>531284</v>
      </c>
      <c r="AS157" s="5" t="s">
        <v>220</v>
      </c>
      <c r="AT157" s="5" t="s">
        <v>220</v>
      </c>
      <c r="AU157" s="5" t="s">
        <v>220</v>
      </c>
      <c r="AV157" s="5" t="s">
        <v>220</v>
      </c>
      <c r="AW157" s="5" t="s">
        <v>220</v>
      </c>
      <c r="AX157" s="5" t="s">
        <v>220</v>
      </c>
      <c r="AY157" s="5" t="s">
        <v>220</v>
      </c>
      <c r="AZ157" s="5" t="s">
        <v>220</v>
      </c>
      <c r="BA157" s="5" t="s">
        <v>220</v>
      </c>
      <c r="BB157" s="5" t="s">
        <v>220</v>
      </c>
      <c r="BC157" s="5" t="s">
        <v>220</v>
      </c>
      <c r="BD157" s="5" t="s">
        <v>220</v>
      </c>
      <c r="BE157" s="5" t="s">
        <v>220</v>
      </c>
      <c r="BF157" s="5" t="s">
        <v>220</v>
      </c>
      <c r="BG157" s="5" t="s">
        <v>220</v>
      </c>
      <c r="BH157" s="5" t="s">
        <v>220</v>
      </c>
      <c r="BI157" s="5" t="s">
        <v>220</v>
      </c>
      <c r="BJ157" s="5" t="s">
        <v>220</v>
      </c>
      <c r="BK157" s="5" t="s">
        <v>220</v>
      </c>
      <c r="BL157" s="5" t="s">
        <v>220</v>
      </c>
      <c r="BM157" s="5" t="s">
        <v>220</v>
      </c>
      <c r="BN157" s="5" t="s">
        <v>220</v>
      </c>
      <c r="BO157" s="6" t="s">
        <v>220</v>
      </c>
      <c r="BP157" s="6" t="s">
        <v>220</v>
      </c>
      <c r="BQ157" s="6" t="s">
        <v>220</v>
      </c>
      <c r="BR157" s="6" t="s">
        <v>220</v>
      </c>
      <c r="BS157" s="6" t="s">
        <v>220</v>
      </c>
      <c r="BT157" s="6">
        <v>12.10260868529644</v>
      </c>
      <c r="BU157" s="6">
        <v>11.26343671604557</v>
      </c>
      <c r="BV157" s="6">
        <v>10.623391351072129</v>
      </c>
      <c r="BW157" s="6">
        <v>10.80005027901932</v>
      </c>
      <c r="BX157" s="6">
        <v>10.83618627772827</v>
      </c>
      <c r="BY157" s="6" t="s">
        <v>220</v>
      </c>
      <c r="BZ157" s="6" t="s">
        <v>220</v>
      </c>
      <c r="CA157" s="6" t="s">
        <v>220</v>
      </c>
      <c r="CB157" s="6" t="s">
        <v>220</v>
      </c>
      <c r="CC157" s="6" t="s">
        <v>220</v>
      </c>
      <c r="CD157" s="6">
        <v>2.2831050228310499</v>
      </c>
      <c r="CE157" s="6">
        <v>2.3056779715143301</v>
      </c>
      <c r="CF157" s="6">
        <v>11.504424778761059</v>
      </c>
      <c r="CG157" s="6">
        <v>6.9411511101530499</v>
      </c>
      <c r="CH157" s="6">
        <v>7.2636815920398003</v>
      </c>
      <c r="CI157" s="6" t="s">
        <v>220</v>
      </c>
      <c r="CJ157" s="6" t="s">
        <v>220</v>
      </c>
      <c r="CK157" s="6" t="s">
        <v>220</v>
      </c>
      <c r="CL157" s="6" t="s">
        <v>220</v>
      </c>
      <c r="CM157" s="6" t="s">
        <v>220</v>
      </c>
      <c r="CN157" s="6" t="s">
        <v>220</v>
      </c>
      <c r="CO157" s="6" t="s">
        <v>220</v>
      </c>
      <c r="CP157" s="6" t="s">
        <v>220</v>
      </c>
      <c r="CQ157" s="6" t="s">
        <v>220</v>
      </c>
      <c r="CR157" s="6" t="s">
        <v>220</v>
      </c>
      <c r="CS157" s="6" t="s">
        <v>220</v>
      </c>
      <c r="CT157" s="6" t="s">
        <v>220</v>
      </c>
      <c r="CU157" s="6" t="s">
        <v>220</v>
      </c>
      <c r="CV157" s="6" t="s">
        <v>220</v>
      </c>
      <c r="CW157" s="6" t="s">
        <v>220</v>
      </c>
      <c r="CX157" s="6" t="s">
        <v>220</v>
      </c>
      <c r="CY157" s="6" t="s">
        <v>220</v>
      </c>
      <c r="CZ157" s="6">
        <v>11.375890916640561</v>
      </c>
      <c r="DA157" s="6">
        <v>10.12500234614013</v>
      </c>
      <c r="DB157" s="6">
        <v>9.4657300826101594</v>
      </c>
      <c r="DC157" s="6">
        <v>9.7749942349046108</v>
      </c>
      <c r="DD157" s="6">
        <v>9.8908229978605906</v>
      </c>
      <c r="DE157" s="6" t="s">
        <v>220</v>
      </c>
      <c r="DF157" s="6" t="s">
        <v>220</v>
      </c>
      <c r="DG157" s="6" t="s">
        <v>220</v>
      </c>
      <c r="DH157" s="6" t="s">
        <v>220</v>
      </c>
      <c r="DI157" s="6" t="s">
        <v>220</v>
      </c>
      <c r="DJ157" s="6">
        <v>2.4070381713909801</v>
      </c>
      <c r="DK157" s="6">
        <v>2.0830833473325399</v>
      </c>
      <c r="DL157" s="6">
        <v>13.37907375643224</v>
      </c>
      <c r="DM157" s="6">
        <v>6.9917703869958503</v>
      </c>
      <c r="DN157" s="6">
        <v>8.7324766355140095</v>
      </c>
      <c r="DO157" s="6" t="s">
        <v>220</v>
      </c>
      <c r="DP157" s="6" t="s">
        <v>220</v>
      </c>
      <c r="DQ157" s="6" t="s">
        <v>220</v>
      </c>
      <c r="DR157" s="6" t="s">
        <v>220</v>
      </c>
      <c r="DS157" s="6" t="s">
        <v>220</v>
      </c>
      <c r="DT157" s="6" t="s">
        <v>220</v>
      </c>
      <c r="DU157" s="6" t="s">
        <v>220</v>
      </c>
      <c r="DV157" s="6" t="s">
        <v>220</v>
      </c>
      <c r="DW157" s="6" t="s">
        <v>220</v>
      </c>
      <c r="DX157" s="6" t="s">
        <v>220</v>
      </c>
      <c r="DY157" s="6" t="s">
        <v>220</v>
      </c>
      <c r="DZ157" s="6" t="s">
        <v>220</v>
      </c>
      <c r="EA157" s="6" t="s">
        <v>220</v>
      </c>
      <c r="EB157" s="6" t="s">
        <v>220</v>
      </c>
      <c r="EC157" s="6" t="s">
        <v>220</v>
      </c>
      <c r="ED157" s="6" t="s">
        <v>220</v>
      </c>
      <c r="EE157" s="6" t="s">
        <v>220</v>
      </c>
      <c r="EF157" s="6">
        <v>12.102608685296447</v>
      </c>
      <c r="EG157" s="6">
        <v>11.263436716045577</v>
      </c>
      <c r="EH157" s="6">
        <v>10.623391351072137</v>
      </c>
      <c r="EI157" s="6">
        <v>10.800050279019326</v>
      </c>
      <c r="EJ157" s="6">
        <v>10.836186277728274</v>
      </c>
      <c r="EK157" s="6" t="s">
        <v>220</v>
      </c>
      <c r="EL157" s="6" t="s">
        <v>220</v>
      </c>
      <c r="EM157" s="6" t="s">
        <v>220</v>
      </c>
      <c r="EN157" s="6" t="s">
        <v>220</v>
      </c>
      <c r="EO157" s="6" t="s">
        <v>220</v>
      </c>
      <c r="EP157" s="6">
        <v>2.2831050228310503</v>
      </c>
      <c r="EQ157" s="6">
        <v>2.3056779715143385</v>
      </c>
      <c r="ER157" s="6">
        <v>11.504424778761061</v>
      </c>
      <c r="ES157" s="6">
        <v>6.9411511101530499</v>
      </c>
      <c r="ET157" s="6">
        <v>7.2636815920398012</v>
      </c>
      <c r="EU157" s="6" t="s">
        <v>220</v>
      </c>
      <c r="EV157" s="6" t="s">
        <v>220</v>
      </c>
      <c r="EW157" s="6" t="s">
        <v>220</v>
      </c>
      <c r="EX157" s="6" t="s">
        <v>220</v>
      </c>
      <c r="EY157" s="6" t="s">
        <v>220</v>
      </c>
      <c r="EZ157" s="6" t="s">
        <v>220</v>
      </c>
      <c r="FA157" s="6" t="s">
        <v>220</v>
      </c>
      <c r="FB157" s="6" t="s">
        <v>220</v>
      </c>
      <c r="FC157" s="6" t="s">
        <v>220</v>
      </c>
      <c r="FD157" s="6" t="s">
        <v>220</v>
      </c>
      <c r="FE157" s="6" t="s">
        <v>220</v>
      </c>
      <c r="FF157" s="6" t="s">
        <v>220</v>
      </c>
      <c r="FG157" s="6" t="s">
        <v>220</v>
      </c>
      <c r="FH157" s="6" t="s">
        <v>220</v>
      </c>
      <c r="FI157" s="6" t="s">
        <v>220</v>
      </c>
      <c r="FJ157" s="6" t="s">
        <v>220</v>
      </c>
      <c r="FK157" s="6" t="s">
        <v>220</v>
      </c>
      <c r="FL157" s="6">
        <v>11.375890916640564</v>
      </c>
      <c r="FM157" s="6">
        <v>10.12500234614013</v>
      </c>
      <c r="FN157" s="6">
        <v>9.4657300826101647</v>
      </c>
      <c r="FO157" s="6">
        <v>9.7749942349046179</v>
      </c>
      <c r="FP157" s="6">
        <v>9.8908229978605942</v>
      </c>
      <c r="FQ157" s="6" t="s">
        <v>220</v>
      </c>
      <c r="FR157" s="6" t="s">
        <v>220</v>
      </c>
      <c r="FS157" s="6" t="s">
        <v>220</v>
      </c>
      <c r="FT157" s="6" t="s">
        <v>220</v>
      </c>
      <c r="FU157" s="6" t="s">
        <v>220</v>
      </c>
      <c r="FV157" s="6">
        <v>2.4070381713909845</v>
      </c>
      <c r="FW157" s="6">
        <v>2.0830833473325492</v>
      </c>
      <c r="FX157" s="6">
        <v>13.379073756432247</v>
      </c>
      <c r="FY157" s="6">
        <v>6.9917703869958512</v>
      </c>
      <c r="FZ157" s="6">
        <v>8.7324766355140184</v>
      </c>
      <c r="GA157" s="6" t="s">
        <v>220</v>
      </c>
      <c r="GB157" s="6" t="s">
        <v>220</v>
      </c>
      <c r="GC157" s="6" t="s">
        <v>220</v>
      </c>
      <c r="GD157" s="6" t="s">
        <v>220</v>
      </c>
      <c r="GE157" s="6" t="s">
        <v>220</v>
      </c>
      <c r="GF157" s="6" t="s">
        <v>220</v>
      </c>
      <c r="GG157" s="6" t="s">
        <v>220</v>
      </c>
      <c r="GH157" s="6" t="s">
        <v>220</v>
      </c>
      <c r="GI157" s="6" t="s">
        <v>220</v>
      </c>
      <c r="GJ157" s="6" t="s">
        <v>220</v>
      </c>
      <c r="GK157" s="6" t="s">
        <v>220</v>
      </c>
      <c r="GL157" s="6" t="s">
        <v>220</v>
      </c>
      <c r="GM157" s="5" t="s">
        <v>220</v>
      </c>
      <c r="GN157" s="5" t="s">
        <v>220</v>
      </c>
      <c r="GO157" s="5" t="s">
        <v>220</v>
      </c>
      <c r="GP157" s="5" t="s">
        <v>220</v>
      </c>
      <c r="GQ157" s="5" t="s">
        <v>220</v>
      </c>
      <c r="GR157" s="5">
        <v>27944</v>
      </c>
      <c r="GS157" s="5">
        <v>27768</v>
      </c>
      <c r="GT157" s="5">
        <v>26451</v>
      </c>
      <c r="GU157" s="5">
        <v>26021</v>
      </c>
      <c r="GV157" s="5">
        <v>25266</v>
      </c>
      <c r="GW157" s="5" t="s">
        <v>220</v>
      </c>
      <c r="GX157" s="5" t="s">
        <v>220</v>
      </c>
      <c r="GY157" s="5" t="s">
        <v>220</v>
      </c>
      <c r="GZ157" s="5" t="s">
        <v>220</v>
      </c>
      <c r="HA157" s="5" t="s">
        <v>220</v>
      </c>
      <c r="HB157" s="5">
        <v>975</v>
      </c>
      <c r="HC157" s="5">
        <v>741</v>
      </c>
      <c r="HD157" s="5">
        <v>343</v>
      </c>
      <c r="HE157" s="5">
        <v>225</v>
      </c>
      <c r="HF157" s="5">
        <v>65</v>
      </c>
      <c r="HG157" s="5" t="s">
        <v>220</v>
      </c>
      <c r="HH157" s="5" t="s">
        <v>220</v>
      </c>
      <c r="HI157" s="5" t="s">
        <v>220</v>
      </c>
      <c r="HJ157" s="5" t="s">
        <v>220</v>
      </c>
      <c r="HK157" s="5" t="s">
        <v>220</v>
      </c>
      <c r="HL157" s="5" t="s">
        <v>220</v>
      </c>
      <c r="HM157" s="5" t="s">
        <v>220</v>
      </c>
      <c r="HN157" s="5" t="s">
        <v>220</v>
      </c>
      <c r="HO157" s="5" t="s">
        <v>220</v>
      </c>
      <c r="HP157" s="5" t="s">
        <v>220</v>
      </c>
      <c r="HQ157" s="5" t="s">
        <v>220</v>
      </c>
      <c r="HR157" s="5" t="s">
        <v>220</v>
      </c>
      <c r="HS157" s="5" t="s">
        <v>220</v>
      </c>
      <c r="HT157" s="5" t="s">
        <v>220</v>
      </c>
      <c r="HU157" s="5" t="s">
        <v>220</v>
      </c>
      <c r="HV157" s="5" t="s">
        <v>220</v>
      </c>
      <c r="HW157" s="5" t="s">
        <v>220</v>
      </c>
      <c r="HX157" s="5">
        <v>48745</v>
      </c>
      <c r="HY157" s="5">
        <v>49473</v>
      </c>
      <c r="HZ157" s="5">
        <v>44599</v>
      </c>
      <c r="IA157" s="5">
        <v>40942</v>
      </c>
      <c r="IB157" s="5">
        <v>38791</v>
      </c>
      <c r="IC157" s="5" t="s">
        <v>220</v>
      </c>
      <c r="ID157" s="5" t="s">
        <v>220</v>
      </c>
      <c r="IE157" s="5" t="s">
        <v>220</v>
      </c>
      <c r="IF157" s="5" t="s">
        <v>220</v>
      </c>
      <c r="IG157" s="5" t="s">
        <v>220</v>
      </c>
      <c r="IH157" s="5">
        <v>1181</v>
      </c>
      <c r="II157" s="5">
        <v>932</v>
      </c>
      <c r="IJ157" s="5">
        <v>550</v>
      </c>
      <c r="IK157" s="5">
        <v>293</v>
      </c>
      <c r="IL157" s="5">
        <v>109</v>
      </c>
      <c r="IM157" s="5" t="s">
        <v>220</v>
      </c>
      <c r="IN157" s="5" t="s">
        <v>220</v>
      </c>
      <c r="IO157" s="5" t="s">
        <v>220</v>
      </c>
      <c r="IP157" s="5" t="s">
        <v>220</v>
      </c>
      <c r="IQ157" s="5" t="s">
        <v>220</v>
      </c>
      <c r="IR157" s="5" t="s">
        <v>220</v>
      </c>
      <c r="IS157" s="5" t="s">
        <v>220</v>
      </c>
      <c r="IT157" s="5" t="s">
        <v>220</v>
      </c>
      <c r="IU157" s="5" t="s">
        <v>220</v>
      </c>
      <c r="IV157" s="5" t="s">
        <v>220</v>
      </c>
      <c r="IW157" s="5" t="s">
        <v>220</v>
      </c>
      <c r="IX157" s="5" t="s">
        <v>220</v>
      </c>
      <c r="IY157" t="s">
        <v>220</v>
      </c>
      <c r="IZ157" t="s">
        <v>220</v>
      </c>
      <c r="JA157" t="s">
        <v>220</v>
      </c>
      <c r="JB157" t="s">
        <v>220</v>
      </c>
      <c r="JC157" t="s">
        <v>220</v>
      </c>
      <c r="JD157">
        <v>833271</v>
      </c>
      <c r="JE157">
        <v>1704928</v>
      </c>
      <c r="JF157">
        <v>1390870</v>
      </c>
      <c r="JG157">
        <v>1227213</v>
      </c>
      <c r="JH157">
        <v>1069456</v>
      </c>
      <c r="JI157" t="s">
        <v>220</v>
      </c>
      <c r="JJ157" t="s">
        <v>220</v>
      </c>
      <c r="JK157" t="s">
        <v>220</v>
      </c>
      <c r="JL157" t="s">
        <v>220</v>
      </c>
      <c r="JM157" t="s">
        <v>220</v>
      </c>
      <c r="JN157">
        <v>48649</v>
      </c>
      <c r="JO157">
        <v>41669</v>
      </c>
      <c r="JP157">
        <v>583</v>
      </c>
      <c r="JQ157">
        <v>14703</v>
      </c>
      <c r="JR157">
        <v>3424</v>
      </c>
      <c r="JS157" t="s">
        <v>220</v>
      </c>
      <c r="JT157" t="s">
        <v>220</v>
      </c>
      <c r="JU157" t="s">
        <v>220</v>
      </c>
      <c r="JV157" t="s">
        <v>220</v>
      </c>
      <c r="JW157" t="s">
        <v>220</v>
      </c>
      <c r="JX157" t="s">
        <v>220</v>
      </c>
      <c r="JY157" t="s">
        <v>220</v>
      </c>
      <c r="JZ157" t="s">
        <v>220</v>
      </c>
      <c r="KA157" t="s">
        <v>220</v>
      </c>
      <c r="KB157" t="s">
        <v>220</v>
      </c>
      <c r="KC157" t="s">
        <v>220</v>
      </c>
      <c r="KD157" t="s">
        <v>220</v>
      </c>
    </row>
    <row r="158" spans="1:290" hidden="1" x14ac:dyDescent="0.3">
      <c r="A158" s="1" t="s">
        <v>156</v>
      </c>
      <c r="B158" s="2">
        <v>4057098</v>
      </c>
      <c r="C158" s="5">
        <v>2490879</v>
      </c>
      <c r="D158" s="5">
        <v>2483249</v>
      </c>
      <c r="E158" s="5">
        <v>2492063</v>
      </c>
      <c r="F158" s="5">
        <v>2375368</v>
      </c>
      <c r="G158" s="5">
        <v>2315402</v>
      </c>
      <c r="H158" s="5">
        <v>2268295</v>
      </c>
      <c r="I158" s="5">
        <v>2369782</v>
      </c>
      <c r="J158" s="5">
        <v>2284198</v>
      </c>
      <c r="K158" s="5">
        <v>2231107</v>
      </c>
      <c r="L158" s="5">
        <v>2465049</v>
      </c>
      <c r="M158" s="5">
        <v>2502537</v>
      </c>
      <c r="N158" s="5">
        <v>2523923</v>
      </c>
      <c r="O158" s="5">
        <v>2519666</v>
      </c>
      <c r="P158" s="5">
        <v>2480681</v>
      </c>
      <c r="Q158" s="5">
        <v>2381388</v>
      </c>
      <c r="R158" s="5">
        <v>2295944</v>
      </c>
      <c r="S158" s="5">
        <v>2211828</v>
      </c>
      <c r="T158" s="5">
        <v>2107673</v>
      </c>
      <c r="U158" s="5">
        <v>2069140</v>
      </c>
      <c r="V158" s="5">
        <v>2042704</v>
      </c>
      <c r="W158" s="5">
        <v>1971825</v>
      </c>
      <c r="X158" s="5">
        <v>1944650</v>
      </c>
      <c r="Y158" s="5">
        <v>1842968</v>
      </c>
      <c r="Z158" s="5">
        <v>1796058</v>
      </c>
      <c r="AA158" s="5">
        <v>1690237</v>
      </c>
      <c r="AB158" s="5">
        <v>1701260</v>
      </c>
      <c r="AC158" s="5">
        <v>1647766</v>
      </c>
      <c r="AD158" s="5">
        <v>1571350</v>
      </c>
      <c r="AE158" s="5">
        <v>1559611</v>
      </c>
      <c r="AF158" s="5">
        <v>1506122</v>
      </c>
      <c r="AG158" s="5">
        <v>1467255</v>
      </c>
      <c r="AH158" s="5">
        <v>1413012</v>
      </c>
      <c r="AI158" s="5">
        <v>9857994</v>
      </c>
      <c r="AJ158" s="5">
        <v>9679821</v>
      </c>
      <c r="AK158" s="5">
        <v>9198853</v>
      </c>
      <c r="AL158" s="5">
        <v>9000293</v>
      </c>
      <c r="AM158" s="5">
        <v>8911051</v>
      </c>
      <c r="AN158" s="5">
        <v>8882408</v>
      </c>
      <c r="AO158" s="5">
        <v>9185572</v>
      </c>
      <c r="AP158" s="5">
        <v>9059727</v>
      </c>
      <c r="AQ158" s="5">
        <v>8673668</v>
      </c>
      <c r="AR158" s="5">
        <v>8488994</v>
      </c>
      <c r="AS158" s="5">
        <v>8515215</v>
      </c>
      <c r="AT158" s="5">
        <v>9429986</v>
      </c>
      <c r="AU158" s="5">
        <v>9350958</v>
      </c>
      <c r="AV158" s="5">
        <v>9178071</v>
      </c>
      <c r="AW158" s="5">
        <v>9480815</v>
      </c>
      <c r="AX158" s="5">
        <v>9678258</v>
      </c>
      <c r="AY158" s="5">
        <v>10281876</v>
      </c>
      <c r="AZ158" s="5">
        <v>11310381</v>
      </c>
      <c r="BA158" s="5">
        <v>12872426</v>
      </c>
      <c r="BB158" s="5">
        <v>12434661</v>
      </c>
      <c r="BC158" s="5">
        <v>10218470</v>
      </c>
      <c r="BD158" s="5">
        <v>9560837</v>
      </c>
      <c r="BE158" s="5">
        <v>8173864</v>
      </c>
      <c r="BF158" s="5">
        <v>7996049</v>
      </c>
      <c r="BG158" s="5">
        <v>7224171</v>
      </c>
      <c r="BH158" s="5">
        <v>6801947</v>
      </c>
      <c r="BI158" s="5">
        <v>6495277</v>
      </c>
      <c r="BJ158" s="5">
        <v>6284772</v>
      </c>
      <c r="BK158" s="5">
        <v>5929114</v>
      </c>
      <c r="BL158" s="5">
        <v>5792710</v>
      </c>
      <c r="BM158" s="5">
        <v>5275479</v>
      </c>
      <c r="BN158" s="5">
        <v>4674242</v>
      </c>
      <c r="BO158" s="6">
        <v>11.0625293822216</v>
      </c>
      <c r="BP158" s="6">
        <v>11.132042495991129</v>
      </c>
      <c r="BQ158" s="6">
        <v>10.531880828005081</v>
      </c>
      <c r="BR158" s="6">
        <v>10.263925421239991</v>
      </c>
      <c r="BS158" s="6">
        <v>11.80732330714061</v>
      </c>
      <c r="BT158" s="6">
        <v>12.043230708527769</v>
      </c>
      <c r="BU158" s="6">
        <v>11.210656174557901</v>
      </c>
      <c r="BV158" s="6">
        <v>11.048473030796799</v>
      </c>
      <c r="BW158" s="6">
        <v>11.11811311604508</v>
      </c>
      <c r="BX158" s="6">
        <v>12.50733758233609</v>
      </c>
      <c r="BY158" s="6">
        <v>13.803986193216639</v>
      </c>
      <c r="BZ158" s="6">
        <v>13.50960389837566</v>
      </c>
      <c r="CA158" s="6">
        <v>13.11908006854876</v>
      </c>
      <c r="CB158" s="6">
        <v>12.865015695286891</v>
      </c>
      <c r="CC158" s="6">
        <v>11.86929639353183</v>
      </c>
      <c r="CD158" s="6">
        <v>10.85771255744913</v>
      </c>
      <c r="CE158" s="6">
        <v>10.41215211483347</v>
      </c>
      <c r="CF158" s="6">
        <v>10.37461693535951</v>
      </c>
      <c r="CG158" s="6">
        <v>10.16605932899658</v>
      </c>
      <c r="CH158" s="6">
        <v>8.7482082572903295</v>
      </c>
      <c r="CI158" s="6" t="s">
        <v>220</v>
      </c>
      <c r="CJ158" s="6" t="s">
        <v>220</v>
      </c>
      <c r="CK158" s="6" t="s">
        <v>220</v>
      </c>
      <c r="CL158" s="6" t="s">
        <v>220</v>
      </c>
      <c r="CM158" s="6" t="s">
        <v>220</v>
      </c>
      <c r="CN158" s="6" t="s">
        <v>220</v>
      </c>
      <c r="CO158" s="6" t="s">
        <v>220</v>
      </c>
      <c r="CP158" s="6" t="s">
        <v>220</v>
      </c>
      <c r="CQ158" s="6" t="s">
        <v>220</v>
      </c>
      <c r="CR158" s="6" t="s">
        <v>220</v>
      </c>
      <c r="CS158" s="6" t="s">
        <v>220</v>
      </c>
      <c r="CT158" s="6" t="s">
        <v>220</v>
      </c>
      <c r="CU158" s="6">
        <v>7.9052044900732401</v>
      </c>
      <c r="CV158" s="6">
        <v>8.1370467032456801</v>
      </c>
      <c r="CW158" s="6">
        <v>7.7017591874802598</v>
      </c>
      <c r="CX158" s="6">
        <v>7.4987605681502796</v>
      </c>
      <c r="CY158" s="6">
        <v>8.7642077976506894</v>
      </c>
      <c r="CZ158" s="6">
        <v>9.0919004702315291</v>
      </c>
      <c r="DA158" s="6">
        <v>8.9910339674341397</v>
      </c>
      <c r="DB158" s="6">
        <v>8.8522265403391707</v>
      </c>
      <c r="DC158" s="6">
        <v>8.9689186290418093</v>
      </c>
      <c r="DD158" s="6">
        <v>10.11694401329445</v>
      </c>
      <c r="DE158" s="6">
        <v>11.354826009822821</v>
      </c>
      <c r="DF158" s="6">
        <v>11.32408266254212</v>
      </c>
      <c r="DG158" s="6">
        <v>11.50782209820966</v>
      </c>
      <c r="DH158" s="6">
        <v>11.36684559829791</v>
      </c>
      <c r="DI158" s="6">
        <v>10.222270322540741</v>
      </c>
      <c r="DJ158" s="6">
        <v>9.2124192209372993</v>
      </c>
      <c r="DK158" s="6">
        <v>8.8597762642313693</v>
      </c>
      <c r="DL158" s="6">
        <v>8.7297638150985399</v>
      </c>
      <c r="DM158" s="6">
        <v>8.1345738436225705</v>
      </c>
      <c r="DN158" s="6">
        <v>6.5148602741403199</v>
      </c>
      <c r="DO158" s="6" t="s">
        <v>220</v>
      </c>
      <c r="DP158" s="6" t="s">
        <v>220</v>
      </c>
      <c r="DQ158" s="6" t="s">
        <v>220</v>
      </c>
      <c r="DR158" s="6" t="s">
        <v>220</v>
      </c>
      <c r="DS158" s="6" t="s">
        <v>220</v>
      </c>
      <c r="DT158" s="6" t="s">
        <v>220</v>
      </c>
      <c r="DU158" s="6" t="s">
        <v>220</v>
      </c>
      <c r="DV158" s="6" t="s">
        <v>220</v>
      </c>
      <c r="DW158" s="6" t="s">
        <v>220</v>
      </c>
      <c r="DX158" s="6" t="s">
        <v>220</v>
      </c>
      <c r="DY158" s="6" t="s">
        <v>220</v>
      </c>
      <c r="DZ158" s="6" t="s">
        <v>220</v>
      </c>
      <c r="EA158" s="6">
        <v>11.062529382221603</v>
      </c>
      <c r="EB158" s="6">
        <v>11.132042495991135</v>
      </c>
      <c r="EC158" s="6">
        <v>10.531880828005082</v>
      </c>
      <c r="ED158" s="6">
        <v>10.263925421239993</v>
      </c>
      <c r="EE158" s="6">
        <v>11.807323307140617</v>
      </c>
      <c r="EF158" s="6">
        <v>12.043230708527771</v>
      </c>
      <c r="EG158" s="6">
        <v>11.210656174557903</v>
      </c>
      <c r="EH158" s="6">
        <v>11.048473030796805</v>
      </c>
      <c r="EI158" s="6">
        <v>11.118113116045084</v>
      </c>
      <c r="EJ158" s="6">
        <v>12.507337582336092</v>
      </c>
      <c r="EK158" s="6">
        <v>13.803986193216646</v>
      </c>
      <c r="EL158" s="6">
        <v>13.509603898375664</v>
      </c>
      <c r="EM158" s="6">
        <v>13.119080068548769</v>
      </c>
      <c r="EN158" s="6">
        <v>12.8650156952869</v>
      </c>
      <c r="EO158" s="6">
        <v>11.869296393531839</v>
      </c>
      <c r="EP158" s="6">
        <v>10.857712557449137</v>
      </c>
      <c r="EQ158" s="6">
        <v>10.41215211483347</v>
      </c>
      <c r="ER158" s="6">
        <v>10.374616935359517</v>
      </c>
      <c r="ES158" s="6">
        <v>10.166059328996587</v>
      </c>
      <c r="ET158" s="6">
        <v>8.7482082572903366</v>
      </c>
      <c r="EU158" s="6" t="s">
        <v>220</v>
      </c>
      <c r="EV158" s="6" t="s">
        <v>220</v>
      </c>
      <c r="EW158" s="6" t="s">
        <v>220</v>
      </c>
      <c r="EX158" s="6" t="s">
        <v>220</v>
      </c>
      <c r="EY158" s="6" t="s">
        <v>220</v>
      </c>
      <c r="EZ158" s="6" t="s">
        <v>220</v>
      </c>
      <c r="FA158" s="6" t="s">
        <v>220</v>
      </c>
      <c r="FB158" s="6" t="s">
        <v>220</v>
      </c>
      <c r="FC158" s="6" t="s">
        <v>220</v>
      </c>
      <c r="FD158" s="6" t="s">
        <v>220</v>
      </c>
      <c r="FE158" s="6" t="s">
        <v>220</v>
      </c>
      <c r="FF158" s="6" t="s">
        <v>220</v>
      </c>
      <c r="FG158" s="6">
        <v>6.6981920423757373</v>
      </c>
      <c r="FH158" s="6">
        <v>6.9278021052912582</v>
      </c>
      <c r="FI158" s="6">
        <v>6.6502944702973208</v>
      </c>
      <c r="FJ158" s="6">
        <v>6.4643818375787099</v>
      </c>
      <c r="FK158" s="6">
        <v>7.5772822628665359</v>
      </c>
      <c r="FL158" s="6">
        <v>7.9995636652896387</v>
      </c>
      <c r="FM158" s="6">
        <v>7.8741481417103829</v>
      </c>
      <c r="FN158" s="6">
        <v>7.6841343166016731</v>
      </c>
      <c r="FO158" s="6">
        <v>7.7907335549479555</v>
      </c>
      <c r="FP158" s="6">
        <v>8.8832892844984261</v>
      </c>
      <c r="FQ158" s="6">
        <v>9.8811376641576345</v>
      </c>
      <c r="FR158" s="6">
        <v>10.048788874743742</v>
      </c>
      <c r="FS158" s="6">
        <v>10.264879645142674</v>
      </c>
      <c r="FT158" s="6">
        <v>10.143697503286145</v>
      </c>
      <c r="FU158" s="6">
        <v>10.123979108624063</v>
      </c>
      <c r="FV158" s="6">
        <v>9.2124192209373081</v>
      </c>
      <c r="FW158" s="6">
        <v>8.8597762642313729</v>
      </c>
      <c r="FX158" s="6">
        <v>8.7297638150985399</v>
      </c>
      <c r="FY158" s="6">
        <v>8.1345738436225776</v>
      </c>
      <c r="FZ158" s="6">
        <v>6.5148602741403288</v>
      </c>
      <c r="GA158" s="6" t="s">
        <v>220</v>
      </c>
      <c r="GB158" s="6" t="s">
        <v>220</v>
      </c>
      <c r="GC158" s="6" t="s">
        <v>220</v>
      </c>
      <c r="GD158" s="6" t="s">
        <v>220</v>
      </c>
      <c r="GE158" s="6" t="s">
        <v>220</v>
      </c>
      <c r="GF158" s="6" t="s">
        <v>220</v>
      </c>
      <c r="GG158" s="6" t="s">
        <v>220</v>
      </c>
      <c r="GH158" s="6" t="s">
        <v>220</v>
      </c>
      <c r="GI158" s="6" t="s">
        <v>220</v>
      </c>
      <c r="GJ158" s="6" t="s">
        <v>220</v>
      </c>
      <c r="GK158" s="6" t="s">
        <v>220</v>
      </c>
      <c r="GL158" s="6" t="s">
        <v>220</v>
      </c>
      <c r="GM158" s="5">
        <v>304413</v>
      </c>
      <c r="GN158" s="5">
        <v>299602</v>
      </c>
      <c r="GO158" s="5">
        <v>294966</v>
      </c>
      <c r="GP158" s="5">
        <v>291401</v>
      </c>
      <c r="GQ158" s="5">
        <v>287725</v>
      </c>
      <c r="GR158" s="5">
        <v>284301</v>
      </c>
      <c r="GS158" s="5">
        <v>281282</v>
      </c>
      <c r="GT158" s="5">
        <v>279231</v>
      </c>
      <c r="GU158" s="5">
        <v>277252</v>
      </c>
      <c r="GV158" s="5">
        <v>316964</v>
      </c>
      <c r="GW158" s="5">
        <v>316296</v>
      </c>
      <c r="GX158" s="5">
        <v>316479</v>
      </c>
      <c r="GY158" s="5">
        <v>314858</v>
      </c>
      <c r="GZ158" s="5">
        <v>309797</v>
      </c>
      <c r="HA158" s="5">
        <v>301476</v>
      </c>
      <c r="HB158" s="5">
        <v>292473</v>
      </c>
      <c r="HC158" s="5">
        <v>284053</v>
      </c>
      <c r="HD158" s="5">
        <v>278004</v>
      </c>
      <c r="HE158" s="5">
        <v>271605</v>
      </c>
      <c r="HF158" s="5">
        <v>264099</v>
      </c>
      <c r="HG158" s="5" t="s">
        <v>220</v>
      </c>
      <c r="HH158" s="5" t="s">
        <v>220</v>
      </c>
      <c r="HI158" s="5" t="s">
        <v>220</v>
      </c>
      <c r="HJ158" s="5" t="s">
        <v>220</v>
      </c>
      <c r="HK158" s="5" t="s">
        <v>220</v>
      </c>
      <c r="HL158" s="5" t="s">
        <v>220</v>
      </c>
      <c r="HM158" s="5" t="s">
        <v>220</v>
      </c>
      <c r="HN158" s="5" t="s">
        <v>220</v>
      </c>
      <c r="HO158" s="5" t="s">
        <v>220</v>
      </c>
      <c r="HP158" s="5" t="s">
        <v>220</v>
      </c>
      <c r="HQ158" s="5" t="s">
        <v>220</v>
      </c>
      <c r="HR158" s="5" t="s">
        <v>220</v>
      </c>
      <c r="HS158" s="5">
        <v>352387</v>
      </c>
      <c r="HT158" s="5">
        <v>347199</v>
      </c>
      <c r="HU158" s="5">
        <v>342107</v>
      </c>
      <c r="HV158" s="5">
        <v>338153</v>
      </c>
      <c r="HW158" s="5">
        <v>334280</v>
      </c>
      <c r="HX158" s="5">
        <v>330709</v>
      </c>
      <c r="HY158" s="5">
        <v>327320</v>
      </c>
      <c r="HZ158" s="5">
        <v>324454</v>
      </c>
      <c r="IA158" s="5">
        <v>322492</v>
      </c>
      <c r="IB158" s="5">
        <v>367204</v>
      </c>
      <c r="IC158" s="5">
        <v>366485</v>
      </c>
      <c r="ID158" s="5">
        <v>366021</v>
      </c>
      <c r="IE158" s="5">
        <v>363424</v>
      </c>
      <c r="IF158" s="5">
        <v>356931</v>
      </c>
      <c r="IG158" s="5">
        <v>347235</v>
      </c>
      <c r="IH158" s="5">
        <v>336718</v>
      </c>
      <c r="II158" s="5">
        <v>327165</v>
      </c>
      <c r="IJ158" s="5">
        <v>320311</v>
      </c>
      <c r="IK158" s="5">
        <v>313377</v>
      </c>
      <c r="IL158" s="5">
        <v>304528</v>
      </c>
      <c r="IM158" s="5" t="s">
        <v>220</v>
      </c>
      <c r="IN158" s="5" t="s">
        <v>220</v>
      </c>
      <c r="IO158" s="5" t="s">
        <v>220</v>
      </c>
      <c r="IP158" s="5" t="s">
        <v>220</v>
      </c>
      <c r="IQ158" s="5" t="s">
        <v>220</v>
      </c>
      <c r="IR158" s="5" t="s">
        <v>220</v>
      </c>
      <c r="IS158" s="5" t="s">
        <v>220</v>
      </c>
      <c r="IT158" s="5" t="s">
        <v>220</v>
      </c>
      <c r="IU158" s="5" t="s">
        <v>220</v>
      </c>
      <c r="IV158" s="5" t="s">
        <v>220</v>
      </c>
      <c r="IW158" s="5" t="s">
        <v>220</v>
      </c>
      <c r="IX158" s="5" t="s">
        <v>220</v>
      </c>
      <c r="IY158">
        <v>10908884</v>
      </c>
      <c r="IZ158">
        <v>10488810</v>
      </c>
      <c r="JA158">
        <v>10033270</v>
      </c>
      <c r="JB158">
        <v>9700711</v>
      </c>
      <c r="JC158">
        <v>9560829</v>
      </c>
      <c r="JD158">
        <v>9222278</v>
      </c>
      <c r="JE158">
        <v>9331511</v>
      </c>
      <c r="JF158">
        <v>9168606</v>
      </c>
      <c r="JG158">
        <v>8847190</v>
      </c>
      <c r="JH158">
        <v>9243907</v>
      </c>
      <c r="JI158">
        <v>9419300</v>
      </c>
      <c r="JJ158">
        <v>9678231</v>
      </c>
      <c r="JK158">
        <v>9862668</v>
      </c>
      <c r="JL158">
        <v>9788827</v>
      </c>
      <c r="JM158">
        <v>9340122</v>
      </c>
      <c r="JN158">
        <v>9158159</v>
      </c>
      <c r="JO158">
        <v>8915338</v>
      </c>
      <c r="JP158">
        <v>8703901</v>
      </c>
      <c r="JQ158">
        <v>8741134</v>
      </c>
      <c r="JR158">
        <v>8820665</v>
      </c>
      <c r="JS158" t="s">
        <v>220</v>
      </c>
      <c r="JT158" t="s">
        <v>220</v>
      </c>
      <c r="JU158" t="s">
        <v>220</v>
      </c>
      <c r="JV158" t="s">
        <v>220</v>
      </c>
      <c r="JW158" t="s">
        <v>220</v>
      </c>
      <c r="JX158" t="s">
        <v>220</v>
      </c>
      <c r="JY158" t="s">
        <v>220</v>
      </c>
      <c r="JZ158" t="s">
        <v>220</v>
      </c>
      <c r="KA158" t="s">
        <v>220</v>
      </c>
      <c r="KB158" t="s">
        <v>220</v>
      </c>
      <c r="KC158" t="s">
        <v>220</v>
      </c>
      <c r="KD158" t="s">
        <v>220</v>
      </c>
    </row>
    <row r="159" spans="1:290" hidden="1" x14ac:dyDescent="0.3">
      <c r="A159" s="1" t="s">
        <v>157</v>
      </c>
      <c r="B159" s="2">
        <v>11038613</v>
      </c>
      <c r="C159" s="5" t="s">
        <v>220</v>
      </c>
      <c r="D159" s="5" t="s">
        <v>220</v>
      </c>
      <c r="E159" s="5" t="s">
        <v>220</v>
      </c>
      <c r="F159" s="5" t="s">
        <v>220</v>
      </c>
      <c r="G159" s="5" t="s">
        <v>220</v>
      </c>
      <c r="H159" s="5" t="s">
        <v>220</v>
      </c>
      <c r="I159" s="5" t="s">
        <v>220</v>
      </c>
      <c r="J159" s="5" t="s">
        <v>220</v>
      </c>
      <c r="K159" s="5" t="s">
        <v>220</v>
      </c>
      <c r="L159" s="5" t="s">
        <v>220</v>
      </c>
      <c r="M159" s="5" t="s">
        <v>220</v>
      </c>
      <c r="N159" s="5" t="s">
        <v>220</v>
      </c>
      <c r="O159" s="5" t="s">
        <v>220</v>
      </c>
      <c r="P159" s="5" t="s">
        <v>220</v>
      </c>
      <c r="Q159" s="5" t="s">
        <v>220</v>
      </c>
      <c r="R159" s="5" t="s">
        <v>220</v>
      </c>
      <c r="S159" s="5" t="s">
        <v>220</v>
      </c>
      <c r="T159" s="5" t="s">
        <v>220</v>
      </c>
      <c r="U159" s="5" t="s">
        <v>220</v>
      </c>
      <c r="V159" s="5" t="s">
        <v>220</v>
      </c>
      <c r="W159" s="5" t="s">
        <v>220</v>
      </c>
      <c r="X159" s="5" t="s">
        <v>220</v>
      </c>
      <c r="Y159" s="5" t="s">
        <v>220</v>
      </c>
      <c r="Z159" s="5" t="s">
        <v>220</v>
      </c>
      <c r="AA159" s="5" t="s">
        <v>220</v>
      </c>
      <c r="AB159" s="5" t="s">
        <v>220</v>
      </c>
      <c r="AC159" s="5" t="s">
        <v>220</v>
      </c>
      <c r="AD159" s="5" t="s">
        <v>220</v>
      </c>
      <c r="AE159" s="5" t="s">
        <v>220</v>
      </c>
      <c r="AF159" s="5" t="s">
        <v>220</v>
      </c>
      <c r="AG159" s="5" t="s">
        <v>220</v>
      </c>
      <c r="AH159" s="5" t="s">
        <v>220</v>
      </c>
      <c r="AI159" s="5" t="s">
        <v>220</v>
      </c>
      <c r="AJ159" s="5" t="s">
        <v>220</v>
      </c>
      <c r="AK159" s="5" t="s">
        <v>220</v>
      </c>
      <c r="AL159" s="5" t="s">
        <v>220</v>
      </c>
      <c r="AM159" s="5" t="s">
        <v>220</v>
      </c>
      <c r="AN159" s="5" t="s">
        <v>220</v>
      </c>
      <c r="AO159" s="5" t="s">
        <v>220</v>
      </c>
      <c r="AP159" s="5" t="s">
        <v>220</v>
      </c>
      <c r="AQ159" s="5" t="s">
        <v>220</v>
      </c>
      <c r="AR159" s="5" t="s">
        <v>220</v>
      </c>
      <c r="AS159" s="5" t="s">
        <v>220</v>
      </c>
      <c r="AT159" s="5" t="s">
        <v>220</v>
      </c>
      <c r="AU159" s="5" t="s">
        <v>220</v>
      </c>
      <c r="AV159" s="5" t="s">
        <v>220</v>
      </c>
      <c r="AW159" s="5" t="s">
        <v>220</v>
      </c>
      <c r="AX159" s="5" t="s">
        <v>220</v>
      </c>
      <c r="AY159" s="5" t="s">
        <v>220</v>
      </c>
      <c r="AZ159" s="5" t="s">
        <v>220</v>
      </c>
      <c r="BA159" s="5" t="s">
        <v>220</v>
      </c>
      <c r="BB159" s="5" t="s">
        <v>220</v>
      </c>
      <c r="BC159" s="5" t="s">
        <v>220</v>
      </c>
      <c r="BD159" s="5" t="s">
        <v>220</v>
      </c>
      <c r="BE159" s="5" t="s">
        <v>220</v>
      </c>
      <c r="BF159" s="5" t="s">
        <v>220</v>
      </c>
      <c r="BG159" s="5" t="s">
        <v>220</v>
      </c>
      <c r="BH159" s="5" t="s">
        <v>220</v>
      </c>
      <c r="BI159" s="5" t="s">
        <v>220</v>
      </c>
      <c r="BJ159" s="5" t="s">
        <v>220</v>
      </c>
      <c r="BK159" s="5" t="s">
        <v>220</v>
      </c>
      <c r="BL159" s="5" t="s">
        <v>220</v>
      </c>
      <c r="BM159" s="5" t="s">
        <v>220</v>
      </c>
      <c r="BN159" s="5" t="s">
        <v>220</v>
      </c>
      <c r="BO159" s="6" t="s">
        <v>220</v>
      </c>
      <c r="BP159" s="6" t="s">
        <v>220</v>
      </c>
      <c r="BQ159" s="6" t="s">
        <v>220</v>
      </c>
      <c r="BR159" s="6" t="s">
        <v>220</v>
      </c>
      <c r="BS159" s="6" t="s">
        <v>220</v>
      </c>
      <c r="BT159" s="6" t="s">
        <v>220</v>
      </c>
      <c r="BU159" s="6" t="s">
        <v>220</v>
      </c>
      <c r="BV159" s="6" t="s">
        <v>220</v>
      </c>
      <c r="BW159" s="6" t="s">
        <v>220</v>
      </c>
      <c r="BX159" s="6" t="s">
        <v>220</v>
      </c>
      <c r="BY159" s="6" t="s">
        <v>220</v>
      </c>
      <c r="BZ159" s="6" t="s">
        <v>220</v>
      </c>
      <c r="CA159" s="6" t="s">
        <v>220</v>
      </c>
      <c r="CB159" s="6" t="s">
        <v>220</v>
      </c>
      <c r="CC159" s="6" t="s">
        <v>220</v>
      </c>
      <c r="CD159" s="6" t="s">
        <v>220</v>
      </c>
      <c r="CE159" s="6" t="s">
        <v>220</v>
      </c>
      <c r="CF159" s="6" t="s">
        <v>220</v>
      </c>
      <c r="CG159" s="6" t="s">
        <v>220</v>
      </c>
      <c r="CH159" s="6" t="s">
        <v>220</v>
      </c>
      <c r="CI159" s="6" t="s">
        <v>220</v>
      </c>
      <c r="CJ159" s="6" t="s">
        <v>220</v>
      </c>
      <c r="CK159" s="6" t="s">
        <v>220</v>
      </c>
      <c r="CL159" s="6" t="s">
        <v>220</v>
      </c>
      <c r="CM159" s="6" t="s">
        <v>220</v>
      </c>
      <c r="CN159" s="6" t="s">
        <v>220</v>
      </c>
      <c r="CO159" s="6" t="s">
        <v>220</v>
      </c>
      <c r="CP159" s="6" t="s">
        <v>220</v>
      </c>
      <c r="CQ159" s="6" t="s">
        <v>220</v>
      </c>
      <c r="CR159" s="6" t="s">
        <v>220</v>
      </c>
      <c r="CS159" s="6" t="s">
        <v>220</v>
      </c>
      <c r="CT159" s="6" t="s">
        <v>220</v>
      </c>
      <c r="CU159" s="6" t="s">
        <v>220</v>
      </c>
      <c r="CV159" s="6" t="s">
        <v>220</v>
      </c>
      <c r="CW159" s="6" t="s">
        <v>220</v>
      </c>
      <c r="CX159" s="6" t="s">
        <v>220</v>
      </c>
      <c r="CY159" s="6" t="s">
        <v>220</v>
      </c>
      <c r="CZ159" s="6" t="s">
        <v>220</v>
      </c>
      <c r="DA159" s="6" t="s">
        <v>220</v>
      </c>
      <c r="DB159" s="6" t="s">
        <v>220</v>
      </c>
      <c r="DC159" s="6" t="s">
        <v>220</v>
      </c>
      <c r="DD159" s="6" t="s">
        <v>220</v>
      </c>
      <c r="DE159" s="6" t="s">
        <v>220</v>
      </c>
      <c r="DF159" s="6" t="s">
        <v>220</v>
      </c>
      <c r="DG159" s="6" t="s">
        <v>220</v>
      </c>
      <c r="DH159" s="6" t="s">
        <v>220</v>
      </c>
      <c r="DI159" s="6" t="s">
        <v>220</v>
      </c>
      <c r="DJ159" s="6" t="s">
        <v>220</v>
      </c>
      <c r="DK159" s="6" t="s">
        <v>220</v>
      </c>
      <c r="DL159" s="6" t="s">
        <v>220</v>
      </c>
      <c r="DM159" s="6" t="s">
        <v>220</v>
      </c>
      <c r="DN159" s="6" t="s">
        <v>220</v>
      </c>
      <c r="DO159" s="6" t="s">
        <v>220</v>
      </c>
      <c r="DP159" s="6" t="s">
        <v>220</v>
      </c>
      <c r="DQ159" s="6" t="s">
        <v>220</v>
      </c>
      <c r="DR159" s="6" t="s">
        <v>220</v>
      </c>
      <c r="DS159" s="6" t="s">
        <v>220</v>
      </c>
      <c r="DT159" s="6" t="s">
        <v>220</v>
      </c>
      <c r="DU159" s="6" t="s">
        <v>220</v>
      </c>
      <c r="DV159" s="6" t="s">
        <v>220</v>
      </c>
      <c r="DW159" s="6" t="s">
        <v>220</v>
      </c>
      <c r="DX159" s="6" t="s">
        <v>220</v>
      </c>
      <c r="DY159" s="6" t="s">
        <v>220</v>
      </c>
      <c r="DZ159" s="6" t="s">
        <v>220</v>
      </c>
      <c r="EA159" s="6" t="s">
        <v>220</v>
      </c>
      <c r="EB159" s="6" t="s">
        <v>220</v>
      </c>
      <c r="EC159" s="6" t="s">
        <v>220</v>
      </c>
      <c r="ED159" s="6" t="s">
        <v>220</v>
      </c>
      <c r="EE159" s="6" t="s">
        <v>220</v>
      </c>
      <c r="EF159" s="6" t="s">
        <v>220</v>
      </c>
      <c r="EG159" s="6" t="s">
        <v>220</v>
      </c>
      <c r="EH159" s="6" t="s">
        <v>220</v>
      </c>
      <c r="EI159" s="6" t="s">
        <v>220</v>
      </c>
      <c r="EJ159" s="6" t="s">
        <v>220</v>
      </c>
      <c r="EK159" s="6" t="s">
        <v>220</v>
      </c>
      <c r="EL159" s="6" t="s">
        <v>220</v>
      </c>
      <c r="EM159" s="6" t="s">
        <v>220</v>
      </c>
      <c r="EN159" s="6" t="s">
        <v>220</v>
      </c>
      <c r="EO159" s="6" t="s">
        <v>220</v>
      </c>
      <c r="EP159" s="6" t="s">
        <v>220</v>
      </c>
      <c r="EQ159" s="6" t="s">
        <v>220</v>
      </c>
      <c r="ER159" s="6" t="s">
        <v>220</v>
      </c>
      <c r="ES159" s="6" t="s">
        <v>220</v>
      </c>
      <c r="ET159" s="6" t="s">
        <v>220</v>
      </c>
      <c r="EU159" s="6" t="s">
        <v>220</v>
      </c>
      <c r="EV159" s="6" t="s">
        <v>220</v>
      </c>
      <c r="EW159" s="6" t="s">
        <v>220</v>
      </c>
      <c r="EX159" s="6" t="s">
        <v>220</v>
      </c>
      <c r="EY159" s="6" t="s">
        <v>220</v>
      </c>
      <c r="EZ159" s="6" t="s">
        <v>220</v>
      </c>
      <c r="FA159" s="6" t="s">
        <v>220</v>
      </c>
      <c r="FB159" s="6" t="s">
        <v>220</v>
      </c>
      <c r="FC159" s="6" t="s">
        <v>220</v>
      </c>
      <c r="FD159" s="6" t="s">
        <v>220</v>
      </c>
      <c r="FE159" s="6" t="s">
        <v>220</v>
      </c>
      <c r="FF159" s="6" t="s">
        <v>220</v>
      </c>
      <c r="FG159" s="6" t="s">
        <v>220</v>
      </c>
      <c r="FH159" s="6" t="s">
        <v>220</v>
      </c>
      <c r="FI159" s="6" t="s">
        <v>220</v>
      </c>
      <c r="FJ159" s="6" t="s">
        <v>220</v>
      </c>
      <c r="FK159" s="6" t="s">
        <v>220</v>
      </c>
      <c r="FL159" s="6" t="s">
        <v>220</v>
      </c>
      <c r="FM159" s="6" t="s">
        <v>220</v>
      </c>
      <c r="FN159" s="6" t="s">
        <v>220</v>
      </c>
      <c r="FO159" s="6" t="s">
        <v>220</v>
      </c>
      <c r="FP159" s="6" t="s">
        <v>220</v>
      </c>
      <c r="FQ159" s="6" t="s">
        <v>220</v>
      </c>
      <c r="FR159" s="6" t="s">
        <v>220</v>
      </c>
      <c r="FS159" s="6" t="s">
        <v>220</v>
      </c>
      <c r="FT159" s="6" t="s">
        <v>220</v>
      </c>
      <c r="FU159" s="6" t="s">
        <v>220</v>
      </c>
      <c r="FV159" s="6" t="s">
        <v>220</v>
      </c>
      <c r="FW159" s="6" t="s">
        <v>220</v>
      </c>
      <c r="FX159" s="6" t="s">
        <v>220</v>
      </c>
      <c r="FY159" s="6" t="s">
        <v>220</v>
      </c>
      <c r="FZ159" s="6" t="s">
        <v>220</v>
      </c>
      <c r="GA159" s="6" t="s">
        <v>220</v>
      </c>
      <c r="GB159" s="6" t="s">
        <v>220</v>
      </c>
      <c r="GC159" s="6" t="s">
        <v>220</v>
      </c>
      <c r="GD159" s="6" t="s">
        <v>220</v>
      </c>
      <c r="GE159" s="6" t="s">
        <v>220</v>
      </c>
      <c r="GF159" s="6" t="s">
        <v>220</v>
      </c>
      <c r="GG159" s="6" t="s">
        <v>220</v>
      </c>
      <c r="GH159" s="6" t="s">
        <v>220</v>
      </c>
      <c r="GI159" s="6" t="s">
        <v>220</v>
      </c>
      <c r="GJ159" s="6" t="s">
        <v>220</v>
      </c>
      <c r="GK159" s="6" t="s">
        <v>220</v>
      </c>
      <c r="GL159" s="6" t="s">
        <v>220</v>
      </c>
      <c r="GM159" s="5" t="s">
        <v>220</v>
      </c>
      <c r="GN159" s="5" t="s">
        <v>220</v>
      </c>
      <c r="GO159" s="5" t="s">
        <v>220</v>
      </c>
      <c r="GP159" s="5" t="s">
        <v>220</v>
      </c>
      <c r="GQ159" s="5" t="s">
        <v>220</v>
      </c>
      <c r="GR159" s="5" t="s">
        <v>220</v>
      </c>
      <c r="GS159" s="5" t="s">
        <v>220</v>
      </c>
      <c r="GT159" s="5" t="s">
        <v>220</v>
      </c>
      <c r="GU159" s="5" t="s">
        <v>220</v>
      </c>
      <c r="GV159" s="5" t="s">
        <v>220</v>
      </c>
      <c r="GW159" s="5" t="s">
        <v>220</v>
      </c>
      <c r="GX159" s="5" t="s">
        <v>220</v>
      </c>
      <c r="GY159" s="5" t="s">
        <v>220</v>
      </c>
      <c r="GZ159" s="5" t="s">
        <v>220</v>
      </c>
      <c r="HA159" s="5" t="s">
        <v>220</v>
      </c>
      <c r="HB159" s="5" t="s">
        <v>220</v>
      </c>
      <c r="HC159" s="5" t="s">
        <v>220</v>
      </c>
      <c r="HD159" s="5" t="s">
        <v>220</v>
      </c>
      <c r="HE159" s="5" t="s">
        <v>220</v>
      </c>
      <c r="HF159" s="5" t="s">
        <v>220</v>
      </c>
      <c r="HG159" s="5" t="s">
        <v>220</v>
      </c>
      <c r="HH159" s="5" t="s">
        <v>220</v>
      </c>
      <c r="HI159" s="5" t="s">
        <v>220</v>
      </c>
      <c r="HJ159" s="5" t="s">
        <v>220</v>
      </c>
      <c r="HK159" s="5" t="s">
        <v>220</v>
      </c>
      <c r="HL159" s="5" t="s">
        <v>220</v>
      </c>
      <c r="HM159" s="5" t="s">
        <v>220</v>
      </c>
      <c r="HN159" s="5" t="s">
        <v>220</v>
      </c>
      <c r="HO159" s="5" t="s">
        <v>220</v>
      </c>
      <c r="HP159" s="5" t="s">
        <v>220</v>
      </c>
      <c r="HQ159" s="5" t="s">
        <v>220</v>
      </c>
      <c r="HR159" s="5" t="s">
        <v>220</v>
      </c>
      <c r="HS159" s="5" t="s">
        <v>220</v>
      </c>
      <c r="HT159" s="5" t="s">
        <v>220</v>
      </c>
      <c r="HU159" s="5" t="s">
        <v>220</v>
      </c>
      <c r="HV159" s="5" t="s">
        <v>220</v>
      </c>
      <c r="HW159" s="5" t="s">
        <v>220</v>
      </c>
      <c r="HX159" s="5" t="s">
        <v>220</v>
      </c>
      <c r="HY159" s="5" t="s">
        <v>220</v>
      </c>
      <c r="HZ159" s="5" t="s">
        <v>220</v>
      </c>
      <c r="IA159" s="5" t="s">
        <v>220</v>
      </c>
      <c r="IB159" s="5" t="s">
        <v>220</v>
      </c>
      <c r="IC159" s="5" t="s">
        <v>220</v>
      </c>
      <c r="ID159" s="5" t="s">
        <v>220</v>
      </c>
      <c r="IE159" s="5" t="s">
        <v>220</v>
      </c>
      <c r="IF159" s="5" t="s">
        <v>220</v>
      </c>
      <c r="IG159" s="5" t="s">
        <v>220</v>
      </c>
      <c r="IH159" s="5" t="s">
        <v>220</v>
      </c>
      <c r="II159" s="5" t="s">
        <v>220</v>
      </c>
      <c r="IJ159" s="5" t="s">
        <v>220</v>
      </c>
      <c r="IK159" s="5" t="s">
        <v>220</v>
      </c>
      <c r="IL159" s="5" t="s">
        <v>220</v>
      </c>
      <c r="IM159" s="5" t="s">
        <v>220</v>
      </c>
      <c r="IN159" s="5" t="s">
        <v>220</v>
      </c>
      <c r="IO159" s="5" t="s">
        <v>220</v>
      </c>
      <c r="IP159" s="5" t="s">
        <v>220</v>
      </c>
      <c r="IQ159" s="5" t="s">
        <v>220</v>
      </c>
      <c r="IR159" s="5" t="s">
        <v>220</v>
      </c>
      <c r="IS159" s="5" t="s">
        <v>220</v>
      </c>
      <c r="IT159" s="5" t="s">
        <v>220</v>
      </c>
      <c r="IU159" s="5" t="s">
        <v>220</v>
      </c>
      <c r="IV159" s="5" t="s">
        <v>220</v>
      </c>
      <c r="IW159" s="5" t="s">
        <v>220</v>
      </c>
      <c r="IX159" s="5" t="s">
        <v>220</v>
      </c>
      <c r="IY159" t="s">
        <v>220</v>
      </c>
      <c r="IZ159" t="s">
        <v>220</v>
      </c>
      <c r="JA159" t="s">
        <v>220</v>
      </c>
      <c r="JB159" t="s">
        <v>220</v>
      </c>
      <c r="JC159" t="s">
        <v>220</v>
      </c>
      <c r="JD159" t="s">
        <v>220</v>
      </c>
      <c r="JE159" t="s">
        <v>220</v>
      </c>
      <c r="JF159" t="s">
        <v>220</v>
      </c>
      <c r="JG159" t="s">
        <v>220</v>
      </c>
      <c r="JH159" t="s">
        <v>220</v>
      </c>
      <c r="JI159" t="s">
        <v>220</v>
      </c>
      <c r="JJ159" t="s">
        <v>220</v>
      </c>
      <c r="JK159" t="s">
        <v>220</v>
      </c>
      <c r="JL159" t="s">
        <v>220</v>
      </c>
      <c r="JM159" t="s">
        <v>220</v>
      </c>
      <c r="JN159" t="s">
        <v>220</v>
      </c>
      <c r="JO159" t="s">
        <v>220</v>
      </c>
      <c r="JP159" t="s">
        <v>220</v>
      </c>
      <c r="JQ159" t="s">
        <v>220</v>
      </c>
      <c r="JR159" t="s">
        <v>220</v>
      </c>
      <c r="JS159" t="s">
        <v>220</v>
      </c>
      <c r="JT159" t="s">
        <v>220</v>
      </c>
      <c r="JU159" t="s">
        <v>220</v>
      </c>
      <c r="JV159" t="s">
        <v>220</v>
      </c>
      <c r="JW159" t="s">
        <v>220</v>
      </c>
      <c r="JX159" t="s">
        <v>220</v>
      </c>
      <c r="JY159" t="s">
        <v>220</v>
      </c>
      <c r="JZ159" t="s">
        <v>220</v>
      </c>
      <c r="KA159" t="s">
        <v>220</v>
      </c>
      <c r="KB159" t="s">
        <v>220</v>
      </c>
      <c r="KC159" t="s">
        <v>220</v>
      </c>
      <c r="KD159" t="s">
        <v>220</v>
      </c>
    </row>
    <row r="160" spans="1:290" hidden="1" x14ac:dyDescent="0.3">
      <c r="A160" s="1" t="s">
        <v>158</v>
      </c>
      <c r="B160" s="2">
        <v>4063004</v>
      </c>
      <c r="C160" s="5" t="s">
        <v>220</v>
      </c>
      <c r="D160" s="5" t="s">
        <v>220</v>
      </c>
      <c r="E160" s="5" t="s">
        <v>220</v>
      </c>
      <c r="F160" s="5" t="s">
        <v>220</v>
      </c>
      <c r="G160" s="5" t="s">
        <v>220</v>
      </c>
      <c r="H160" s="5" t="s">
        <v>220</v>
      </c>
      <c r="I160" s="5" t="s">
        <v>220</v>
      </c>
      <c r="J160" s="5" t="s">
        <v>220</v>
      </c>
      <c r="K160" s="5" t="s">
        <v>220</v>
      </c>
      <c r="L160" s="5" t="s">
        <v>220</v>
      </c>
      <c r="M160" s="5" t="s">
        <v>220</v>
      </c>
      <c r="N160" s="5" t="s">
        <v>220</v>
      </c>
      <c r="O160" s="5">
        <v>9803</v>
      </c>
      <c r="P160" s="5">
        <v>82731</v>
      </c>
      <c r="Q160" s="5">
        <v>82453</v>
      </c>
      <c r="R160" s="5">
        <v>72443</v>
      </c>
      <c r="S160" s="5">
        <v>71291</v>
      </c>
      <c r="T160" s="5">
        <v>70882</v>
      </c>
      <c r="U160" s="5">
        <v>66796</v>
      </c>
      <c r="V160" s="5">
        <v>62052</v>
      </c>
      <c r="W160" s="5">
        <v>60980</v>
      </c>
      <c r="X160" s="5">
        <v>58534</v>
      </c>
      <c r="Y160" s="5">
        <v>55807</v>
      </c>
      <c r="Z160" s="5">
        <v>55164</v>
      </c>
      <c r="AA160" s="5">
        <v>55799</v>
      </c>
      <c r="AB160" s="5">
        <v>49768</v>
      </c>
      <c r="AC160" s="5" t="s">
        <v>220</v>
      </c>
      <c r="AD160" s="5" t="s">
        <v>220</v>
      </c>
      <c r="AE160" s="5" t="s">
        <v>220</v>
      </c>
      <c r="AF160" s="5" t="s">
        <v>220</v>
      </c>
      <c r="AG160" s="5" t="s">
        <v>220</v>
      </c>
      <c r="AH160" s="5" t="s">
        <v>220</v>
      </c>
      <c r="AI160" s="5" t="s">
        <v>220</v>
      </c>
      <c r="AJ160" s="5" t="s">
        <v>220</v>
      </c>
      <c r="AK160" s="5" t="s">
        <v>220</v>
      </c>
      <c r="AL160" s="5" t="s">
        <v>220</v>
      </c>
      <c r="AM160" s="5" t="s">
        <v>220</v>
      </c>
      <c r="AN160" s="5" t="s">
        <v>220</v>
      </c>
      <c r="AO160" s="5" t="s">
        <v>220</v>
      </c>
      <c r="AP160" s="5" t="s">
        <v>220</v>
      </c>
      <c r="AQ160" s="5" t="s">
        <v>220</v>
      </c>
      <c r="AR160" s="5" t="s">
        <v>220</v>
      </c>
      <c r="AS160" s="5" t="s">
        <v>220</v>
      </c>
      <c r="AT160" s="5" t="s">
        <v>220</v>
      </c>
      <c r="AU160" s="5">
        <v>23062</v>
      </c>
      <c r="AV160" s="5">
        <v>230981</v>
      </c>
      <c r="AW160" s="5">
        <v>229877</v>
      </c>
      <c r="AX160" s="5">
        <v>209565</v>
      </c>
      <c r="AY160" s="5">
        <v>209287</v>
      </c>
      <c r="AZ160" s="5">
        <v>210599</v>
      </c>
      <c r="BA160" s="5">
        <v>204355</v>
      </c>
      <c r="BB160" s="5">
        <v>216599</v>
      </c>
      <c r="BC160" s="5">
        <v>218472</v>
      </c>
      <c r="BD160" s="5">
        <v>221376</v>
      </c>
      <c r="BE160" s="5">
        <v>215358</v>
      </c>
      <c r="BF160" s="5">
        <v>208629</v>
      </c>
      <c r="BG160" s="5">
        <v>207740</v>
      </c>
      <c r="BH160" s="5">
        <v>193807</v>
      </c>
      <c r="BI160" s="5" t="s">
        <v>220</v>
      </c>
      <c r="BJ160" s="5" t="s">
        <v>220</v>
      </c>
      <c r="BK160" s="5" t="s">
        <v>220</v>
      </c>
      <c r="BL160" s="5" t="s">
        <v>220</v>
      </c>
      <c r="BM160" s="5" t="s">
        <v>220</v>
      </c>
      <c r="BN160" s="5" t="s">
        <v>220</v>
      </c>
      <c r="BO160" s="6" t="s">
        <v>220</v>
      </c>
      <c r="BP160" s="6" t="s">
        <v>220</v>
      </c>
      <c r="BQ160" s="6" t="s">
        <v>220</v>
      </c>
      <c r="BR160" s="6" t="s">
        <v>220</v>
      </c>
      <c r="BS160" s="6" t="s">
        <v>220</v>
      </c>
      <c r="BT160" s="6" t="s">
        <v>220</v>
      </c>
      <c r="BU160" s="6" t="s">
        <v>220</v>
      </c>
      <c r="BV160" s="6" t="s">
        <v>220</v>
      </c>
      <c r="BW160" s="6" t="s">
        <v>220</v>
      </c>
      <c r="BX160" s="6" t="s">
        <v>220</v>
      </c>
      <c r="BY160" s="6" t="s">
        <v>220</v>
      </c>
      <c r="BZ160" s="6" t="s">
        <v>220</v>
      </c>
      <c r="CA160" s="6">
        <v>6.7632357441599504</v>
      </c>
      <c r="CB160" s="6">
        <v>7.0251779864863204</v>
      </c>
      <c r="CC160" s="6">
        <v>6.5043115471844501</v>
      </c>
      <c r="CD160" s="6">
        <v>7.2829672984277201</v>
      </c>
      <c r="CE160" s="6">
        <v>7.9996072435510701</v>
      </c>
      <c r="CF160" s="6">
        <v>6.3302389887418498</v>
      </c>
      <c r="CG160" s="6">
        <v>7.3851727648362102</v>
      </c>
      <c r="CH160" s="6">
        <v>6.8426481015922098</v>
      </c>
      <c r="CI160" s="6" t="s">
        <v>220</v>
      </c>
      <c r="CJ160" s="6" t="s">
        <v>220</v>
      </c>
      <c r="CK160" s="6" t="s">
        <v>220</v>
      </c>
      <c r="CL160" s="6" t="s">
        <v>220</v>
      </c>
      <c r="CM160" s="6" t="s">
        <v>220</v>
      </c>
      <c r="CN160" s="6" t="s">
        <v>220</v>
      </c>
      <c r="CO160" s="6" t="s">
        <v>220</v>
      </c>
      <c r="CP160" s="6" t="s">
        <v>220</v>
      </c>
      <c r="CQ160" s="6" t="s">
        <v>220</v>
      </c>
      <c r="CR160" s="6" t="s">
        <v>220</v>
      </c>
      <c r="CS160" s="6" t="s">
        <v>220</v>
      </c>
      <c r="CT160" s="6" t="s">
        <v>220</v>
      </c>
      <c r="CU160" s="6" t="s">
        <v>220</v>
      </c>
      <c r="CV160" s="6" t="s">
        <v>220</v>
      </c>
      <c r="CW160" s="6" t="s">
        <v>220</v>
      </c>
      <c r="CX160" s="6" t="s">
        <v>220</v>
      </c>
      <c r="CY160" s="6" t="s">
        <v>220</v>
      </c>
      <c r="CZ160" s="6" t="s">
        <v>220</v>
      </c>
      <c r="DA160" s="6" t="s">
        <v>220</v>
      </c>
      <c r="DB160" s="6" t="s">
        <v>220</v>
      </c>
      <c r="DC160" s="6" t="s">
        <v>220</v>
      </c>
      <c r="DD160" s="6" t="s">
        <v>220</v>
      </c>
      <c r="DE160" s="6" t="s">
        <v>220</v>
      </c>
      <c r="DF160" s="6" t="s">
        <v>220</v>
      </c>
      <c r="DG160" s="6">
        <v>5.7844474761255098</v>
      </c>
      <c r="DH160" s="6">
        <v>5.9824909284664001</v>
      </c>
      <c r="DI160" s="6">
        <v>5.4342891225196501</v>
      </c>
      <c r="DJ160" s="6">
        <v>6.2349646066222402</v>
      </c>
      <c r="DK160" s="6">
        <v>6.7329920537147201</v>
      </c>
      <c r="DL160" s="6">
        <v>5.4928015545109199</v>
      </c>
      <c r="DM160" s="6">
        <v>6.0410240358644698</v>
      </c>
      <c r="DN160" s="6">
        <v>5.4033843056421</v>
      </c>
      <c r="DO160" s="6" t="s">
        <v>220</v>
      </c>
      <c r="DP160" s="6" t="s">
        <v>220</v>
      </c>
      <c r="DQ160" s="6" t="s">
        <v>220</v>
      </c>
      <c r="DR160" s="6" t="s">
        <v>220</v>
      </c>
      <c r="DS160" s="6" t="s">
        <v>220</v>
      </c>
      <c r="DT160" s="6" t="s">
        <v>220</v>
      </c>
      <c r="DU160" s="6" t="s">
        <v>220</v>
      </c>
      <c r="DV160" s="6" t="s">
        <v>220</v>
      </c>
      <c r="DW160" s="6" t="s">
        <v>220</v>
      </c>
      <c r="DX160" s="6" t="s">
        <v>220</v>
      </c>
      <c r="DY160" s="6" t="s">
        <v>220</v>
      </c>
      <c r="DZ160" s="6" t="s">
        <v>220</v>
      </c>
      <c r="EA160" s="6" t="s">
        <v>220</v>
      </c>
      <c r="EB160" s="6" t="s">
        <v>220</v>
      </c>
      <c r="EC160" s="6" t="s">
        <v>220</v>
      </c>
      <c r="ED160" s="6" t="s">
        <v>220</v>
      </c>
      <c r="EE160" s="6" t="s">
        <v>220</v>
      </c>
      <c r="EF160" s="6" t="s">
        <v>220</v>
      </c>
      <c r="EG160" s="6" t="s">
        <v>220</v>
      </c>
      <c r="EH160" s="6" t="s">
        <v>220</v>
      </c>
      <c r="EI160" s="6" t="s">
        <v>220</v>
      </c>
      <c r="EJ160" s="6" t="s">
        <v>220</v>
      </c>
      <c r="EK160" s="6" t="s">
        <v>220</v>
      </c>
      <c r="EL160" s="6" t="s">
        <v>220</v>
      </c>
      <c r="EM160" s="6">
        <v>6.7632357441599513</v>
      </c>
      <c r="EN160" s="6">
        <v>7.0251779864863231</v>
      </c>
      <c r="EO160" s="6">
        <v>6.5043115471844564</v>
      </c>
      <c r="EP160" s="6">
        <v>7.2829672984277289</v>
      </c>
      <c r="EQ160" s="6">
        <v>7.999607243551079</v>
      </c>
      <c r="ER160" s="6">
        <v>6.3302389887418524</v>
      </c>
      <c r="ES160" s="6">
        <v>7.3851727648362173</v>
      </c>
      <c r="ET160" s="6">
        <v>6.8426481015922125</v>
      </c>
      <c r="EU160" s="6" t="s">
        <v>220</v>
      </c>
      <c r="EV160" s="6" t="s">
        <v>220</v>
      </c>
      <c r="EW160" s="6" t="s">
        <v>220</v>
      </c>
      <c r="EX160" s="6" t="s">
        <v>220</v>
      </c>
      <c r="EY160" s="6" t="s">
        <v>220</v>
      </c>
      <c r="EZ160" s="6" t="s">
        <v>220</v>
      </c>
      <c r="FA160" s="6" t="s">
        <v>220</v>
      </c>
      <c r="FB160" s="6" t="s">
        <v>220</v>
      </c>
      <c r="FC160" s="6" t="s">
        <v>220</v>
      </c>
      <c r="FD160" s="6" t="s">
        <v>220</v>
      </c>
      <c r="FE160" s="6" t="s">
        <v>220</v>
      </c>
      <c r="FF160" s="6" t="s">
        <v>220</v>
      </c>
      <c r="FG160" s="6" t="s">
        <v>220</v>
      </c>
      <c r="FH160" s="6" t="s">
        <v>220</v>
      </c>
      <c r="FI160" s="6" t="s">
        <v>220</v>
      </c>
      <c r="FJ160" s="6" t="s">
        <v>220</v>
      </c>
      <c r="FK160" s="6" t="s">
        <v>220</v>
      </c>
      <c r="FL160" s="6" t="s">
        <v>220</v>
      </c>
      <c r="FM160" s="6" t="s">
        <v>220</v>
      </c>
      <c r="FN160" s="6" t="s">
        <v>220</v>
      </c>
      <c r="FO160" s="6" t="s">
        <v>220</v>
      </c>
      <c r="FP160" s="6" t="s">
        <v>220</v>
      </c>
      <c r="FQ160" s="6" t="s">
        <v>220</v>
      </c>
      <c r="FR160" s="6" t="s">
        <v>220</v>
      </c>
      <c r="FS160" s="6">
        <v>5.7844474761255116</v>
      </c>
      <c r="FT160" s="6">
        <v>5.9824909284664054</v>
      </c>
      <c r="FU160" s="6">
        <v>5.434289122519651</v>
      </c>
      <c r="FV160" s="6">
        <v>6.2349646066222419</v>
      </c>
      <c r="FW160" s="6">
        <v>6.732992053714729</v>
      </c>
      <c r="FX160" s="6">
        <v>5.4928015545109279</v>
      </c>
      <c r="FY160" s="6">
        <v>6.0410240358644787</v>
      </c>
      <c r="FZ160" s="6">
        <v>5.4033843056421071</v>
      </c>
      <c r="GA160" s="6" t="s">
        <v>220</v>
      </c>
      <c r="GB160" s="6" t="s">
        <v>220</v>
      </c>
      <c r="GC160" s="6" t="s">
        <v>220</v>
      </c>
      <c r="GD160" s="6" t="s">
        <v>220</v>
      </c>
      <c r="GE160" s="6" t="s">
        <v>220</v>
      </c>
      <c r="GF160" s="6" t="s">
        <v>220</v>
      </c>
      <c r="GG160" s="6" t="s">
        <v>220</v>
      </c>
      <c r="GH160" s="6" t="s">
        <v>220</v>
      </c>
      <c r="GI160" s="6" t="s">
        <v>220</v>
      </c>
      <c r="GJ160" s="6" t="s">
        <v>220</v>
      </c>
      <c r="GK160" s="6" t="s">
        <v>220</v>
      </c>
      <c r="GL160" s="6" t="s">
        <v>220</v>
      </c>
      <c r="GM160" s="5" t="s">
        <v>220</v>
      </c>
      <c r="GN160" s="5" t="s">
        <v>220</v>
      </c>
      <c r="GO160" s="5" t="s">
        <v>220</v>
      </c>
      <c r="GP160" s="5" t="s">
        <v>220</v>
      </c>
      <c r="GQ160" s="5" t="s">
        <v>220</v>
      </c>
      <c r="GR160" s="5" t="s">
        <v>220</v>
      </c>
      <c r="GS160" s="5" t="s">
        <v>220</v>
      </c>
      <c r="GT160" s="5" t="s">
        <v>220</v>
      </c>
      <c r="GU160" s="5" t="s">
        <v>220</v>
      </c>
      <c r="GV160" s="5" t="s">
        <v>220</v>
      </c>
      <c r="GW160" s="5" t="s">
        <v>220</v>
      </c>
      <c r="GX160" s="5" t="s">
        <v>220</v>
      </c>
      <c r="GY160" s="5">
        <v>8684</v>
      </c>
      <c r="GZ160" s="5">
        <v>8524</v>
      </c>
      <c r="HA160" s="5">
        <v>8268</v>
      </c>
      <c r="HB160" s="5">
        <v>7982</v>
      </c>
      <c r="HC160" s="5">
        <v>7693</v>
      </c>
      <c r="HD160" s="5">
        <v>7380</v>
      </c>
      <c r="HE160" s="5">
        <v>7193</v>
      </c>
      <c r="HF160" s="5">
        <v>7006</v>
      </c>
      <c r="HG160" s="5" t="s">
        <v>220</v>
      </c>
      <c r="HH160" s="5" t="s">
        <v>220</v>
      </c>
      <c r="HI160" s="5" t="s">
        <v>220</v>
      </c>
      <c r="HJ160" s="5" t="s">
        <v>220</v>
      </c>
      <c r="HK160" s="5" t="s">
        <v>220</v>
      </c>
      <c r="HL160" s="5" t="s">
        <v>220</v>
      </c>
      <c r="HM160" s="5" t="s">
        <v>220</v>
      </c>
      <c r="HN160" s="5" t="s">
        <v>220</v>
      </c>
      <c r="HO160" s="5" t="s">
        <v>220</v>
      </c>
      <c r="HP160" s="5" t="s">
        <v>220</v>
      </c>
      <c r="HQ160" s="5" t="s">
        <v>220</v>
      </c>
      <c r="HR160" s="5" t="s">
        <v>220</v>
      </c>
      <c r="HS160" s="5" t="s">
        <v>220</v>
      </c>
      <c r="HT160" s="5" t="s">
        <v>220</v>
      </c>
      <c r="HU160" s="5" t="s">
        <v>220</v>
      </c>
      <c r="HV160" s="5" t="s">
        <v>220</v>
      </c>
      <c r="HW160" s="5" t="s">
        <v>220</v>
      </c>
      <c r="HX160" s="5" t="s">
        <v>220</v>
      </c>
      <c r="HY160" s="5" t="s">
        <v>220</v>
      </c>
      <c r="HZ160" s="5" t="s">
        <v>220</v>
      </c>
      <c r="IA160" s="5" t="s">
        <v>220</v>
      </c>
      <c r="IB160" s="5" t="s">
        <v>220</v>
      </c>
      <c r="IC160" s="5" t="s">
        <v>220</v>
      </c>
      <c r="ID160" s="5" t="s">
        <v>220</v>
      </c>
      <c r="IE160" s="5">
        <v>9750</v>
      </c>
      <c r="IF160" s="5">
        <v>9549</v>
      </c>
      <c r="IG160" s="5">
        <v>9274</v>
      </c>
      <c r="IH160" s="5">
        <v>8952</v>
      </c>
      <c r="II160" s="5">
        <v>8642</v>
      </c>
      <c r="IJ160" s="5">
        <v>8301</v>
      </c>
      <c r="IK160" s="5">
        <v>8086</v>
      </c>
      <c r="IL160" s="5">
        <v>7891</v>
      </c>
      <c r="IM160" s="5" t="s">
        <v>220</v>
      </c>
      <c r="IN160" s="5" t="s">
        <v>220</v>
      </c>
      <c r="IO160" s="5" t="s">
        <v>220</v>
      </c>
      <c r="IP160" s="5" t="s">
        <v>220</v>
      </c>
      <c r="IQ160" s="5" t="s">
        <v>220</v>
      </c>
      <c r="IR160" s="5" t="s">
        <v>220</v>
      </c>
      <c r="IS160" s="5" t="s">
        <v>220</v>
      </c>
      <c r="IT160" s="5" t="s">
        <v>220</v>
      </c>
      <c r="IU160" s="5" t="s">
        <v>220</v>
      </c>
      <c r="IV160" s="5" t="s">
        <v>220</v>
      </c>
      <c r="IW160" s="5" t="s">
        <v>220</v>
      </c>
      <c r="IX160" s="5" t="s">
        <v>220</v>
      </c>
      <c r="IY160" t="s">
        <v>220</v>
      </c>
      <c r="IZ160" t="s">
        <v>220</v>
      </c>
      <c r="JA160" t="s">
        <v>220</v>
      </c>
      <c r="JB160" t="s">
        <v>220</v>
      </c>
      <c r="JC160" t="s">
        <v>220</v>
      </c>
      <c r="JD160" t="s">
        <v>220</v>
      </c>
      <c r="JE160" t="s">
        <v>220</v>
      </c>
      <c r="JF160" t="s">
        <v>220</v>
      </c>
      <c r="JG160" t="s">
        <v>220</v>
      </c>
      <c r="JH160" t="s">
        <v>220</v>
      </c>
      <c r="JI160" t="s">
        <v>220</v>
      </c>
      <c r="JJ160" t="s">
        <v>220</v>
      </c>
      <c r="JK160">
        <v>21990</v>
      </c>
      <c r="JL160">
        <v>222399</v>
      </c>
      <c r="JM160">
        <v>224666</v>
      </c>
      <c r="JN160">
        <v>202439</v>
      </c>
      <c r="JO160">
        <v>203743</v>
      </c>
      <c r="JP160">
        <v>203794</v>
      </c>
      <c r="JQ160">
        <v>198079</v>
      </c>
      <c r="JR160">
        <v>208610</v>
      </c>
      <c r="JS160" t="s">
        <v>220</v>
      </c>
      <c r="JT160" t="s">
        <v>220</v>
      </c>
      <c r="JU160" t="s">
        <v>220</v>
      </c>
      <c r="JV160" t="s">
        <v>220</v>
      </c>
      <c r="JW160" t="s">
        <v>220</v>
      </c>
      <c r="JX160" t="s">
        <v>220</v>
      </c>
      <c r="JY160" t="s">
        <v>220</v>
      </c>
      <c r="JZ160" t="s">
        <v>220</v>
      </c>
      <c r="KA160" t="s">
        <v>220</v>
      </c>
      <c r="KB160" t="s">
        <v>220</v>
      </c>
      <c r="KC160" t="s">
        <v>220</v>
      </c>
      <c r="KD160" t="s">
        <v>220</v>
      </c>
    </row>
    <row r="161" spans="1:290" x14ac:dyDescent="0.3">
      <c r="A161" s="1" t="s">
        <v>159</v>
      </c>
      <c r="B161" s="2">
        <v>4009083</v>
      </c>
      <c r="C161" s="5">
        <v>29221836</v>
      </c>
      <c r="D161" s="5">
        <v>30417068</v>
      </c>
      <c r="E161" s="5">
        <v>29765196</v>
      </c>
      <c r="F161" s="5">
        <v>29141328</v>
      </c>
      <c r="G161" s="5">
        <v>29961360</v>
      </c>
      <c r="H161" s="5">
        <v>30043587</v>
      </c>
      <c r="I161" s="5">
        <v>29802423</v>
      </c>
      <c r="J161" s="5">
        <v>30562374</v>
      </c>
      <c r="K161" s="5">
        <v>29630849</v>
      </c>
      <c r="L161" s="5">
        <v>29032685</v>
      </c>
      <c r="M161" s="5">
        <v>30046635</v>
      </c>
      <c r="N161" s="5">
        <v>30743545</v>
      </c>
      <c r="O161" s="5">
        <v>29940965</v>
      </c>
      <c r="P161" s="5">
        <v>30189172</v>
      </c>
      <c r="Q161" s="5">
        <v>28580687</v>
      </c>
      <c r="R161" s="5">
        <v>27981035</v>
      </c>
      <c r="S161" s="5">
        <v>27192820</v>
      </c>
      <c r="T161" s="5">
        <v>25080317</v>
      </c>
      <c r="U161" s="5">
        <v>24684999</v>
      </c>
      <c r="V161" s="5">
        <v>26471332</v>
      </c>
      <c r="W161" s="5">
        <v>24330608</v>
      </c>
      <c r="X161" s="5">
        <v>24355831</v>
      </c>
      <c r="Y161" s="5">
        <v>23930457</v>
      </c>
      <c r="Z161" s="5">
        <v>23458385</v>
      </c>
      <c r="AA161" s="5">
        <v>22762772</v>
      </c>
      <c r="AB161" s="5">
        <v>22857594</v>
      </c>
      <c r="AC161" s="5">
        <v>22070811</v>
      </c>
      <c r="AD161" s="5">
        <v>22823165</v>
      </c>
      <c r="AE161" s="5">
        <v>21703138</v>
      </c>
      <c r="AF161" s="5">
        <v>22335309</v>
      </c>
      <c r="AG161" s="5">
        <v>21355283</v>
      </c>
      <c r="AH161" s="5">
        <v>20900569</v>
      </c>
      <c r="AI161" s="5">
        <v>88269984</v>
      </c>
      <c r="AJ161" s="5">
        <v>91315484</v>
      </c>
      <c r="AK161" s="5">
        <v>91291726</v>
      </c>
      <c r="AL161" s="5">
        <v>88194998</v>
      </c>
      <c r="AM161" s="5">
        <v>90495397</v>
      </c>
      <c r="AN161" s="5">
        <v>116437195</v>
      </c>
      <c r="AO161" s="5">
        <v>90552978</v>
      </c>
      <c r="AP161" s="5">
        <v>89591078</v>
      </c>
      <c r="AQ161" s="5">
        <v>92045648</v>
      </c>
      <c r="AR161" s="5">
        <v>92165733</v>
      </c>
      <c r="AS161" s="5">
        <v>98501634</v>
      </c>
      <c r="AT161" s="5">
        <v>98577352</v>
      </c>
      <c r="AU161" s="5">
        <v>97688057</v>
      </c>
      <c r="AV161" s="5">
        <v>96146023</v>
      </c>
      <c r="AW161" s="5">
        <v>100685043</v>
      </c>
      <c r="AX161" s="5">
        <v>97273017</v>
      </c>
      <c r="AY161" s="5">
        <v>92762529</v>
      </c>
      <c r="AZ161" s="5">
        <v>79692753</v>
      </c>
      <c r="BA161" s="5">
        <v>78523968</v>
      </c>
      <c r="BB161" s="5">
        <v>84430374</v>
      </c>
      <c r="BC161" s="5">
        <v>78601926</v>
      </c>
      <c r="BD161" s="5">
        <v>76595112</v>
      </c>
      <c r="BE161" s="5">
        <v>77234166</v>
      </c>
      <c r="BF161" s="5">
        <v>75572019</v>
      </c>
      <c r="BG161" s="5">
        <v>74295777</v>
      </c>
      <c r="BH161" s="5">
        <v>78030928</v>
      </c>
      <c r="BI161" s="5">
        <v>73238352</v>
      </c>
      <c r="BJ161" s="5">
        <v>74185516</v>
      </c>
      <c r="BK161" s="5">
        <v>71146255</v>
      </c>
      <c r="BL161" s="5">
        <v>71613760</v>
      </c>
      <c r="BM161" s="5">
        <v>69135748</v>
      </c>
      <c r="BN161" s="5">
        <v>67885761</v>
      </c>
      <c r="BO161" s="6">
        <v>16.208757847340738</v>
      </c>
      <c r="BP161" s="6">
        <v>16.301739171869869</v>
      </c>
      <c r="BQ161" s="6">
        <v>16.598880625441101</v>
      </c>
      <c r="BR161" s="6">
        <v>15.843997290109151</v>
      </c>
      <c r="BS161" s="6">
        <v>16.51263036640124</v>
      </c>
      <c r="BT161" s="6">
        <v>16.42492884123855</v>
      </c>
      <c r="BU161" s="6">
        <v>16.546494076646098</v>
      </c>
      <c r="BV161" s="6">
        <v>15.99576322246128</v>
      </c>
      <c r="BW161" s="6">
        <v>14.416577570895321</v>
      </c>
      <c r="BX161" s="6">
        <v>14.177422244738549</v>
      </c>
      <c r="BY161" s="6">
        <v>15.321582384082429</v>
      </c>
      <c r="BZ161" s="6">
        <v>14.97680374909841</v>
      </c>
      <c r="CA161" s="6">
        <v>15.42512126326034</v>
      </c>
      <c r="CB161" s="6">
        <v>15.77221012969245</v>
      </c>
      <c r="CC161" s="6">
        <v>12.87041753500384</v>
      </c>
      <c r="CD161" s="6">
        <v>12.651496828762079</v>
      </c>
      <c r="CE161" s="6">
        <v>12.75375204975699</v>
      </c>
      <c r="CF161" s="6">
        <v>13.815504172427019</v>
      </c>
      <c r="CG161" s="6">
        <v>13.090986025291601</v>
      </c>
      <c r="CH161" s="6">
        <v>11.551711271671721</v>
      </c>
      <c r="CI161" s="6" t="s">
        <v>220</v>
      </c>
      <c r="CJ161" s="6" t="s">
        <v>220</v>
      </c>
      <c r="CK161" s="6" t="s">
        <v>220</v>
      </c>
      <c r="CL161" s="6" t="s">
        <v>220</v>
      </c>
      <c r="CM161" s="6" t="s">
        <v>220</v>
      </c>
      <c r="CN161" s="6" t="s">
        <v>220</v>
      </c>
      <c r="CO161" s="6" t="s">
        <v>220</v>
      </c>
      <c r="CP161" s="6" t="s">
        <v>220</v>
      </c>
      <c r="CQ161" s="6" t="s">
        <v>220</v>
      </c>
      <c r="CR161" s="6" t="s">
        <v>220</v>
      </c>
      <c r="CS161" s="6" t="s">
        <v>220</v>
      </c>
      <c r="CT161" s="6" t="s">
        <v>220</v>
      </c>
      <c r="CU161" s="6">
        <v>14.81016415667384</v>
      </c>
      <c r="CV161" s="6">
        <v>15.052330880169171</v>
      </c>
      <c r="CW161" s="6">
        <v>14.908586192420159</v>
      </c>
      <c r="CX161" s="6">
        <v>13.98610865932859</v>
      </c>
      <c r="CY161" s="6">
        <v>15.44399684483478</v>
      </c>
      <c r="CZ161" s="6">
        <v>15.74595780733611</v>
      </c>
      <c r="DA161" s="6">
        <v>14.80332370131951</v>
      </c>
      <c r="DB161" s="6">
        <v>14.008450506176491</v>
      </c>
      <c r="DC161" s="6">
        <v>12.919248710597691</v>
      </c>
      <c r="DD161" s="6">
        <v>12.882667971367219</v>
      </c>
      <c r="DE161" s="6">
        <v>14.07030010921714</v>
      </c>
      <c r="DF161" s="6">
        <v>13.813911386349741</v>
      </c>
      <c r="DG161" s="6">
        <v>14.108758453893421</v>
      </c>
      <c r="DH161" s="6">
        <v>14.68078694251381</v>
      </c>
      <c r="DI161" s="6">
        <v>12.543031467028561</v>
      </c>
      <c r="DJ161" s="6">
        <v>12.44217862550062</v>
      </c>
      <c r="DK161" s="6">
        <v>13.00465363984353</v>
      </c>
      <c r="DL161" s="6">
        <v>14.1206828475369</v>
      </c>
      <c r="DM161" s="6">
        <v>12.0922810302496</v>
      </c>
      <c r="DN161" s="6">
        <v>10.06473527002813</v>
      </c>
      <c r="DO161" s="6" t="s">
        <v>220</v>
      </c>
      <c r="DP161" s="6" t="s">
        <v>220</v>
      </c>
      <c r="DQ161" s="6" t="s">
        <v>220</v>
      </c>
      <c r="DR161" s="6" t="s">
        <v>220</v>
      </c>
      <c r="DS161" s="6" t="s">
        <v>220</v>
      </c>
      <c r="DT161" s="6" t="s">
        <v>220</v>
      </c>
      <c r="DU161" s="6" t="s">
        <v>220</v>
      </c>
      <c r="DV161" s="6" t="s">
        <v>220</v>
      </c>
      <c r="DW161" s="6" t="s">
        <v>220</v>
      </c>
      <c r="DX161" s="6" t="s">
        <v>220</v>
      </c>
      <c r="DY161" s="6" t="s">
        <v>220</v>
      </c>
      <c r="DZ161" s="6" t="s">
        <v>220</v>
      </c>
      <c r="EA161" s="6">
        <v>15.175279277569272</v>
      </c>
      <c r="EB161" s="6">
        <v>16.091814980989668</v>
      </c>
      <c r="EC161" s="6">
        <v>16.456191636649898</v>
      </c>
      <c r="ED161" s="6">
        <v>15.83583356778842</v>
      </c>
      <c r="EE161" s="6">
        <v>16.499398806012525</v>
      </c>
      <c r="EF161" s="6">
        <v>16.409986124887073</v>
      </c>
      <c r="EG161" s="6">
        <v>16.533921704318079</v>
      </c>
      <c r="EH161" s="6">
        <v>15.983279785226049</v>
      </c>
      <c r="EI161" s="6">
        <v>14.406107634647931</v>
      </c>
      <c r="EJ161" s="6">
        <v>14.165079805743078</v>
      </c>
      <c r="EK161" s="6">
        <v>15.299763739944096</v>
      </c>
      <c r="EL161" s="6">
        <v>14.950111834928412</v>
      </c>
      <c r="EM161" s="6">
        <v>15.392366394674342</v>
      </c>
      <c r="EN161" s="6">
        <v>15.734002244248368</v>
      </c>
      <c r="EO161" s="6">
        <v>12.832808569474185</v>
      </c>
      <c r="EP161" s="6">
        <v>12.587662194715424</v>
      </c>
      <c r="EQ161" s="6">
        <v>12.67967624133413</v>
      </c>
      <c r="ER161" s="6">
        <v>13.726603259687646</v>
      </c>
      <c r="ES161" s="6">
        <v>12.918209198694543</v>
      </c>
      <c r="ET161" s="6">
        <v>11.348605351630964</v>
      </c>
      <c r="EU161" s="6" t="s">
        <v>220</v>
      </c>
      <c r="EV161" s="6" t="s">
        <v>220</v>
      </c>
      <c r="EW161" s="6" t="s">
        <v>220</v>
      </c>
      <c r="EX161" s="6" t="s">
        <v>220</v>
      </c>
      <c r="EY161" s="6" t="s">
        <v>220</v>
      </c>
      <c r="EZ161" s="6" t="s">
        <v>220</v>
      </c>
      <c r="FA161" s="6" t="s">
        <v>220</v>
      </c>
      <c r="FB161" s="6" t="s">
        <v>220</v>
      </c>
      <c r="FC161" s="6" t="s">
        <v>220</v>
      </c>
      <c r="FD161" s="6" t="s">
        <v>220</v>
      </c>
      <c r="FE161" s="6" t="s">
        <v>220</v>
      </c>
      <c r="FF161" s="6" t="s">
        <v>220</v>
      </c>
      <c r="FG161" s="6">
        <v>12.906931147172457</v>
      </c>
      <c r="FH161" s="6">
        <v>13.643159032236902</v>
      </c>
      <c r="FI161" s="6">
        <v>13.586165933355405</v>
      </c>
      <c r="FJ161" s="6">
        <v>12.789656991988091</v>
      </c>
      <c r="FK161" s="6">
        <v>14.130289565525986</v>
      </c>
      <c r="FL161" s="6">
        <v>14.359187166255976</v>
      </c>
      <c r="FM161" s="6">
        <v>13.496190243493496</v>
      </c>
      <c r="FN161" s="6">
        <v>12.860574071150683</v>
      </c>
      <c r="FO161" s="6">
        <v>11.90417075929372</v>
      </c>
      <c r="FP161" s="6">
        <v>12.021728498617911</v>
      </c>
      <c r="FQ161" s="6">
        <v>13.195120851441763</v>
      </c>
      <c r="FR161" s="6">
        <v>12.917299474247303</v>
      </c>
      <c r="FS161" s="6">
        <v>13.098443539311706</v>
      </c>
      <c r="FT161" s="6">
        <v>13.507497910484902</v>
      </c>
      <c r="FU161" s="6">
        <v>11.398340333908067</v>
      </c>
      <c r="FV161" s="6">
        <v>11.185708414289309</v>
      </c>
      <c r="FW161" s="6">
        <v>11.573950885792232</v>
      </c>
      <c r="FX161" s="6">
        <v>12.487020199612914</v>
      </c>
      <c r="FY161" s="6">
        <v>11.48204152739855</v>
      </c>
      <c r="FZ161" s="6">
        <v>8.7581605782246754</v>
      </c>
      <c r="GA161" s="6" t="s">
        <v>220</v>
      </c>
      <c r="GB161" s="6" t="s">
        <v>220</v>
      </c>
      <c r="GC161" s="6" t="s">
        <v>220</v>
      </c>
      <c r="GD161" s="6" t="s">
        <v>220</v>
      </c>
      <c r="GE161" s="6" t="s">
        <v>220</v>
      </c>
      <c r="GF161" s="6" t="s">
        <v>220</v>
      </c>
      <c r="GG161" s="6" t="s">
        <v>220</v>
      </c>
      <c r="GH161" s="6" t="s">
        <v>220</v>
      </c>
      <c r="GI161" s="6" t="s">
        <v>220</v>
      </c>
      <c r="GJ161" s="6" t="s">
        <v>220</v>
      </c>
      <c r="GK161" s="6" t="s">
        <v>220</v>
      </c>
      <c r="GL161" s="6" t="s">
        <v>220</v>
      </c>
      <c r="GM161" s="5">
        <v>4489462</v>
      </c>
      <c r="GN161" s="5">
        <v>4463521</v>
      </c>
      <c r="GO161" s="5">
        <v>4433753</v>
      </c>
      <c r="GP161" s="5">
        <v>4406932</v>
      </c>
      <c r="GQ161" s="5">
        <v>4381511</v>
      </c>
      <c r="GR161" s="5">
        <v>4358058</v>
      </c>
      <c r="GS161" s="5">
        <v>4333875</v>
      </c>
      <c r="GT161" s="5">
        <v>4312523</v>
      </c>
      <c r="GU161" s="5">
        <v>4295524</v>
      </c>
      <c r="GV161" s="5">
        <v>4277734</v>
      </c>
      <c r="GW161" s="5">
        <v>4254956</v>
      </c>
      <c r="GX161" s="5">
        <v>4242285</v>
      </c>
      <c r="GY161" s="5">
        <v>4224052</v>
      </c>
      <c r="GZ161" s="5">
        <v>4180479</v>
      </c>
      <c r="HA161" s="5">
        <v>4116568</v>
      </c>
      <c r="HB161" s="5">
        <v>4058008</v>
      </c>
      <c r="HC161" s="5">
        <v>4005134</v>
      </c>
      <c r="HD161" s="5">
        <v>3955639</v>
      </c>
      <c r="HE161" s="5">
        <v>3931414</v>
      </c>
      <c r="HF161" s="5">
        <v>3816518</v>
      </c>
      <c r="HG161" s="5" t="s">
        <v>220</v>
      </c>
      <c r="HH161" s="5" t="s">
        <v>220</v>
      </c>
      <c r="HI161" s="5" t="s">
        <v>220</v>
      </c>
      <c r="HJ161" s="5" t="s">
        <v>220</v>
      </c>
      <c r="HK161" s="5" t="s">
        <v>220</v>
      </c>
      <c r="HL161" s="5" t="s">
        <v>220</v>
      </c>
      <c r="HM161" s="5" t="s">
        <v>220</v>
      </c>
      <c r="HN161" s="5" t="s">
        <v>220</v>
      </c>
      <c r="HO161" s="5" t="s">
        <v>220</v>
      </c>
      <c r="HP161" s="5" t="s">
        <v>220</v>
      </c>
      <c r="HQ161" s="5" t="s">
        <v>220</v>
      </c>
      <c r="HR161" s="5" t="s">
        <v>220</v>
      </c>
      <c r="HS161" s="5">
        <v>5139292</v>
      </c>
      <c r="HT161" s="5">
        <v>5111838</v>
      </c>
      <c r="HU161" s="5">
        <v>5072569</v>
      </c>
      <c r="HV161" s="5">
        <v>5049196</v>
      </c>
      <c r="HW161" s="5">
        <v>5019897</v>
      </c>
      <c r="HX161" s="5">
        <v>4993448</v>
      </c>
      <c r="HY161" s="5">
        <v>4965243</v>
      </c>
      <c r="HZ161" s="5">
        <v>4941078</v>
      </c>
      <c r="IA161" s="5">
        <v>4921153</v>
      </c>
      <c r="IB161" s="5">
        <v>4900257</v>
      </c>
      <c r="IC161" s="5">
        <v>4874858</v>
      </c>
      <c r="ID161" s="5">
        <v>4860625</v>
      </c>
      <c r="IE161" s="5">
        <v>4836739</v>
      </c>
      <c r="IF161" s="5">
        <v>4781977</v>
      </c>
      <c r="IG161" s="5">
        <v>4705362</v>
      </c>
      <c r="IH161" s="5">
        <v>4634644</v>
      </c>
      <c r="II161" s="5">
        <v>4568493</v>
      </c>
      <c r="IJ161" s="5">
        <v>4506095</v>
      </c>
      <c r="IK161" s="5">
        <v>4474005</v>
      </c>
      <c r="IL161" s="5">
        <v>4324755</v>
      </c>
      <c r="IM161" s="5" t="s">
        <v>220</v>
      </c>
      <c r="IN161" s="5" t="s">
        <v>220</v>
      </c>
      <c r="IO161" s="5" t="s">
        <v>220</v>
      </c>
      <c r="IP161" s="5" t="s">
        <v>220</v>
      </c>
      <c r="IQ161" s="5" t="s">
        <v>220</v>
      </c>
      <c r="IR161" s="5" t="s">
        <v>220</v>
      </c>
      <c r="IS161" s="5" t="s">
        <v>220</v>
      </c>
      <c r="IT161" s="5" t="s">
        <v>220</v>
      </c>
      <c r="IU161" s="5" t="s">
        <v>220</v>
      </c>
      <c r="IV161" s="5" t="s">
        <v>220</v>
      </c>
      <c r="IW161" s="5" t="s">
        <v>220</v>
      </c>
      <c r="IX161" s="5" t="s">
        <v>220</v>
      </c>
      <c r="IY161">
        <v>83611657</v>
      </c>
      <c r="IZ161">
        <v>86851586</v>
      </c>
      <c r="JA161">
        <v>84311174</v>
      </c>
      <c r="JB161">
        <v>85448179</v>
      </c>
      <c r="JC161">
        <v>86856472</v>
      </c>
      <c r="JD161">
        <v>87417483</v>
      </c>
      <c r="JE161">
        <v>85658099</v>
      </c>
      <c r="JF161">
        <v>86480012</v>
      </c>
      <c r="JG161">
        <v>84267390</v>
      </c>
      <c r="JH161">
        <v>83547420</v>
      </c>
      <c r="JI161">
        <v>85848831</v>
      </c>
      <c r="JJ161">
        <v>89808764</v>
      </c>
      <c r="JK161">
        <v>88805391</v>
      </c>
      <c r="JL161">
        <v>88728720</v>
      </c>
      <c r="JM161">
        <v>86264822</v>
      </c>
      <c r="JN161">
        <v>84493969</v>
      </c>
      <c r="JO161">
        <v>82187501</v>
      </c>
      <c r="JP161">
        <v>79661279</v>
      </c>
      <c r="JQ161">
        <v>89607732</v>
      </c>
      <c r="JR161">
        <v>83435111</v>
      </c>
      <c r="JS161" t="s">
        <v>220</v>
      </c>
      <c r="JT161" t="s">
        <v>220</v>
      </c>
      <c r="JU161" t="s">
        <v>220</v>
      </c>
      <c r="JV161" t="s">
        <v>220</v>
      </c>
      <c r="JW161" t="s">
        <v>220</v>
      </c>
      <c r="JX161" t="s">
        <v>220</v>
      </c>
      <c r="JY161" t="s">
        <v>220</v>
      </c>
      <c r="JZ161" t="s">
        <v>220</v>
      </c>
      <c r="KA161" t="s">
        <v>220</v>
      </c>
      <c r="KB161" t="s">
        <v>220</v>
      </c>
      <c r="KC161" t="s">
        <v>220</v>
      </c>
      <c r="KD161" t="s">
        <v>220</v>
      </c>
    </row>
    <row r="162" spans="1:290" hidden="1" x14ac:dyDescent="0.3">
      <c r="A162" s="1" t="s">
        <v>160</v>
      </c>
      <c r="B162" s="2">
        <v>4057100</v>
      </c>
      <c r="C162" s="5">
        <v>1409212</v>
      </c>
      <c r="D162" s="5">
        <v>1486582</v>
      </c>
      <c r="E162" s="5">
        <v>1362457</v>
      </c>
      <c r="F162" s="5">
        <v>1424533</v>
      </c>
      <c r="G162" s="5">
        <v>1407501</v>
      </c>
      <c r="H162" s="5">
        <v>1455292</v>
      </c>
      <c r="I162" s="5">
        <v>1425791</v>
      </c>
      <c r="J162" s="5">
        <v>1434348</v>
      </c>
      <c r="K162" s="5">
        <v>1498586</v>
      </c>
      <c r="L162" s="5">
        <v>1603508</v>
      </c>
      <c r="M162" s="5">
        <v>1451707</v>
      </c>
      <c r="N162" s="5">
        <v>1513784</v>
      </c>
      <c r="O162" s="5">
        <v>1610171</v>
      </c>
      <c r="P162" s="5">
        <v>1475167</v>
      </c>
      <c r="Q162" s="5">
        <v>1571340</v>
      </c>
      <c r="R162" s="5">
        <v>1501707</v>
      </c>
      <c r="S162" s="5">
        <v>1441706</v>
      </c>
      <c r="T162" s="5">
        <v>1567215</v>
      </c>
      <c r="U162" s="5">
        <v>1411262</v>
      </c>
      <c r="V162" s="5">
        <v>1381400</v>
      </c>
      <c r="W162" s="5">
        <v>1371579</v>
      </c>
      <c r="X162" s="5">
        <v>1326025</v>
      </c>
      <c r="Y162" s="5">
        <v>1251376</v>
      </c>
      <c r="Z162" s="5">
        <v>1318043</v>
      </c>
      <c r="AA162" s="5">
        <v>1275674</v>
      </c>
      <c r="AB162" s="5">
        <v>1245800</v>
      </c>
      <c r="AC162" s="5">
        <v>1255161</v>
      </c>
      <c r="AD162" s="5">
        <v>1119520</v>
      </c>
      <c r="AE162" s="5">
        <v>1232415</v>
      </c>
      <c r="AF162" s="5">
        <v>1117735</v>
      </c>
      <c r="AG162" s="5">
        <v>1110141</v>
      </c>
      <c r="AH162" s="5">
        <v>1148148</v>
      </c>
      <c r="AI162" s="5">
        <v>5199205</v>
      </c>
      <c r="AJ162" s="5">
        <v>5814372</v>
      </c>
      <c r="AK162" s="5">
        <v>5220819</v>
      </c>
      <c r="AL162" s="5">
        <v>5610259</v>
      </c>
      <c r="AM162" s="5">
        <v>5795918</v>
      </c>
      <c r="AN162" s="5">
        <v>6240584</v>
      </c>
      <c r="AO162" s="5">
        <v>5993477</v>
      </c>
      <c r="AP162" s="5">
        <v>5801467</v>
      </c>
      <c r="AQ162" s="5">
        <v>6181515</v>
      </c>
      <c r="AR162" s="5">
        <v>6204431</v>
      </c>
      <c r="AS162" s="5">
        <v>5643312</v>
      </c>
      <c r="AT162" s="5">
        <v>6836329</v>
      </c>
      <c r="AU162" s="5">
        <v>7088202</v>
      </c>
      <c r="AV162" s="5">
        <v>6902816</v>
      </c>
      <c r="AW162" s="5">
        <v>9248243</v>
      </c>
      <c r="AX162" s="5">
        <v>9712165</v>
      </c>
      <c r="AY162" s="5">
        <v>10204042</v>
      </c>
      <c r="AZ162" s="5">
        <v>16898747</v>
      </c>
      <c r="BA162" s="5">
        <v>9138770</v>
      </c>
      <c r="BB162" s="5">
        <v>7524701</v>
      </c>
      <c r="BC162" s="5">
        <v>6940714</v>
      </c>
      <c r="BD162" s="5">
        <v>6859183</v>
      </c>
      <c r="BE162" s="5">
        <v>6284529</v>
      </c>
      <c r="BF162" s="5">
        <v>6084520</v>
      </c>
      <c r="BG162" s="5">
        <v>5980890</v>
      </c>
      <c r="BH162" s="5">
        <v>5566310</v>
      </c>
      <c r="BI162" s="5">
        <v>5454990</v>
      </c>
      <c r="BJ162" s="5">
        <v>5218476</v>
      </c>
      <c r="BK162" s="5">
        <v>5721460</v>
      </c>
      <c r="BL162" s="5">
        <v>5556837</v>
      </c>
      <c r="BM162" s="5">
        <v>5343791</v>
      </c>
      <c r="BN162" s="5">
        <v>5463459</v>
      </c>
      <c r="BO162" s="6">
        <v>15.33828834838193</v>
      </c>
      <c r="BP162" s="6">
        <v>14.680253090646859</v>
      </c>
      <c r="BQ162" s="6">
        <v>15.17691934497749</v>
      </c>
      <c r="BR162" s="6">
        <v>15.05581127288732</v>
      </c>
      <c r="BS162" s="6">
        <v>14.81952765930539</v>
      </c>
      <c r="BT162" s="6">
        <v>14.61246265354306</v>
      </c>
      <c r="BU162" s="6">
        <v>14.659301398311531</v>
      </c>
      <c r="BV162" s="6">
        <v>14.26411163817985</v>
      </c>
      <c r="BW162" s="6">
        <v>14.20652535123109</v>
      </c>
      <c r="BX162" s="6">
        <v>12.490676691354199</v>
      </c>
      <c r="BY162" s="6">
        <v>12.32349227495631</v>
      </c>
      <c r="BZ162" s="6">
        <v>11.22465292274194</v>
      </c>
      <c r="CA162" s="6">
        <v>10.09551159473124</v>
      </c>
      <c r="CB162" s="6">
        <v>8.9693573676743004</v>
      </c>
      <c r="CC162" s="6">
        <v>8.4147924701210393</v>
      </c>
      <c r="CD162" s="6">
        <v>8.1374728891854406</v>
      </c>
      <c r="CE162" s="6">
        <v>7.3389442785144796</v>
      </c>
      <c r="CF162" s="6">
        <v>6.91207013715412</v>
      </c>
      <c r="CG162" s="6">
        <v>6.8380640873204204</v>
      </c>
      <c r="CH162" s="6">
        <v>6.7103443339649704</v>
      </c>
      <c r="CI162" s="6" t="s">
        <v>220</v>
      </c>
      <c r="CJ162" s="6" t="s">
        <v>220</v>
      </c>
      <c r="CK162" s="6" t="s">
        <v>220</v>
      </c>
      <c r="CL162" s="6" t="s">
        <v>220</v>
      </c>
      <c r="CM162" s="6" t="s">
        <v>220</v>
      </c>
      <c r="CN162" s="6" t="s">
        <v>220</v>
      </c>
      <c r="CO162" s="6" t="s">
        <v>220</v>
      </c>
      <c r="CP162" s="6" t="s">
        <v>220</v>
      </c>
      <c r="CQ162" s="6" t="s">
        <v>220</v>
      </c>
      <c r="CR162" s="6" t="s">
        <v>220</v>
      </c>
      <c r="CS162" s="6" t="s">
        <v>220</v>
      </c>
      <c r="CT162" s="6" t="s">
        <v>220</v>
      </c>
      <c r="CU162" s="6">
        <v>11.37905289286136</v>
      </c>
      <c r="CV162" s="6">
        <v>11.00813993967755</v>
      </c>
      <c r="CW162" s="6">
        <v>11.21508115387549</v>
      </c>
      <c r="CX162" s="6">
        <v>10.539062651277639</v>
      </c>
      <c r="CY162" s="6">
        <v>10.30505351898085</v>
      </c>
      <c r="CZ162" s="6">
        <v>10.26017008086113</v>
      </c>
      <c r="DA162" s="6">
        <v>10.342155996531551</v>
      </c>
      <c r="DB162" s="6">
        <v>10.09388898160428</v>
      </c>
      <c r="DC162" s="6">
        <v>10.5568881326365</v>
      </c>
      <c r="DD162" s="6">
        <v>9.60223911301442</v>
      </c>
      <c r="DE162" s="6">
        <v>9.5431786943319494</v>
      </c>
      <c r="DF162" s="6">
        <v>8.49150154655959</v>
      </c>
      <c r="DG162" s="6">
        <v>7.6509754438355904</v>
      </c>
      <c r="DH162" s="6">
        <v>6.7592370756959799</v>
      </c>
      <c r="DI162" s="6">
        <v>6.1581267709929897</v>
      </c>
      <c r="DJ162" s="6">
        <v>5.9457379049626402</v>
      </c>
      <c r="DK162" s="6">
        <v>5.3708921676549704</v>
      </c>
      <c r="DL162" s="6">
        <v>5.0682410659442398</v>
      </c>
      <c r="DM162" s="6">
        <v>4.8711974092741199</v>
      </c>
      <c r="DN162" s="6">
        <v>4.8014554870799904</v>
      </c>
      <c r="DO162" s="6" t="s">
        <v>220</v>
      </c>
      <c r="DP162" s="6" t="s">
        <v>220</v>
      </c>
      <c r="DQ162" s="6" t="s">
        <v>220</v>
      </c>
      <c r="DR162" s="6" t="s">
        <v>220</v>
      </c>
      <c r="DS162" s="6" t="s">
        <v>220</v>
      </c>
      <c r="DT162" s="6" t="s">
        <v>220</v>
      </c>
      <c r="DU162" s="6" t="s">
        <v>220</v>
      </c>
      <c r="DV162" s="6" t="s">
        <v>220</v>
      </c>
      <c r="DW162" s="6" t="s">
        <v>220</v>
      </c>
      <c r="DX162" s="6" t="s">
        <v>220</v>
      </c>
      <c r="DY162" s="6" t="s">
        <v>220</v>
      </c>
      <c r="DZ162" s="6" t="s">
        <v>220</v>
      </c>
      <c r="EA162" s="6">
        <v>15.338288348381932</v>
      </c>
      <c r="EB162" s="6">
        <v>14.680253090646866</v>
      </c>
      <c r="EC162" s="6">
        <v>15.176919344977494</v>
      </c>
      <c r="ED162" s="6">
        <v>15.055811272887325</v>
      </c>
      <c r="EE162" s="6">
        <v>14.819527659305393</v>
      </c>
      <c r="EF162" s="6">
        <v>14.612462653543069</v>
      </c>
      <c r="EG162" s="6">
        <v>14.659301398311534</v>
      </c>
      <c r="EH162" s="6">
        <v>14.264111638179855</v>
      </c>
      <c r="EI162" s="6">
        <v>14.206525351231093</v>
      </c>
      <c r="EJ162" s="6">
        <v>12.490676691354206</v>
      </c>
      <c r="EK162" s="6">
        <v>12.32349227495631</v>
      </c>
      <c r="EL162" s="6">
        <v>11.224652922741949</v>
      </c>
      <c r="EM162" s="6">
        <v>10.095511594731242</v>
      </c>
      <c r="EN162" s="6">
        <v>8.9693573676743039</v>
      </c>
      <c r="EO162" s="6">
        <v>8.4147924701210428</v>
      </c>
      <c r="EP162" s="6">
        <v>8.1374728891854406</v>
      </c>
      <c r="EQ162" s="6">
        <v>7.3389442785144823</v>
      </c>
      <c r="ER162" s="6">
        <v>6.9120701371541236</v>
      </c>
      <c r="ES162" s="6">
        <v>6.8380640873204266</v>
      </c>
      <c r="ET162" s="6">
        <v>6.7103443339649775</v>
      </c>
      <c r="EU162" s="6" t="s">
        <v>220</v>
      </c>
      <c r="EV162" s="6" t="s">
        <v>220</v>
      </c>
      <c r="EW162" s="6" t="s">
        <v>220</v>
      </c>
      <c r="EX162" s="6" t="s">
        <v>220</v>
      </c>
      <c r="EY162" s="6" t="s">
        <v>220</v>
      </c>
      <c r="EZ162" s="6" t="s">
        <v>220</v>
      </c>
      <c r="FA162" s="6" t="s">
        <v>220</v>
      </c>
      <c r="FB162" s="6" t="s">
        <v>220</v>
      </c>
      <c r="FC162" s="6" t="s">
        <v>220</v>
      </c>
      <c r="FD162" s="6" t="s">
        <v>220</v>
      </c>
      <c r="FE162" s="6" t="s">
        <v>220</v>
      </c>
      <c r="FF162" s="6" t="s">
        <v>220</v>
      </c>
      <c r="FG162" s="6">
        <v>11.379052892861365</v>
      </c>
      <c r="FH162" s="6">
        <v>11.008139939677557</v>
      </c>
      <c r="FI162" s="6">
        <v>11.2150811538755</v>
      </c>
      <c r="FJ162" s="6">
        <v>10.539062651277646</v>
      </c>
      <c r="FK162" s="6">
        <v>10.305053518980857</v>
      </c>
      <c r="FL162" s="6">
        <v>10.260170080861135</v>
      </c>
      <c r="FM162" s="6">
        <v>10.342155996531552</v>
      </c>
      <c r="FN162" s="6">
        <v>10.093888981604289</v>
      </c>
      <c r="FO162" s="6">
        <v>10.556888132636502</v>
      </c>
      <c r="FP162" s="6">
        <v>9.6022391130144253</v>
      </c>
      <c r="FQ162" s="6">
        <v>9.543178694331953</v>
      </c>
      <c r="FR162" s="6">
        <v>8.4915015465595989</v>
      </c>
      <c r="FS162" s="6">
        <v>7.650975443835593</v>
      </c>
      <c r="FT162" s="6">
        <v>6.7592370756959834</v>
      </c>
      <c r="FU162" s="6">
        <v>6.1581267709929932</v>
      </c>
      <c r="FV162" s="6">
        <v>5.94573790496265</v>
      </c>
      <c r="FW162" s="6">
        <v>5.3708921676549775</v>
      </c>
      <c r="FX162" s="6">
        <v>5.0682410659442487</v>
      </c>
      <c r="FY162" s="6">
        <v>4.8711974092741226</v>
      </c>
      <c r="FZ162" s="6">
        <v>4.8014554870799904</v>
      </c>
      <c r="GA162" s="6" t="s">
        <v>220</v>
      </c>
      <c r="GB162" s="6" t="s">
        <v>220</v>
      </c>
      <c r="GC162" s="6" t="s">
        <v>220</v>
      </c>
      <c r="GD162" s="6" t="s">
        <v>220</v>
      </c>
      <c r="GE162" s="6" t="s">
        <v>220</v>
      </c>
      <c r="GF162" s="6" t="s">
        <v>220</v>
      </c>
      <c r="GG162" s="6" t="s">
        <v>220</v>
      </c>
      <c r="GH162" s="6" t="s">
        <v>220</v>
      </c>
      <c r="GI162" s="6" t="s">
        <v>220</v>
      </c>
      <c r="GJ162" s="6" t="s">
        <v>220</v>
      </c>
      <c r="GK162" s="6" t="s">
        <v>220</v>
      </c>
      <c r="GL162" s="6" t="s">
        <v>220</v>
      </c>
      <c r="GM162" s="5">
        <v>124590</v>
      </c>
      <c r="GN162" s="5">
        <v>123587</v>
      </c>
      <c r="GO162" s="5">
        <v>122507</v>
      </c>
      <c r="GP162" s="5">
        <v>125662</v>
      </c>
      <c r="GQ162" s="5">
        <v>129113</v>
      </c>
      <c r="GR162" s="5">
        <v>128525</v>
      </c>
      <c r="GS162" s="5">
        <v>128144</v>
      </c>
      <c r="GT162" s="5">
        <v>127806</v>
      </c>
      <c r="GU162" s="5">
        <v>127649</v>
      </c>
      <c r="GV162" s="5">
        <v>127712</v>
      </c>
      <c r="GW162" s="5">
        <v>127388</v>
      </c>
      <c r="GX162" s="5">
        <v>127724</v>
      </c>
      <c r="GY162" s="5">
        <v>127525</v>
      </c>
      <c r="GZ162" s="5">
        <v>126721</v>
      </c>
      <c r="HA162" s="5">
        <v>125739</v>
      </c>
      <c r="HB162" s="5">
        <v>118220</v>
      </c>
      <c r="HC162" s="5">
        <v>117080</v>
      </c>
      <c r="HD162" s="5">
        <v>116161</v>
      </c>
      <c r="HE162" s="5">
        <v>115145</v>
      </c>
      <c r="HF162" s="5">
        <v>112125</v>
      </c>
      <c r="HG162" s="5" t="s">
        <v>220</v>
      </c>
      <c r="HH162" s="5" t="s">
        <v>220</v>
      </c>
      <c r="HI162" s="5" t="s">
        <v>220</v>
      </c>
      <c r="HJ162" s="5" t="s">
        <v>220</v>
      </c>
      <c r="HK162" s="5" t="s">
        <v>220</v>
      </c>
      <c r="HL162" s="5" t="s">
        <v>220</v>
      </c>
      <c r="HM162" s="5" t="s">
        <v>220</v>
      </c>
      <c r="HN162" s="5" t="s">
        <v>220</v>
      </c>
      <c r="HO162" s="5" t="s">
        <v>220</v>
      </c>
      <c r="HP162" s="5" t="s">
        <v>220</v>
      </c>
      <c r="HQ162" s="5" t="s">
        <v>220</v>
      </c>
      <c r="HR162" s="5" t="s">
        <v>220</v>
      </c>
      <c r="HS162" s="5">
        <v>143533</v>
      </c>
      <c r="HT162" s="5">
        <v>142453</v>
      </c>
      <c r="HU162" s="5">
        <v>141341</v>
      </c>
      <c r="HV162" s="5">
        <v>144400</v>
      </c>
      <c r="HW162" s="5">
        <v>147771</v>
      </c>
      <c r="HX162" s="5">
        <v>147171</v>
      </c>
      <c r="HY162" s="5">
        <v>146713</v>
      </c>
      <c r="HZ162" s="5">
        <v>146320</v>
      </c>
      <c r="IA162" s="5">
        <v>146136</v>
      </c>
      <c r="IB162" s="5">
        <v>146240</v>
      </c>
      <c r="IC162" s="5">
        <v>145945</v>
      </c>
      <c r="ID162" s="5">
        <v>146339</v>
      </c>
      <c r="IE162" s="5">
        <v>146473</v>
      </c>
      <c r="IF162" s="5">
        <v>145726</v>
      </c>
      <c r="IG162" s="5">
        <v>144632</v>
      </c>
      <c r="IH162" s="5">
        <v>135449</v>
      </c>
      <c r="II162" s="5">
        <v>134247</v>
      </c>
      <c r="IJ162" s="5">
        <v>133492</v>
      </c>
      <c r="IK162" s="5">
        <v>132663</v>
      </c>
      <c r="IL162" s="5">
        <v>129149</v>
      </c>
      <c r="IM162" s="5" t="s">
        <v>220</v>
      </c>
      <c r="IN162" s="5" t="s">
        <v>220</v>
      </c>
      <c r="IO162" s="5" t="s">
        <v>220</v>
      </c>
      <c r="IP162" s="5" t="s">
        <v>220</v>
      </c>
      <c r="IQ162" s="5" t="s">
        <v>220</v>
      </c>
      <c r="IR162" s="5" t="s">
        <v>220</v>
      </c>
      <c r="IS162" s="5" t="s">
        <v>220</v>
      </c>
      <c r="IT162" s="5" t="s">
        <v>220</v>
      </c>
      <c r="IU162" s="5" t="s">
        <v>220</v>
      </c>
      <c r="IV162" s="5" t="s">
        <v>220</v>
      </c>
      <c r="IW162" s="5" t="s">
        <v>220</v>
      </c>
      <c r="IX162" s="5" t="s">
        <v>220</v>
      </c>
      <c r="IY162">
        <v>4703924</v>
      </c>
      <c r="IZ162">
        <v>4958022</v>
      </c>
      <c r="JA162">
        <v>4757567</v>
      </c>
      <c r="JB162">
        <v>5474206</v>
      </c>
      <c r="JC162">
        <v>5458157</v>
      </c>
      <c r="JD162">
        <v>5589459</v>
      </c>
      <c r="JE162">
        <v>5479109</v>
      </c>
      <c r="JF162">
        <v>5464752</v>
      </c>
      <c r="JG162">
        <v>5594840</v>
      </c>
      <c r="JH162">
        <v>5616867</v>
      </c>
      <c r="JI162">
        <v>5039673</v>
      </c>
      <c r="JJ162">
        <v>5279137</v>
      </c>
      <c r="JK162">
        <v>5550704</v>
      </c>
      <c r="JL162">
        <v>5380193</v>
      </c>
      <c r="JM162">
        <v>5528678</v>
      </c>
      <c r="JN162">
        <v>5560235</v>
      </c>
      <c r="JO162">
        <v>5297928</v>
      </c>
      <c r="JP162">
        <v>5569447</v>
      </c>
      <c r="JQ162">
        <v>5240539</v>
      </c>
      <c r="JR162">
        <v>5230414</v>
      </c>
      <c r="JS162" t="s">
        <v>220</v>
      </c>
      <c r="JT162" t="s">
        <v>220</v>
      </c>
      <c r="JU162" t="s">
        <v>220</v>
      </c>
      <c r="JV162" t="s">
        <v>220</v>
      </c>
      <c r="JW162" t="s">
        <v>220</v>
      </c>
      <c r="JX162" t="s">
        <v>220</v>
      </c>
      <c r="JY162" t="s">
        <v>220</v>
      </c>
      <c r="JZ162" t="s">
        <v>220</v>
      </c>
      <c r="KA162" t="s">
        <v>220</v>
      </c>
      <c r="KB162" t="s">
        <v>220</v>
      </c>
      <c r="KC162" t="s">
        <v>220</v>
      </c>
      <c r="KD162" t="s">
        <v>220</v>
      </c>
    </row>
    <row r="163" spans="1:290" hidden="1" x14ac:dyDescent="0.3">
      <c r="A163" s="1" t="s">
        <v>161</v>
      </c>
      <c r="B163" s="2">
        <v>4057026</v>
      </c>
      <c r="C163" s="5">
        <v>6302799</v>
      </c>
      <c r="D163" s="5">
        <v>6563879</v>
      </c>
      <c r="E163" s="5">
        <v>5902979</v>
      </c>
      <c r="F163" s="5">
        <v>6148413</v>
      </c>
      <c r="G163" s="5">
        <v>6335759</v>
      </c>
      <c r="H163" s="5">
        <v>6311134</v>
      </c>
      <c r="I163" s="5">
        <v>6431394</v>
      </c>
      <c r="J163" s="5">
        <v>6301143</v>
      </c>
      <c r="K163" s="5">
        <v>6907591</v>
      </c>
      <c r="L163" s="5">
        <v>6361154</v>
      </c>
      <c r="M163" s="5">
        <v>5587069</v>
      </c>
      <c r="N163" s="5">
        <v>5693880</v>
      </c>
      <c r="O163" s="5">
        <v>5628256</v>
      </c>
      <c r="P163" s="5">
        <v>5538708</v>
      </c>
      <c r="Q163" s="5">
        <v>5643651</v>
      </c>
      <c r="R163" s="5">
        <v>5258320</v>
      </c>
      <c r="S163" s="5">
        <v>5236761</v>
      </c>
      <c r="T163" s="5">
        <v>5100974</v>
      </c>
      <c r="U163" s="5">
        <v>4959320</v>
      </c>
      <c r="V163" s="5">
        <v>5031415</v>
      </c>
      <c r="W163" s="5">
        <v>4734985</v>
      </c>
      <c r="X163" s="5">
        <v>5051504</v>
      </c>
      <c r="Y163" s="5">
        <v>4549043</v>
      </c>
      <c r="Z163" s="5">
        <v>4486295</v>
      </c>
      <c r="AA163" s="5">
        <v>4406407</v>
      </c>
      <c r="AB163" s="5">
        <v>4157424</v>
      </c>
      <c r="AC163" s="5">
        <v>4113740</v>
      </c>
      <c r="AD163" s="5">
        <v>3702277</v>
      </c>
      <c r="AE163" s="5">
        <v>3840944</v>
      </c>
      <c r="AF163" s="5">
        <v>3776302</v>
      </c>
      <c r="AG163" s="5">
        <v>3562588</v>
      </c>
      <c r="AH163" s="5">
        <v>3596920</v>
      </c>
      <c r="AI163" s="5">
        <v>25160461</v>
      </c>
      <c r="AJ163" s="5">
        <v>25793977</v>
      </c>
      <c r="AK163" s="5">
        <v>26257034</v>
      </c>
      <c r="AL163" s="5">
        <v>26169526</v>
      </c>
      <c r="AM163" s="5">
        <v>27269400</v>
      </c>
      <c r="AN163" s="5">
        <v>28644882</v>
      </c>
      <c r="AO163" s="5">
        <v>28553233</v>
      </c>
      <c r="AP163" s="5">
        <v>27206024</v>
      </c>
      <c r="AQ163" s="5">
        <v>28223577</v>
      </c>
      <c r="AR163" s="5">
        <v>26520985</v>
      </c>
      <c r="AS163" s="5">
        <v>23381594</v>
      </c>
      <c r="AT163" s="5">
        <v>24491776</v>
      </c>
      <c r="AU163" s="5">
        <v>24695514</v>
      </c>
      <c r="AV163" s="5">
        <v>24077785</v>
      </c>
      <c r="AW163" s="5">
        <v>24289327</v>
      </c>
      <c r="AX163" s="5">
        <v>23406786</v>
      </c>
      <c r="AY163" s="5">
        <v>22747844</v>
      </c>
      <c r="AZ163" s="5">
        <v>24459596</v>
      </c>
      <c r="BA163" s="5">
        <v>24228764</v>
      </c>
      <c r="BB163" s="5">
        <v>25556452</v>
      </c>
      <c r="BC163" s="5">
        <v>23570811</v>
      </c>
      <c r="BD163" s="5">
        <v>22935921</v>
      </c>
      <c r="BE163" s="5">
        <v>22532860</v>
      </c>
      <c r="BF163" s="5">
        <v>21805246</v>
      </c>
      <c r="BG163" s="5">
        <v>19884490</v>
      </c>
      <c r="BH163" s="5">
        <v>19481395</v>
      </c>
      <c r="BI163" s="5">
        <v>18382691</v>
      </c>
      <c r="BJ163" s="5">
        <v>16830353</v>
      </c>
      <c r="BK163" s="5">
        <v>16240923</v>
      </c>
      <c r="BL163" s="5">
        <v>15674626</v>
      </c>
      <c r="BM163" s="5">
        <v>15882667</v>
      </c>
      <c r="BN163" s="5">
        <v>15659896</v>
      </c>
      <c r="BO163" s="6">
        <v>10.18804502571</v>
      </c>
      <c r="BP163" s="6">
        <v>10.205596416387319</v>
      </c>
      <c r="BQ163" s="6">
        <v>9.9521445019540096</v>
      </c>
      <c r="BR163" s="6">
        <v>9.5839528021295894</v>
      </c>
      <c r="BS163" s="6">
        <v>9.3666599376649202</v>
      </c>
      <c r="BT163" s="6">
        <v>9.3129380551894396</v>
      </c>
      <c r="BU163" s="6">
        <v>9.2655029376212905</v>
      </c>
      <c r="BV163" s="6">
        <v>8.0853584817865496</v>
      </c>
      <c r="BW163" s="6">
        <v>8.0639111377613393</v>
      </c>
      <c r="BX163" s="6">
        <v>7.8025465190749896</v>
      </c>
      <c r="BY163" s="6">
        <v>7.34526457432331</v>
      </c>
      <c r="BZ163" s="6">
        <v>8.13341693186368</v>
      </c>
      <c r="CA163" s="6">
        <v>7.5246044245322103</v>
      </c>
      <c r="CB163" s="6">
        <v>7.2206550697382799</v>
      </c>
      <c r="CC163" s="6">
        <v>7.2341291125195299</v>
      </c>
      <c r="CD163" s="6">
        <v>6.3038765233002101</v>
      </c>
      <c r="CE163" s="6">
        <v>6.6908915644613103</v>
      </c>
      <c r="CF163" s="6">
        <v>6.1365339246975097</v>
      </c>
      <c r="CG163" s="6">
        <v>6.4731051837751901</v>
      </c>
      <c r="CH163" s="6">
        <v>6.50719399866757</v>
      </c>
      <c r="CI163" s="6" t="s">
        <v>220</v>
      </c>
      <c r="CJ163" s="6" t="s">
        <v>220</v>
      </c>
      <c r="CK163" s="6" t="s">
        <v>220</v>
      </c>
      <c r="CL163" s="6" t="s">
        <v>220</v>
      </c>
      <c r="CM163" s="6" t="s">
        <v>220</v>
      </c>
      <c r="CN163" s="6" t="s">
        <v>220</v>
      </c>
      <c r="CO163" s="6" t="s">
        <v>220</v>
      </c>
      <c r="CP163" s="6" t="s">
        <v>220</v>
      </c>
      <c r="CQ163" s="6" t="s">
        <v>220</v>
      </c>
      <c r="CR163" s="6" t="s">
        <v>220</v>
      </c>
      <c r="CS163" s="6" t="s">
        <v>220</v>
      </c>
      <c r="CT163" s="6" t="s">
        <v>220</v>
      </c>
      <c r="CU163" s="6">
        <v>8.4458724738099598</v>
      </c>
      <c r="CV163" s="6">
        <v>8.5642427429293804</v>
      </c>
      <c r="CW163" s="6">
        <v>8.2118082183632204</v>
      </c>
      <c r="CX163" s="6">
        <v>7.9833813573580503</v>
      </c>
      <c r="CY163" s="6">
        <v>7.7928748606306799</v>
      </c>
      <c r="CZ163" s="6">
        <v>7.7602904132535997</v>
      </c>
      <c r="DA163" s="6">
        <v>7.8065588206993004</v>
      </c>
      <c r="DB163" s="6">
        <v>6.6849908442485102</v>
      </c>
      <c r="DC163" s="6">
        <v>6.8014329547469403</v>
      </c>
      <c r="DD163" s="6">
        <v>6.5524461564440699</v>
      </c>
      <c r="DE163" s="6">
        <v>6.1708334226953303</v>
      </c>
      <c r="DF163" s="6">
        <v>6.9102696923267697</v>
      </c>
      <c r="DG163" s="6">
        <v>6.2817155964088096</v>
      </c>
      <c r="DH163" s="6">
        <v>5.94688985182826</v>
      </c>
      <c r="DI163" s="6">
        <v>5.9562885868353703</v>
      </c>
      <c r="DJ163" s="6">
        <v>5.0482889805831199</v>
      </c>
      <c r="DK163" s="6">
        <v>5.4062092163345401</v>
      </c>
      <c r="DL163" s="6">
        <v>4.9697727039197801</v>
      </c>
      <c r="DM163" s="6">
        <v>5.1256971274473404</v>
      </c>
      <c r="DN163" s="6">
        <v>5.1100144788961899</v>
      </c>
      <c r="DO163" s="6" t="s">
        <v>220</v>
      </c>
      <c r="DP163" s="6" t="s">
        <v>220</v>
      </c>
      <c r="DQ163" s="6" t="s">
        <v>220</v>
      </c>
      <c r="DR163" s="6" t="s">
        <v>220</v>
      </c>
      <c r="DS163" s="6" t="s">
        <v>220</v>
      </c>
      <c r="DT163" s="6" t="s">
        <v>220</v>
      </c>
      <c r="DU163" s="6" t="s">
        <v>220</v>
      </c>
      <c r="DV163" s="6" t="s">
        <v>220</v>
      </c>
      <c r="DW163" s="6" t="s">
        <v>220</v>
      </c>
      <c r="DX163" s="6" t="s">
        <v>220</v>
      </c>
      <c r="DY163" s="6" t="s">
        <v>220</v>
      </c>
      <c r="DZ163" s="6" t="s">
        <v>220</v>
      </c>
      <c r="EA163" s="6">
        <v>10.188045025710005</v>
      </c>
      <c r="EB163" s="6">
        <v>10.205596416387323</v>
      </c>
      <c r="EC163" s="6">
        <v>9.9521445019540131</v>
      </c>
      <c r="ED163" s="6">
        <v>9.5839528021295894</v>
      </c>
      <c r="EE163" s="6">
        <v>9.3666599376649273</v>
      </c>
      <c r="EF163" s="6">
        <v>9.3129380551894485</v>
      </c>
      <c r="EG163" s="6">
        <v>9.2655029376212994</v>
      </c>
      <c r="EH163" s="6">
        <v>8.0853584817865585</v>
      </c>
      <c r="EI163" s="6">
        <v>8.0639111377613411</v>
      </c>
      <c r="EJ163" s="6">
        <v>7.8025465190749976</v>
      </c>
      <c r="EK163" s="6">
        <v>7.3452645743233171</v>
      </c>
      <c r="EL163" s="6">
        <v>8.1334169318636853</v>
      </c>
      <c r="EM163" s="6">
        <v>7.5246044245322175</v>
      </c>
      <c r="EN163" s="6">
        <v>7.2206550697382852</v>
      </c>
      <c r="EO163" s="6">
        <v>7.2341291125195371</v>
      </c>
      <c r="EP163" s="6">
        <v>6.3038765233002172</v>
      </c>
      <c r="EQ163" s="6">
        <v>6.6908915644613147</v>
      </c>
      <c r="ER163" s="6">
        <v>6.1365339246975186</v>
      </c>
      <c r="ES163" s="6">
        <v>6.4731051837751945</v>
      </c>
      <c r="ET163" s="6">
        <v>6.5071939986675718</v>
      </c>
      <c r="EU163" s="6" t="s">
        <v>220</v>
      </c>
      <c r="EV163" s="6" t="s">
        <v>220</v>
      </c>
      <c r="EW163" s="6" t="s">
        <v>220</v>
      </c>
      <c r="EX163" s="6" t="s">
        <v>220</v>
      </c>
      <c r="EY163" s="6" t="s">
        <v>220</v>
      </c>
      <c r="EZ163" s="6" t="s">
        <v>220</v>
      </c>
      <c r="FA163" s="6" t="s">
        <v>220</v>
      </c>
      <c r="FB163" s="6" t="s">
        <v>220</v>
      </c>
      <c r="FC163" s="6" t="s">
        <v>220</v>
      </c>
      <c r="FD163" s="6" t="s">
        <v>220</v>
      </c>
      <c r="FE163" s="6" t="s">
        <v>220</v>
      </c>
      <c r="FF163" s="6" t="s">
        <v>220</v>
      </c>
      <c r="FG163" s="6">
        <v>8.4458724738099615</v>
      </c>
      <c r="FH163" s="6">
        <v>8.5642427429293893</v>
      </c>
      <c r="FI163" s="6">
        <v>8.2118082183632204</v>
      </c>
      <c r="FJ163" s="6">
        <v>7.9833813573580521</v>
      </c>
      <c r="FK163" s="6">
        <v>7.7928748606306852</v>
      </c>
      <c r="FL163" s="6">
        <v>7.7602904132536068</v>
      </c>
      <c r="FM163" s="6">
        <v>7.8065588206993013</v>
      </c>
      <c r="FN163" s="6">
        <v>6.6849908442485138</v>
      </c>
      <c r="FO163" s="6">
        <v>6.8014329547469492</v>
      </c>
      <c r="FP163" s="6">
        <v>6.5524461564440708</v>
      </c>
      <c r="FQ163" s="6">
        <v>6.1708334226953383</v>
      </c>
      <c r="FR163" s="6">
        <v>6.9102696923267759</v>
      </c>
      <c r="FS163" s="6">
        <v>6.2817155964088185</v>
      </c>
      <c r="FT163" s="6">
        <v>5.9468898518282645</v>
      </c>
      <c r="FU163" s="6">
        <v>5.9562885868353739</v>
      </c>
      <c r="FV163" s="6">
        <v>5.0482889805831217</v>
      </c>
      <c r="FW163" s="6">
        <v>5.4062092163345401</v>
      </c>
      <c r="FX163" s="6">
        <v>4.9697727039197837</v>
      </c>
      <c r="FY163" s="6">
        <v>5.1256971274473404</v>
      </c>
      <c r="FZ163" s="6">
        <v>5.1100144788961943</v>
      </c>
      <c r="GA163" s="6" t="s">
        <v>220</v>
      </c>
      <c r="GB163" s="6" t="s">
        <v>220</v>
      </c>
      <c r="GC163" s="6" t="s">
        <v>220</v>
      </c>
      <c r="GD163" s="6" t="s">
        <v>220</v>
      </c>
      <c r="GE163" s="6" t="s">
        <v>220</v>
      </c>
      <c r="GF163" s="6" t="s">
        <v>220</v>
      </c>
      <c r="GG163" s="6" t="s">
        <v>220</v>
      </c>
      <c r="GH163" s="6" t="s">
        <v>220</v>
      </c>
      <c r="GI163" s="6" t="s">
        <v>220</v>
      </c>
      <c r="GJ163" s="6" t="s">
        <v>220</v>
      </c>
      <c r="GK163" s="6" t="s">
        <v>220</v>
      </c>
      <c r="GL163" s="6" t="s">
        <v>220</v>
      </c>
      <c r="GM163" s="5">
        <v>457729</v>
      </c>
      <c r="GN163" s="5">
        <v>455021</v>
      </c>
      <c r="GO163" s="5">
        <v>454111</v>
      </c>
      <c r="GP163" s="5">
        <v>451912</v>
      </c>
      <c r="GQ163" s="5">
        <v>449023</v>
      </c>
      <c r="GR163" s="5">
        <v>446872</v>
      </c>
      <c r="GS163" s="5">
        <v>445378</v>
      </c>
      <c r="GT163" s="5">
        <v>443550</v>
      </c>
      <c r="GU163" s="5">
        <v>442284</v>
      </c>
      <c r="GV163" s="5">
        <v>411062</v>
      </c>
      <c r="GW163" s="5">
        <v>398739</v>
      </c>
      <c r="GX163" s="5">
        <v>396315</v>
      </c>
      <c r="GY163" s="5">
        <v>392833</v>
      </c>
      <c r="GZ163" s="5">
        <v>384172</v>
      </c>
      <c r="HA163" s="5">
        <v>379477</v>
      </c>
      <c r="HB163" s="5">
        <v>373915</v>
      </c>
      <c r="HC163" s="5">
        <v>370321</v>
      </c>
      <c r="HD163" s="5">
        <v>369808</v>
      </c>
      <c r="HE163" s="5">
        <v>366639</v>
      </c>
      <c r="HF163" s="5">
        <v>364505</v>
      </c>
      <c r="HG163" s="5" t="s">
        <v>220</v>
      </c>
      <c r="HH163" s="5" t="s">
        <v>220</v>
      </c>
      <c r="HI163" s="5" t="s">
        <v>220</v>
      </c>
      <c r="HJ163" s="5" t="s">
        <v>220</v>
      </c>
      <c r="HK163" s="5" t="s">
        <v>220</v>
      </c>
      <c r="HL163" s="5" t="s">
        <v>220</v>
      </c>
      <c r="HM163" s="5" t="s">
        <v>220</v>
      </c>
      <c r="HN163" s="5" t="s">
        <v>220</v>
      </c>
      <c r="HO163" s="5" t="s">
        <v>220</v>
      </c>
      <c r="HP163" s="5" t="s">
        <v>220</v>
      </c>
      <c r="HQ163" s="5" t="s">
        <v>220</v>
      </c>
      <c r="HR163" s="5" t="s">
        <v>220</v>
      </c>
      <c r="HS163" s="5">
        <v>538752</v>
      </c>
      <c r="HT163" s="5">
        <v>536155</v>
      </c>
      <c r="HU163" s="5">
        <v>534976</v>
      </c>
      <c r="HV163" s="5">
        <v>532652</v>
      </c>
      <c r="HW163" s="5">
        <v>529804</v>
      </c>
      <c r="HX163" s="5">
        <v>527237</v>
      </c>
      <c r="HY163" s="5">
        <v>525416</v>
      </c>
      <c r="HZ163" s="5">
        <v>523279</v>
      </c>
      <c r="IA163" s="5">
        <v>521601</v>
      </c>
      <c r="IB163" s="5">
        <v>486161</v>
      </c>
      <c r="IC163" s="5">
        <v>472380</v>
      </c>
      <c r="ID163" s="5">
        <v>469263</v>
      </c>
      <c r="IE163" s="5">
        <v>464792</v>
      </c>
      <c r="IF163" s="5">
        <v>453502</v>
      </c>
      <c r="IG163" s="5">
        <v>448230</v>
      </c>
      <c r="IH163" s="5">
        <v>442021</v>
      </c>
      <c r="II163" s="5">
        <v>437151</v>
      </c>
      <c r="IJ163" s="5">
        <v>434311</v>
      </c>
      <c r="IK163" s="5">
        <v>429829</v>
      </c>
      <c r="IL163" s="5">
        <v>426503</v>
      </c>
      <c r="IM163" s="5" t="s">
        <v>220</v>
      </c>
      <c r="IN163" s="5" t="s">
        <v>220</v>
      </c>
      <c r="IO163" s="5" t="s">
        <v>220</v>
      </c>
      <c r="IP163" s="5" t="s">
        <v>220</v>
      </c>
      <c r="IQ163" s="5" t="s">
        <v>220</v>
      </c>
      <c r="IR163" s="5" t="s">
        <v>220</v>
      </c>
      <c r="IS163" s="5" t="s">
        <v>220</v>
      </c>
      <c r="IT163" s="5" t="s">
        <v>220</v>
      </c>
      <c r="IU163" s="5" t="s">
        <v>220</v>
      </c>
      <c r="IV163" s="5" t="s">
        <v>220</v>
      </c>
      <c r="IW163" s="5" t="s">
        <v>220</v>
      </c>
      <c r="IX163" s="5" t="s">
        <v>220</v>
      </c>
      <c r="IY163">
        <v>17496061</v>
      </c>
      <c r="IZ163">
        <v>17944844</v>
      </c>
      <c r="JA163">
        <v>17147210</v>
      </c>
      <c r="JB163">
        <v>17367002</v>
      </c>
      <c r="JC163">
        <v>17862612</v>
      </c>
      <c r="JD163">
        <v>18288697</v>
      </c>
      <c r="JE163">
        <v>18134815</v>
      </c>
      <c r="JF163">
        <v>18146517</v>
      </c>
      <c r="JG163">
        <v>18678608</v>
      </c>
      <c r="JH163">
        <v>17813088</v>
      </c>
      <c r="JI163">
        <v>16086255</v>
      </c>
      <c r="JJ163">
        <v>17171790</v>
      </c>
      <c r="JK163">
        <v>17287236</v>
      </c>
      <c r="JL163">
        <v>16992647</v>
      </c>
      <c r="JM163">
        <v>17069455</v>
      </c>
      <c r="JN163">
        <v>16320183</v>
      </c>
      <c r="JO163">
        <v>15991390</v>
      </c>
      <c r="JP163">
        <v>15561597</v>
      </c>
      <c r="JQ163">
        <v>16667684</v>
      </c>
      <c r="JR163">
        <v>16671851</v>
      </c>
      <c r="JS163" t="s">
        <v>220</v>
      </c>
      <c r="JT163" t="s">
        <v>220</v>
      </c>
      <c r="JU163" t="s">
        <v>220</v>
      </c>
      <c r="JV163" t="s">
        <v>220</v>
      </c>
      <c r="JW163" t="s">
        <v>220</v>
      </c>
      <c r="JX163" t="s">
        <v>220</v>
      </c>
      <c r="JY163" t="s">
        <v>220</v>
      </c>
      <c r="JZ163" t="s">
        <v>220</v>
      </c>
      <c r="KA163" t="s">
        <v>220</v>
      </c>
      <c r="KB163" t="s">
        <v>220</v>
      </c>
      <c r="KC163" t="s">
        <v>220</v>
      </c>
      <c r="KD163" t="s">
        <v>220</v>
      </c>
    </row>
    <row r="164" spans="1:290" hidden="1" x14ac:dyDescent="0.3">
      <c r="A164" s="1" t="s">
        <v>162</v>
      </c>
      <c r="B164" s="2">
        <v>4057027</v>
      </c>
      <c r="C164" s="5">
        <v>3656212</v>
      </c>
      <c r="D164" s="5">
        <v>3645138</v>
      </c>
      <c r="E164" s="5">
        <v>3355918</v>
      </c>
      <c r="F164" s="5">
        <v>3477974</v>
      </c>
      <c r="G164" s="5">
        <v>3535681</v>
      </c>
      <c r="H164" s="5">
        <v>3548529</v>
      </c>
      <c r="I164" s="5">
        <v>3564148</v>
      </c>
      <c r="J164" s="5">
        <v>3541729</v>
      </c>
      <c r="K164" s="5">
        <v>3699994</v>
      </c>
      <c r="L164" s="5">
        <v>3680986</v>
      </c>
      <c r="M164" s="5">
        <v>3589009</v>
      </c>
      <c r="N164" s="5">
        <v>3505586</v>
      </c>
      <c r="O164" s="5">
        <v>3470597</v>
      </c>
      <c r="P164" s="5">
        <v>3448385</v>
      </c>
      <c r="Q164" s="5">
        <v>3435037</v>
      </c>
      <c r="R164" s="5">
        <v>3360929</v>
      </c>
      <c r="S164" s="5">
        <v>3293608</v>
      </c>
      <c r="T164" s="5">
        <v>3299611</v>
      </c>
      <c r="U164" s="5">
        <v>3212158</v>
      </c>
      <c r="V164" s="5">
        <v>3228419</v>
      </c>
      <c r="W164" s="5">
        <v>2972075</v>
      </c>
      <c r="X164" s="5">
        <v>3169433</v>
      </c>
      <c r="Y164" s="5">
        <v>2986815</v>
      </c>
      <c r="Z164" s="5">
        <v>2914129</v>
      </c>
      <c r="AA164" s="5">
        <v>2754435</v>
      </c>
      <c r="AB164" s="5">
        <v>2683189</v>
      </c>
      <c r="AC164" s="5">
        <v>2587983</v>
      </c>
      <c r="AD164" s="5">
        <v>2427839</v>
      </c>
      <c r="AE164" s="5">
        <v>2455382</v>
      </c>
      <c r="AF164" s="5">
        <v>2407383</v>
      </c>
      <c r="AG164" s="5">
        <v>2310388</v>
      </c>
      <c r="AH164" s="5">
        <v>2270607</v>
      </c>
      <c r="AI164" s="5">
        <v>29814590</v>
      </c>
      <c r="AJ164" s="5">
        <v>30527540</v>
      </c>
      <c r="AK164" s="5">
        <v>27124064</v>
      </c>
      <c r="AL164" s="5">
        <v>28383129</v>
      </c>
      <c r="AM164" s="5">
        <v>28414831</v>
      </c>
      <c r="AN164" s="5">
        <v>28265391</v>
      </c>
      <c r="AO164" s="5">
        <v>28292788</v>
      </c>
      <c r="AP164" s="5">
        <v>28378827</v>
      </c>
      <c r="AQ164" s="5">
        <v>30436395</v>
      </c>
      <c r="AR164" s="5">
        <v>29684086</v>
      </c>
      <c r="AS164" s="5">
        <v>29440852</v>
      </c>
      <c r="AT164" s="5">
        <v>30105711</v>
      </c>
      <c r="AU164" s="5">
        <v>28414696</v>
      </c>
      <c r="AV164" s="5">
        <v>27428153</v>
      </c>
      <c r="AW164" s="5">
        <v>27005412</v>
      </c>
      <c r="AX164" s="5">
        <v>26653332</v>
      </c>
      <c r="AY164" s="5">
        <v>26169759</v>
      </c>
      <c r="AZ164" s="5">
        <v>24937875</v>
      </c>
      <c r="BA164" s="5">
        <v>24532272</v>
      </c>
      <c r="BB164" s="5">
        <v>24572067</v>
      </c>
      <c r="BC164" s="5">
        <v>22034489</v>
      </c>
      <c r="BD164" s="5">
        <v>23291976</v>
      </c>
      <c r="BE164" s="5">
        <v>21699047</v>
      </c>
      <c r="BF164" s="5">
        <v>21133132</v>
      </c>
      <c r="BG164" s="5">
        <v>20399753</v>
      </c>
      <c r="BH164" s="5">
        <v>20219501</v>
      </c>
      <c r="BI164" s="5">
        <v>19759085</v>
      </c>
      <c r="BJ164" s="5">
        <v>18566300</v>
      </c>
      <c r="BK164" s="5">
        <v>17772282</v>
      </c>
      <c r="BL164" s="5">
        <v>17788631</v>
      </c>
      <c r="BM164" s="5">
        <v>18775749</v>
      </c>
      <c r="BN164" s="5">
        <v>17076924</v>
      </c>
      <c r="BO164" s="6">
        <v>10.04240999022486</v>
      </c>
      <c r="BP164" s="6">
        <v>10.32965007086151</v>
      </c>
      <c r="BQ164" s="6">
        <v>10.932928317357071</v>
      </c>
      <c r="BR164" s="6">
        <v>9.8905598174568894</v>
      </c>
      <c r="BS164" s="6">
        <v>10.033311819332161</v>
      </c>
      <c r="BT164" s="6">
        <v>10.060117902442331</v>
      </c>
      <c r="BU164" s="6">
        <v>9.2880490439515704</v>
      </c>
      <c r="BV164" s="6">
        <v>8.7248678398984403</v>
      </c>
      <c r="BW164" s="6">
        <v>8.75212703162601</v>
      </c>
      <c r="BX164" s="6">
        <v>8.1546606929065408</v>
      </c>
      <c r="BY164" s="6">
        <v>8.1131545263989508</v>
      </c>
      <c r="BZ164" s="6">
        <v>9.2362277701280799</v>
      </c>
      <c r="CA164" s="6">
        <v>8.1142477134350504</v>
      </c>
      <c r="CB164" s="6">
        <v>8.28437079966419</v>
      </c>
      <c r="CC164" s="6">
        <v>7.8016918012819003</v>
      </c>
      <c r="CD164" s="6">
        <v>6.9119958202343703</v>
      </c>
      <c r="CE164" s="6">
        <v>6.3525051812386</v>
      </c>
      <c r="CF164" s="6">
        <v>5.8197466307391901</v>
      </c>
      <c r="CG164" s="6">
        <v>7.2671371498110702</v>
      </c>
      <c r="CH164" s="6">
        <v>5.9067283686756902</v>
      </c>
      <c r="CI164" s="6" t="s">
        <v>220</v>
      </c>
      <c r="CJ164" s="6" t="s">
        <v>220</v>
      </c>
      <c r="CK164" s="6" t="s">
        <v>220</v>
      </c>
      <c r="CL164" s="6" t="s">
        <v>220</v>
      </c>
      <c r="CM164" s="6" t="s">
        <v>220</v>
      </c>
      <c r="CN164" s="6" t="s">
        <v>220</v>
      </c>
      <c r="CO164" s="6" t="s">
        <v>220</v>
      </c>
      <c r="CP164" s="6" t="s">
        <v>220</v>
      </c>
      <c r="CQ164" s="6" t="s">
        <v>220</v>
      </c>
      <c r="CR164" s="6" t="s">
        <v>220</v>
      </c>
      <c r="CS164" s="6" t="s">
        <v>220</v>
      </c>
      <c r="CT164" s="6" t="s">
        <v>220</v>
      </c>
      <c r="CU164" s="6">
        <v>5.9237240013582397</v>
      </c>
      <c r="CV164" s="6">
        <v>6.2343365687880397</v>
      </c>
      <c r="CW164" s="6">
        <v>6.76765930766891</v>
      </c>
      <c r="CX164" s="6">
        <v>6.0880393038763296</v>
      </c>
      <c r="CY164" s="6">
        <v>6.3097898700733204</v>
      </c>
      <c r="CZ164" s="6">
        <v>6.7590331999307001</v>
      </c>
      <c r="DA164" s="6">
        <v>6.2434971674597897</v>
      </c>
      <c r="DB164" s="6">
        <v>5.7230366241557897</v>
      </c>
      <c r="DC164" s="6">
        <v>5.9861294057422603</v>
      </c>
      <c r="DD164" s="6">
        <v>5.7741752654796903</v>
      </c>
      <c r="DE164" s="6">
        <v>5.8058209653117299</v>
      </c>
      <c r="DF164" s="6">
        <v>7.1831387613993698</v>
      </c>
      <c r="DG164" s="6">
        <v>6.3340842708355796</v>
      </c>
      <c r="DH164" s="6">
        <v>6.6790067611988704</v>
      </c>
      <c r="DI164" s="6">
        <v>6.1807528064452697</v>
      </c>
      <c r="DJ164" s="6">
        <v>5.3117977725693803</v>
      </c>
      <c r="DK164" s="6">
        <v>4.7264197361799702</v>
      </c>
      <c r="DL164" s="6">
        <v>4.30189216810105</v>
      </c>
      <c r="DM164" s="6">
        <v>5.28329582598868</v>
      </c>
      <c r="DN164" s="6">
        <v>4.2890093462853303</v>
      </c>
      <c r="DO164" s="6" t="s">
        <v>220</v>
      </c>
      <c r="DP164" s="6" t="s">
        <v>220</v>
      </c>
      <c r="DQ164" s="6" t="s">
        <v>220</v>
      </c>
      <c r="DR164" s="6" t="s">
        <v>220</v>
      </c>
      <c r="DS164" s="6" t="s">
        <v>220</v>
      </c>
      <c r="DT164" s="6" t="s">
        <v>220</v>
      </c>
      <c r="DU164" s="6" t="s">
        <v>220</v>
      </c>
      <c r="DV164" s="6" t="s">
        <v>220</v>
      </c>
      <c r="DW164" s="6" t="s">
        <v>220</v>
      </c>
      <c r="DX164" s="6" t="s">
        <v>220</v>
      </c>
      <c r="DY164" s="6" t="s">
        <v>220</v>
      </c>
      <c r="DZ164" s="6" t="s">
        <v>220</v>
      </c>
      <c r="EA164" s="6">
        <v>10.042409990224861</v>
      </c>
      <c r="EB164" s="6">
        <v>10.329650070861515</v>
      </c>
      <c r="EC164" s="6">
        <v>10.932928317357074</v>
      </c>
      <c r="ED164" s="6">
        <v>9.8905598174568929</v>
      </c>
      <c r="EE164" s="6">
        <v>10.033311819332168</v>
      </c>
      <c r="EF164" s="6">
        <v>10.060117902442338</v>
      </c>
      <c r="EG164" s="6">
        <v>9.2880490439515739</v>
      </c>
      <c r="EH164" s="6">
        <v>8.7248678398984456</v>
      </c>
      <c r="EI164" s="6">
        <v>8.7521270316260136</v>
      </c>
      <c r="EJ164" s="6">
        <v>8.1546606929065497</v>
      </c>
      <c r="EK164" s="6">
        <v>8.1131545263989597</v>
      </c>
      <c r="EL164" s="6">
        <v>9.2362277701280835</v>
      </c>
      <c r="EM164" s="6">
        <v>8.1142477134350575</v>
      </c>
      <c r="EN164" s="6">
        <v>8.28437079966419</v>
      </c>
      <c r="EO164" s="6">
        <v>7.8016918012819074</v>
      </c>
      <c r="EP164" s="6">
        <v>6.9119958202343739</v>
      </c>
      <c r="EQ164" s="6">
        <v>6.3525051812386026</v>
      </c>
      <c r="ER164" s="6">
        <v>5.819746630739199</v>
      </c>
      <c r="ES164" s="6">
        <v>7.2671371498110773</v>
      </c>
      <c r="ET164" s="6">
        <v>5.9067283686756991</v>
      </c>
      <c r="EU164" s="6" t="s">
        <v>220</v>
      </c>
      <c r="EV164" s="6" t="s">
        <v>220</v>
      </c>
      <c r="EW164" s="6" t="s">
        <v>220</v>
      </c>
      <c r="EX164" s="6" t="s">
        <v>220</v>
      </c>
      <c r="EY164" s="6" t="s">
        <v>220</v>
      </c>
      <c r="EZ164" s="6" t="s">
        <v>220</v>
      </c>
      <c r="FA164" s="6" t="s">
        <v>220</v>
      </c>
      <c r="FB164" s="6" t="s">
        <v>220</v>
      </c>
      <c r="FC164" s="6" t="s">
        <v>220</v>
      </c>
      <c r="FD164" s="6" t="s">
        <v>220</v>
      </c>
      <c r="FE164" s="6" t="s">
        <v>220</v>
      </c>
      <c r="FF164" s="6" t="s">
        <v>220</v>
      </c>
      <c r="FG164" s="6">
        <v>5.9237240013582495</v>
      </c>
      <c r="FH164" s="6">
        <v>6.2343365687880494</v>
      </c>
      <c r="FI164" s="6">
        <v>6.7676593076689144</v>
      </c>
      <c r="FJ164" s="6">
        <v>6.0880393038763341</v>
      </c>
      <c r="FK164" s="6">
        <v>6.3097898700733248</v>
      </c>
      <c r="FL164" s="6">
        <v>6.7590331999307081</v>
      </c>
      <c r="FM164" s="6">
        <v>6.2434971674597897</v>
      </c>
      <c r="FN164" s="6">
        <v>5.7230366241557906</v>
      </c>
      <c r="FO164" s="6">
        <v>5.9861294057422629</v>
      </c>
      <c r="FP164" s="6">
        <v>5.7741752654796938</v>
      </c>
      <c r="FQ164" s="6">
        <v>5.8058209653117361</v>
      </c>
      <c r="FR164" s="6">
        <v>7.1831387613993742</v>
      </c>
      <c r="FS164" s="6">
        <v>6.3340842708355867</v>
      </c>
      <c r="FT164" s="6">
        <v>6.6790067611988704</v>
      </c>
      <c r="FU164" s="6">
        <v>6.1807528064452706</v>
      </c>
      <c r="FV164" s="6">
        <v>5.3117977725693812</v>
      </c>
      <c r="FW164" s="6">
        <v>4.7264197361799747</v>
      </c>
      <c r="FX164" s="6">
        <v>4.30189216810105</v>
      </c>
      <c r="FY164" s="6">
        <v>5.2832958259886862</v>
      </c>
      <c r="FZ164" s="6">
        <v>4.2890093462853329</v>
      </c>
      <c r="GA164" s="6" t="s">
        <v>220</v>
      </c>
      <c r="GB164" s="6" t="s">
        <v>220</v>
      </c>
      <c r="GC164" s="6" t="s">
        <v>220</v>
      </c>
      <c r="GD164" s="6" t="s">
        <v>220</v>
      </c>
      <c r="GE164" s="6" t="s">
        <v>220</v>
      </c>
      <c r="GF164" s="6" t="s">
        <v>220</v>
      </c>
      <c r="GG164" s="6" t="s">
        <v>220</v>
      </c>
      <c r="GH164" s="6" t="s">
        <v>220</v>
      </c>
      <c r="GI164" s="6" t="s">
        <v>220</v>
      </c>
      <c r="GJ164" s="6" t="s">
        <v>220</v>
      </c>
      <c r="GK164" s="6" t="s">
        <v>220</v>
      </c>
      <c r="GL164" s="6" t="s">
        <v>220</v>
      </c>
      <c r="GM164" s="5">
        <v>310514</v>
      </c>
      <c r="GN164" s="5">
        <v>307895</v>
      </c>
      <c r="GO164" s="5">
        <v>305897</v>
      </c>
      <c r="GP164" s="5">
        <v>305456</v>
      </c>
      <c r="GQ164" s="5">
        <v>303907</v>
      </c>
      <c r="GR164" s="5">
        <v>302220</v>
      </c>
      <c r="GS164" s="5">
        <v>300439</v>
      </c>
      <c r="GT164" s="5">
        <v>297768</v>
      </c>
      <c r="GU164" s="5">
        <v>296334</v>
      </c>
      <c r="GV164" s="5">
        <v>312169</v>
      </c>
      <c r="GW164" s="5">
        <v>312594</v>
      </c>
      <c r="GX164" s="5">
        <v>309076</v>
      </c>
      <c r="GY164" s="5">
        <v>305865</v>
      </c>
      <c r="GZ164" s="5">
        <v>312740</v>
      </c>
      <c r="HA164" s="5">
        <v>311232</v>
      </c>
      <c r="HB164" s="5">
        <v>314136</v>
      </c>
      <c r="HC164" s="5">
        <v>307590</v>
      </c>
      <c r="HD164" s="5">
        <v>306230</v>
      </c>
      <c r="HE164" s="5">
        <v>308668</v>
      </c>
      <c r="HF164" s="5">
        <v>310270</v>
      </c>
      <c r="HG164" s="5" t="s">
        <v>220</v>
      </c>
      <c r="HH164" s="5" t="s">
        <v>220</v>
      </c>
      <c r="HI164" s="5" t="s">
        <v>220</v>
      </c>
      <c r="HJ164" s="5" t="s">
        <v>220</v>
      </c>
      <c r="HK164" s="5" t="s">
        <v>220</v>
      </c>
      <c r="HL164" s="5" t="s">
        <v>220</v>
      </c>
      <c r="HM164" s="5" t="s">
        <v>220</v>
      </c>
      <c r="HN164" s="5" t="s">
        <v>220</v>
      </c>
      <c r="HO164" s="5" t="s">
        <v>220</v>
      </c>
      <c r="HP164" s="5" t="s">
        <v>220</v>
      </c>
      <c r="HQ164" s="5" t="s">
        <v>220</v>
      </c>
      <c r="HR164" s="5" t="s">
        <v>220</v>
      </c>
      <c r="HS164" s="5">
        <v>394669</v>
      </c>
      <c r="HT164" s="5">
        <v>391716</v>
      </c>
      <c r="HU164" s="5">
        <v>389812</v>
      </c>
      <c r="HV164" s="5">
        <v>389483</v>
      </c>
      <c r="HW164" s="5">
        <v>387512</v>
      </c>
      <c r="HX164" s="5">
        <v>384884</v>
      </c>
      <c r="HY164" s="5">
        <v>382231</v>
      </c>
      <c r="HZ164" s="5">
        <v>378397</v>
      </c>
      <c r="IA164" s="5">
        <v>376160</v>
      </c>
      <c r="IB164" s="5">
        <v>395325</v>
      </c>
      <c r="IC164" s="5">
        <v>396233</v>
      </c>
      <c r="ID164" s="5">
        <v>391088</v>
      </c>
      <c r="IE164" s="5">
        <v>387813</v>
      </c>
      <c r="IF164" s="5">
        <v>396652</v>
      </c>
      <c r="IG164" s="5">
        <v>394613</v>
      </c>
      <c r="IH164" s="5">
        <v>398077</v>
      </c>
      <c r="II164" s="5">
        <v>390302</v>
      </c>
      <c r="IJ164" s="5">
        <v>387506</v>
      </c>
      <c r="IK164" s="5">
        <v>389139</v>
      </c>
      <c r="IL164" s="5">
        <v>388959</v>
      </c>
      <c r="IM164" s="5" t="s">
        <v>220</v>
      </c>
      <c r="IN164" s="5" t="s">
        <v>220</v>
      </c>
      <c r="IO164" s="5" t="s">
        <v>220</v>
      </c>
      <c r="IP164" s="5" t="s">
        <v>220</v>
      </c>
      <c r="IQ164" s="5" t="s">
        <v>220</v>
      </c>
      <c r="IR164" s="5" t="s">
        <v>220</v>
      </c>
      <c r="IS164" s="5" t="s">
        <v>220</v>
      </c>
      <c r="IT164" s="5" t="s">
        <v>220</v>
      </c>
      <c r="IU164" s="5" t="s">
        <v>220</v>
      </c>
      <c r="IV164" s="5" t="s">
        <v>220</v>
      </c>
      <c r="IW164" s="5" t="s">
        <v>220</v>
      </c>
      <c r="IX164" s="5" t="s">
        <v>220</v>
      </c>
      <c r="IY164">
        <v>21027060</v>
      </c>
      <c r="IZ164">
        <v>20450500</v>
      </c>
      <c r="JA164">
        <v>19305301</v>
      </c>
      <c r="JB164">
        <v>19258762</v>
      </c>
      <c r="JC164">
        <v>19127404</v>
      </c>
      <c r="JD164">
        <v>19107570</v>
      </c>
      <c r="JE164">
        <v>18767783</v>
      </c>
      <c r="JF164">
        <v>18532277</v>
      </c>
      <c r="JG164">
        <v>18681103</v>
      </c>
      <c r="JH164">
        <v>18575432</v>
      </c>
      <c r="JI164">
        <v>18026529</v>
      </c>
      <c r="JJ164">
        <v>18193871</v>
      </c>
      <c r="JK164">
        <v>17242003</v>
      </c>
      <c r="JL164">
        <v>17289981</v>
      </c>
      <c r="JM164">
        <v>16795446</v>
      </c>
      <c r="JN164">
        <v>16347535</v>
      </c>
      <c r="JO164">
        <v>16094381</v>
      </c>
      <c r="JP164">
        <v>15892774</v>
      </c>
      <c r="JQ164">
        <v>16164834</v>
      </c>
      <c r="JR164">
        <v>15609945</v>
      </c>
      <c r="JS164" t="s">
        <v>220</v>
      </c>
      <c r="JT164" t="s">
        <v>220</v>
      </c>
      <c r="JU164" t="s">
        <v>220</v>
      </c>
      <c r="JV164" t="s">
        <v>220</v>
      </c>
      <c r="JW164" t="s">
        <v>220</v>
      </c>
      <c r="JX164" t="s">
        <v>220</v>
      </c>
      <c r="JY164" t="s">
        <v>220</v>
      </c>
      <c r="JZ164" t="s">
        <v>220</v>
      </c>
      <c r="KA164" t="s">
        <v>220</v>
      </c>
      <c r="KB164" t="s">
        <v>220</v>
      </c>
      <c r="KC164" t="s">
        <v>220</v>
      </c>
      <c r="KD164" t="s">
        <v>220</v>
      </c>
    </row>
    <row r="165" spans="1:290" hidden="1" x14ac:dyDescent="0.3">
      <c r="A165" s="1" t="s">
        <v>163</v>
      </c>
      <c r="B165" s="2">
        <v>4063281</v>
      </c>
      <c r="C165" s="5">
        <v>88154</v>
      </c>
      <c r="D165" s="5">
        <v>87478</v>
      </c>
      <c r="E165" s="5">
        <v>85353</v>
      </c>
      <c r="F165" s="5">
        <v>86072</v>
      </c>
      <c r="G165" s="5">
        <v>86971</v>
      </c>
      <c r="H165" s="5">
        <v>91854</v>
      </c>
      <c r="I165" s="5">
        <v>90413</v>
      </c>
      <c r="J165" s="5">
        <v>88233</v>
      </c>
      <c r="K165" s="5">
        <v>89559</v>
      </c>
      <c r="L165" s="5">
        <v>92644</v>
      </c>
      <c r="M165" s="5">
        <v>89249</v>
      </c>
      <c r="N165" s="5">
        <v>92253</v>
      </c>
      <c r="O165" s="5">
        <v>89624</v>
      </c>
      <c r="P165" s="5">
        <v>88681</v>
      </c>
      <c r="Q165" s="5">
        <v>88427</v>
      </c>
      <c r="R165" s="5">
        <v>85520</v>
      </c>
      <c r="S165" s="5">
        <v>86689</v>
      </c>
      <c r="T165" s="5">
        <v>84289</v>
      </c>
      <c r="U165" s="5">
        <v>81346</v>
      </c>
      <c r="V165" s="5">
        <v>79254</v>
      </c>
      <c r="W165" s="5">
        <v>74808</v>
      </c>
      <c r="X165" s="5">
        <v>72659</v>
      </c>
      <c r="Y165" s="5">
        <v>74450</v>
      </c>
      <c r="Z165" s="5">
        <v>75131</v>
      </c>
      <c r="AA165" s="5">
        <v>74363</v>
      </c>
      <c r="AB165" s="5">
        <v>72850</v>
      </c>
      <c r="AC165" s="5" t="s">
        <v>220</v>
      </c>
      <c r="AD165" s="5" t="s">
        <v>220</v>
      </c>
      <c r="AE165" s="5" t="s">
        <v>220</v>
      </c>
      <c r="AF165" s="5" t="s">
        <v>220</v>
      </c>
      <c r="AG165" s="5" t="s">
        <v>220</v>
      </c>
      <c r="AH165" s="5" t="s">
        <v>220</v>
      </c>
      <c r="AI165" s="5">
        <v>784218</v>
      </c>
      <c r="AJ165" s="5">
        <v>801642</v>
      </c>
      <c r="AK165" s="5">
        <v>847824</v>
      </c>
      <c r="AL165" s="5">
        <v>820880</v>
      </c>
      <c r="AM165" s="5">
        <v>788342</v>
      </c>
      <c r="AN165" s="5">
        <v>770427</v>
      </c>
      <c r="AO165" s="5">
        <v>687209</v>
      </c>
      <c r="AP165" s="5">
        <v>682951</v>
      </c>
      <c r="AQ165" s="5">
        <v>671418</v>
      </c>
      <c r="AR165" s="5">
        <v>668138</v>
      </c>
      <c r="AS165" s="5">
        <v>644119</v>
      </c>
      <c r="AT165" s="5">
        <v>682373</v>
      </c>
      <c r="AU165" s="5">
        <v>652381</v>
      </c>
      <c r="AV165" s="5">
        <v>644175</v>
      </c>
      <c r="AW165" s="5">
        <v>587288</v>
      </c>
      <c r="AX165" s="5">
        <v>583253</v>
      </c>
      <c r="AY165" s="5">
        <v>564979</v>
      </c>
      <c r="AZ165" s="5">
        <v>547157</v>
      </c>
      <c r="BA165" s="5">
        <v>546461</v>
      </c>
      <c r="BB165" s="5">
        <v>552552</v>
      </c>
      <c r="BC165" s="5">
        <v>532335</v>
      </c>
      <c r="BD165" s="5">
        <v>552801</v>
      </c>
      <c r="BE165" s="5">
        <v>556735</v>
      </c>
      <c r="BF165" s="5">
        <v>546572</v>
      </c>
      <c r="BG165" s="5">
        <v>557673</v>
      </c>
      <c r="BH165" s="5">
        <v>545162</v>
      </c>
      <c r="BI165" s="5" t="s">
        <v>220</v>
      </c>
      <c r="BJ165" s="5" t="s">
        <v>220</v>
      </c>
      <c r="BK165" s="5" t="s">
        <v>220</v>
      </c>
      <c r="BL165" s="5" t="s">
        <v>220</v>
      </c>
      <c r="BM165" s="5" t="s">
        <v>220</v>
      </c>
      <c r="BN165" s="5" t="s">
        <v>220</v>
      </c>
      <c r="BO165" s="6">
        <v>12.242212491775749</v>
      </c>
      <c r="BP165" s="6">
        <v>12.296806054093601</v>
      </c>
      <c r="BQ165" s="6">
        <v>11.9960634072616</v>
      </c>
      <c r="BR165" s="6">
        <v>11.29635653871177</v>
      </c>
      <c r="BS165" s="6">
        <v>11.078405445493321</v>
      </c>
      <c r="BT165" s="6">
        <v>10.755111372395319</v>
      </c>
      <c r="BU165" s="6">
        <v>10.496162098790011</v>
      </c>
      <c r="BV165" s="6">
        <v>9.9101243298992401</v>
      </c>
      <c r="BW165" s="6">
        <v>9.8594222802845</v>
      </c>
      <c r="BX165" s="6">
        <v>10.52955399162385</v>
      </c>
      <c r="BY165" s="6">
        <v>9.0264316687021697</v>
      </c>
      <c r="BZ165" s="6">
        <v>7.9878161143810997</v>
      </c>
      <c r="CA165" s="6">
        <v>8.0915826118004102</v>
      </c>
      <c r="CB165" s="6">
        <v>7.0184143164826702</v>
      </c>
      <c r="CC165" s="6">
        <v>6.8406708358306796</v>
      </c>
      <c r="CD165" s="6">
        <v>6.8416744621141197</v>
      </c>
      <c r="CE165" s="6">
        <v>6.5233942414174901</v>
      </c>
      <c r="CF165" s="6">
        <v>6.4278850146519702</v>
      </c>
      <c r="CG165" s="6">
        <v>6.6419983773018902</v>
      </c>
      <c r="CH165" s="6">
        <v>6.5965124788654199</v>
      </c>
      <c r="CI165" s="6" t="s">
        <v>220</v>
      </c>
      <c r="CJ165" s="6" t="s">
        <v>220</v>
      </c>
      <c r="CK165" s="6" t="s">
        <v>220</v>
      </c>
      <c r="CL165" s="6" t="s">
        <v>220</v>
      </c>
      <c r="CM165" s="6" t="s">
        <v>220</v>
      </c>
      <c r="CN165" s="6" t="s">
        <v>220</v>
      </c>
      <c r="CO165" s="6" t="s">
        <v>220</v>
      </c>
      <c r="CP165" s="6" t="s">
        <v>220</v>
      </c>
      <c r="CQ165" s="6" t="s">
        <v>220</v>
      </c>
      <c r="CR165" s="6" t="s">
        <v>220</v>
      </c>
      <c r="CS165" s="6" t="s">
        <v>220</v>
      </c>
      <c r="CT165" s="6" t="s">
        <v>220</v>
      </c>
      <c r="CU165" s="6">
        <v>7.3827685669035903</v>
      </c>
      <c r="CV165" s="6">
        <v>7.7992420556807103</v>
      </c>
      <c r="CW165" s="6">
        <v>7.9279253775707996</v>
      </c>
      <c r="CX165" s="6">
        <v>7.5060910242666399</v>
      </c>
      <c r="CY165" s="6">
        <v>7.4581843920531901</v>
      </c>
      <c r="CZ165" s="6">
        <v>7.1060593670782497</v>
      </c>
      <c r="DA165" s="6">
        <v>7.1192315583759802</v>
      </c>
      <c r="DB165" s="6">
        <v>6.7162944340077102</v>
      </c>
      <c r="DC165" s="6">
        <v>6.82540533616912</v>
      </c>
      <c r="DD165" s="6">
        <v>7.59663422825823</v>
      </c>
      <c r="DE165" s="6">
        <v>6.02823391329862</v>
      </c>
      <c r="DF165" s="6">
        <v>5.5359751924533898</v>
      </c>
      <c r="DG165" s="6">
        <v>5.5939818328722097</v>
      </c>
      <c r="DH165" s="6">
        <v>4.7856486426069802</v>
      </c>
      <c r="DI165" s="6">
        <v>4.66347005217201</v>
      </c>
      <c r="DJ165" s="6">
        <v>4.7408243078046697</v>
      </c>
      <c r="DK165" s="6">
        <v>4.4773345557976398</v>
      </c>
      <c r="DL165" s="6">
        <v>4.41774481547343</v>
      </c>
      <c r="DM165" s="6">
        <v>4.6636447980734204</v>
      </c>
      <c r="DN165" s="6">
        <v>4.4281805151370301</v>
      </c>
      <c r="DO165" s="6" t="s">
        <v>220</v>
      </c>
      <c r="DP165" s="6" t="s">
        <v>220</v>
      </c>
      <c r="DQ165" s="6" t="s">
        <v>220</v>
      </c>
      <c r="DR165" s="6" t="s">
        <v>220</v>
      </c>
      <c r="DS165" s="6" t="s">
        <v>220</v>
      </c>
      <c r="DT165" s="6" t="s">
        <v>220</v>
      </c>
      <c r="DU165" s="6" t="s">
        <v>220</v>
      </c>
      <c r="DV165" s="6" t="s">
        <v>220</v>
      </c>
      <c r="DW165" s="6" t="s">
        <v>220</v>
      </c>
      <c r="DX165" s="6" t="s">
        <v>220</v>
      </c>
      <c r="DY165" s="6" t="s">
        <v>220</v>
      </c>
      <c r="DZ165" s="6" t="s">
        <v>220</v>
      </c>
      <c r="EA165" s="6">
        <v>12.242212491775756</v>
      </c>
      <c r="EB165" s="6">
        <v>12.296806054093601</v>
      </c>
      <c r="EC165" s="6">
        <v>11.996063407261607</v>
      </c>
      <c r="ED165" s="6">
        <v>11.296356538711777</v>
      </c>
      <c r="EE165" s="6">
        <v>11.078405445493326</v>
      </c>
      <c r="EF165" s="6">
        <v>10.755111372395323</v>
      </c>
      <c r="EG165" s="6">
        <v>10.496162098790011</v>
      </c>
      <c r="EH165" s="6">
        <v>9.9101243298992436</v>
      </c>
      <c r="EI165" s="6">
        <v>9.8594222802845053</v>
      </c>
      <c r="EJ165" s="6">
        <v>10.52955399162385</v>
      </c>
      <c r="EK165" s="6">
        <v>9.0264316687021697</v>
      </c>
      <c r="EL165" s="6">
        <v>7.9878161143811042</v>
      </c>
      <c r="EM165" s="6">
        <v>8.0915826118004102</v>
      </c>
      <c r="EN165" s="6">
        <v>7.0184143164826738</v>
      </c>
      <c r="EO165" s="6">
        <v>6.8406708358306849</v>
      </c>
      <c r="EP165" s="6">
        <v>6.841674462114125</v>
      </c>
      <c r="EQ165" s="6">
        <v>6.5233942414174972</v>
      </c>
      <c r="ER165" s="6">
        <v>6.427885014651971</v>
      </c>
      <c r="ES165" s="6">
        <v>6.6419983773018956</v>
      </c>
      <c r="ET165" s="6">
        <v>6.5965124788654199</v>
      </c>
      <c r="EU165" s="6" t="s">
        <v>220</v>
      </c>
      <c r="EV165" s="6" t="s">
        <v>220</v>
      </c>
      <c r="EW165" s="6" t="s">
        <v>220</v>
      </c>
      <c r="EX165" s="6" t="s">
        <v>220</v>
      </c>
      <c r="EY165" s="6" t="s">
        <v>220</v>
      </c>
      <c r="EZ165" s="6" t="s">
        <v>220</v>
      </c>
      <c r="FA165" s="6" t="s">
        <v>220</v>
      </c>
      <c r="FB165" s="6" t="s">
        <v>220</v>
      </c>
      <c r="FC165" s="6" t="s">
        <v>220</v>
      </c>
      <c r="FD165" s="6" t="s">
        <v>220</v>
      </c>
      <c r="FE165" s="6" t="s">
        <v>220</v>
      </c>
      <c r="FF165" s="6" t="s">
        <v>220</v>
      </c>
      <c r="FG165" s="6">
        <v>7.3827685669035903</v>
      </c>
      <c r="FH165" s="6">
        <v>7.7992420556807156</v>
      </c>
      <c r="FI165" s="6">
        <v>7.9279253775708076</v>
      </c>
      <c r="FJ165" s="6">
        <v>7.5060910242666408</v>
      </c>
      <c r="FK165" s="6">
        <v>7.4581843920531954</v>
      </c>
      <c r="FL165" s="6">
        <v>7.1060593670782568</v>
      </c>
      <c r="FM165" s="6">
        <v>7.119231558375982</v>
      </c>
      <c r="FN165" s="6">
        <v>6.7162944340077111</v>
      </c>
      <c r="FO165" s="6">
        <v>6.8254053361691227</v>
      </c>
      <c r="FP165" s="6">
        <v>7.5966342282582344</v>
      </c>
      <c r="FQ165" s="6">
        <v>6.0282339132986298</v>
      </c>
      <c r="FR165" s="6">
        <v>5.5359751924533942</v>
      </c>
      <c r="FS165" s="6">
        <v>5.5939818328722177</v>
      </c>
      <c r="FT165" s="6">
        <v>4.7856486426069891</v>
      </c>
      <c r="FU165" s="6">
        <v>4.663470052172018</v>
      </c>
      <c r="FV165" s="6">
        <v>4.740824307804675</v>
      </c>
      <c r="FW165" s="6">
        <v>4.4773345557976487</v>
      </c>
      <c r="FX165" s="6">
        <v>4.417744815473438</v>
      </c>
      <c r="FY165" s="6">
        <v>4.6636447980734212</v>
      </c>
      <c r="FZ165" s="6">
        <v>4.4281805151370373</v>
      </c>
      <c r="GA165" s="6" t="s">
        <v>220</v>
      </c>
      <c r="GB165" s="6" t="s">
        <v>220</v>
      </c>
      <c r="GC165" s="6" t="s">
        <v>220</v>
      </c>
      <c r="GD165" s="6" t="s">
        <v>220</v>
      </c>
      <c r="GE165" s="6" t="s">
        <v>220</v>
      </c>
      <c r="GF165" s="6" t="s">
        <v>220</v>
      </c>
      <c r="GG165" s="6" t="s">
        <v>220</v>
      </c>
      <c r="GH165" s="6" t="s">
        <v>220</v>
      </c>
      <c r="GI165" s="6" t="s">
        <v>220</v>
      </c>
      <c r="GJ165" s="6" t="s">
        <v>220</v>
      </c>
      <c r="GK165" s="6" t="s">
        <v>220</v>
      </c>
      <c r="GL165" s="6" t="s">
        <v>220</v>
      </c>
      <c r="GM165" s="5">
        <v>12728</v>
      </c>
      <c r="GN165" s="5">
        <v>12675</v>
      </c>
      <c r="GO165" s="5">
        <v>12626</v>
      </c>
      <c r="GP165" s="5">
        <v>12565</v>
      </c>
      <c r="GQ165" s="5">
        <v>12559</v>
      </c>
      <c r="GR165" s="5">
        <v>12518</v>
      </c>
      <c r="GS165" s="5">
        <v>12530</v>
      </c>
      <c r="GT165" s="5">
        <v>12532</v>
      </c>
      <c r="GU165" s="5">
        <v>12542</v>
      </c>
      <c r="GV165" s="5">
        <v>12567</v>
      </c>
      <c r="GW165" s="5">
        <v>12544</v>
      </c>
      <c r="GX165" s="5">
        <v>12528</v>
      </c>
      <c r="GY165" s="5">
        <v>12526</v>
      </c>
      <c r="GZ165" s="5">
        <v>12474</v>
      </c>
      <c r="HA165" s="5">
        <v>12462</v>
      </c>
      <c r="HB165" s="5">
        <v>12426</v>
      </c>
      <c r="HC165" s="5">
        <v>12447</v>
      </c>
      <c r="HD165" s="5">
        <v>12382</v>
      </c>
      <c r="HE165" s="5">
        <v>12363</v>
      </c>
      <c r="HF165" s="5">
        <v>12267</v>
      </c>
      <c r="HG165" s="5" t="s">
        <v>220</v>
      </c>
      <c r="HH165" s="5" t="s">
        <v>220</v>
      </c>
      <c r="HI165" s="5" t="s">
        <v>220</v>
      </c>
      <c r="HJ165" s="5" t="s">
        <v>220</v>
      </c>
      <c r="HK165" s="5" t="s">
        <v>220</v>
      </c>
      <c r="HL165" s="5" t="s">
        <v>220</v>
      </c>
      <c r="HM165" s="5" t="s">
        <v>220</v>
      </c>
      <c r="HN165" s="5" t="s">
        <v>220</v>
      </c>
      <c r="HO165" s="5" t="s">
        <v>220</v>
      </c>
      <c r="HP165" s="5" t="s">
        <v>220</v>
      </c>
      <c r="HQ165" s="5" t="s">
        <v>220</v>
      </c>
      <c r="HR165" s="5" t="s">
        <v>220</v>
      </c>
      <c r="HS165" s="5">
        <v>14952</v>
      </c>
      <c r="HT165" s="5">
        <v>14847</v>
      </c>
      <c r="HU165" s="5">
        <v>14782</v>
      </c>
      <c r="HV165" s="5">
        <v>14714</v>
      </c>
      <c r="HW165" s="5">
        <v>14704</v>
      </c>
      <c r="HX165" s="5">
        <v>14671</v>
      </c>
      <c r="HY165" s="5">
        <v>14664</v>
      </c>
      <c r="HZ165" s="5">
        <v>14648</v>
      </c>
      <c r="IA165" s="5">
        <v>14647</v>
      </c>
      <c r="IB165" s="5">
        <v>14662</v>
      </c>
      <c r="IC165" s="5">
        <v>14665</v>
      </c>
      <c r="ID165" s="5">
        <v>14602</v>
      </c>
      <c r="IE165" s="5">
        <v>14579</v>
      </c>
      <c r="IF165" s="5">
        <v>14508</v>
      </c>
      <c r="IG165" s="5">
        <v>14458</v>
      </c>
      <c r="IH165" s="5">
        <v>14393</v>
      </c>
      <c r="II165" s="5">
        <v>14432</v>
      </c>
      <c r="IJ165" s="5">
        <v>14337</v>
      </c>
      <c r="IK165" s="5">
        <v>14292</v>
      </c>
      <c r="IL165" s="5">
        <v>14150</v>
      </c>
      <c r="IM165" s="5" t="s">
        <v>220</v>
      </c>
      <c r="IN165" s="5" t="s">
        <v>220</v>
      </c>
      <c r="IO165" s="5" t="s">
        <v>220</v>
      </c>
      <c r="IP165" s="5" t="s">
        <v>220</v>
      </c>
      <c r="IQ165" s="5" t="s">
        <v>220</v>
      </c>
      <c r="IR165" s="5" t="s">
        <v>220</v>
      </c>
      <c r="IS165" s="5" t="s">
        <v>220</v>
      </c>
      <c r="IT165" s="5" t="s">
        <v>220</v>
      </c>
      <c r="IU165" s="5" t="s">
        <v>220</v>
      </c>
      <c r="IV165" s="5" t="s">
        <v>220</v>
      </c>
      <c r="IW165" s="5" t="s">
        <v>220</v>
      </c>
      <c r="IX165" s="5" t="s">
        <v>220</v>
      </c>
      <c r="IY165">
        <v>784218</v>
      </c>
      <c r="IZ165">
        <v>801642</v>
      </c>
      <c r="JA165">
        <v>847788</v>
      </c>
      <c r="JB165">
        <v>820880</v>
      </c>
      <c r="JC165">
        <v>788342</v>
      </c>
      <c r="JD165">
        <v>770427</v>
      </c>
      <c r="JE165">
        <v>687209</v>
      </c>
      <c r="JF165">
        <v>682951</v>
      </c>
      <c r="JG165">
        <v>671418</v>
      </c>
      <c r="JH165">
        <v>668138</v>
      </c>
      <c r="JI165">
        <v>644119</v>
      </c>
      <c r="JJ165">
        <v>682373</v>
      </c>
      <c r="JK165">
        <v>653488</v>
      </c>
      <c r="JL165">
        <v>644176</v>
      </c>
      <c r="JM165">
        <v>587288</v>
      </c>
      <c r="JN165">
        <v>583253</v>
      </c>
      <c r="JO165">
        <v>564979</v>
      </c>
      <c r="JP165">
        <v>547157</v>
      </c>
      <c r="JQ165">
        <v>546461</v>
      </c>
      <c r="JR165">
        <v>552552</v>
      </c>
      <c r="JS165" t="s">
        <v>220</v>
      </c>
      <c r="JT165" t="s">
        <v>220</v>
      </c>
      <c r="JU165" t="s">
        <v>220</v>
      </c>
      <c r="JV165" t="s">
        <v>220</v>
      </c>
      <c r="JW165" t="s">
        <v>220</v>
      </c>
      <c r="JX165" t="s">
        <v>220</v>
      </c>
      <c r="JY165" t="s">
        <v>220</v>
      </c>
      <c r="JZ165" t="s">
        <v>220</v>
      </c>
      <c r="KA165" t="s">
        <v>220</v>
      </c>
      <c r="KB165" t="s">
        <v>220</v>
      </c>
      <c r="KC165" t="s">
        <v>220</v>
      </c>
      <c r="KD165" t="s">
        <v>220</v>
      </c>
    </row>
    <row r="166" spans="1:290" hidden="1" x14ac:dyDescent="0.3">
      <c r="A166" s="1" t="s">
        <v>164</v>
      </c>
      <c r="B166" s="2">
        <v>3010781</v>
      </c>
      <c r="C166" s="5">
        <v>9584236</v>
      </c>
      <c r="D166" s="5">
        <v>9418149</v>
      </c>
      <c r="E166" s="5">
        <v>9029286</v>
      </c>
      <c r="F166" s="5">
        <v>9187440</v>
      </c>
      <c r="G166" s="5">
        <v>9045021</v>
      </c>
      <c r="H166" s="5">
        <v>8655850</v>
      </c>
      <c r="I166" s="5">
        <v>8469567</v>
      </c>
      <c r="J166" s="5">
        <v>8395166</v>
      </c>
      <c r="K166" s="5">
        <v>8717992</v>
      </c>
      <c r="L166" s="5">
        <v>9184729</v>
      </c>
      <c r="M166" s="5">
        <v>8666471</v>
      </c>
      <c r="N166" s="5">
        <v>8546468</v>
      </c>
      <c r="O166" s="5">
        <v>8871217</v>
      </c>
      <c r="P166" s="5">
        <v>8720867</v>
      </c>
      <c r="Q166" s="5">
        <v>8558461</v>
      </c>
      <c r="R166" s="5">
        <v>8292829</v>
      </c>
      <c r="S166" s="5">
        <v>8264748</v>
      </c>
      <c r="T166" s="5">
        <v>8046430</v>
      </c>
      <c r="U166" s="5">
        <v>7594089</v>
      </c>
      <c r="V166" s="5">
        <v>7368852</v>
      </c>
      <c r="W166" s="5">
        <v>6967174</v>
      </c>
      <c r="X166" s="5">
        <v>7050418</v>
      </c>
      <c r="Y166" s="5">
        <v>6499820</v>
      </c>
      <c r="Z166" s="5">
        <v>6606502</v>
      </c>
      <c r="AA166" s="5">
        <v>6351642</v>
      </c>
      <c r="AB166" s="5">
        <v>5946904</v>
      </c>
      <c r="AC166" s="5">
        <v>5705620</v>
      </c>
      <c r="AD166" s="5">
        <v>5559833</v>
      </c>
      <c r="AE166" s="5">
        <v>5507134</v>
      </c>
      <c r="AF166" s="5">
        <v>5411583</v>
      </c>
      <c r="AG166" s="5">
        <v>5213947</v>
      </c>
      <c r="AH166" s="5">
        <v>4966590</v>
      </c>
      <c r="AI166" s="5">
        <v>19938768</v>
      </c>
      <c r="AJ166" s="5">
        <v>19917619</v>
      </c>
      <c r="AK166" s="5">
        <v>19425418</v>
      </c>
      <c r="AL166" s="5">
        <v>19440142</v>
      </c>
      <c r="AM166" s="5">
        <v>19121762</v>
      </c>
      <c r="AN166" s="5">
        <v>18784911</v>
      </c>
      <c r="AO166" s="5">
        <v>18639927</v>
      </c>
      <c r="AP166" s="5">
        <v>18675641</v>
      </c>
      <c r="AQ166" s="5">
        <v>18916429</v>
      </c>
      <c r="AR166" s="5">
        <v>19728981</v>
      </c>
      <c r="AS166" s="5">
        <v>19215126</v>
      </c>
      <c r="AT166" s="5">
        <v>19873576</v>
      </c>
      <c r="AU166" s="5">
        <v>20437893</v>
      </c>
      <c r="AV166" s="5">
        <v>19887199</v>
      </c>
      <c r="AW166" s="5">
        <v>19685284</v>
      </c>
      <c r="AX166" s="5">
        <v>19101493</v>
      </c>
      <c r="AY166" s="5">
        <v>18933608</v>
      </c>
      <c r="AZ166" s="5">
        <v>19008852</v>
      </c>
      <c r="BA166" s="5">
        <v>18474579</v>
      </c>
      <c r="BB166" s="5">
        <v>19201766</v>
      </c>
      <c r="BC166" s="5">
        <v>17965155</v>
      </c>
      <c r="BD166" s="5">
        <v>18513335</v>
      </c>
      <c r="BE166" s="5">
        <v>18250282</v>
      </c>
      <c r="BF166" s="5">
        <v>18170312</v>
      </c>
      <c r="BG166" s="5">
        <v>17306148</v>
      </c>
      <c r="BH166" s="5">
        <v>16033650</v>
      </c>
      <c r="BI166" s="5">
        <v>15776628</v>
      </c>
      <c r="BJ166" s="5">
        <v>16261796</v>
      </c>
      <c r="BK166" s="5">
        <v>16029071</v>
      </c>
      <c r="BL166" s="5">
        <v>15556174</v>
      </c>
      <c r="BM166" s="5">
        <v>15894668</v>
      </c>
      <c r="BN166" s="5">
        <v>16327320</v>
      </c>
      <c r="BO166" s="6">
        <v>10.931700763628941</v>
      </c>
      <c r="BP166" s="6">
        <v>11.332386013430019</v>
      </c>
      <c r="BQ166" s="6">
        <v>11.137591610233629</v>
      </c>
      <c r="BR166" s="6">
        <v>11.271344357078791</v>
      </c>
      <c r="BS166" s="6">
        <v>11.500946211180709</v>
      </c>
      <c r="BT166" s="6">
        <v>11.640335726705059</v>
      </c>
      <c r="BU166" s="6">
        <v>11.061167589795319</v>
      </c>
      <c r="BV166" s="6">
        <v>11.422704446820941</v>
      </c>
      <c r="BW166" s="6">
        <v>11.41027658662682</v>
      </c>
      <c r="BX166" s="6">
        <v>11.976216173607289</v>
      </c>
      <c r="BY166" s="6">
        <v>12.49019352860004</v>
      </c>
      <c r="BZ166" s="6">
        <v>11.48676856919138</v>
      </c>
      <c r="CA166" s="6">
        <v>11.47464885595741</v>
      </c>
      <c r="CB166" s="6">
        <v>10.970698211542491</v>
      </c>
      <c r="CC166" s="6">
        <v>9.7926601523334593</v>
      </c>
      <c r="CD166" s="6">
        <v>9.8907260718869203</v>
      </c>
      <c r="CE166" s="6">
        <v>9.2852800835548699</v>
      </c>
      <c r="CF166" s="6">
        <v>9.3698199077106192</v>
      </c>
      <c r="CG166" s="6">
        <v>8.6877701854692493</v>
      </c>
      <c r="CH166" s="6">
        <v>8.3226668143151699</v>
      </c>
      <c r="CI166" s="6" t="s">
        <v>220</v>
      </c>
      <c r="CJ166" s="6" t="s">
        <v>220</v>
      </c>
      <c r="CK166" s="6" t="s">
        <v>220</v>
      </c>
      <c r="CL166" s="6" t="s">
        <v>220</v>
      </c>
      <c r="CM166" s="6" t="s">
        <v>220</v>
      </c>
      <c r="CN166" s="6" t="s">
        <v>220</v>
      </c>
      <c r="CO166" s="6" t="s">
        <v>220</v>
      </c>
      <c r="CP166" s="6" t="s">
        <v>220</v>
      </c>
      <c r="CQ166" s="6" t="s">
        <v>220</v>
      </c>
      <c r="CR166" s="6" t="s">
        <v>220</v>
      </c>
      <c r="CS166" s="6" t="s">
        <v>220</v>
      </c>
      <c r="CT166" s="6" t="s">
        <v>220</v>
      </c>
      <c r="CU166" s="6">
        <v>9.8559981625153803</v>
      </c>
      <c r="CV166" s="6">
        <v>10.17997435137797</v>
      </c>
      <c r="CW166" s="6">
        <v>10.073839874115761</v>
      </c>
      <c r="CX166" s="6">
        <v>10.345917042401609</v>
      </c>
      <c r="CY166" s="6">
        <v>10.586240246349741</v>
      </c>
      <c r="CZ166" s="6">
        <v>10.701932052481141</v>
      </c>
      <c r="DA166" s="6">
        <v>10.281120372390371</v>
      </c>
      <c r="DB166" s="6">
        <v>10.61309997837964</v>
      </c>
      <c r="DC166" s="6">
        <v>10.635805000644</v>
      </c>
      <c r="DD166" s="6">
        <v>11.18383558361319</v>
      </c>
      <c r="DE166" s="6">
        <v>11.64282059308362</v>
      </c>
      <c r="DF166" s="6">
        <v>10.51368367061874</v>
      </c>
      <c r="DG166" s="6">
        <v>10.51171844542343</v>
      </c>
      <c r="DH166" s="6">
        <v>10.031030644627521</v>
      </c>
      <c r="DI166" s="6">
        <v>8.8099268199064902</v>
      </c>
      <c r="DJ166" s="6">
        <v>8.8457080372974008</v>
      </c>
      <c r="DK166" s="6">
        <v>8.2566983271203007</v>
      </c>
      <c r="DL166" s="6">
        <v>8.3064344267325101</v>
      </c>
      <c r="DM166" s="6">
        <v>7.6654667011937496</v>
      </c>
      <c r="DN166" s="6">
        <v>7.2706826478886102</v>
      </c>
      <c r="DO166" s="6" t="s">
        <v>220</v>
      </c>
      <c r="DP166" s="6" t="s">
        <v>220</v>
      </c>
      <c r="DQ166" s="6" t="s">
        <v>220</v>
      </c>
      <c r="DR166" s="6" t="s">
        <v>220</v>
      </c>
      <c r="DS166" s="6" t="s">
        <v>220</v>
      </c>
      <c r="DT166" s="6" t="s">
        <v>220</v>
      </c>
      <c r="DU166" s="6" t="s">
        <v>220</v>
      </c>
      <c r="DV166" s="6" t="s">
        <v>220</v>
      </c>
      <c r="DW166" s="6" t="s">
        <v>220</v>
      </c>
      <c r="DX166" s="6" t="s">
        <v>220</v>
      </c>
      <c r="DY166" s="6" t="s">
        <v>220</v>
      </c>
      <c r="DZ166" s="6" t="s">
        <v>220</v>
      </c>
      <c r="EA166" s="6">
        <v>10.931700763628942</v>
      </c>
      <c r="EB166" s="6">
        <v>11.332386013430028</v>
      </c>
      <c r="EC166" s="6">
        <v>11.137591610233633</v>
      </c>
      <c r="ED166" s="6">
        <v>11.271344357078794</v>
      </c>
      <c r="EE166" s="6">
        <v>11.500946211180715</v>
      </c>
      <c r="EF166" s="6">
        <v>11.640335726705061</v>
      </c>
      <c r="EG166" s="6">
        <v>11.061167589795323</v>
      </c>
      <c r="EH166" s="6">
        <v>11.422704446820944</v>
      </c>
      <c r="EI166" s="6">
        <v>11.410276586626829</v>
      </c>
      <c r="EJ166" s="6">
        <v>11.9762161736073</v>
      </c>
      <c r="EK166" s="6">
        <v>12.490193528600049</v>
      </c>
      <c r="EL166" s="6">
        <v>11.486768569191391</v>
      </c>
      <c r="EM166" s="6">
        <v>11.474648855957419</v>
      </c>
      <c r="EN166" s="6">
        <v>10.9706982115425</v>
      </c>
      <c r="EO166" s="6">
        <v>9.7926601523334629</v>
      </c>
      <c r="EP166" s="6">
        <v>9.8907260718869274</v>
      </c>
      <c r="EQ166" s="6">
        <v>9.285280083554877</v>
      </c>
      <c r="ER166" s="6">
        <v>9.3698199077106246</v>
      </c>
      <c r="ES166" s="6">
        <v>8.6877701854692511</v>
      </c>
      <c r="ET166" s="6">
        <v>8.3226668143151734</v>
      </c>
      <c r="EU166" s="6" t="s">
        <v>220</v>
      </c>
      <c r="EV166" s="6" t="s">
        <v>220</v>
      </c>
      <c r="EW166" s="6" t="s">
        <v>220</v>
      </c>
      <c r="EX166" s="6" t="s">
        <v>220</v>
      </c>
      <c r="EY166" s="6" t="s">
        <v>220</v>
      </c>
      <c r="EZ166" s="6" t="s">
        <v>220</v>
      </c>
      <c r="FA166" s="6" t="s">
        <v>220</v>
      </c>
      <c r="FB166" s="6" t="s">
        <v>220</v>
      </c>
      <c r="FC166" s="6" t="s">
        <v>220</v>
      </c>
      <c r="FD166" s="6" t="s">
        <v>220</v>
      </c>
      <c r="FE166" s="6" t="s">
        <v>220</v>
      </c>
      <c r="FF166" s="6" t="s">
        <v>220</v>
      </c>
      <c r="FG166" s="6">
        <v>9.8559981625153839</v>
      </c>
      <c r="FH166" s="6">
        <v>10.179974351377972</v>
      </c>
      <c r="FI166" s="6">
        <v>10.073839874115766</v>
      </c>
      <c r="FJ166" s="6">
        <v>10.345917042401618</v>
      </c>
      <c r="FK166" s="6">
        <v>10.586240246349744</v>
      </c>
      <c r="FL166" s="6">
        <v>10.701932052481146</v>
      </c>
      <c r="FM166" s="6">
        <v>10.281120372390372</v>
      </c>
      <c r="FN166" s="6">
        <v>10.613099978379648</v>
      </c>
      <c r="FO166" s="6">
        <v>10.635805000644003</v>
      </c>
      <c r="FP166" s="6">
        <v>11.183835583613197</v>
      </c>
      <c r="FQ166" s="6">
        <v>11.642820593083629</v>
      </c>
      <c r="FR166" s="6">
        <v>10.513683670618741</v>
      </c>
      <c r="FS166" s="6">
        <v>10.511718445423439</v>
      </c>
      <c r="FT166" s="6">
        <v>10.031030644627529</v>
      </c>
      <c r="FU166" s="6">
        <v>8.8099268199064955</v>
      </c>
      <c r="FV166" s="6">
        <v>8.845708037297408</v>
      </c>
      <c r="FW166" s="6">
        <v>8.256698327120306</v>
      </c>
      <c r="FX166" s="6">
        <v>8.3064344267325101</v>
      </c>
      <c r="FY166" s="6">
        <v>7.6654667011937532</v>
      </c>
      <c r="FZ166" s="6">
        <v>7.2706826478886111</v>
      </c>
      <c r="GA166" s="6" t="s">
        <v>220</v>
      </c>
      <c r="GB166" s="6" t="s">
        <v>220</v>
      </c>
      <c r="GC166" s="6" t="s">
        <v>220</v>
      </c>
      <c r="GD166" s="6" t="s">
        <v>220</v>
      </c>
      <c r="GE166" s="6" t="s">
        <v>220</v>
      </c>
      <c r="GF166" s="6" t="s">
        <v>220</v>
      </c>
      <c r="GG166" s="6" t="s">
        <v>220</v>
      </c>
      <c r="GH166" s="6" t="s">
        <v>220</v>
      </c>
      <c r="GI166" s="6" t="s">
        <v>220</v>
      </c>
      <c r="GJ166" s="6" t="s">
        <v>220</v>
      </c>
      <c r="GK166" s="6" t="s">
        <v>220</v>
      </c>
      <c r="GL166" s="6" t="s">
        <v>220</v>
      </c>
      <c r="GM166" s="5">
        <v>685122</v>
      </c>
      <c r="GN166" s="5">
        <v>677639</v>
      </c>
      <c r="GO166" s="5">
        <v>659393</v>
      </c>
      <c r="GP166" s="5">
        <v>646221</v>
      </c>
      <c r="GQ166" s="5">
        <v>635403</v>
      </c>
      <c r="GR166" s="5">
        <v>623846</v>
      </c>
      <c r="GS166" s="5">
        <v>613206</v>
      </c>
      <c r="GT166" s="5">
        <v>603594</v>
      </c>
      <c r="GU166" s="5">
        <v>595914</v>
      </c>
      <c r="GV166" s="5">
        <v>591554</v>
      </c>
      <c r="GW166" s="5">
        <v>587396</v>
      </c>
      <c r="GX166" s="5">
        <v>587602</v>
      </c>
      <c r="GY166" s="5">
        <v>586776</v>
      </c>
      <c r="GZ166" s="5">
        <v>575111</v>
      </c>
      <c r="HA166" s="5">
        <v>558728</v>
      </c>
      <c r="HB166" s="5">
        <v>544313</v>
      </c>
      <c r="HC166" s="5">
        <v>531257</v>
      </c>
      <c r="HD166" s="5">
        <v>518554</v>
      </c>
      <c r="HE166" s="5">
        <v>505964</v>
      </c>
      <c r="HF166" s="5">
        <v>491925</v>
      </c>
      <c r="HG166" s="5" t="s">
        <v>220</v>
      </c>
      <c r="HH166" s="5" t="s">
        <v>220</v>
      </c>
      <c r="HI166" s="5" t="s">
        <v>220</v>
      </c>
      <c r="HJ166" s="5" t="s">
        <v>220</v>
      </c>
      <c r="HK166" s="5" t="s">
        <v>220</v>
      </c>
      <c r="HL166" s="5" t="s">
        <v>220</v>
      </c>
      <c r="HM166" s="5" t="s">
        <v>220</v>
      </c>
      <c r="HN166" s="5" t="s">
        <v>220</v>
      </c>
      <c r="HO166" s="5" t="s">
        <v>220</v>
      </c>
      <c r="HP166" s="5" t="s">
        <v>220</v>
      </c>
      <c r="HQ166" s="5" t="s">
        <v>220</v>
      </c>
      <c r="HR166" s="5" t="s">
        <v>220</v>
      </c>
      <c r="HS166" s="5">
        <v>771959</v>
      </c>
      <c r="HT166" s="5">
        <v>763571</v>
      </c>
      <c r="HU166" s="5">
        <v>744691</v>
      </c>
      <c r="HV166" s="5">
        <v>730504</v>
      </c>
      <c r="HW166" s="5">
        <v>718713</v>
      </c>
      <c r="HX166" s="5">
        <v>706160</v>
      </c>
      <c r="HY166" s="5">
        <v>694735</v>
      </c>
      <c r="HZ166" s="5">
        <v>684236</v>
      </c>
      <c r="IA166" s="5">
        <v>675799</v>
      </c>
      <c r="IB166" s="5">
        <v>670991</v>
      </c>
      <c r="IC166" s="5">
        <v>666747</v>
      </c>
      <c r="ID166" s="5">
        <v>667266</v>
      </c>
      <c r="IE166" s="5">
        <v>666354</v>
      </c>
      <c r="IF166" s="5">
        <v>653706</v>
      </c>
      <c r="IG166" s="5">
        <v>635748</v>
      </c>
      <c r="IH166" s="5">
        <v>619475</v>
      </c>
      <c r="II166" s="5">
        <v>604900</v>
      </c>
      <c r="IJ166" s="5">
        <v>590199</v>
      </c>
      <c r="IK166" s="5">
        <v>575557</v>
      </c>
      <c r="IL166" s="5">
        <v>560100</v>
      </c>
      <c r="IM166" s="5" t="s">
        <v>220</v>
      </c>
      <c r="IN166" s="5" t="s">
        <v>220</v>
      </c>
      <c r="IO166" s="5" t="s">
        <v>220</v>
      </c>
      <c r="IP166" s="5" t="s">
        <v>220</v>
      </c>
      <c r="IQ166" s="5" t="s">
        <v>220</v>
      </c>
      <c r="IR166" s="5" t="s">
        <v>220</v>
      </c>
      <c r="IS166" s="5" t="s">
        <v>220</v>
      </c>
      <c r="IT166" s="5" t="s">
        <v>220</v>
      </c>
      <c r="IU166" s="5" t="s">
        <v>220</v>
      </c>
      <c r="IV166" s="5" t="s">
        <v>220</v>
      </c>
      <c r="IW166" s="5" t="s">
        <v>220</v>
      </c>
      <c r="IX166" s="5" t="s">
        <v>220</v>
      </c>
      <c r="IY166">
        <v>19783567</v>
      </c>
      <c r="IZ166">
        <v>19631464</v>
      </c>
      <c r="JA166">
        <v>19186517</v>
      </c>
      <c r="JB166">
        <v>19234525</v>
      </c>
      <c r="JC166">
        <v>19006474</v>
      </c>
      <c r="JD166">
        <v>18525739</v>
      </c>
      <c r="JE166">
        <v>18417662</v>
      </c>
      <c r="JF166">
        <v>18408580</v>
      </c>
      <c r="JG166">
        <v>18563569</v>
      </c>
      <c r="JH166">
        <v>19213462</v>
      </c>
      <c r="JI166">
        <v>18774789</v>
      </c>
      <c r="JJ166">
        <v>18989605</v>
      </c>
      <c r="JK166">
        <v>19532753</v>
      </c>
      <c r="JL166">
        <v>19025064</v>
      </c>
      <c r="JM166">
        <v>18911837</v>
      </c>
      <c r="JN166">
        <v>18436670</v>
      </c>
      <c r="JO166">
        <v>18242316</v>
      </c>
      <c r="JP166">
        <v>17925140</v>
      </c>
      <c r="JQ166">
        <v>16976044</v>
      </c>
      <c r="JR166">
        <v>16637860</v>
      </c>
      <c r="JS166" t="s">
        <v>220</v>
      </c>
      <c r="JT166" t="s">
        <v>220</v>
      </c>
      <c r="JU166" t="s">
        <v>220</v>
      </c>
      <c r="JV166" t="s">
        <v>220</v>
      </c>
      <c r="JW166" t="s">
        <v>220</v>
      </c>
      <c r="JX166" t="s">
        <v>220</v>
      </c>
      <c r="JY166" t="s">
        <v>220</v>
      </c>
      <c r="JZ166" t="s">
        <v>220</v>
      </c>
      <c r="KA166" t="s">
        <v>220</v>
      </c>
      <c r="KB166" t="s">
        <v>220</v>
      </c>
      <c r="KC166" t="s">
        <v>220</v>
      </c>
      <c r="KD166" t="s">
        <v>220</v>
      </c>
    </row>
    <row r="167" spans="1:290" hidden="1" x14ac:dyDescent="0.3">
      <c r="A167" s="1" t="s">
        <v>165</v>
      </c>
      <c r="B167" s="2">
        <v>4057028</v>
      </c>
      <c r="C167" s="5">
        <v>3044760</v>
      </c>
      <c r="D167" s="5">
        <v>3094965</v>
      </c>
      <c r="E167" s="5">
        <v>2936291</v>
      </c>
      <c r="F167" s="5">
        <v>2933938</v>
      </c>
      <c r="G167" s="5">
        <v>2912019</v>
      </c>
      <c r="H167" s="5">
        <v>2802768</v>
      </c>
      <c r="I167" s="5">
        <v>2767508</v>
      </c>
      <c r="J167" s="5">
        <v>2721424</v>
      </c>
      <c r="K167" s="5">
        <v>2854740</v>
      </c>
      <c r="L167" s="5">
        <v>2739213</v>
      </c>
      <c r="M167" s="5">
        <v>2583247</v>
      </c>
      <c r="N167" s="5">
        <v>2518823</v>
      </c>
      <c r="O167" s="5">
        <v>2501445</v>
      </c>
      <c r="P167" s="5">
        <v>2770511</v>
      </c>
      <c r="Q167" s="5">
        <v>2806505</v>
      </c>
      <c r="R167" s="5">
        <v>2682424</v>
      </c>
      <c r="S167" s="5">
        <v>2688719</v>
      </c>
      <c r="T167" s="5">
        <v>2622978</v>
      </c>
      <c r="U167" s="5">
        <v>2555472</v>
      </c>
      <c r="V167" s="5">
        <v>2582081</v>
      </c>
      <c r="W167" s="5">
        <v>2420512</v>
      </c>
      <c r="X167" s="5">
        <v>2439478</v>
      </c>
      <c r="Y167" s="5">
        <v>2251119</v>
      </c>
      <c r="Z167" s="5">
        <v>2230558</v>
      </c>
      <c r="AA167" s="5">
        <v>2141553</v>
      </c>
      <c r="AB167" s="5">
        <v>2085621</v>
      </c>
      <c r="AC167" s="5">
        <v>2047360</v>
      </c>
      <c r="AD167" s="5">
        <v>1947593</v>
      </c>
      <c r="AE167" s="5">
        <v>2017349</v>
      </c>
      <c r="AF167" s="5">
        <v>1998727</v>
      </c>
      <c r="AG167" s="5">
        <v>1915772</v>
      </c>
      <c r="AH167" s="5">
        <v>1864320</v>
      </c>
      <c r="AI167" s="5">
        <v>10827785</v>
      </c>
      <c r="AJ167" s="5">
        <v>10063532</v>
      </c>
      <c r="AK167" s="5">
        <v>9026849</v>
      </c>
      <c r="AL167" s="5">
        <v>8751700</v>
      </c>
      <c r="AM167" s="5">
        <v>8472039</v>
      </c>
      <c r="AN167" s="5">
        <v>8196701</v>
      </c>
      <c r="AO167" s="5">
        <v>7910839</v>
      </c>
      <c r="AP167" s="5">
        <v>7907038</v>
      </c>
      <c r="AQ167" s="5">
        <v>7898331</v>
      </c>
      <c r="AR167" s="5">
        <v>7375690</v>
      </c>
      <c r="AS167" s="5">
        <v>6878237</v>
      </c>
      <c r="AT167" s="5">
        <v>6908762</v>
      </c>
      <c r="AU167" s="5">
        <v>6702078</v>
      </c>
      <c r="AV167" s="5">
        <v>7617799</v>
      </c>
      <c r="AW167" s="5">
        <v>7449358</v>
      </c>
      <c r="AX167" s="5">
        <v>7174979</v>
      </c>
      <c r="AY167" s="5">
        <v>7181987</v>
      </c>
      <c r="AZ167" s="5">
        <v>8766350</v>
      </c>
      <c r="BA167" s="5">
        <v>9203470</v>
      </c>
      <c r="BB167" s="5">
        <v>9643766</v>
      </c>
      <c r="BC167" s="5">
        <v>9369163</v>
      </c>
      <c r="BD167" s="5">
        <v>9843424</v>
      </c>
      <c r="BE167" s="5">
        <v>10150169</v>
      </c>
      <c r="BF167" s="5">
        <v>7862023</v>
      </c>
      <c r="BG167" s="5">
        <v>6640827</v>
      </c>
      <c r="BH167" s="5">
        <v>6471495</v>
      </c>
      <c r="BI167" s="5">
        <v>6286877</v>
      </c>
      <c r="BJ167" s="5">
        <v>6066311</v>
      </c>
      <c r="BK167" s="5">
        <v>6416335</v>
      </c>
      <c r="BL167" s="5">
        <v>6421571</v>
      </c>
      <c r="BM167" s="5">
        <v>6212153</v>
      </c>
      <c r="BN167" s="5">
        <v>6133601</v>
      </c>
      <c r="BO167" s="6" t="s">
        <v>220</v>
      </c>
      <c r="BP167" s="6" t="s">
        <v>220</v>
      </c>
      <c r="BQ167" s="6" t="s">
        <v>220</v>
      </c>
      <c r="BR167" s="6" t="s">
        <v>220</v>
      </c>
      <c r="BS167" s="6" t="s">
        <v>220</v>
      </c>
      <c r="BT167" s="6" t="s">
        <v>220</v>
      </c>
      <c r="BU167" s="6" t="s">
        <v>220</v>
      </c>
      <c r="BV167" s="6" t="s">
        <v>220</v>
      </c>
      <c r="BW167" s="6" t="s">
        <v>220</v>
      </c>
      <c r="BX167" s="6" t="s">
        <v>220</v>
      </c>
      <c r="BY167" s="6" t="s">
        <v>220</v>
      </c>
      <c r="BZ167" s="6" t="s">
        <v>220</v>
      </c>
      <c r="CA167" s="6" t="s">
        <v>220</v>
      </c>
      <c r="CB167" s="6">
        <v>11.124847416512941</v>
      </c>
      <c r="CC167" s="6">
        <v>12.864411011923339</v>
      </c>
      <c r="CD167" s="6">
        <v>12.49470718519966</v>
      </c>
      <c r="CE167" s="6">
        <v>12.899571328384029</v>
      </c>
      <c r="CF167" s="6">
        <v>11.4005528811782</v>
      </c>
      <c r="CG167" s="6">
        <v>10.43269962007385</v>
      </c>
      <c r="CH167" s="6">
        <v>8.6617680610430394</v>
      </c>
      <c r="CI167" s="6" t="s">
        <v>220</v>
      </c>
      <c r="CJ167" s="6" t="s">
        <v>220</v>
      </c>
      <c r="CK167" s="6" t="s">
        <v>220</v>
      </c>
      <c r="CL167" s="6" t="s">
        <v>220</v>
      </c>
      <c r="CM167" s="6" t="s">
        <v>220</v>
      </c>
      <c r="CN167" s="6" t="s">
        <v>220</v>
      </c>
      <c r="CO167" s="6" t="s">
        <v>220</v>
      </c>
      <c r="CP167" s="6" t="s">
        <v>220</v>
      </c>
      <c r="CQ167" s="6" t="s">
        <v>220</v>
      </c>
      <c r="CR167" s="6" t="s">
        <v>220</v>
      </c>
      <c r="CS167" s="6" t="s">
        <v>220</v>
      </c>
      <c r="CT167" s="6" t="s">
        <v>220</v>
      </c>
      <c r="CU167" s="6" t="s">
        <v>220</v>
      </c>
      <c r="CV167" s="6" t="s">
        <v>220</v>
      </c>
      <c r="CW167" s="6" t="s">
        <v>220</v>
      </c>
      <c r="CX167" s="6" t="s">
        <v>220</v>
      </c>
      <c r="CY167" s="6" t="s">
        <v>220</v>
      </c>
      <c r="CZ167" s="6" t="s">
        <v>220</v>
      </c>
      <c r="DA167" s="6" t="s">
        <v>220</v>
      </c>
      <c r="DB167" s="6" t="s">
        <v>220</v>
      </c>
      <c r="DC167" s="6" t="s">
        <v>220</v>
      </c>
      <c r="DD167" s="6" t="s">
        <v>220</v>
      </c>
      <c r="DE167" s="6" t="s">
        <v>220</v>
      </c>
      <c r="DF167" s="6" t="s">
        <v>220</v>
      </c>
      <c r="DG167" s="6" t="s">
        <v>220</v>
      </c>
      <c r="DH167" s="6">
        <v>8.4217976570972404</v>
      </c>
      <c r="DI167" s="6">
        <v>10.39934838440643</v>
      </c>
      <c r="DJ167" s="6">
        <v>9.59421670089408</v>
      </c>
      <c r="DK167" s="6">
        <v>10.224318052617351</v>
      </c>
      <c r="DL167" s="6">
        <v>8.4038745908584893</v>
      </c>
      <c r="DM167" s="6">
        <v>7.44354668979775</v>
      </c>
      <c r="DN167" s="6">
        <v>7.41832183780138</v>
      </c>
      <c r="DO167" s="6" t="s">
        <v>220</v>
      </c>
      <c r="DP167" s="6" t="s">
        <v>220</v>
      </c>
      <c r="DQ167" s="6" t="s">
        <v>220</v>
      </c>
      <c r="DR167" s="6" t="s">
        <v>220</v>
      </c>
      <c r="DS167" s="6" t="s">
        <v>220</v>
      </c>
      <c r="DT167" s="6" t="s">
        <v>220</v>
      </c>
      <c r="DU167" s="6" t="s">
        <v>220</v>
      </c>
      <c r="DV167" s="6" t="s">
        <v>220</v>
      </c>
      <c r="DW167" s="6" t="s">
        <v>220</v>
      </c>
      <c r="DX167" s="6" t="s">
        <v>220</v>
      </c>
      <c r="DY167" s="6" t="s">
        <v>220</v>
      </c>
      <c r="DZ167" s="6" t="s">
        <v>220</v>
      </c>
      <c r="EA167" s="6" t="s">
        <v>220</v>
      </c>
      <c r="EB167" s="6" t="s">
        <v>220</v>
      </c>
      <c r="EC167" s="6" t="s">
        <v>220</v>
      </c>
      <c r="ED167" s="6" t="s">
        <v>220</v>
      </c>
      <c r="EE167" s="6" t="s">
        <v>220</v>
      </c>
      <c r="EF167" s="6" t="s">
        <v>220</v>
      </c>
      <c r="EG167" s="6" t="s">
        <v>220</v>
      </c>
      <c r="EH167" s="6" t="s">
        <v>220</v>
      </c>
      <c r="EI167" s="6" t="s">
        <v>220</v>
      </c>
      <c r="EJ167" s="6" t="s">
        <v>220</v>
      </c>
      <c r="EK167" s="6" t="s">
        <v>220</v>
      </c>
      <c r="EL167" s="6" t="s">
        <v>220</v>
      </c>
      <c r="EM167" s="6" t="s">
        <v>220</v>
      </c>
      <c r="EN167" s="6">
        <v>11.124847416512946</v>
      </c>
      <c r="EO167" s="6">
        <v>12.864411011923341</v>
      </c>
      <c r="EP167" s="6">
        <v>12.494707185199662</v>
      </c>
      <c r="EQ167" s="6">
        <v>12.899571328384036</v>
      </c>
      <c r="ER167" s="6">
        <v>11.400552881178209</v>
      </c>
      <c r="ES167" s="6">
        <v>10.358317227378258</v>
      </c>
      <c r="ET167" s="6">
        <v>8.6617680610430483</v>
      </c>
      <c r="EU167" s="6" t="s">
        <v>220</v>
      </c>
      <c r="EV167" s="6" t="s">
        <v>220</v>
      </c>
      <c r="EW167" s="6" t="s">
        <v>220</v>
      </c>
      <c r="EX167" s="6" t="s">
        <v>220</v>
      </c>
      <c r="EY167" s="6" t="s">
        <v>220</v>
      </c>
      <c r="EZ167" s="6" t="s">
        <v>220</v>
      </c>
      <c r="FA167" s="6" t="s">
        <v>220</v>
      </c>
      <c r="FB167" s="6" t="s">
        <v>220</v>
      </c>
      <c r="FC167" s="6" t="s">
        <v>220</v>
      </c>
      <c r="FD167" s="6" t="s">
        <v>220</v>
      </c>
      <c r="FE167" s="6" t="s">
        <v>220</v>
      </c>
      <c r="FF167" s="6" t="s">
        <v>220</v>
      </c>
      <c r="FG167" s="6" t="s">
        <v>220</v>
      </c>
      <c r="FH167" s="6" t="s">
        <v>220</v>
      </c>
      <c r="FI167" s="6" t="s">
        <v>220</v>
      </c>
      <c r="FJ167" s="6" t="s">
        <v>220</v>
      </c>
      <c r="FK167" s="6" t="s">
        <v>220</v>
      </c>
      <c r="FL167" s="6" t="s">
        <v>220</v>
      </c>
      <c r="FM167" s="6" t="s">
        <v>220</v>
      </c>
      <c r="FN167" s="6" t="s">
        <v>220</v>
      </c>
      <c r="FO167" s="6" t="s">
        <v>220</v>
      </c>
      <c r="FP167" s="6" t="s">
        <v>220</v>
      </c>
      <c r="FQ167" s="6" t="s">
        <v>220</v>
      </c>
      <c r="FR167" s="6" t="s">
        <v>220</v>
      </c>
      <c r="FS167" s="6" t="s">
        <v>220</v>
      </c>
      <c r="FT167" s="6">
        <v>8.4217976570972493</v>
      </c>
      <c r="FU167" s="6">
        <v>10.399348384406434</v>
      </c>
      <c r="FV167" s="6">
        <v>9.59421670089408</v>
      </c>
      <c r="FW167" s="6">
        <v>10.224318052617354</v>
      </c>
      <c r="FX167" s="6">
        <v>8.4038745908584911</v>
      </c>
      <c r="FY167" s="6">
        <v>7.4072045902867449</v>
      </c>
      <c r="FZ167" s="6">
        <v>7.4183218378013844</v>
      </c>
      <c r="GA167" s="6" t="s">
        <v>220</v>
      </c>
      <c r="GB167" s="6" t="s">
        <v>220</v>
      </c>
      <c r="GC167" s="6" t="s">
        <v>220</v>
      </c>
      <c r="GD167" s="6" t="s">
        <v>220</v>
      </c>
      <c r="GE167" s="6" t="s">
        <v>220</v>
      </c>
      <c r="GF167" s="6" t="s">
        <v>220</v>
      </c>
      <c r="GG167" s="6" t="s">
        <v>220</v>
      </c>
      <c r="GH167" s="6" t="s">
        <v>220</v>
      </c>
      <c r="GI167" s="6" t="s">
        <v>220</v>
      </c>
      <c r="GJ167" s="6" t="s">
        <v>220</v>
      </c>
      <c r="GK167" s="6" t="s">
        <v>220</v>
      </c>
      <c r="GL167" s="6" t="s">
        <v>220</v>
      </c>
      <c r="GM167" s="5" t="s">
        <v>220</v>
      </c>
      <c r="GN167" s="5" t="s">
        <v>220</v>
      </c>
      <c r="GO167" s="5" t="s">
        <v>220</v>
      </c>
      <c r="GP167" s="5" t="s">
        <v>220</v>
      </c>
      <c r="GQ167" s="5" t="s">
        <v>220</v>
      </c>
      <c r="GR167" s="5" t="s">
        <v>220</v>
      </c>
      <c r="GS167" s="5" t="s">
        <v>220</v>
      </c>
      <c r="GT167" s="5" t="s">
        <v>220</v>
      </c>
      <c r="GU167" s="5" t="s">
        <v>220</v>
      </c>
      <c r="GV167" s="5" t="s">
        <v>220</v>
      </c>
      <c r="GW167" s="5" t="s">
        <v>220</v>
      </c>
      <c r="GX167" s="5" t="s">
        <v>220</v>
      </c>
      <c r="GY167" s="5" t="s">
        <v>220</v>
      </c>
      <c r="GZ167" s="5">
        <v>42915</v>
      </c>
      <c r="HA167" s="5">
        <v>42379</v>
      </c>
      <c r="HB167" s="5">
        <v>41792</v>
      </c>
      <c r="HC167" s="5">
        <v>41206</v>
      </c>
      <c r="HD167" s="5">
        <v>206887</v>
      </c>
      <c r="HE167" s="5">
        <v>205243</v>
      </c>
      <c r="HF167" s="5">
        <v>43741</v>
      </c>
      <c r="HG167" s="5" t="s">
        <v>220</v>
      </c>
      <c r="HH167" s="5" t="s">
        <v>220</v>
      </c>
      <c r="HI167" s="5" t="s">
        <v>220</v>
      </c>
      <c r="HJ167" s="5" t="s">
        <v>220</v>
      </c>
      <c r="HK167" s="5" t="s">
        <v>220</v>
      </c>
      <c r="HL167" s="5" t="s">
        <v>220</v>
      </c>
      <c r="HM167" s="5" t="s">
        <v>220</v>
      </c>
      <c r="HN167" s="5" t="s">
        <v>220</v>
      </c>
      <c r="HO167" s="5" t="s">
        <v>220</v>
      </c>
      <c r="HP167" s="5" t="s">
        <v>220</v>
      </c>
      <c r="HQ167" s="5" t="s">
        <v>220</v>
      </c>
      <c r="HR167" s="5" t="s">
        <v>220</v>
      </c>
      <c r="HS167" s="5" t="s">
        <v>220</v>
      </c>
      <c r="HT167" s="5" t="s">
        <v>220</v>
      </c>
      <c r="HU167" s="5" t="s">
        <v>220</v>
      </c>
      <c r="HV167" s="5" t="s">
        <v>220</v>
      </c>
      <c r="HW167" s="5" t="s">
        <v>220</v>
      </c>
      <c r="HX167" s="5" t="s">
        <v>220</v>
      </c>
      <c r="HY167" s="5" t="s">
        <v>220</v>
      </c>
      <c r="HZ167" s="5" t="s">
        <v>220</v>
      </c>
      <c r="IA167" s="5" t="s">
        <v>220</v>
      </c>
      <c r="IB167" s="5" t="s">
        <v>220</v>
      </c>
      <c r="IC167" s="5" t="s">
        <v>220</v>
      </c>
      <c r="ID167" s="5" t="s">
        <v>220</v>
      </c>
      <c r="IE167" s="5" t="s">
        <v>220</v>
      </c>
      <c r="IF167" s="5">
        <v>49530</v>
      </c>
      <c r="IG167" s="5">
        <v>48925</v>
      </c>
      <c r="IH167" s="5">
        <v>48328</v>
      </c>
      <c r="II167" s="5">
        <v>47691</v>
      </c>
      <c r="IJ167" s="5">
        <v>242391</v>
      </c>
      <c r="IK167" s="5">
        <v>240332</v>
      </c>
      <c r="IL167" s="5">
        <v>56007</v>
      </c>
      <c r="IM167" s="5" t="s">
        <v>220</v>
      </c>
      <c r="IN167" s="5" t="s">
        <v>220</v>
      </c>
      <c r="IO167" s="5" t="s">
        <v>220</v>
      </c>
      <c r="IP167" s="5" t="s">
        <v>220</v>
      </c>
      <c r="IQ167" s="5" t="s">
        <v>220</v>
      </c>
      <c r="IR167" s="5" t="s">
        <v>220</v>
      </c>
      <c r="IS167" s="5" t="s">
        <v>220</v>
      </c>
      <c r="IT167" s="5" t="s">
        <v>220</v>
      </c>
      <c r="IU167" s="5" t="s">
        <v>220</v>
      </c>
      <c r="IV167" s="5" t="s">
        <v>220</v>
      </c>
      <c r="IW167" s="5" t="s">
        <v>220</v>
      </c>
      <c r="IX167" s="5" t="s">
        <v>220</v>
      </c>
      <c r="IY167" t="s">
        <v>220</v>
      </c>
      <c r="IZ167" t="s">
        <v>220</v>
      </c>
      <c r="JA167" t="s">
        <v>220</v>
      </c>
      <c r="JB167" t="s">
        <v>220</v>
      </c>
      <c r="JC167" t="s">
        <v>220</v>
      </c>
      <c r="JD167" t="s">
        <v>220</v>
      </c>
      <c r="JE167" t="s">
        <v>220</v>
      </c>
      <c r="JF167" t="s">
        <v>220</v>
      </c>
      <c r="JG167" t="s">
        <v>220</v>
      </c>
      <c r="JH167" t="s">
        <v>220</v>
      </c>
      <c r="JI167" t="s">
        <v>220</v>
      </c>
      <c r="JJ167" t="s">
        <v>220</v>
      </c>
      <c r="JK167" t="s">
        <v>220</v>
      </c>
      <c r="JL167">
        <v>1117588</v>
      </c>
      <c r="JM167">
        <v>1026372</v>
      </c>
      <c r="JN167">
        <v>1087822</v>
      </c>
      <c r="JO167">
        <v>965727</v>
      </c>
      <c r="JP167">
        <v>1504675</v>
      </c>
      <c r="JQ167">
        <v>8911513</v>
      </c>
      <c r="JR167">
        <v>1491739</v>
      </c>
      <c r="JS167" t="s">
        <v>220</v>
      </c>
      <c r="JT167" t="s">
        <v>220</v>
      </c>
      <c r="JU167" t="s">
        <v>220</v>
      </c>
      <c r="JV167" t="s">
        <v>220</v>
      </c>
      <c r="JW167" t="s">
        <v>220</v>
      </c>
      <c r="JX167" t="s">
        <v>220</v>
      </c>
      <c r="JY167" t="s">
        <v>220</v>
      </c>
      <c r="JZ167" t="s">
        <v>220</v>
      </c>
      <c r="KA167" t="s">
        <v>220</v>
      </c>
      <c r="KB167" t="s">
        <v>220</v>
      </c>
      <c r="KC167" t="s">
        <v>220</v>
      </c>
      <c r="KD167" t="s">
        <v>220</v>
      </c>
    </row>
    <row r="168" spans="1:290" hidden="1" x14ac:dyDescent="0.3">
      <c r="A168" s="1" t="s">
        <v>166</v>
      </c>
      <c r="B168" s="2">
        <v>4057029</v>
      </c>
      <c r="C168" s="5">
        <v>2506424</v>
      </c>
      <c r="D168" s="5">
        <v>2598137</v>
      </c>
      <c r="E168" s="5">
        <v>2410592</v>
      </c>
      <c r="F168" s="5">
        <v>2560286</v>
      </c>
      <c r="G168" s="5">
        <v>2468896</v>
      </c>
      <c r="H168" s="5">
        <v>2537626</v>
      </c>
      <c r="I168" s="5">
        <v>2496102</v>
      </c>
      <c r="J168" s="5">
        <v>2568799</v>
      </c>
      <c r="K168" s="5">
        <v>2596352</v>
      </c>
      <c r="L168" s="5">
        <v>2587921</v>
      </c>
      <c r="M168" s="5">
        <v>2404561</v>
      </c>
      <c r="N168" s="5">
        <v>2523065</v>
      </c>
      <c r="O168" s="5">
        <v>2538025</v>
      </c>
      <c r="P168" s="5">
        <v>2430306</v>
      </c>
      <c r="Q168" s="5">
        <v>2542901</v>
      </c>
      <c r="R168" s="5">
        <v>2316068</v>
      </c>
      <c r="S168" s="5">
        <v>2312031</v>
      </c>
      <c r="T168" s="5">
        <v>2427490</v>
      </c>
      <c r="U168" s="5">
        <v>2257530</v>
      </c>
      <c r="V168" s="5">
        <v>2182623</v>
      </c>
      <c r="W168" s="5">
        <v>2126883</v>
      </c>
      <c r="X168" s="5">
        <v>2252441</v>
      </c>
      <c r="Y168" s="5">
        <v>2073646</v>
      </c>
      <c r="Z168" s="5">
        <v>2144956</v>
      </c>
      <c r="AA168" s="5">
        <v>2163795</v>
      </c>
      <c r="AB168" s="5">
        <v>2056014</v>
      </c>
      <c r="AC168" s="5">
        <v>2039146</v>
      </c>
      <c r="AD168" s="5">
        <v>1940661</v>
      </c>
      <c r="AE168" s="5">
        <v>2040989</v>
      </c>
      <c r="AF168" s="5">
        <v>1950589</v>
      </c>
      <c r="AG168" s="5">
        <v>2016860</v>
      </c>
      <c r="AH168" s="5">
        <v>2067673</v>
      </c>
      <c r="AI168" s="5">
        <v>10369218</v>
      </c>
      <c r="AJ168" s="5">
        <v>10597384</v>
      </c>
      <c r="AK168" s="5">
        <v>10856745</v>
      </c>
      <c r="AL168" s="5">
        <v>12079562</v>
      </c>
      <c r="AM168" s="5">
        <v>11779382</v>
      </c>
      <c r="AN168" s="5">
        <v>11873197</v>
      </c>
      <c r="AO168" s="5">
        <v>11956365</v>
      </c>
      <c r="AP168" s="5">
        <v>11665454</v>
      </c>
      <c r="AQ168" s="5">
        <v>11730836</v>
      </c>
      <c r="AR168" s="5">
        <v>11774864</v>
      </c>
      <c r="AS168" s="5">
        <v>10743287</v>
      </c>
      <c r="AT168" s="5">
        <v>11950049</v>
      </c>
      <c r="AU168" s="5">
        <v>14126116</v>
      </c>
      <c r="AV168" s="5">
        <v>14190802</v>
      </c>
      <c r="AW168" s="5">
        <v>20223762</v>
      </c>
      <c r="AX168" s="5">
        <v>19531663</v>
      </c>
      <c r="AY168" s="5">
        <v>15787704</v>
      </c>
      <c r="AZ168" s="5">
        <v>17011777</v>
      </c>
      <c r="BA168" s="5">
        <v>19422752</v>
      </c>
      <c r="BB168" s="5">
        <v>13341773</v>
      </c>
      <c r="BC168" s="5">
        <v>12275296</v>
      </c>
      <c r="BD168" s="5">
        <v>11674201</v>
      </c>
      <c r="BE168" s="5">
        <v>11870325</v>
      </c>
      <c r="BF168" s="5">
        <v>11054347</v>
      </c>
      <c r="BG168" s="5">
        <v>11152639</v>
      </c>
      <c r="BH168" s="5">
        <v>10912832</v>
      </c>
      <c r="BI168" s="5">
        <v>10122890</v>
      </c>
      <c r="BJ168" s="5">
        <v>10353987</v>
      </c>
      <c r="BK168" s="5">
        <v>10336554</v>
      </c>
      <c r="BL168" s="5">
        <v>8608857</v>
      </c>
      <c r="BM168" s="5">
        <v>9049016</v>
      </c>
      <c r="BN168" s="5">
        <v>8838879</v>
      </c>
      <c r="BO168" s="6">
        <v>12.67812447855831</v>
      </c>
      <c r="BP168" s="6">
        <v>13.02815393499743</v>
      </c>
      <c r="BQ168" s="6">
        <v>12.81961492250753</v>
      </c>
      <c r="BR168" s="6">
        <v>12.241079811141899</v>
      </c>
      <c r="BS168" s="6">
        <v>13.00091304452293</v>
      </c>
      <c r="BT168" s="6">
        <v>12.18546115675052</v>
      </c>
      <c r="BU168" s="6">
        <v>11.85250694120044</v>
      </c>
      <c r="BV168" s="6">
        <v>11.67307683050692</v>
      </c>
      <c r="BW168" s="6">
        <v>11.76870505283698</v>
      </c>
      <c r="BX168" s="6">
        <v>11.50326481841333</v>
      </c>
      <c r="BY168" s="6">
        <v>12.08987867463526</v>
      </c>
      <c r="BZ168" s="6">
        <v>11.698843365362521</v>
      </c>
      <c r="CA168" s="6">
        <v>11.03782142164186</v>
      </c>
      <c r="CB168" s="6">
        <v>10.857919165915931</v>
      </c>
      <c r="CC168" s="6">
        <v>10.20704857634686</v>
      </c>
      <c r="CD168" s="6">
        <v>10.18246718877152</v>
      </c>
      <c r="CE168" s="6">
        <v>10.31138510144112</v>
      </c>
      <c r="CF168" s="6">
        <v>10.238118823981949</v>
      </c>
      <c r="CG168" s="6">
        <v>10.778591589651469</v>
      </c>
      <c r="CH168" s="6">
        <v>11.31464297773825</v>
      </c>
      <c r="CI168" s="6" t="s">
        <v>220</v>
      </c>
      <c r="CJ168" s="6" t="s">
        <v>220</v>
      </c>
      <c r="CK168" s="6" t="s">
        <v>220</v>
      </c>
      <c r="CL168" s="6" t="s">
        <v>220</v>
      </c>
      <c r="CM168" s="6" t="s">
        <v>220</v>
      </c>
      <c r="CN168" s="6" t="s">
        <v>220</v>
      </c>
      <c r="CO168" s="6" t="s">
        <v>220</v>
      </c>
      <c r="CP168" s="6" t="s">
        <v>220</v>
      </c>
      <c r="CQ168" s="6" t="s">
        <v>220</v>
      </c>
      <c r="CR168" s="6" t="s">
        <v>220</v>
      </c>
      <c r="CS168" s="6" t="s">
        <v>220</v>
      </c>
      <c r="CT168" s="6" t="s">
        <v>220</v>
      </c>
      <c r="CU168" s="6">
        <v>12.205987465019829</v>
      </c>
      <c r="CV168" s="6">
        <v>12.61596937971918</v>
      </c>
      <c r="CW168" s="6">
        <v>12.484387394217739</v>
      </c>
      <c r="CX168" s="6">
        <v>9.6135594721949893</v>
      </c>
      <c r="CY168" s="6">
        <v>8.7155835156282109</v>
      </c>
      <c r="CZ168" s="6">
        <v>8.3910395063621799</v>
      </c>
      <c r="DA168" s="6">
        <v>7.5481168565256302</v>
      </c>
      <c r="DB168" s="6">
        <v>7.6168458105180203</v>
      </c>
      <c r="DC168" s="6">
        <v>7.41419478829516</v>
      </c>
      <c r="DD168" s="6">
        <v>8.4231801357710108</v>
      </c>
      <c r="DE168" s="6">
        <v>9.36532532497184</v>
      </c>
      <c r="DF168" s="6">
        <v>8.3190332237731699</v>
      </c>
      <c r="DG168" s="6">
        <v>7.4091619965479403</v>
      </c>
      <c r="DH168" s="6">
        <v>7.1797187632140202</v>
      </c>
      <c r="DI168" s="6">
        <v>6.5441493502472703</v>
      </c>
      <c r="DJ168" s="6">
        <v>6.3628170112840898</v>
      </c>
      <c r="DK168" s="6">
        <v>6.4830925317416197</v>
      </c>
      <c r="DL168" s="6">
        <v>6.9059819930523201</v>
      </c>
      <c r="DM168" s="6">
        <v>7.4976827080291599</v>
      </c>
      <c r="DN168" s="6">
        <v>7.6351054588084901</v>
      </c>
      <c r="DO168" s="6" t="s">
        <v>220</v>
      </c>
      <c r="DP168" s="6" t="s">
        <v>220</v>
      </c>
      <c r="DQ168" s="6" t="s">
        <v>220</v>
      </c>
      <c r="DR168" s="6" t="s">
        <v>220</v>
      </c>
      <c r="DS168" s="6" t="s">
        <v>220</v>
      </c>
      <c r="DT168" s="6" t="s">
        <v>220</v>
      </c>
      <c r="DU168" s="6" t="s">
        <v>220</v>
      </c>
      <c r="DV168" s="6" t="s">
        <v>220</v>
      </c>
      <c r="DW168" s="6" t="s">
        <v>220</v>
      </c>
      <c r="DX168" s="6" t="s">
        <v>220</v>
      </c>
      <c r="DY168" s="6" t="s">
        <v>220</v>
      </c>
      <c r="DZ168" s="6" t="s">
        <v>220</v>
      </c>
      <c r="EA168" s="6">
        <v>9.0889613692809483</v>
      </c>
      <c r="EB168" s="6">
        <v>9.1212280183839418</v>
      </c>
      <c r="EC168" s="6">
        <v>9.2025565514846779</v>
      </c>
      <c r="ED168" s="6">
        <v>8.3034082911049776</v>
      </c>
      <c r="EE168" s="6">
        <v>8.473058403432141</v>
      </c>
      <c r="EF168" s="6">
        <v>7.5379902318150904</v>
      </c>
      <c r="EG168" s="6">
        <v>7.4572673712853081</v>
      </c>
      <c r="EH168" s="6">
        <v>7.5759917377731769</v>
      </c>
      <c r="EI168" s="6">
        <v>7.3942978455925852</v>
      </c>
      <c r="EJ168" s="6">
        <v>8.0517496276935709</v>
      </c>
      <c r="EK168" s="6">
        <v>11.100242871876768</v>
      </c>
      <c r="EL168" s="6">
        <v>11.138044853400469</v>
      </c>
      <c r="EM168" s="6">
        <v>10.482205652032585</v>
      </c>
      <c r="EN168" s="6">
        <v>10.189704506346114</v>
      </c>
      <c r="EO168" s="6">
        <v>8.3685883293968857</v>
      </c>
      <c r="EP168" s="6">
        <v>8.5876580480365856</v>
      </c>
      <c r="EQ168" s="6">
        <v>9.0208133022437842</v>
      </c>
      <c r="ER168" s="6">
        <v>8.9826940584719193</v>
      </c>
      <c r="ES168" s="6">
        <v>10.646945998502789</v>
      </c>
      <c r="ET168" s="6">
        <v>11.314642977738254</v>
      </c>
      <c r="EU168" s="6" t="s">
        <v>220</v>
      </c>
      <c r="EV168" s="6" t="s">
        <v>220</v>
      </c>
      <c r="EW168" s="6" t="s">
        <v>220</v>
      </c>
      <c r="EX168" s="6" t="s">
        <v>220</v>
      </c>
      <c r="EY168" s="6" t="s">
        <v>220</v>
      </c>
      <c r="EZ168" s="6" t="s">
        <v>220</v>
      </c>
      <c r="FA168" s="6" t="s">
        <v>220</v>
      </c>
      <c r="FB168" s="6" t="s">
        <v>220</v>
      </c>
      <c r="FC168" s="6" t="s">
        <v>220</v>
      </c>
      <c r="FD168" s="6" t="s">
        <v>220</v>
      </c>
      <c r="FE168" s="6" t="s">
        <v>220</v>
      </c>
      <c r="FF168" s="6" t="s">
        <v>220</v>
      </c>
      <c r="FG168" s="6">
        <v>4.1167135265166577</v>
      </c>
      <c r="FH168" s="6">
        <v>4.2154931820909765</v>
      </c>
      <c r="FI168" s="6">
        <v>4.0233814897149882</v>
      </c>
      <c r="FJ168" s="6">
        <v>3.8083167321037932</v>
      </c>
      <c r="FK168" s="6">
        <v>4.2936971699295325</v>
      </c>
      <c r="FL168" s="6">
        <v>4.0426180672494061</v>
      </c>
      <c r="FM168" s="6">
        <v>3.731594338896862</v>
      </c>
      <c r="FN168" s="6">
        <v>3.7655046579595561</v>
      </c>
      <c r="FO168" s="6">
        <v>3.7070326808357175</v>
      </c>
      <c r="FP168" s="6">
        <v>4.2336877091265066</v>
      </c>
      <c r="FQ168" s="6">
        <v>8.0746229233555482</v>
      </c>
      <c r="FR168" s="6">
        <v>8.0445416829064911</v>
      </c>
      <c r="FS168" s="6">
        <v>7.2153736489684732</v>
      </c>
      <c r="FT168" s="6">
        <v>7.0029516768550772</v>
      </c>
      <c r="FU168" s="6">
        <v>6.4573658108042151</v>
      </c>
      <c r="FV168" s="6">
        <v>6.4064055799159201</v>
      </c>
      <c r="FW168" s="6">
        <v>6.5375016330850393</v>
      </c>
      <c r="FX168" s="6">
        <v>6.7832455736631365</v>
      </c>
      <c r="FY168" s="6">
        <v>7.4171377588551177</v>
      </c>
      <c r="FZ168" s="6">
        <v>7.6351054588084946</v>
      </c>
      <c r="GA168" s="6" t="s">
        <v>220</v>
      </c>
      <c r="GB168" s="6" t="s">
        <v>220</v>
      </c>
      <c r="GC168" s="6" t="s">
        <v>220</v>
      </c>
      <c r="GD168" s="6" t="s">
        <v>220</v>
      </c>
      <c r="GE168" s="6" t="s">
        <v>220</v>
      </c>
      <c r="GF168" s="6" t="s">
        <v>220</v>
      </c>
      <c r="GG168" s="6" t="s">
        <v>220</v>
      </c>
      <c r="GH168" s="6" t="s">
        <v>220</v>
      </c>
      <c r="GI168" s="6" t="s">
        <v>220</v>
      </c>
      <c r="GJ168" s="6" t="s">
        <v>220</v>
      </c>
      <c r="GK168" s="6" t="s">
        <v>220</v>
      </c>
      <c r="GL168" s="6" t="s">
        <v>220</v>
      </c>
      <c r="GM168" s="5">
        <v>274292</v>
      </c>
      <c r="GN168" s="5">
        <v>273508</v>
      </c>
      <c r="GO168" s="5">
        <v>272803</v>
      </c>
      <c r="GP168" s="5">
        <v>271642</v>
      </c>
      <c r="GQ168" s="5">
        <v>270773</v>
      </c>
      <c r="GR168" s="5">
        <v>270501</v>
      </c>
      <c r="GS168" s="5">
        <v>271717</v>
      </c>
      <c r="GT168" s="5">
        <v>272006</v>
      </c>
      <c r="GU168" s="5">
        <v>272771</v>
      </c>
      <c r="GV168" s="5">
        <v>272283</v>
      </c>
      <c r="GW168" s="5">
        <v>272839</v>
      </c>
      <c r="GX168" s="5">
        <v>274169</v>
      </c>
      <c r="GY168" s="5">
        <v>274882</v>
      </c>
      <c r="GZ168" s="5">
        <v>275869</v>
      </c>
      <c r="HA168" s="5">
        <v>274406</v>
      </c>
      <c r="HB168" s="5">
        <v>271598</v>
      </c>
      <c r="HC168" s="5">
        <v>270856</v>
      </c>
      <c r="HD168" s="5">
        <v>271553</v>
      </c>
      <c r="HE168" s="5">
        <v>269713</v>
      </c>
      <c r="HF168" s="5">
        <v>267713</v>
      </c>
      <c r="HG168" s="5" t="s">
        <v>220</v>
      </c>
      <c r="HH168" s="5" t="s">
        <v>220</v>
      </c>
      <c r="HI168" s="5" t="s">
        <v>220</v>
      </c>
      <c r="HJ168" s="5" t="s">
        <v>220</v>
      </c>
      <c r="HK168" s="5" t="s">
        <v>220</v>
      </c>
      <c r="HL168" s="5" t="s">
        <v>220</v>
      </c>
      <c r="HM168" s="5" t="s">
        <v>220</v>
      </c>
      <c r="HN168" s="5" t="s">
        <v>220</v>
      </c>
      <c r="HO168" s="5" t="s">
        <v>220</v>
      </c>
      <c r="HP168" s="5" t="s">
        <v>220</v>
      </c>
      <c r="HQ168" s="5" t="s">
        <v>220</v>
      </c>
      <c r="HR168" s="5" t="s">
        <v>220</v>
      </c>
      <c r="HS168" s="5">
        <v>311844</v>
      </c>
      <c r="HT168" s="5">
        <v>310979</v>
      </c>
      <c r="HU168" s="5">
        <v>310305</v>
      </c>
      <c r="HV168" s="5">
        <v>309060</v>
      </c>
      <c r="HW168" s="5">
        <v>308151</v>
      </c>
      <c r="HX168" s="5">
        <v>307853</v>
      </c>
      <c r="HY168" s="5">
        <v>307863</v>
      </c>
      <c r="HZ168" s="5">
        <v>308147</v>
      </c>
      <c r="IA168" s="5">
        <v>309020</v>
      </c>
      <c r="IB168" s="5">
        <v>309900</v>
      </c>
      <c r="IC168" s="5">
        <v>310725</v>
      </c>
      <c r="ID168" s="5">
        <v>312642</v>
      </c>
      <c r="IE168" s="5">
        <v>313413</v>
      </c>
      <c r="IF168" s="5">
        <v>314350</v>
      </c>
      <c r="IG168" s="5">
        <v>312698</v>
      </c>
      <c r="IH168" s="5">
        <v>309225</v>
      </c>
      <c r="II168" s="5">
        <v>307198</v>
      </c>
      <c r="IJ168" s="5">
        <v>305860</v>
      </c>
      <c r="IK168" s="5">
        <v>303624</v>
      </c>
      <c r="IL168" s="5">
        <v>302480</v>
      </c>
      <c r="IM168" s="5" t="s">
        <v>220</v>
      </c>
      <c r="IN168" s="5" t="s">
        <v>220</v>
      </c>
      <c r="IO168" s="5" t="s">
        <v>220</v>
      </c>
      <c r="IP168" s="5" t="s">
        <v>220</v>
      </c>
      <c r="IQ168" s="5" t="s">
        <v>220</v>
      </c>
      <c r="IR168" s="5" t="s">
        <v>220</v>
      </c>
      <c r="IS168" s="5" t="s">
        <v>220</v>
      </c>
      <c r="IT168" s="5" t="s">
        <v>220</v>
      </c>
      <c r="IU168" s="5" t="s">
        <v>220</v>
      </c>
      <c r="IV168" s="5" t="s">
        <v>220</v>
      </c>
      <c r="IW168" s="5" t="s">
        <v>220</v>
      </c>
      <c r="IX168" s="5" t="s">
        <v>220</v>
      </c>
      <c r="IY168">
        <v>10369218</v>
      </c>
      <c r="IZ168">
        <v>10597384</v>
      </c>
      <c r="JA168">
        <v>10380348</v>
      </c>
      <c r="JB168">
        <v>10642786</v>
      </c>
      <c r="JC168">
        <v>10454510</v>
      </c>
      <c r="JD168">
        <v>10543885</v>
      </c>
      <c r="JE168">
        <v>10528690</v>
      </c>
      <c r="JF168">
        <v>10381477</v>
      </c>
      <c r="JG168">
        <v>10436973</v>
      </c>
      <c r="JH168">
        <v>10333757</v>
      </c>
      <c r="JI168">
        <v>9502710</v>
      </c>
      <c r="JJ168">
        <v>10280797</v>
      </c>
      <c r="JK168">
        <v>10689980</v>
      </c>
      <c r="JL168">
        <v>10448637</v>
      </c>
      <c r="JM168">
        <v>10654360</v>
      </c>
      <c r="JN168">
        <v>10173630</v>
      </c>
      <c r="JO168">
        <v>10249007</v>
      </c>
      <c r="JP168">
        <v>10466273</v>
      </c>
      <c r="JQ168">
        <v>10383318</v>
      </c>
      <c r="JR168">
        <v>10206971</v>
      </c>
      <c r="JS168" t="s">
        <v>220</v>
      </c>
      <c r="JT168" t="s">
        <v>220</v>
      </c>
      <c r="JU168" t="s">
        <v>220</v>
      </c>
      <c r="JV168" t="s">
        <v>220</v>
      </c>
      <c r="JW168" t="s">
        <v>220</v>
      </c>
      <c r="JX168" t="s">
        <v>220</v>
      </c>
      <c r="JY168" t="s">
        <v>220</v>
      </c>
      <c r="JZ168" t="s">
        <v>220</v>
      </c>
      <c r="KA168" t="s">
        <v>220</v>
      </c>
      <c r="KB168" t="s">
        <v>220</v>
      </c>
      <c r="KC168" t="s">
        <v>220</v>
      </c>
      <c r="KD168" t="s">
        <v>220</v>
      </c>
    </row>
    <row r="169" spans="1:290" hidden="1" x14ac:dyDescent="0.3">
      <c r="A169" s="1" t="s">
        <v>167</v>
      </c>
      <c r="B169" s="2">
        <v>4010702</v>
      </c>
      <c r="C169" s="5" t="s">
        <v>220</v>
      </c>
      <c r="D169" s="5" t="s">
        <v>220</v>
      </c>
      <c r="E169" s="5" t="s">
        <v>220</v>
      </c>
      <c r="F169" s="5" t="s">
        <v>220</v>
      </c>
      <c r="G169" s="5" t="s">
        <v>220</v>
      </c>
      <c r="H169" s="5" t="s">
        <v>220</v>
      </c>
      <c r="I169" s="5" t="s">
        <v>220</v>
      </c>
      <c r="J169" s="5" t="s">
        <v>220</v>
      </c>
      <c r="K169" s="5" t="s">
        <v>220</v>
      </c>
      <c r="L169" s="5" t="s">
        <v>220</v>
      </c>
      <c r="M169" s="5" t="s">
        <v>220</v>
      </c>
      <c r="N169" s="5" t="s">
        <v>220</v>
      </c>
      <c r="O169" s="5" t="s">
        <v>220</v>
      </c>
      <c r="P169" s="5" t="s">
        <v>220</v>
      </c>
      <c r="Q169" s="5" t="s">
        <v>220</v>
      </c>
      <c r="R169" s="5" t="s">
        <v>220</v>
      </c>
      <c r="S169" s="5" t="s">
        <v>220</v>
      </c>
      <c r="T169" s="5" t="s">
        <v>220</v>
      </c>
      <c r="U169" s="5">
        <v>1976037</v>
      </c>
      <c r="V169" s="5">
        <v>1985295</v>
      </c>
      <c r="W169" s="5">
        <v>1827138</v>
      </c>
      <c r="X169" s="5">
        <v>1943983</v>
      </c>
      <c r="Y169" s="5">
        <v>1936688</v>
      </c>
      <c r="Z169" s="5">
        <v>2000206</v>
      </c>
      <c r="AA169" s="5">
        <v>1882156</v>
      </c>
      <c r="AB169" s="5">
        <v>1867348</v>
      </c>
      <c r="AC169" s="5">
        <v>1874632</v>
      </c>
      <c r="AD169" s="5">
        <v>1738899</v>
      </c>
      <c r="AE169" s="5">
        <v>1829115</v>
      </c>
      <c r="AF169" s="5">
        <v>1813872</v>
      </c>
      <c r="AG169" s="5">
        <v>1867806</v>
      </c>
      <c r="AH169" s="5">
        <v>1800807</v>
      </c>
      <c r="AI169" s="5" t="s">
        <v>220</v>
      </c>
      <c r="AJ169" s="5" t="s">
        <v>220</v>
      </c>
      <c r="AK169" s="5" t="s">
        <v>220</v>
      </c>
      <c r="AL169" s="5" t="s">
        <v>220</v>
      </c>
      <c r="AM169" s="5" t="s">
        <v>220</v>
      </c>
      <c r="AN169" s="5" t="s">
        <v>220</v>
      </c>
      <c r="AO169" s="5" t="s">
        <v>220</v>
      </c>
      <c r="AP169" s="5" t="s">
        <v>220</v>
      </c>
      <c r="AQ169" s="5" t="s">
        <v>220</v>
      </c>
      <c r="AR169" s="5" t="s">
        <v>220</v>
      </c>
      <c r="AS169" s="5" t="s">
        <v>220</v>
      </c>
      <c r="AT169" s="5" t="s">
        <v>220</v>
      </c>
      <c r="AU169" s="5" t="s">
        <v>220</v>
      </c>
      <c r="AV169" s="5" t="s">
        <v>220</v>
      </c>
      <c r="AW169" s="5" t="s">
        <v>220</v>
      </c>
      <c r="AX169" s="5" t="s">
        <v>220</v>
      </c>
      <c r="AY169" s="5" t="s">
        <v>220</v>
      </c>
      <c r="AZ169" s="5" t="s">
        <v>220</v>
      </c>
      <c r="BA169" s="5">
        <v>9221417</v>
      </c>
      <c r="BB169" s="5">
        <v>10261414</v>
      </c>
      <c r="BC169" s="5">
        <v>13723502</v>
      </c>
      <c r="BD169" s="5">
        <v>11355689</v>
      </c>
      <c r="BE169" s="5">
        <v>10964923</v>
      </c>
      <c r="BF169" s="5">
        <v>11097663</v>
      </c>
      <c r="BG169" s="5">
        <v>11518309</v>
      </c>
      <c r="BH169" s="5">
        <v>11785442</v>
      </c>
      <c r="BI169" s="5">
        <v>11545647</v>
      </c>
      <c r="BJ169" s="5">
        <v>11428531</v>
      </c>
      <c r="BK169" s="5">
        <v>11287189</v>
      </c>
      <c r="BL169" s="5">
        <v>10169572</v>
      </c>
      <c r="BM169" s="5">
        <v>10039951</v>
      </c>
      <c r="BN169" s="5">
        <v>9172459</v>
      </c>
      <c r="BO169" s="6" t="s">
        <v>220</v>
      </c>
      <c r="BP169" s="6" t="s">
        <v>220</v>
      </c>
      <c r="BQ169" s="6" t="s">
        <v>220</v>
      </c>
      <c r="BR169" s="6" t="s">
        <v>220</v>
      </c>
      <c r="BS169" s="6" t="s">
        <v>220</v>
      </c>
      <c r="BT169" s="6" t="s">
        <v>220</v>
      </c>
      <c r="BU169" s="6" t="s">
        <v>220</v>
      </c>
      <c r="BV169" s="6" t="s">
        <v>220</v>
      </c>
      <c r="BW169" s="6" t="s">
        <v>220</v>
      </c>
      <c r="BX169" s="6" t="s">
        <v>220</v>
      </c>
      <c r="BY169" s="6" t="s">
        <v>220</v>
      </c>
      <c r="BZ169" s="6" t="s">
        <v>220</v>
      </c>
      <c r="CA169" s="6" t="s">
        <v>220</v>
      </c>
      <c r="CB169" s="6" t="s">
        <v>220</v>
      </c>
      <c r="CC169" s="6" t="s">
        <v>220</v>
      </c>
      <c r="CD169" s="6" t="s">
        <v>220</v>
      </c>
      <c r="CE169" s="6" t="s">
        <v>220</v>
      </c>
      <c r="CF169" s="6" t="s">
        <v>220</v>
      </c>
      <c r="CG169" s="6">
        <v>6.7522687904661902</v>
      </c>
      <c r="CH169" s="6">
        <v>6.4598819778713503</v>
      </c>
      <c r="CI169" s="6" t="s">
        <v>220</v>
      </c>
      <c r="CJ169" s="6" t="s">
        <v>220</v>
      </c>
      <c r="CK169" s="6" t="s">
        <v>220</v>
      </c>
      <c r="CL169" s="6" t="s">
        <v>220</v>
      </c>
      <c r="CM169" s="6" t="s">
        <v>220</v>
      </c>
      <c r="CN169" s="6" t="s">
        <v>220</v>
      </c>
      <c r="CO169" s="6" t="s">
        <v>220</v>
      </c>
      <c r="CP169" s="6" t="s">
        <v>220</v>
      </c>
      <c r="CQ169" s="6" t="s">
        <v>220</v>
      </c>
      <c r="CR169" s="6" t="s">
        <v>220</v>
      </c>
      <c r="CS169" s="6" t="s">
        <v>220</v>
      </c>
      <c r="CT169" s="6" t="s">
        <v>220</v>
      </c>
      <c r="CU169" s="6" t="s">
        <v>220</v>
      </c>
      <c r="CV169" s="6" t="s">
        <v>220</v>
      </c>
      <c r="CW169" s="6" t="s">
        <v>220</v>
      </c>
      <c r="CX169" s="6" t="s">
        <v>220</v>
      </c>
      <c r="CY169" s="6" t="s">
        <v>220</v>
      </c>
      <c r="CZ169" s="6" t="s">
        <v>220</v>
      </c>
      <c r="DA169" s="6" t="s">
        <v>220</v>
      </c>
      <c r="DB169" s="6" t="s">
        <v>220</v>
      </c>
      <c r="DC169" s="6" t="s">
        <v>220</v>
      </c>
      <c r="DD169" s="6" t="s">
        <v>220</v>
      </c>
      <c r="DE169" s="6" t="s">
        <v>220</v>
      </c>
      <c r="DF169" s="6" t="s">
        <v>220</v>
      </c>
      <c r="DG169" s="6" t="s">
        <v>220</v>
      </c>
      <c r="DH169" s="6" t="s">
        <v>220</v>
      </c>
      <c r="DI169" s="6" t="s">
        <v>220</v>
      </c>
      <c r="DJ169" s="6" t="s">
        <v>220</v>
      </c>
      <c r="DK169" s="6" t="s">
        <v>220</v>
      </c>
      <c r="DL169" s="6" t="s">
        <v>220</v>
      </c>
      <c r="DM169" s="6">
        <v>5.9965520155126297</v>
      </c>
      <c r="DN169" s="6">
        <v>5.7465818009960197</v>
      </c>
      <c r="DO169" s="6" t="s">
        <v>220</v>
      </c>
      <c r="DP169" s="6" t="s">
        <v>220</v>
      </c>
      <c r="DQ169" s="6" t="s">
        <v>220</v>
      </c>
      <c r="DR169" s="6" t="s">
        <v>220</v>
      </c>
      <c r="DS169" s="6" t="s">
        <v>220</v>
      </c>
      <c r="DT169" s="6" t="s">
        <v>220</v>
      </c>
      <c r="DU169" s="6" t="s">
        <v>220</v>
      </c>
      <c r="DV169" s="6" t="s">
        <v>220</v>
      </c>
      <c r="DW169" s="6" t="s">
        <v>220</v>
      </c>
      <c r="DX169" s="6" t="s">
        <v>220</v>
      </c>
      <c r="DY169" s="6" t="s">
        <v>220</v>
      </c>
      <c r="DZ169" s="6" t="s">
        <v>220</v>
      </c>
      <c r="EA169" s="6" t="s">
        <v>220</v>
      </c>
      <c r="EB169" s="6" t="s">
        <v>220</v>
      </c>
      <c r="EC169" s="6" t="s">
        <v>220</v>
      </c>
      <c r="ED169" s="6" t="s">
        <v>220</v>
      </c>
      <c r="EE169" s="6" t="s">
        <v>220</v>
      </c>
      <c r="EF169" s="6" t="s">
        <v>220</v>
      </c>
      <c r="EG169" s="6" t="s">
        <v>220</v>
      </c>
      <c r="EH169" s="6" t="s">
        <v>220</v>
      </c>
      <c r="EI169" s="6" t="s">
        <v>220</v>
      </c>
      <c r="EJ169" s="6" t="s">
        <v>220</v>
      </c>
      <c r="EK169" s="6" t="s">
        <v>220</v>
      </c>
      <c r="EL169" s="6" t="s">
        <v>220</v>
      </c>
      <c r="EM169" s="6" t="s">
        <v>220</v>
      </c>
      <c r="EN169" s="6" t="s">
        <v>220</v>
      </c>
      <c r="EO169" s="6" t="s">
        <v>220</v>
      </c>
      <c r="EP169" s="6" t="s">
        <v>220</v>
      </c>
      <c r="EQ169" s="6" t="s">
        <v>220</v>
      </c>
      <c r="ER169" s="6" t="s">
        <v>220</v>
      </c>
      <c r="ES169" s="6">
        <v>6.7498736106661967</v>
      </c>
      <c r="ET169" s="6">
        <v>6.4672000886518122</v>
      </c>
      <c r="EU169" s="6" t="s">
        <v>220</v>
      </c>
      <c r="EV169" s="6" t="s">
        <v>220</v>
      </c>
      <c r="EW169" s="6" t="s">
        <v>220</v>
      </c>
      <c r="EX169" s="6" t="s">
        <v>220</v>
      </c>
      <c r="EY169" s="6" t="s">
        <v>220</v>
      </c>
      <c r="EZ169" s="6" t="s">
        <v>220</v>
      </c>
      <c r="FA169" s="6" t="s">
        <v>220</v>
      </c>
      <c r="FB169" s="6" t="s">
        <v>220</v>
      </c>
      <c r="FC169" s="6" t="s">
        <v>220</v>
      </c>
      <c r="FD169" s="6" t="s">
        <v>220</v>
      </c>
      <c r="FE169" s="6" t="s">
        <v>220</v>
      </c>
      <c r="FF169" s="6" t="s">
        <v>220</v>
      </c>
      <c r="FG169" s="6" t="s">
        <v>220</v>
      </c>
      <c r="FH169" s="6" t="s">
        <v>220</v>
      </c>
      <c r="FI169" s="6" t="s">
        <v>220</v>
      </c>
      <c r="FJ169" s="6" t="s">
        <v>220</v>
      </c>
      <c r="FK169" s="6" t="s">
        <v>220</v>
      </c>
      <c r="FL169" s="6" t="s">
        <v>220</v>
      </c>
      <c r="FM169" s="6" t="s">
        <v>220</v>
      </c>
      <c r="FN169" s="6" t="s">
        <v>220</v>
      </c>
      <c r="FO169" s="6" t="s">
        <v>220</v>
      </c>
      <c r="FP169" s="6" t="s">
        <v>220</v>
      </c>
      <c r="FQ169" s="6" t="s">
        <v>220</v>
      </c>
      <c r="FR169" s="6" t="s">
        <v>220</v>
      </c>
      <c r="FS169" s="6" t="s">
        <v>220</v>
      </c>
      <c r="FT169" s="6" t="s">
        <v>220</v>
      </c>
      <c r="FU169" s="6" t="s">
        <v>220</v>
      </c>
      <c r="FV169" s="6" t="s">
        <v>220</v>
      </c>
      <c r="FW169" s="6" t="s">
        <v>220</v>
      </c>
      <c r="FX169" s="6" t="s">
        <v>220</v>
      </c>
      <c r="FY169" s="6">
        <v>4.7675689006248509</v>
      </c>
      <c r="FZ169" s="6">
        <v>4.4249960821027381</v>
      </c>
      <c r="GA169" s="6" t="s">
        <v>220</v>
      </c>
      <c r="GB169" s="6" t="s">
        <v>220</v>
      </c>
      <c r="GC169" s="6" t="s">
        <v>220</v>
      </c>
      <c r="GD169" s="6" t="s">
        <v>220</v>
      </c>
      <c r="GE169" s="6" t="s">
        <v>220</v>
      </c>
      <c r="GF169" s="6" t="s">
        <v>220</v>
      </c>
      <c r="GG169" s="6" t="s">
        <v>220</v>
      </c>
      <c r="GH169" s="6" t="s">
        <v>220</v>
      </c>
      <c r="GI169" s="6" t="s">
        <v>220</v>
      </c>
      <c r="GJ169" s="6" t="s">
        <v>220</v>
      </c>
      <c r="GK169" s="6" t="s">
        <v>220</v>
      </c>
      <c r="GL169" s="6" t="s">
        <v>220</v>
      </c>
      <c r="GM169" s="5" t="s">
        <v>220</v>
      </c>
      <c r="GN169" s="5" t="s">
        <v>220</v>
      </c>
      <c r="GO169" s="5" t="s">
        <v>220</v>
      </c>
      <c r="GP169" s="5" t="s">
        <v>220</v>
      </c>
      <c r="GQ169" s="5" t="s">
        <v>220</v>
      </c>
      <c r="GR169" s="5" t="s">
        <v>220</v>
      </c>
      <c r="GS169" s="5" t="s">
        <v>220</v>
      </c>
      <c r="GT169" s="5" t="s">
        <v>220</v>
      </c>
      <c r="GU169" s="5" t="s">
        <v>220</v>
      </c>
      <c r="GV169" s="5" t="s">
        <v>220</v>
      </c>
      <c r="GW169" s="5" t="s">
        <v>220</v>
      </c>
      <c r="GX169" s="5" t="s">
        <v>220</v>
      </c>
      <c r="GY169" s="5" t="s">
        <v>220</v>
      </c>
      <c r="GZ169" s="5" t="s">
        <v>220</v>
      </c>
      <c r="HA169" s="5" t="s">
        <v>220</v>
      </c>
      <c r="HB169" s="5" t="s">
        <v>220</v>
      </c>
      <c r="HC169" s="5" t="s">
        <v>220</v>
      </c>
      <c r="HD169" s="5" t="s">
        <v>220</v>
      </c>
      <c r="HE169" s="5">
        <v>237591</v>
      </c>
      <c r="HF169" s="5">
        <v>235785</v>
      </c>
      <c r="HG169" s="5" t="s">
        <v>220</v>
      </c>
      <c r="HH169" s="5" t="s">
        <v>220</v>
      </c>
      <c r="HI169" s="5" t="s">
        <v>220</v>
      </c>
      <c r="HJ169" s="5" t="s">
        <v>220</v>
      </c>
      <c r="HK169" s="5" t="s">
        <v>220</v>
      </c>
      <c r="HL169" s="5" t="s">
        <v>220</v>
      </c>
      <c r="HM169" s="5" t="s">
        <v>220</v>
      </c>
      <c r="HN169" s="5" t="s">
        <v>220</v>
      </c>
      <c r="HO169" s="5" t="s">
        <v>220</v>
      </c>
      <c r="HP169" s="5" t="s">
        <v>220</v>
      </c>
      <c r="HQ169" s="5" t="s">
        <v>220</v>
      </c>
      <c r="HR169" s="5" t="s">
        <v>220</v>
      </c>
      <c r="HS169" s="5" t="s">
        <v>220</v>
      </c>
      <c r="HT169" s="5" t="s">
        <v>220</v>
      </c>
      <c r="HU169" s="5" t="s">
        <v>220</v>
      </c>
      <c r="HV169" s="5" t="s">
        <v>220</v>
      </c>
      <c r="HW169" s="5" t="s">
        <v>220</v>
      </c>
      <c r="HX169" s="5" t="s">
        <v>220</v>
      </c>
      <c r="HY169" s="5" t="s">
        <v>220</v>
      </c>
      <c r="HZ169" s="5" t="s">
        <v>220</v>
      </c>
      <c r="IA169" s="5" t="s">
        <v>220</v>
      </c>
      <c r="IB169" s="5" t="s">
        <v>220</v>
      </c>
      <c r="IC169" s="5" t="s">
        <v>220</v>
      </c>
      <c r="ID169" s="5" t="s">
        <v>220</v>
      </c>
      <c r="IE169" s="5" t="s">
        <v>220</v>
      </c>
      <c r="IF169" s="5" t="s">
        <v>220</v>
      </c>
      <c r="IG169" s="5" t="s">
        <v>220</v>
      </c>
      <c r="IH169" s="5" t="s">
        <v>220</v>
      </c>
      <c r="II169" s="5" t="s">
        <v>220</v>
      </c>
      <c r="IJ169" s="5" t="s">
        <v>220</v>
      </c>
      <c r="IK169" s="5">
        <v>295210</v>
      </c>
      <c r="IL169" s="5">
        <v>291016</v>
      </c>
      <c r="IM169" s="5" t="s">
        <v>220</v>
      </c>
      <c r="IN169" s="5" t="s">
        <v>220</v>
      </c>
      <c r="IO169" s="5" t="s">
        <v>220</v>
      </c>
      <c r="IP169" s="5" t="s">
        <v>220</v>
      </c>
      <c r="IQ169" s="5" t="s">
        <v>220</v>
      </c>
      <c r="IR169" s="5" t="s">
        <v>220</v>
      </c>
      <c r="IS169" s="5" t="s">
        <v>220</v>
      </c>
      <c r="IT169" s="5" t="s">
        <v>220</v>
      </c>
      <c r="IU169" s="5" t="s">
        <v>220</v>
      </c>
      <c r="IV169" s="5" t="s">
        <v>220</v>
      </c>
      <c r="IW169" s="5" t="s">
        <v>220</v>
      </c>
      <c r="IX169" s="5" t="s">
        <v>220</v>
      </c>
      <c r="IY169" t="s">
        <v>220</v>
      </c>
      <c r="IZ169" t="s">
        <v>220</v>
      </c>
      <c r="JA169" t="s">
        <v>220</v>
      </c>
      <c r="JB169" t="s">
        <v>220</v>
      </c>
      <c r="JC169" t="s">
        <v>220</v>
      </c>
      <c r="JD169" t="s">
        <v>220</v>
      </c>
      <c r="JE169" t="s">
        <v>220</v>
      </c>
      <c r="JF169" t="s">
        <v>220</v>
      </c>
      <c r="JG169" t="s">
        <v>220</v>
      </c>
      <c r="JH169" t="s">
        <v>220</v>
      </c>
      <c r="JI169" t="s">
        <v>220</v>
      </c>
      <c r="JJ169" t="s">
        <v>220</v>
      </c>
      <c r="JK169" t="s">
        <v>220</v>
      </c>
      <c r="JL169" t="s">
        <v>220</v>
      </c>
      <c r="JM169" t="s">
        <v>220</v>
      </c>
      <c r="JN169" t="s">
        <v>220</v>
      </c>
      <c r="JO169" t="s">
        <v>220</v>
      </c>
      <c r="JP169" t="s">
        <v>220</v>
      </c>
      <c r="JQ169">
        <v>7315028</v>
      </c>
      <c r="JR169">
        <v>7810312</v>
      </c>
      <c r="JS169" t="s">
        <v>220</v>
      </c>
      <c r="JT169" t="s">
        <v>220</v>
      </c>
      <c r="JU169" t="s">
        <v>220</v>
      </c>
      <c r="JV169" t="s">
        <v>220</v>
      </c>
      <c r="JW169" t="s">
        <v>220</v>
      </c>
      <c r="JX169" t="s">
        <v>220</v>
      </c>
      <c r="JY169" t="s">
        <v>220</v>
      </c>
      <c r="JZ169" t="s">
        <v>220</v>
      </c>
      <c r="KA169" t="s">
        <v>220</v>
      </c>
      <c r="KB169" t="s">
        <v>220</v>
      </c>
      <c r="KC169" t="s">
        <v>220</v>
      </c>
      <c r="KD169" t="s">
        <v>220</v>
      </c>
    </row>
    <row r="170" spans="1:290" hidden="1" x14ac:dyDescent="0.3">
      <c r="A170" s="1" t="s">
        <v>168</v>
      </c>
      <c r="B170" s="2">
        <v>10704277</v>
      </c>
      <c r="C170" s="5">
        <v>0</v>
      </c>
      <c r="D170" s="5">
        <v>0</v>
      </c>
      <c r="E170" s="5" t="s">
        <v>220</v>
      </c>
      <c r="F170" s="5" t="s">
        <v>220</v>
      </c>
      <c r="G170" s="5" t="s">
        <v>220</v>
      </c>
      <c r="H170" s="5" t="s">
        <v>220</v>
      </c>
      <c r="I170" s="5" t="s">
        <v>220</v>
      </c>
      <c r="J170" s="5" t="s">
        <v>220</v>
      </c>
      <c r="K170" s="5" t="s">
        <v>220</v>
      </c>
      <c r="L170" s="5" t="s">
        <v>220</v>
      </c>
      <c r="M170" s="5" t="s">
        <v>220</v>
      </c>
      <c r="N170" s="5" t="s">
        <v>220</v>
      </c>
      <c r="O170" s="5" t="s">
        <v>220</v>
      </c>
      <c r="P170" s="5" t="s">
        <v>220</v>
      </c>
      <c r="Q170" s="5" t="s">
        <v>220</v>
      </c>
      <c r="R170" s="5" t="s">
        <v>220</v>
      </c>
      <c r="S170" s="5" t="s">
        <v>220</v>
      </c>
      <c r="T170" s="5" t="s">
        <v>220</v>
      </c>
      <c r="U170" s="5" t="s">
        <v>220</v>
      </c>
      <c r="V170" s="5" t="s">
        <v>220</v>
      </c>
      <c r="W170" s="5" t="s">
        <v>220</v>
      </c>
      <c r="X170" s="5" t="s">
        <v>220</v>
      </c>
      <c r="Y170" s="5" t="s">
        <v>220</v>
      </c>
      <c r="Z170" s="5" t="s">
        <v>220</v>
      </c>
      <c r="AA170" s="5" t="s">
        <v>220</v>
      </c>
      <c r="AB170" s="5" t="s">
        <v>220</v>
      </c>
      <c r="AC170" s="5" t="s">
        <v>220</v>
      </c>
      <c r="AD170" s="5" t="s">
        <v>220</v>
      </c>
      <c r="AE170" s="5" t="s">
        <v>220</v>
      </c>
      <c r="AF170" s="5" t="s">
        <v>220</v>
      </c>
      <c r="AG170" s="5" t="s">
        <v>220</v>
      </c>
      <c r="AH170" s="5" t="s">
        <v>220</v>
      </c>
      <c r="AI170" s="5">
        <v>0</v>
      </c>
      <c r="AJ170" s="5">
        <v>0</v>
      </c>
      <c r="AK170" s="5" t="s">
        <v>220</v>
      </c>
      <c r="AL170" s="5" t="s">
        <v>220</v>
      </c>
      <c r="AM170" s="5" t="s">
        <v>220</v>
      </c>
      <c r="AN170" s="5" t="s">
        <v>220</v>
      </c>
      <c r="AO170" s="5" t="s">
        <v>220</v>
      </c>
      <c r="AP170" s="5" t="s">
        <v>220</v>
      </c>
      <c r="AQ170" s="5" t="s">
        <v>220</v>
      </c>
      <c r="AR170" s="5" t="s">
        <v>220</v>
      </c>
      <c r="AS170" s="5" t="s">
        <v>220</v>
      </c>
      <c r="AT170" s="5" t="s">
        <v>220</v>
      </c>
      <c r="AU170" s="5" t="s">
        <v>220</v>
      </c>
      <c r="AV170" s="5" t="s">
        <v>220</v>
      </c>
      <c r="AW170" s="5" t="s">
        <v>220</v>
      </c>
      <c r="AX170" s="5" t="s">
        <v>220</v>
      </c>
      <c r="AY170" s="5" t="s">
        <v>220</v>
      </c>
      <c r="AZ170" s="5" t="s">
        <v>220</v>
      </c>
      <c r="BA170" s="5" t="s">
        <v>220</v>
      </c>
      <c r="BB170" s="5" t="s">
        <v>220</v>
      </c>
      <c r="BC170" s="5" t="s">
        <v>220</v>
      </c>
      <c r="BD170" s="5" t="s">
        <v>220</v>
      </c>
      <c r="BE170" s="5" t="s">
        <v>220</v>
      </c>
      <c r="BF170" s="5" t="s">
        <v>220</v>
      </c>
      <c r="BG170" s="5" t="s">
        <v>220</v>
      </c>
      <c r="BH170" s="5" t="s">
        <v>220</v>
      </c>
      <c r="BI170" s="5" t="s">
        <v>220</v>
      </c>
      <c r="BJ170" s="5" t="s">
        <v>220</v>
      </c>
      <c r="BK170" s="5" t="s">
        <v>220</v>
      </c>
      <c r="BL170" s="5" t="s">
        <v>220</v>
      </c>
      <c r="BM170" s="5" t="s">
        <v>220</v>
      </c>
      <c r="BN170" s="5" t="s">
        <v>220</v>
      </c>
      <c r="BO170" s="6" t="s">
        <v>220</v>
      </c>
      <c r="BP170" s="6" t="s">
        <v>220</v>
      </c>
      <c r="BQ170" s="6" t="s">
        <v>220</v>
      </c>
      <c r="BR170" s="6" t="s">
        <v>220</v>
      </c>
      <c r="BS170" s="6" t="s">
        <v>220</v>
      </c>
      <c r="BT170" s="6" t="s">
        <v>220</v>
      </c>
      <c r="BU170" s="6" t="s">
        <v>220</v>
      </c>
      <c r="BV170" s="6" t="s">
        <v>220</v>
      </c>
      <c r="BW170" s="6" t="s">
        <v>220</v>
      </c>
      <c r="BX170" s="6" t="s">
        <v>220</v>
      </c>
      <c r="BY170" s="6" t="s">
        <v>220</v>
      </c>
      <c r="BZ170" s="6" t="s">
        <v>220</v>
      </c>
      <c r="CA170" s="6" t="s">
        <v>220</v>
      </c>
      <c r="CB170" s="6" t="s">
        <v>220</v>
      </c>
      <c r="CC170" s="6" t="s">
        <v>220</v>
      </c>
      <c r="CD170" s="6" t="s">
        <v>220</v>
      </c>
      <c r="CE170" s="6" t="s">
        <v>220</v>
      </c>
      <c r="CF170" s="6" t="s">
        <v>220</v>
      </c>
      <c r="CG170" s="6" t="s">
        <v>220</v>
      </c>
      <c r="CH170" s="6" t="s">
        <v>220</v>
      </c>
      <c r="CI170" s="6" t="s">
        <v>220</v>
      </c>
      <c r="CJ170" s="6" t="s">
        <v>220</v>
      </c>
      <c r="CK170" s="6" t="s">
        <v>220</v>
      </c>
      <c r="CL170" s="6" t="s">
        <v>220</v>
      </c>
      <c r="CM170" s="6" t="s">
        <v>220</v>
      </c>
      <c r="CN170" s="6" t="s">
        <v>220</v>
      </c>
      <c r="CO170" s="6" t="s">
        <v>220</v>
      </c>
      <c r="CP170" s="6" t="s">
        <v>220</v>
      </c>
      <c r="CQ170" s="6" t="s">
        <v>220</v>
      </c>
      <c r="CR170" s="6" t="s">
        <v>220</v>
      </c>
      <c r="CS170" s="6" t="s">
        <v>220</v>
      </c>
      <c r="CT170" s="6" t="s">
        <v>220</v>
      </c>
      <c r="CU170" s="6" t="s">
        <v>220</v>
      </c>
      <c r="CV170" s="6" t="s">
        <v>220</v>
      </c>
      <c r="CW170" s="6" t="s">
        <v>220</v>
      </c>
      <c r="CX170" s="6" t="s">
        <v>220</v>
      </c>
      <c r="CY170" s="6" t="s">
        <v>220</v>
      </c>
      <c r="CZ170" s="6" t="s">
        <v>220</v>
      </c>
      <c r="DA170" s="6" t="s">
        <v>220</v>
      </c>
      <c r="DB170" s="6" t="s">
        <v>220</v>
      </c>
      <c r="DC170" s="6" t="s">
        <v>220</v>
      </c>
      <c r="DD170" s="6" t="s">
        <v>220</v>
      </c>
      <c r="DE170" s="6" t="s">
        <v>220</v>
      </c>
      <c r="DF170" s="6" t="s">
        <v>220</v>
      </c>
      <c r="DG170" s="6" t="s">
        <v>220</v>
      </c>
      <c r="DH170" s="6" t="s">
        <v>220</v>
      </c>
      <c r="DI170" s="6" t="s">
        <v>220</v>
      </c>
      <c r="DJ170" s="6" t="s">
        <v>220</v>
      </c>
      <c r="DK170" s="6" t="s">
        <v>220</v>
      </c>
      <c r="DL170" s="6" t="s">
        <v>220</v>
      </c>
      <c r="DM170" s="6" t="s">
        <v>220</v>
      </c>
      <c r="DN170" s="6" t="s">
        <v>220</v>
      </c>
      <c r="DO170" s="6" t="s">
        <v>220</v>
      </c>
      <c r="DP170" s="6" t="s">
        <v>220</v>
      </c>
      <c r="DQ170" s="6" t="s">
        <v>220</v>
      </c>
      <c r="DR170" s="6" t="s">
        <v>220</v>
      </c>
      <c r="DS170" s="6" t="s">
        <v>220</v>
      </c>
      <c r="DT170" s="6" t="s">
        <v>220</v>
      </c>
      <c r="DU170" s="6" t="s">
        <v>220</v>
      </c>
      <c r="DV170" s="6" t="s">
        <v>220</v>
      </c>
      <c r="DW170" s="6" t="s">
        <v>220</v>
      </c>
      <c r="DX170" s="6" t="s">
        <v>220</v>
      </c>
      <c r="DY170" s="6" t="s">
        <v>220</v>
      </c>
      <c r="DZ170" s="6" t="s">
        <v>220</v>
      </c>
      <c r="EA170" s="6" t="s">
        <v>220</v>
      </c>
      <c r="EB170" s="6" t="s">
        <v>220</v>
      </c>
      <c r="EC170" s="6" t="s">
        <v>220</v>
      </c>
      <c r="ED170" s="6" t="s">
        <v>220</v>
      </c>
      <c r="EE170" s="6" t="s">
        <v>220</v>
      </c>
      <c r="EF170" s="6" t="s">
        <v>220</v>
      </c>
      <c r="EG170" s="6" t="s">
        <v>220</v>
      </c>
      <c r="EH170" s="6" t="s">
        <v>220</v>
      </c>
      <c r="EI170" s="6" t="s">
        <v>220</v>
      </c>
      <c r="EJ170" s="6" t="s">
        <v>220</v>
      </c>
      <c r="EK170" s="6" t="s">
        <v>220</v>
      </c>
      <c r="EL170" s="6" t="s">
        <v>220</v>
      </c>
      <c r="EM170" s="6" t="s">
        <v>220</v>
      </c>
      <c r="EN170" s="6" t="s">
        <v>220</v>
      </c>
      <c r="EO170" s="6" t="s">
        <v>220</v>
      </c>
      <c r="EP170" s="6" t="s">
        <v>220</v>
      </c>
      <c r="EQ170" s="6" t="s">
        <v>220</v>
      </c>
      <c r="ER170" s="6" t="s">
        <v>220</v>
      </c>
      <c r="ES170" s="6" t="s">
        <v>220</v>
      </c>
      <c r="ET170" s="6" t="s">
        <v>220</v>
      </c>
      <c r="EU170" s="6" t="s">
        <v>220</v>
      </c>
      <c r="EV170" s="6" t="s">
        <v>220</v>
      </c>
      <c r="EW170" s="6" t="s">
        <v>220</v>
      </c>
      <c r="EX170" s="6" t="s">
        <v>220</v>
      </c>
      <c r="EY170" s="6" t="s">
        <v>220</v>
      </c>
      <c r="EZ170" s="6" t="s">
        <v>220</v>
      </c>
      <c r="FA170" s="6" t="s">
        <v>220</v>
      </c>
      <c r="FB170" s="6" t="s">
        <v>220</v>
      </c>
      <c r="FC170" s="6" t="s">
        <v>220</v>
      </c>
      <c r="FD170" s="6" t="s">
        <v>220</v>
      </c>
      <c r="FE170" s="6" t="s">
        <v>220</v>
      </c>
      <c r="FF170" s="6" t="s">
        <v>220</v>
      </c>
      <c r="FG170" s="6" t="s">
        <v>220</v>
      </c>
      <c r="FH170" s="6" t="s">
        <v>220</v>
      </c>
      <c r="FI170" s="6" t="s">
        <v>220</v>
      </c>
      <c r="FJ170" s="6" t="s">
        <v>220</v>
      </c>
      <c r="FK170" s="6" t="s">
        <v>220</v>
      </c>
      <c r="FL170" s="6" t="s">
        <v>220</v>
      </c>
      <c r="FM170" s="6" t="s">
        <v>220</v>
      </c>
      <c r="FN170" s="6" t="s">
        <v>220</v>
      </c>
      <c r="FO170" s="6" t="s">
        <v>220</v>
      </c>
      <c r="FP170" s="6" t="s">
        <v>220</v>
      </c>
      <c r="FQ170" s="6" t="s">
        <v>220</v>
      </c>
      <c r="FR170" s="6" t="s">
        <v>220</v>
      </c>
      <c r="FS170" s="6" t="s">
        <v>220</v>
      </c>
      <c r="FT170" s="6" t="s">
        <v>220</v>
      </c>
      <c r="FU170" s="6" t="s">
        <v>220</v>
      </c>
      <c r="FV170" s="6" t="s">
        <v>220</v>
      </c>
      <c r="FW170" s="6" t="s">
        <v>220</v>
      </c>
      <c r="FX170" s="6" t="s">
        <v>220</v>
      </c>
      <c r="FY170" s="6" t="s">
        <v>220</v>
      </c>
      <c r="FZ170" s="6" t="s">
        <v>220</v>
      </c>
      <c r="GA170" s="6" t="s">
        <v>220</v>
      </c>
      <c r="GB170" s="6" t="s">
        <v>220</v>
      </c>
      <c r="GC170" s="6" t="s">
        <v>220</v>
      </c>
      <c r="GD170" s="6" t="s">
        <v>220</v>
      </c>
      <c r="GE170" s="6" t="s">
        <v>220</v>
      </c>
      <c r="GF170" s="6" t="s">
        <v>220</v>
      </c>
      <c r="GG170" s="6" t="s">
        <v>220</v>
      </c>
      <c r="GH170" s="6" t="s">
        <v>220</v>
      </c>
      <c r="GI170" s="6" t="s">
        <v>220</v>
      </c>
      <c r="GJ170" s="6" t="s">
        <v>220</v>
      </c>
      <c r="GK170" s="6" t="s">
        <v>220</v>
      </c>
      <c r="GL170" s="6" t="s">
        <v>220</v>
      </c>
      <c r="GM170" s="5" t="s">
        <v>220</v>
      </c>
      <c r="GN170" s="5" t="s">
        <v>220</v>
      </c>
      <c r="GO170" s="5" t="s">
        <v>220</v>
      </c>
      <c r="GP170" s="5" t="s">
        <v>220</v>
      </c>
      <c r="GQ170" s="5" t="s">
        <v>220</v>
      </c>
      <c r="GR170" s="5" t="s">
        <v>220</v>
      </c>
      <c r="GS170" s="5" t="s">
        <v>220</v>
      </c>
      <c r="GT170" s="5" t="s">
        <v>220</v>
      </c>
      <c r="GU170" s="5" t="s">
        <v>220</v>
      </c>
      <c r="GV170" s="5" t="s">
        <v>220</v>
      </c>
      <c r="GW170" s="5" t="s">
        <v>220</v>
      </c>
      <c r="GX170" s="5" t="s">
        <v>220</v>
      </c>
      <c r="GY170" s="5" t="s">
        <v>220</v>
      </c>
      <c r="GZ170" s="5" t="s">
        <v>220</v>
      </c>
      <c r="HA170" s="5" t="s">
        <v>220</v>
      </c>
      <c r="HB170" s="5" t="s">
        <v>220</v>
      </c>
      <c r="HC170" s="5" t="s">
        <v>220</v>
      </c>
      <c r="HD170" s="5" t="s">
        <v>220</v>
      </c>
      <c r="HE170" s="5" t="s">
        <v>220</v>
      </c>
      <c r="HF170" s="5" t="s">
        <v>220</v>
      </c>
      <c r="HG170" s="5" t="s">
        <v>220</v>
      </c>
      <c r="HH170" s="5" t="s">
        <v>220</v>
      </c>
      <c r="HI170" s="5" t="s">
        <v>220</v>
      </c>
      <c r="HJ170" s="5" t="s">
        <v>220</v>
      </c>
      <c r="HK170" s="5" t="s">
        <v>220</v>
      </c>
      <c r="HL170" s="5" t="s">
        <v>220</v>
      </c>
      <c r="HM170" s="5" t="s">
        <v>220</v>
      </c>
      <c r="HN170" s="5" t="s">
        <v>220</v>
      </c>
      <c r="HO170" s="5" t="s">
        <v>220</v>
      </c>
      <c r="HP170" s="5" t="s">
        <v>220</v>
      </c>
      <c r="HQ170" s="5" t="s">
        <v>220</v>
      </c>
      <c r="HR170" s="5" t="s">
        <v>220</v>
      </c>
      <c r="HS170" s="5" t="s">
        <v>220</v>
      </c>
      <c r="HT170" s="5" t="s">
        <v>220</v>
      </c>
      <c r="HU170" s="5" t="s">
        <v>220</v>
      </c>
      <c r="HV170" s="5" t="s">
        <v>220</v>
      </c>
      <c r="HW170" s="5" t="s">
        <v>220</v>
      </c>
      <c r="HX170" s="5" t="s">
        <v>220</v>
      </c>
      <c r="HY170" s="5" t="s">
        <v>220</v>
      </c>
      <c r="HZ170" s="5" t="s">
        <v>220</v>
      </c>
      <c r="IA170" s="5" t="s">
        <v>220</v>
      </c>
      <c r="IB170" s="5" t="s">
        <v>220</v>
      </c>
      <c r="IC170" s="5" t="s">
        <v>220</v>
      </c>
      <c r="ID170" s="5" t="s">
        <v>220</v>
      </c>
      <c r="IE170" s="5" t="s">
        <v>220</v>
      </c>
      <c r="IF170" s="5" t="s">
        <v>220</v>
      </c>
      <c r="IG170" s="5" t="s">
        <v>220</v>
      </c>
      <c r="IH170" s="5" t="s">
        <v>220</v>
      </c>
      <c r="II170" s="5" t="s">
        <v>220</v>
      </c>
      <c r="IJ170" s="5" t="s">
        <v>220</v>
      </c>
      <c r="IK170" s="5" t="s">
        <v>220</v>
      </c>
      <c r="IL170" s="5" t="s">
        <v>220</v>
      </c>
      <c r="IM170" s="5" t="s">
        <v>220</v>
      </c>
      <c r="IN170" s="5" t="s">
        <v>220</v>
      </c>
      <c r="IO170" s="5" t="s">
        <v>220</v>
      </c>
      <c r="IP170" s="5" t="s">
        <v>220</v>
      </c>
      <c r="IQ170" s="5" t="s">
        <v>220</v>
      </c>
      <c r="IR170" s="5" t="s">
        <v>220</v>
      </c>
      <c r="IS170" s="5" t="s">
        <v>220</v>
      </c>
      <c r="IT170" s="5" t="s">
        <v>220</v>
      </c>
      <c r="IU170" s="5" t="s">
        <v>220</v>
      </c>
      <c r="IV170" s="5" t="s">
        <v>220</v>
      </c>
      <c r="IW170" s="5" t="s">
        <v>220</v>
      </c>
      <c r="IX170" s="5" t="s">
        <v>220</v>
      </c>
      <c r="IY170" t="s">
        <v>220</v>
      </c>
      <c r="IZ170" t="s">
        <v>220</v>
      </c>
      <c r="JA170" t="s">
        <v>220</v>
      </c>
      <c r="JB170" t="s">
        <v>220</v>
      </c>
      <c r="JC170" t="s">
        <v>220</v>
      </c>
      <c r="JD170" t="s">
        <v>220</v>
      </c>
      <c r="JE170" t="s">
        <v>220</v>
      </c>
      <c r="JF170" t="s">
        <v>220</v>
      </c>
      <c r="JG170" t="s">
        <v>220</v>
      </c>
      <c r="JH170" t="s">
        <v>220</v>
      </c>
      <c r="JI170" t="s">
        <v>220</v>
      </c>
      <c r="JJ170" t="s">
        <v>220</v>
      </c>
      <c r="JK170" t="s">
        <v>220</v>
      </c>
      <c r="JL170" t="s">
        <v>220</v>
      </c>
      <c r="JM170" t="s">
        <v>220</v>
      </c>
      <c r="JN170" t="s">
        <v>220</v>
      </c>
      <c r="JO170" t="s">
        <v>220</v>
      </c>
      <c r="JP170" t="s">
        <v>220</v>
      </c>
      <c r="JQ170" t="s">
        <v>220</v>
      </c>
      <c r="JR170" t="s">
        <v>220</v>
      </c>
      <c r="JS170" t="s">
        <v>220</v>
      </c>
      <c r="JT170" t="s">
        <v>220</v>
      </c>
      <c r="JU170" t="s">
        <v>220</v>
      </c>
      <c r="JV170" t="s">
        <v>220</v>
      </c>
      <c r="JW170" t="s">
        <v>220</v>
      </c>
      <c r="JX170" t="s">
        <v>220</v>
      </c>
      <c r="JY170" t="s">
        <v>220</v>
      </c>
      <c r="JZ170" t="s">
        <v>220</v>
      </c>
      <c r="KA170" t="s">
        <v>220</v>
      </c>
      <c r="KB170" t="s">
        <v>220</v>
      </c>
      <c r="KC170" t="s">
        <v>220</v>
      </c>
      <c r="KD170" t="s">
        <v>220</v>
      </c>
    </row>
    <row r="171" spans="1:290" hidden="1" x14ac:dyDescent="0.3">
      <c r="A171" s="1" t="s">
        <v>169</v>
      </c>
      <c r="B171" s="2">
        <v>10704134</v>
      </c>
      <c r="C171" s="5">
        <v>0</v>
      </c>
      <c r="D171" s="5">
        <v>0</v>
      </c>
      <c r="E171" s="5" t="s">
        <v>220</v>
      </c>
      <c r="F171" s="5" t="s">
        <v>220</v>
      </c>
      <c r="G171" s="5" t="s">
        <v>220</v>
      </c>
      <c r="H171" s="5" t="s">
        <v>220</v>
      </c>
      <c r="I171" s="5" t="s">
        <v>220</v>
      </c>
      <c r="J171" s="5" t="s">
        <v>220</v>
      </c>
      <c r="K171" s="5" t="s">
        <v>220</v>
      </c>
      <c r="L171" s="5" t="s">
        <v>220</v>
      </c>
      <c r="M171" s="5" t="s">
        <v>220</v>
      </c>
      <c r="N171" s="5" t="s">
        <v>220</v>
      </c>
      <c r="O171" s="5" t="s">
        <v>220</v>
      </c>
      <c r="P171" s="5" t="s">
        <v>220</v>
      </c>
      <c r="Q171" s="5" t="s">
        <v>220</v>
      </c>
      <c r="R171" s="5" t="s">
        <v>220</v>
      </c>
      <c r="S171" s="5" t="s">
        <v>220</v>
      </c>
      <c r="T171" s="5" t="s">
        <v>220</v>
      </c>
      <c r="U171" s="5" t="s">
        <v>220</v>
      </c>
      <c r="V171" s="5" t="s">
        <v>220</v>
      </c>
      <c r="W171" s="5" t="s">
        <v>220</v>
      </c>
      <c r="X171" s="5" t="s">
        <v>220</v>
      </c>
      <c r="Y171" s="5" t="s">
        <v>220</v>
      </c>
      <c r="Z171" s="5" t="s">
        <v>220</v>
      </c>
      <c r="AA171" s="5" t="s">
        <v>220</v>
      </c>
      <c r="AB171" s="5" t="s">
        <v>220</v>
      </c>
      <c r="AC171" s="5" t="s">
        <v>220</v>
      </c>
      <c r="AD171" s="5" t="s">
        <v>220</v>
      </c>
      <c r="AE171" s="5" t="s">
        <v>220</v>
      </c>
      <c r="AF171" s="5" t="s">
        <v>220</v>
      </c>
      <c r="AG171" s="5" t="s">
        <v>220</v>
      </c>
      <c r="AH171" s="5" t="s">
        <v>220</v>
      </c>
      <c r="AI171" s="5">
        <v>0</v>
      </c>
      <c r="AJ171" s="5">
        <v>0</v>
      </c>
      <c r="AK171" s="5" t="s">
        <v>220</v>
      </c>
      <c r="AL171" s="5" t="s">
        <v>220</v>
      </c>
      <c r="AM171" s="5" t="s">
        <v>220</v>
      </c>
      <c r="AN171" s="5" t="s">
        <v>220</v>
      </c>
      <c r="AO171" s="5" t="s">
        <v>220</v>
      </c>
      <c r="AP171" s="5" t="s">
        <v>220</v>
      </c>
      <c r="AQ171" s="5" t="s">
        <v>220</v>
      </c>
      <c r="AR171" s="5" t="s">
        <v>220</v>
      </c>
      <c r="AS171" s="5" t="s">
        <v>220</v>
      </c>
      <c r="AT171" s="5" t="s">
        <v>220</v>
      </c>
      <c r="AU171" s="5" t="s">
        <v>220</v>
      </c>
      <c r="AV171" s="5" t="s">
        <v>220</v>
      </c>
      <c r="AW171" s="5" t="s">
        <v>220</v>
      </c>
      <c r="AX171" s="5" t="s">
        <v>220</v>
      </c>
      <c r="AY171" s="5" t="s">
        <v>220</v>
      </c>
      <c r="AZ171" s="5" t="s">
        <v>220</v>
      </c>
      <c r="BA171" s="5" t="s">
        <v>220</v>
      </c>
      <c r="BB171" s="5" t="s">
        <v>220</v>
      </c>
      <c r="BC171" s="5" t="s">
        <v>220</v>
      </c>
      <c r="BD171" s="5" t="s">
        <v>220</v>
      </c>
      <c r="BE171" s="5" t="s">
        <v>220</v>
      </c>
      <c r="BF171" s="5" t="s">
        <v>220</v>
      </c>
      <c r="BG171" s="5" t="s">
        <v>220</v>
      </c>
      <c r="BH171" s="5" t="s">
        <v>220</v>
      </c>
      <c r="BI171" s="5" t="s">
        <v>220</v>
      </c>
      <c r="BJ171" s="5" t="s">
        <v>220</v>
      </c>
      <c r="BK171" s="5" t="s">
        <v>220</v>
      </c>
      <c r="BL171" s="5" t="s">
        <v>220</v>
      </c>
      <c r="BM171" s="5" t="s">
        <v>220</v>
      </c>
      <c r="BN171" s="5" t="s">
        <v>220</v>
      </c>
      <c r="BO171" s="6" t="s">
        <v>220</v>
      </c>
      <c r="BP171" s="6" t="s">
        <v>220</v>
      </c>
      <c r="BQ171" s="6" t="s">
        <v>220</v>
      </c>
      <c r="BR171" s="6" t="s">
        <v>220</v>
      </c>
      <c r="BS171" s="6" t="s">
        <v>220</v>
      </c>
      <c r="BT171" s="6" t="s">
        <v>220</v>
      </c>
      <c r="BU171" s="6" t="s">
        <v>220</v>
      </c>
      <c r="BV171" s="6" t="s">
        <v>220</v>
      </c>
      <c r="BW171" s="6" t="s">
        <v>220</v>
      </c>
      <c r="BX171" s="6" t="s">
        <v>220</v>
      </c>
      <c r="BY171" s="6" t="s">
        <v>220</v>
      </c>
      <c r="BZ171" s="6" t="s">
        <v>220</v>
      </c>
      <c r="CA171" s="6" t="s">
        <v>220</v>
      </c>
      <c r="CB171" s="6" t="s">
        <v>220</v>
      </c>
      <c r="CC171" s="6" t="s">
        <v>220</v>
      </c>
      <c r="CD171" s="6" t="s">
        <v>220</v>
      </c>
      <c r="CE171" s="6" t="s">
        <v>220</v>
      </c>
      <c r="CF171" s="6" t="s">
        <v>220</v>
      </c>
      <c r="CG171" s="6" t="s">
        <v>220</v>
      </c>
      <c r="CH171" s="6" t="s">
        <v>220</v>
      </c>
      <c r="CI171" s="6" t="s">
        <v>220</v>
      </c>
      <c r="CJ171" s="6" t="s">
        <v>220</v>
      </c>
      <c r="CK171" s="6" t="s">
        <v>220</v>
      </c>
      <c r="CL171" s="6" t="s">
        <v>220</v>
      </c>
      <c r="CM171" s="6" t="s">
        <v>220</v>
      </c>
      <c r="CN171" s="6" t="s">
        <v>220</v>
      </c>
      <c r="CO171" s="6" t="s">
        <v>220</v>
      </c>
      <c r="CP171" s="6" t="s">
        <v>220</v>
      </c>
      <c r="CQ171" s="6" t="s">
        <v>220</v>
      </c>
      <c r="CR171" s="6" t="s">
        <v>220</v>
      </c>
      <c r="CS171" s="6" t="s">
        <v>220</v>
      </c>
      <c r="CT171" s="6" t="s">
        <v>220</v>
      </c>
      <c r="CU171" s="6" t="s">
        <v>220</v>
      </c>
      <c r="CV171" s="6" t="s">
        <v>220</v>
      </c>
      <c r="CW171" s="6" t="s">
        <v>220</v>
      </c>
      <c r="CX171" s="6" t="s">
        <v>220</v>
      </c>
      <c r="CY171" s="6" t="s">
        <v>220</v>
      </c>
      <c r="CZ171" s="6" t="s">
        <v>220</v>
      </c>
      <c r="DA171" s="6" t="s">
        <v>220</v>
      </c>
      <c r="DB171" s="6" t="s">
        <v>220</v>
      </c>
      <c r="DC171" s="6" t="s">
        <v>220</v>
      </c>
      <c r="DD171" s="6" t="s">
        <v>220</v>
      </c>
      <c r="DE171" s="6" t="s">
        <v>220</v>
      </c>
      <c r="DF171" s="6" t="s">
        <v>220</v>
      </c>
      <c r="DG171" s="6" t="s">
        <v>220</v>
      </c>
      <c r="DH171" s="6" t="s">
        <v>220</v>
      </c>
      <c r="DI171" s="6" t="s">
        <v>220</v>
      </c>
      <c r="DJ171" s="6" t="s">
        <v>220</v>
      </c>
      <c r="DK171" s="6" t="s">
        <v>220</v>
      </c>
      <c r="DL171" s="6" t="s">
        <v>220</v>
      </c>
      <c r="DM171" s="6" t="s">
        <v>220</v>
      </c>
      <c r="DN171" s="6" t="s">
        <v>220</v>
      </c>
      <c r="DO171" s="6" t="s">
        <v>220</v>
      </c>
      <c r="DP171" s="6" t="s">
        <v>220</v>
      </c>
      <c r="DQ171" s="6" t="s">
        <v>220</v>
      </c>
      <c r="DR171" s="6" t="s">
        <v>220</v>
      </c>
      <c r="DS171" s="6" t="s">
        <v>220</v>
      </c>
      <c r="DT171" s="6" t="s">
        <v>220</v>
      </c>
      <c r="DU171" s="6" t="s">
        <v>220</v>
      </c>
      <c r="DV171" s="6" t="s">
        <v>220</v>
      </c>
      <c r="DW171" s="6" t="s">
        <v>220</v>
      </c>
      <c r="DX171" s="6" t="s">
        <v>220</v>
      </c>
      <c r="DY171" s="6" t="s">
        <v>220</v>
      </c>
      <c r="DZ171" s="6" t="s">
        <v>220</v>
      </c>
      <c r="EA171" s="6" t="s">
        <v>220</v>
      </c>
      <c r="EB171" s="6" t="s">
        <v>220</v>
      </c>
      <c r="EC171" s="6" t="s">
        <v>220</v>
      </c>
      <c r="ED171" s="6" t="s">
        <v>220</v>
      </c>
      <c r="EE171" s="6" t="s">
        <v>220</v>
      </c>
      <c r="EF171" s="6" t="s">
        <v>220</v>
      </c>
      <c r="EG171" s="6" t="s">
        <v>220</v>
      </c>
      <c r="EH171" s="6" t="s">
        <v>220</v>
      </c>
      <c r="EI171" s="6" t="s">
        <v>220</v>
      </c>
      <c r="EJ171" s="6" t="s">
        <v>220</v>
      </c>
      <c r="EK171" s="6" t="s">
        <v>220</v>
      </c>
      <c r="EL171" s="6" t="s">
        <v>220</v>
      </c>
      <c r="EM171" s="6" t="s">
        <v>220</v>
      </c>
      <c r="EN171" s="6" t="s">
        <v>220</v>
      </c>
      <c r="EO171" s="6" t="s">
        <v>220</v>
      </c>
      <c r="EP171" s="6" t="s">
        <v>220</v>
      </c>
      <c r="EQ171" s="6" t="s">
        <v>220</v>
      </c>
      <c r="ER171" s="6" t="s">
        <v>220</v>
      </c>
      <c r="ES171" s="6" t="s">
        <v>220</v>
      </c>
      <c r="ET171" s="6" t="s">
        <v>220</v>
      </c>
      <c r="EU171" s="6" t="s">
        <v>220</v>
      </c>
      <c r="EV171" s="6" t="s">
        <v>220</v>
      </c>
      <c r="EW171" s="6" t="s">
        <v>220</v>
      </c>
      <c r="EX171" s="6" t="s">
        <v>220</v>
      </c>
      <c r="EY171" s="6" t="s">
        <v>220</v>
      </c>
      <c r="EZ171" s="6" t="s">
        <v>220</v>
      </c>
      <c r="FA171" s="6" t="s">
        <v>220</v>
      </c>
      <c r="FB171" s="6" t="s">
        <v>220</v>
      </c>
      <c r="FC171" s="6" t="s">
        <v>220</v>
      </c>
      <c r="FD171" s="6" t="s">
        <v>220</v>
      </c>
      <c r="FE171" s="6" t="s">
        <v>220</v>
      </c>
      <c r="FF171" s="6" t="s">
        <v>220</v>
      </c>
      <c r="FG171" s="6" t="s">
        <v>220</v>
      </c>
      <c r="FH171" s="6" t="s">
        <v>220</v>
      </c>
      <c r="FI171" s="6" t="s">
        <v>220</v>
      </c>
      <c r="FJ171" s="6" t="s">
        <v>220</v>
      </c>
      <c r="FK171" s="6" t="s">
        <v>220</v>
      </c>
      <c r="FL171" s="6" t="s">
        <v>220</v>
      </c>
      <c r="FM171" s="6" t="s">
        <v>220</v>
      </c>
      <c r="FN171" s="6" t="s">
        <v>220</v>
      </c>
      <c r="FO171" s="6" t="s">
        <v>220</v>
      </c>
      <c r="FP171" s="6" t="s">
        <v>220</v>
      </c>
      <c r="FQ171" s="6" t="s">
        <v>220</v>
      </c>
      <c r="FR171" s="6" t="s">
        <v>220</v>
      </c>
      <c r="FS171" s="6" t="s">
        <v>220</v>
      </c>
      <c r="FT171" s="6" t="s">
        <v>220</v>
      </c>
      <c r="FU171" s="6" t="s">
        <v>220</v>
      </c>
      <c r="FV171" s="6" t="s">
        <v>220</v>
      </c>
      <c r="FW171" s="6" t="s">
        <v>220</v>
      </c>
      <c r="FX171" s="6" t="s">
        <v>220</v>
      </c>
      <c r="FY171" s="6" t="s">
        <v>220</v>
      </c>
      <c r="FZ171" s="6" t="s">
        <v>220</v>
      </c>
      <c r="GA171" s="6" t="s">
        <v>220</v>
      </c>
      <c r="GB171" s="6" t="s">
        <v>220</v>
      </c>
      <c r="GC171" s="6" t="s">
        <v>220</v>
      </c>
      <c r="GD171" s="6" t="s">
        <v>220</v>
      </c>
      <c r="GE171" s="6" t="s">
        <v>220</v>
      </c>
      <c r="GF171" s="6" t="s">
        <v>220</v>
      </c>
      <c r="GG171" s="6" t="s">
        <v>220</v>
      </c>
      <c r="GH171" s="6" t="s">
        <v>220</v>
      </c>
      <c r="GI171" s="6" t="s">
        <v>220</v>
      </c>
      <c r="GJ171" s="6" t="s">
        <v>220</v>
      </c>
      <c r="GK171" s="6" t="s">
        <v>220</v>
      </c>
      <c r="GL171" s="6" t="s">
        <v>220</v>
      </c>
      <c r="GM171" s="5" t="s">
        <v>220</v>
      </c>
      <c r="GN171" s="5" t="s">
        <v>220</v>
      </c>
      <c r="GO171" s="5" t="s">
        <v>220</v>
      </c>
      <c r="GP171" s="5" t="s">
        <v>220</v>
      </c>
      <c r="GQ171" s="5" t="s">
        <v>220</v>
      </c>
      <c r="GR171" s="5" t="s">
        <v>220</v>
      </c>
      <c r="GS171" s="5" t="s">
        <v>220</v>
      </c>
      <c r="GT171" s="5" t="s">
        <v>220</v>
      </c>
      <c r="GU171" s="5" t="s">
        <v>220</v>
      </c>
      <c r="GV171" s="5" t="s">
        <v>220</v>
      </c>
      <c r="GW171" s="5" t="s">
        <v>220</v>
      </c>
      <c r="GX171" s="5" t="s">
        <v>220</v>
      </c>
      <c r="GY171" s="5" t="s">
        <v>220</v>
      </c>
      <c r="GZ171" s="5" t="s">
        <v>220</v>
      </c>
      <c r="HA171" s="5" t="s">
        <v>220</v>
      </c>
      <c r="HB171" s="5" t="s">
        <v>220</v>
      </c>
      <c r="HC171" s="5" t="s">
        <v>220</v>
      </c>
      <c r="HD171" s="5" t="s">
        <v>220</v>
      </c>
      <c r="HE171" s="5" t="s">
        <v>220</v>
      </c>
      <c r="HF171" s="5" t="s">
        <v>220</v>
      </c>
      <c r="HG171" s="5" t="s">
        <v>220</v>
      </c>
      <c r="HH171" s="5" t="s">
        <v>220</v>
      </c>
      <c r="HI171" s="5" t="s">
        <v>220</v>
      </c>
      <c r="HJ171" s="5" t="s">
        <v>220</v>
      </c>
      <c r="HK171" s="5" t="s">
        <v>220</v>
      </c>
      <c r="HL171" s="5" t="s">
        <v>220</v>
      </c>
      <c r="HM171" s="5" t="s">
        <v>220</v>
      </c>
      <c r="HN171" s="5" t="s">
        <v>220</v>
      </c>
      <c r="HO171" s="5" t="s">
        <v>220</v>
      </c>
      <c r="HP171" s="5" t="s">
        <v>220</v>
      </c>
      <c r="HQ171" s="5" t="s">
        <v>220</v>
      </c>
      <c r="HR171" s="5" t="s">
        <v>220</v>
      </c>
      <c r="HS171" s="5" t="s">
        <v>220</v>
      </c>
      <c r="HT171" s="5" t="s">
        <v>220</v>
      </c>
      <c r="HU171" s="5" t="s">
        <v>220</v>
      </c>
      <c r="HV171" s="5" t="s">
        <v>220</v>
      </c>
      <c r="HW171" s="5" t="s">
        <v>220</v>
      </c>
      <c r="HX171" s="5" t="s">
        <v>220</v>
      </c>
      <c r="HY171" s="5" t="s">
        <v>220</v>
      </c>
      <c r="HZ171" s="5" t="s">
        <v>220</v>
      </c>
      <c r="IA171" s="5" t="s">
        <v>220</v>
      </c>
      <c r="IB171" s="5" t="s">
        <v>220</v>
      </c>
      <c r="IC171" s="5" t="s">
        <v>220</v>
      </c>
      <c r="ID171" s="5" t="s">
        <v>220</v>
      </c>
      <c r="IE171" s="5" t="s">
        <v>220</v>
      </c>
      <c r="IF171" s="5" t="s">
        <v>220</v>
      </c>
      <c r="IG171" s="5" t="s">
        <v>220</v>
      </c>
      <c r="IH171" s="5" t="s">
        <v>220</v>
      </c>
      <c r="II171" s="5" t="s">
        <v>220</v>
      </c>
      <c r="IJ171" s="5" t="s">
        <v>220</v>
      </c>
      <c r="IK171" s="5" t="s">
        <v>220</v>
      </c>
      <c r="IL171" s="5" t="s">
        <v>220</v>
      </c>
      <c r="IM171" s="5" t="s">
        <v>220</v>
      </c>
      <c r="IN171" s="5" t="s">
        <v>220</v>
      </c>
      <c r="IO171" s="5" t="s">
        <v>220</v>
      </c>
      <c r="IP171" s="5" t="s">
        <v>220</v>
      </c>
      <c r="IQ171" s="5" t="s">
        <v>220</v>
      </c>
      <c r="IR171" s="5" t="s">
        <v>220</v>
      </c>
      <c r="IS171" s="5" t="s">
        <v>220</v>
      </c>
      <c r="IT171" s="5" t="s">
        <v>220</v>
      </c>
      <c r="IU171" s="5" t="s">
        <v>220</v>
      </c>
      <c r="IV171" s="5" t="s">
        <v>220</v>
      </c>
      <c r="IW171" s="5" t="s">
        <v>220</v>
      </c>
      <c r="IX171" s="5" t="s">
        <v>220</v>
      </c>
      <c r="IY171" t="s">
        <v>220</v>
      </c>
      <c r="IZ171" t="s">
        <v>220</v>
      </c>
      <c r="JA171" t="s">
        <v>220</v>
      </c>
      <c r="JB171" t="s">
        <v>220</v>
      </c>
      <c r="JC171" t="s">
        <v>220</v>
      </c>
      <c r="JD171" t="s">
        <v>220</v>
      </c>
      <c r="JE171" t="s">
        <v>220</v>
      </c>
      <c r="JF171" t="s">
        <v>220</v>
      </c>
      <c r="JG171" t="s">
        <v>220</v>
      </c>
      <c r="JH171" t="s">
        <v>220</v>
      </c>
      <c r="JI171" t="s">
        <v>220</v>
      </c>
      <c r="JJ171" t="s">
        <v>220</v>
      </c>
      <c r="JK171" t="s">
        <v>220</v>
      </c>
      <c r="JL171" t="s">
        <v>220</v>
      </c>
      <c r="JM171" t="s">
        <v>220</v>
      </c>
      <c r="JN171" t="s">
        <v>220</v>
      </c>
      <c r="JO171" t="s">
        <v>220</v>
      </c>
      <c r="JP171" t="s">
        <v>220</v>
      </c>
      <c r="JQ171" t="s">
        <v>220</v>
      </c>
      <c r="JR171" t="s">
        <v>220</v>
      </c>
      <c r="JS171" t="s">
        <v>220</v>
      </c>
      <c r="JT171" t="s">
        <v>220</v>
      </c>
      <c r="JU171" t="s">
        <v>220</v>
      </c>
      <c r="JV171" t="s">
        <v>220</v>
      </c>
      <c r="JW171" t="s">
        <v>220</v>
      </c>
      <c r="JX171" t="s">
        <v>220</v>
      </c>
      <c r="JY171" t="s">
        <v>220</v>
      </c>
      <c r="JZ171" t="s">
        <v>220</v>
      </c>
      <c r="KA171" t="s">
        <v>220</v>
      </c>
      <c r="KB171" t="s">
        <v>220</v>
      </c>
      <c r="KC171" t="s">
        <v>220</v>
      </c>
      <c r="KD171" t="s">
        <v>220</v>
      </c>
    </row>
    <row r="172" spans="1:290" hidden="1" x14ac:dyDescent="0.3">
      <c r="A172" s="1" t="s">
        <v>170</v>
      </c>
      <c r="B172" s="2">
        <v>4057030</v>
      </c>
      <c r="C172" s="5">
        <v>3698302</v>
      </c>
      <c r="D172" s="5">
        <v>3766234</v>
      </c>
      <c r="E172" s="5">
        <v>3785634</v>
      </c>
      <c r="F172" s="5">
        <v>3724044</v>
      </c>
      <c r="G172" s="5">
        <v>3724403</v>
      </c>
      <c r="H172" s="5">
        <v>3726982</v>
      </c>
      <c r="I172" s="5">
        <v>3866665</v>
      </c>
      <c r="J172" s="5">
        <v>3820637</v>
      </c>
      <c r="K172" s="5">
        <v>3888011</v>
      </c>
      <c r="L172" s="5">
        <v>3869540</v>
      </c>
      <c r="M172" s="5">
        <v>3905696</v>
      </c>
      <c r="N172" s="5">
        <v>3852706</v>
      </c>
      <c r="O172" s="5">
        <v>4004797</v>
      </c>
      <c r="P172" s="5">
        <v>3778369</v>
      </c>
      <c r="Q172" s="5">
        <v>3633226</v>
      </c>
      <c r="R172" s="5">
        <v>3459750</v>
      </c>
      <c r="S172" s="5">
        <v>3389742</v>
      </c>
      <c r="T172" s="5">
        <v>3188726</v>
      </c>
      <c r="U172" s="5">
        <v>3122331</v>
      </c>
      <c r="V172" s="5">
        <v>3027963</v>
      </c>
      <c r="W172" s="5">
        <v>2736837</v>
      </c>
      <c r="X172" s="5">
        <v>2662599</v>
      </c>
      <c r="Y172" s="5">
        <v>2608515</v>
      </c>
      <c r="Z172" s="5">
        <v>2516282</v>
      </c>
      <c r="AA172" s="5">
        <v>2330191</v>
      </c>
      <c r="AB172" s="5">
        <v>2374868</v>
      </c>
      <c r="AC172" s="5">
        <v>2223479</v>
      </c>
      <c r="AD172" s="5">
        <v>2146268</v>
      </c>
      <c r="AE172" s="5">
        <v>2081476</v>
      </c>
      <c r="AF172" s="5">
        <v>2069718</v>
      </c>
      <c r="AG172" s="5">
        <v>2093983</v>
      </c>
      <c r="AH172" s="5">
        <v>2000922</v>
      </c>
      <c r="AI172" s="5">
        <v>16968920</v>
      </c>
      <c r="AJ172" s="5">
        <v>16059482</v>
      </c>
      <c r="AK172" s="5">
        <v>13442595</v>
      </c>
      <c r="AL172" s="5">
        <v>13718397</v>
      </c>
      <c r="AM172" s="5">
        <v>14279396</v>
      </c>
      <c r="AN172" s="5">
        <v>13311011</v>
      </c>
      <c r="AO172" s="5">
        <v>13025375</v>
      </c>
      <c r="AP172" s="5">
        <v>12865758</v>
      </c>
      <c r="AQ172" s="5">
        <v>13061414</v>
      </c>
      <c r="AR172" s="5">
        <v>13209464</v>
      </c>
      <c r="AS172" s="5">
        <v>13737274</v>
      </c>
      <c r="AT172" s="5">
        <v>15216328</v>
      </c>
      <c r="AU172" s="5">
        <v>14639590</v>
      </c>
      <c r="AV172" s="5">
        <v>13831362</v>
      </c>
      <c r="AW172" s="5">
        <v>12332123</v>
      </c>
      <c r="AX172" s="5">
        <v>11835305</v>
      </c>
      <c r="AY172" s="5">
        <v>11639785</v>
      </c>
      <c r="AZ172" s="5">
        <v>12030046</v>
      </c>
      <c r="BA172" s="5">
        <v>15389381</v>
      </c>
      <c r="BB172" s="5">
        <v>14395268</v>
      </c>
      <c r="BC172" s="5">
        <v>13013303</v>
      </c>
      <c r="BD172" s="5">
        <v>12140421</v>
      </c>
      <c r="BE172" s="5">
        <v>10899869</v>
      </c>
      <c r="BF172" s="5">
        <v>10657108</v>
      </c>
      <c r="BG172" s="5">
        <v>9248339</v>
      </c>
      <c r="BH172" s="5">
        <v>10028718</v>
      </c>
      <c r="BI172" s="5">
        <v>9345935</v>
      </c>
      <c r="BJ172" s="5">
        <v>8502342</v>
      </c>
      <c r="BK172" s="5">
        <v>7983640</v>
      </c>
      <c r="BL172" s="5">
        <v>6743528</v>
      </c>
      <c r="BM172" s="5">
        <v>7505257</v>
      </c>
      <c r="BN172" s="5">
        <v>7860359</v>
      </c>
      <c r="BO172" s="6">
        <v>12.185460296498309</v>
      </c>
      <c r="BP172" s="6">
        <v>12.576834046955121</v>
      </c>
      <c r="BQ172" s="6">
        <v>12.051217840921749</v>
      </c>
      <c r="BR172" s="6">
        <v>11.13241411755607</v>
      </c>
      <c r="BS172" s="6">
        <v>11.50708221078175</v>
      </c>
      <c r="BT172" s="6">
        <v>10.99988918650822</v>
      </c>
      <c r="BU172" s="6">
        <v>10.37066826321907</v>
      </c>
      <c r="BV172" s="6">
        <v>10.1511868308871</v>
      </c>
      <c r="BW172" s="6">
        <v>9.8741464789717703</v>
      </c>
      <c r="BX172" s="6">
        <v>9.6190244835303407</v>
      </c>
      <c r="BY172" s="6">
        <v>9.6726166091779806</v>
      </c>
      <c r="BZ172" s="6">
        <v>9.1125019369497799</v>
      </c>
      <c r="CA172" s="6">
        <v>9.0633058304827898</v>
      </c>
      <c r="CB172" s="6">
        <v>9.0901656243739009</v>
      </c>
      <c r="CC172" s="6">
        <v>9.0997367078183409</v>
      </c>
      <c r="CD172" s="6">
        <v>9.1163234337741095</v>
      </c>
      <c r="CE172" s="6">
        <v>9.10901517264295</v>
      </c>
      <c r="CF172" s="6">
        <v>9.0973893038227107</v>
      </c>
      <c r="CG172" s="6">
        <v>9.0852955692397703</v>
      </c>
      <c r="CH172" s="6">
        <v>9.1388170859419304</v>
      </c>
      <c r="CI172" s="6" t="s">
        <v>220</v>
      </c>
      <c r="CJ172" s="6" t="s">
        <v>220</v>
      </c>
      <c r="CK172" s="6" t="s">
        <v>220</v>
      </c>
      <c r="CL172" s="6" t="s">
        <v>220</v>
      </c>
      <c r="CM172" s="6" t="s">
        <v>220</v>
      </c>
      <c r="CN172" s="6" t="s">
        <v>220</v>
      </c>
      <c r="CO172" s="6" t="s">
        <v>220</v>
      </c>
      <c r="CP172" s="6" t="s">
        <v>220</v>
      </c>
      <c r="CQ172" s="6" t="s">
        <v>220</v>
      </c>
      <c r="CR172" s="6" t="s">
        <v>220</v>
      </c>
      <c r="CS172" s="6" t="s">
        <v>220</v>
      </c>
      <c r="CT172" s="6" t="s">
        <v>220</v>
      </c>
      <c r="CU172" s="6">
        <v>10.75886922987279</v>
      </c>
      <c r="CV172" s="6">
        <v>11.171673299906089</v>
      </c>
      <c r="CW172" s="6">
        <v>10.77570387047537</v>
      </c>
      <c r="CX172" s="6">
        <v>10.236156835097789</v>
      </c>
      <c r="CY172" s="6">
        <v>10.51904288347805</v>
      </c>
      <c r="CZ172" s="6">
        <v>9.9866180851696402</v>
      </c>
      <c r="DA172" s="6">
        <v>9.5472543730578892</v>
      </c>
      <c r="DB172" s="6">
        <v>9.3966973342922202</v>
      </c>
      <c r="DC172" s="6">
        <v>9.1865300758917403</v>
      </c>
      <c r="DD172" s="6">
        <v>8.9371496637676096</v>
      </c>
      <c r="DE172" s="6">
        <v>8.9864058805155498</v>
      </c>
      <c r="DF172" s="6">
        <v>8.4432386982782095</v>
      </c>
      <c r="DG172" s="6">
        <v>8.4244832089821404</v>
      </c>
      <c r="DH172" s="6">
        <v>8.4168539656763794</v>
      </c>
      <c r="DI172" s="6">
        <v>8.4155184487635708</v>
      </c>
      <c r="DJ172" s="6">
        <v>8.4202486483069698</v>
      </c>
      <c r="DK172" s="6">
        <v>8.3679281691153999</v>
      </c>
      <c r="DL172" s="6">
        <v>8.3127070223477997</v>
      </c>
      <c r="DM172" s="6">
        <v>8.1119304209889407</v>
      </c>
      <c r="DN172" s="6">
        <v>8.1192873601242308</v>
      </c>
      <c r="DO172" s="6" t="s">
        <v>220</v>
      </c>
      <c r="DP172" s="6" t="s">
        <v>220</v>
      </c>
      <c r="DQ172" s="6" t="s">
        <v>220</v>
      </c>
      <c r="DR172" s="6" t="s">
        <v>220</v>
      </c>
      <c r="DS172" s="6" t="s">
        <v>220</v>
      </c>
      <c r="DT172" s="6" t="s">
        <v>220</v>
      </c>
      <c r="DU172" s="6" t="s">
        <v>220</v>
      </c>
      <c r="DV172" s="6" t="s">
        <v>220</v>
      </c>
      <c r="DW172" s="6" t="s">
        <v>220</v>
      </c>
      <c r="DX172" s="6" t="s">
        <v>220</v>
      </c>
      <c r="DY172" s="6" t="s">
        <v>220</v>
      </c>
      <c r="DZ172" s="6" t="s">
        <v>220</v>
      </c>
      <c r="EA172" s="6">
        <v>12.185460296498311</v>
      </c>
      <c r="EB172" s="6">
        <v>12.576834046955128</v>
      </c>
      <c r="EC172" s="6">
        <v>12.051217840921758</v>
      </c>
      <c r="ED172" s="6">
        <v>11.132414117556076</v>
      </c>
      <c r="EE172" s="6">
        <v>11.507082210781757</v>
      </c>
      <c r="EF172" s="6">
        <v>10.999889186508229</v>
      </c>
      <c r="EG172" s="6">
        <v>10.370668263219079</v>
      </c>
      <c r="EH172" s="6">
        <v>10.1511868308871</v>
      </c>
      <c r="EI172" s="6">
        <v>9.8741464789717721</v>
      </c>
      <c r="EJ172" s="6">
        <v>9.6190244835303425</v>
      </c>
      <c r="EK172" s="6">
        <v>9.6726166091779806</v>
      </c>
      <c r="EL172" s="6">
        <v>9.1125019369497871</v>
      </c>
      <c r="EM172" s="6">
        <v>9.0633058304827934</v>
      </c>
      <c r="EN172" s="6">
        <v>9.0901656243739026</v>
      </c>
      <c r="EO172" s="6">
        <v>9.0997367078183409</v>
      </c>
      <c r="EP172" s="6">
        <v>9.1163234337741166</v>
      </c>
      <c r="EQ172" s="6">
        <v>9.1090151726429589</v>
      </c>
      <c r="ER172" s="6">
        <v>9.097389303822716</v>
      </c>
      <c r="ES172" s="6">
        <v>9.0852955692397757</v>
      </c>
      <c r="ET172" s="6">
        <v>9.1388170859419358</v>
      </c>
      <c r="EU172" s="6" t="s">
        <v>220</v>
      </c>
      <c r="EV172" s="6" t="s">
        <v>220</v>
      </c>
      <c r="EW172" s="6" t="s">
        <v>220</v>
      </c>
      <c r="EX172" s="6" t="s">
        <v>220</v>
      </c>
      <c r="EY172" s="6" t="s">
        <v>220</v>
      </c>
      <c r="EZ172" s="6" t="s">
        <v>220</v>
      </c>
      <c r="FA172" s="6" t="s">
        <v>220</v>
      </c>
      <c r="FB172" s="6" t="s">
        <v>220</v>
      </c>
      <c r="FC172" s="6" t="s">
        <v>220</v>
      </c>
      <c r="FD172" s="6" t="s">
        <v>220</v>
      </c>
      <c r="FE172" s="6" t="s">
        <v>220</v>
      </c>
      <c r="FF172" s="6" t="s">
        <v>220</v>
      </c>
      <c r="FG172" s="6">
        <v>10.758869229872793</v>
      </c>
      <c r="FH172" s="6">
        <v>11.171673299906091</v>
      </c>
      <c r="FI172" s="6">
        <v>10.775703870475374</v>
      </c>
      <c r="FJ172" s="6">
        <v>10.236156835097797</v>
      </c>
      <c r="FK172" s="6">
        <v>10.519042883478052</v>
      </c>
      <c r="FL172" s="6">
        <v>9.986618085169642</v>
      </c>
      <c r="FM172" s="6">
        <v>9.5472543730578963</v>
      </c>
      <c r="FN172" s="6">
        <v>9.3966973342922291</v>
      </c>
      <c r="FO172" s="6">
        <v>9.1865300758917403</v>
      </c>
      <c r="FP172" s="6">
        <v>8.9371496637676184</v>
      </c>
      <c r="FQ172" s="6">
        <v>8.9864058805155587</v>
      </c>
      <c r="FR172" s="6">
        <v>8.4432386982782166</v>
      </c>
      <c r="FS172" s="6">
        <v>8.4244832089821404</v>
      </c>
      <c r="FT172" s="6">
        <v>8.4168539656763812</v>
      </c>
      <c r="FU172" s="6">
        <v>8.4155184487635761</v>
      </c>
      <c r="FV172" s="6">
        <v>8.4202486483069752</v>
      </c>
      <c r="FW172" s="6">
        <v>8.3679281691154035</v>
      </c>
      <c r="FX172" s="6">
        <v>8.312707022347805</v>
      </c>
      <c r="FY172" s="6">
        <v>8.111930420988946</v>
      </c>
      <c r="FZ172" s="6">
        <v>8.1192873601242308</v>
      </c>
      <c r="GA172" s="6" t="s">
        <v>220</v>
      </c>
      <c r="GB172" s="6" t="s">
        <v>220</v>
      </c>
      <c r="GC172" s="6" t="s">
        <v>220</v>
      </c>
      <c r="GD172" s="6" t="s">
        <v>220</v>
      </c>
      <c r="GE172" s="6" t="s">
        <v>220</v>
      </c>
      <c r="GF172" s="6" t="s">
        <v>220</v>
      </c>
      <c r="GG172" s="6" t="s">
        <v>220</v>
      </c>
      <c r="GH172" s="6" t="s">
        <v>220</v>
      </c>
      <c r="GI172" s="6" t="s">
        <v>220</v>
      </c>
      <c r="GJ172" s="6" t="s">
        <v>220</v>
      </c>
      <c r="GK172" s="6" t="s">
        <v>220</v>
      </c>
      <c r="GL172" s="6" t="s">
        <v>220</v>
      </c>
      <c r="GM172" s="5">
        <v>387409</v>
      </c>
      <c r="GN172" s="5">
        <v>385414</v>
      </c>
      <c r="GO172" s="5">
        <v>381556</v>
      </c>
      <c r="GP172" s="5">
        <v>378992</v>
      </c>
      <c r="GQ172" s="5">
        <v>376439</v>
      </c>
      <c r="GR172" s="5">
        <v>374203</v>
      </c>
      <c r="GS172" s="5">
        <v>370879</v>
      </c>
      <c r="GT172" s="5">
        <v>368246</v>
      </c>
      <c r="GU172" s="5">
        <v>366582</v>
      </c>
      <c r="GV172" s="5">
        <v>365768</v>
      </c>
      <c r="GW172" s="5">
        <v>364755</v>
      </c>
      <c r="GX172" s="5">
        <v>362731</v>
      </c>
      <c r="GY172" s="5">
        <v>359858</v>
      </c>
      <c r="GZ172" s="5">
        <v>353748</v>
      </c>
      <c r="HA172" s="5">
        <v>346534</v>
      </c>
      <c r="HB172" s="5">
        <v>338156</v>
      </c>
      <c r="HC172" s="5">
        <v>334886</v>
      </c>
      <c r="HD172" s="5">
        <v>323196</v>
      </c>
      <c r="HE172" s="5">
        <v>315490</v>
      </c>
      <c r="HF172" s="5">
        <v>307894</v>
      </c>
      <c r="HG172" s="5" t="s">
        <v>220</v>
      </c>
      <c r="HH172" s="5" t="s">
        <v>220</v>
      </c>
      <c r="HI172" s="5" t="s">
        <v>220</v>
      </c>
      <c r="HJ172" s="5" t="s">
        <v>220</v>
      </c>
      <c r="HK172" s="5" t="s">
        <v>220</v>
      </c>
      <c r="HL172" s="5" t="s">
        <v>220</v>
      </c>
      <c r="HM172" s="5" t="s">
        <v>220</v>
      </c>
      <c r="HN172" s="5" t="s">
        <v>220</v>
      </c>
      <c r="HO172" s="5" t="s">
        <v>220</v>
      </c>
      <c r="HP172" s="5" t="s">
        <v>220</v>
      </c>
      <c r="HQ172" s="5" t="s">
        <v>220</v>
      </c>
      <c r="HR172" s="5" t="s">
        <v>220</v>
      </c>
      <c r="HS172" s="5">
        <v>428627</v>
      </c>
      <c r="HT172" s="5">
        <v>426451</v>
      </c>
      <c r="HU172" s="5">
        <v>422544</v>
      </c>
      <c r="HV172" s="5">
        <v>419845</v>
      </c>
      <c r="HW172" s="5">
        <v>417141</v>
      </c>
      <c r="HX172" s="5">
        <v>414748</v>
      </c>
      <c r="HY172" s="5">
        <v>409529</v>
      </c>
      <c r="HZ172" s="5">
        <v>405153</v>
      </c>
      <c r="IA172" s="5">
        <v>403340</v>
      </c>
      <c r="IB172" s="5">
        <v>402325</v>
      </c>
      <c r="IC172" s="5">
        <v>401101</v>
      </c>
      <c r="ID172" s="5">
        <v>398574</v>
      </c>
      <c r="IE172" s="5">
        <v>395063</v>
      </c>
      <c r="IF172" s="5">
        <v>388307</v>
      </c>
      <c r="IG172" s="5">
        <v>380511</v>
      </c>
      <c r="IH172" s="5">
        <v>371547</v>
      </c>
      <c r="II172" s="5">
        <v>370861</v>
      </c>
      <c r="IJ172" s="5">
        <v>355486</v>
      </c>
      <c r="IK172" s="5">
        <v>347099</v>
      </c>
      <c r="IL172" s="5">
        <v>338766</v>
      </c>
      <c r="IM172" s="5" t="s">
        <v>220</v>
      </c>
      <c r="IN172" s="5" t="s">
        <v>220</v>
      </c>
      <c r="IO172" s="5" t="s">
        <v>220</v>
      </c>
      <c r="IP172" s="5" t="s">
        <v>220</v>
      </c>
      <c r="IQ172" s="5" t="s">
        <v>220</v>
      </c>
      <c r="IR172" s="5" t="s">
        <v>220</v>
      </c>
      <c r="IS172" s="5" t="s">
        <v>220</v>
      </c>
      <c r="IT172" s="5" t="s">
        <v>220</v>
      </c>
      <c r="IU172" s="5" t="s">
        <v>220</v>
      </c>
      <c r="IV172" s="5" t="s">
        <v>220</v>
      </c>
      <c r="IW172" s="5" t="s">
        <v>220</v>
      </c>
      <c r="IX172" s="5" t="s">
        <v>220</v>
      </c>
      <c r="IY172">
        <v>8744023</v>
      </c>
      <c r="IZ172">
        <v>8900126</v>
      </c>
      <c r="JA172">
        <v>8925932</v>
      </c>
      <c r="JB172">
        <v>8896376</v>
      </c>
      <c r="JC172">
        <v>9053067</v>
      </c>
      <c r="JD172">
        <v>9165355</v>
      </c>
      <c r="JE172">
        <v>9278919</v>
      </c>
      <c r="JF172">
        <v>9264819</v>
      </c>
      <c r="JG172">
        <v>9332109</v>
      </c>
      <c r="JH172">
        <v>9291788</v>
      </c>
      <c r="JI172">
        <v>9370743</v>
      </c>
      <c r="JJ172">
        <v>9502645</v>
      </c>
      <c r="JK172">
        <v>9634407</v>
      </c>
      <c r="JL172">
        <v>9201419</v>
      </c>
      <c r="JM172">
        <v>8874985</v>
      </c>
      <c r="JN172">
        <v>8542990</v>
      </c>
      <c r="JO172">
        <v>8229552</v>
      </c>
      <c r="JP172">
        <v>8012420</v>
      </c>
      <c r="JQ172">
        <v>8260882</v>
      </c>
      <c r="JR172">
        <v>8186014</v>
      </c>
      <c r="JS172" t="s">
        <v>220</v>
      </c>
      <c r="JT172" t="s">
        <v>220</v>
      </c>
      <c r="JU172" t="s">
        <v>220</v>
      </c>
      <c r="JV172" t="s">
        <v>220</v>
      </c>
      <c r="JW172" t="s">
        <v>220</v>
      </c>
      <c r="JX172" t="s">
        <v>220</v>
      </c>
      <c r="JY172" t="s">
        <v>220</v>
      </c>
      <c r="JZ172" t="s">
        <v>220</v>
      </c>
      <c r="KA172" t="s">
        <v>220</v>
      </c>
      <c r="KB172" t="s">
        <v>220</v>
      </c>
      <c r="KC172" t="s">
        <v>220</v>
      </c>
      <c r="KD172" t="s">
        <v>220</v>
      </c>
    </row>
    <row r="173" spans="1:290" hidden="1" x14ac:dyDescent="0.3">
      <c r="A173" s="1" t="s">
        <v>171</v>
      </c>
      <c r="B173" s="2">
        <v>4063543</v>
      </c>
      <c r="C173" s="5" t="s">
        <v>220</v>
      </c>
      <c r="D173" s="5" t="s">
        <v>220</v>
      </c>
      <c r="E173" s="5" t="s">
        <v>220</v>
      </c>
      <c r="F173" s="5" t="s">
        <v>220</v>
      </c>
      <c r="G173" s="5" t="s">
        <v>220</v>
      </c>
      <c r="H173" s="5" t="s">
        <v>220</v>
      </c>
      <c r="I173" s="5" t="s">
        <v>220</v>
      </c>
      <c r="J173" s="5" t="s">
        <v>220</v>
      </c>
      <c r="K173" s="5" t="s">
        <v>220</v>
      </c>
      <c r="L173" s="5" t="s">
        <v>220</v>
      </c>
      <c r="M173" s="5" t="s">
        <v>220</v>
      </c>
      <c r="N173" s="5" t="s">
        <v>220</v>
      </c>
      <c r="O173" s="5" t="s">
        <v>220</v>
      </c>
      <c r="P173" s="5" t="s">
        <v>220</v>
      </c>
      <c r="Q173" s="5" t="s">
        <v>220</v>
      </c>
      <c r="R173" s="5" t="s">
        <v>220</v>
      </c>
      <c r="S173" s="5" t="s">
        <v>220</v>
      </c>
      <c r="T173" s="5" t="s">
        <v>220</v>
      </c>
      <c r="U173" s="5">
        <v>497932</v>
      </c>
      <c r="V173" s="5">
        <v>481605</v>
      </c>
      <c r="W173" s="5">
        <v>455781</v>
      </c>
      <c r="X173" s="5">
        <v>473010</v>
      </c>
      <c r="Y173" s="5">
        <v>434390</v>
      </c>
      <c r="Z173" s="5">
        <v>435952</v>
      </c>
      <c r="AA173" s="5">
        <v>410864</v>
      </c>
      <c r="AB173" s="5">
        <v>391675</v>
      </c>
      <c r="AC173" s="5">
        <v>391632</v>
      </c>
      <c r="AD173" s="5">
        <v>0</v>
      </c>
      <c r="AE173" s="5">
        <v>373794</v>
      </c>
      <c r="AF173" s="5">
        <v>371190</v>
      </c>
      <c r="AG173" s="5">
        <v>362322</v>
      </c>
      <c r="AH173" s="5">
        <v>355714</v>
      </c>
      <c r="AI173" s="5" t="s">
        <v>220</v>
      </c>
      <c r="AJ173" s="5" t="s">
        <v>220</v>
      </c>
      <c r="AK173" s="5" t="s">
        <v>220</v>
      </c>
      <c r="AL173" s="5" t="s">
        <v>220</v>
      </c>
      <c r="AM173" s="5" t="s">
        <v>220</v>
      </c>
      <c r="AN173" s="5" t="s">
        <v>220</v>
      </c>
      <c r="AO173" s="5" t="s">
        <v>220</v>
      </c>
      <c r="AP173" s="5" t="s">
        <v>220</v>
      </c>
      <c r="AQ173" s="5" t="s">
        <v>220</v>
      </c>
      <c r="AR173" s="5" t="s">
        <v>220</v>
      </c>
      <c r="AS173" s="5" t="s">
        <v>220</v>
      </c>
      <c r="AT173" s="5" t="s">
        <v>220</v>
      </c>
      <c r="AU173" s="5" t="s">
        <v>220</v>
      </c>
      <c r="AV173" s="5" t="s">
        <v>220</v>
      </c>
      <c r="AW173" s="5" t="s">
        <v>220</v>
      </c>
      <c r="AX173" s="5" t="s">
        <v>220</v>
      </c>
      <c r="AY173" s="5" t="s">
        <v>220</v>
      </c>
      <c r="AZ173" s="5" t="s">
        <v>220</v>
      </c>
      <c r="BA173" s="5">
        <v>1159616</v>
      </c>
      <c r="BB173" s="5">
        <v>1115305</v>
      </c>
      <c r="BC173" s="5">
        <v>1065767</v>
      </c>
      <c r="BD173" s="5">
        <v>1087363</v>
      </c>
      <c r="BE173" s="5">
        <v>1020582</v>
      </c>
      <c r="BF173" s="5">
        <v>1009339</v>
      </c>
      <c r="BG173" s="5">
        <v>975568</v>
      </c>
      <c r="BH173" s="5">
        <v>1030177</v>
      </c>
      <c r="BI173" s="5">
        <v>1017517</v>
      </c>
      <c r="BJ173" s="5">
        <v>0</v>
      </c>
      <c r="BK173" s="5">
        <v>972934</v>
      </c>
      <c r="BL173" s="5">
        <v>961876</v>
      </c>
      <c r="BM173" s="5">
        <v>947761</v>
      </c>
      <c r="BN173" s="5">
        <v>926889</v>
      </c>
      <c r="BO173" s="6" t="s">
        <v>220</v>
      </c>
      <c r="BP173" s="6" t="s">
        <v>220</v>
      </c>
      <c r="BQ173" s="6" t="s">
        <v>220</v>
      </c>
      <c r="BR173" s="6" t="s">
        <v>220</v>
      </c>
      <c r="BS173" s="6" t="s">
        <v>220</v>
      </c>
      <c r="BT173" s="6" t="s">
        <v>220</v>
      </c>
      <c r="BU173" s="6" t="s">
        <v>220</v>
      </c>
      <c r="BV173" s="6" t="s">
        <v>220</v>
      </c>
      <c r="BW173" s="6" t="s">
        <v>220</v>
      </c>
      <c r="BX173" s="6" t="s">
        <v>220</v>
      </c>
      <c r="BY173" s="6" t="s">
        <v>220</v>
      </c>
      <c r="BZ173" s="6" t="s">
        <v>220</v>
      </c>
      <c r="CA173" s="6" t="s">
        <v>220</v>
      </c>
      <c r="CB173" s="6" t="s">
        <v>220</v>
      </c>
      <c r="CC173" s="6" t="s">
        <v>220</v>
      </c>
      <c r="CD173" s="6" t="s">
        <v>220</v>
      </c>
      <c r="CE173" s="6" t="s">
        <v>220</v>
      </c>
      <c r="CF173" s="6" t="s">
        <v>220</v>
      </c>
      <c r="CG173" s="6">
        <v>5.7778973835784804</v>
      </c>
      <c r="CH173" s="6">
        <v>5.8639341368964102</v>
      </c>
      <c r="CI173" s="6" t="s">
        <v>220</v>
      </c>
      <c r="CJ173" s="6" t="s">
        <v>220</v>
      </c>
      <c r="CK173" s="6" t="s">
        <v>220</v>
      </c>
      <c r="CL173" s="6" t="s">
        <v>220</v>
      </c>
      <c r="CM173" s="6" t="s">
        <v>220</v>
      </c>
      <c r="CN173" s="6" t="s">
        <v>220</v>
      </c>
      <c r="CO173" s="6" t="s">
        <v>220</v>
      </c>
      <c r="CP173" s="6" t="s">
        <v>220</v>
      </c>
      <c r="CQ173" s="6" t="s">
        <v>220</v>
      </c>
      <c r="CR173" s="6" t="s">
        <v>220</v>
      </c>
      <c r="CS173" s="6" t="s">
        <v>220</v>
      </c>
      <c r="CT173" s="6" t="s">
        <v>220</v>
      </c>
      <c r="CU173" s="6" t="s">
        <v>220</v>
      </c>
      <c r="CV173" s="6" t="s">
        <v>220</v>
      </c>
      <c r="CW173" s="6" t="s">
        <v>220</v>
      </c>
      <c r="CX173" s="6" t="s">
        <v>220</v>
      </c>
      <c r="CY173" s="6" t="s">
        <v>220</v>
      </c>
      <c r="CZ173" s="6" t="s">
        <v>220</v>
      </c>
      <c r="DA173" s="6" t="s">
        <v>220</v>
      </c>
      <c r="DB173" s="6" t="s">
        <v>220</v>
      </c>
      <c r="DC173" s="6" t="s">
        <v>220</v>
      </c>
      <c r="DD173" s="6" t="s">
        <v>220</v>
      </c>
      <c r="DE173" s="6" t="s">
        <v>220</v>
      </c>
      <c r="DF173" s="6" t="s">
        <v>220</v>
      </c>
      <c r="DG173" s="6" t="s">
        <v>220</v>
      </c>
      <c r="DH173" s="6" t="s">
        <v>220</v>
      </c>
      <c r="DI173" s="6" t="s">
        <v>220</v>
      </c>
      <c r="DJ173" s="6" t="s">
        <v>220</v>
      </c>
      <c r="DK173" s="6" t="s">
        <v>220</v>
      </c>
      <c r="DL173" s="6" t="s">
        <v>220</v>
      </c>
      <c r="DM173" s="6">
        <v>5.1628332462101403</v>
      </c>
      <c r="DN173" s="6">
        <v>5.1955052115128</v>
      </c>
      <c r="DO173" s="6" t="s">
        <v>220</v>
      </c>
      <c r="DP173" s="6" t="s">
        <v>220</v>
      </c>
      <c r="DQ173" s="6" t="s">
        <v>220</v>
      </c>
      <c r="DR173" s="6" t="s">
        <v>220</v>
      </c>
      <c r="DS173" s="6" t="s">
        <v>220</v>
      </c>
      <c r="DT173" s="6" t="s">
        <v>220</v>
      </c>
      <c r="DU173" s="6" t="s">
        <v>220</v>
      </c>
      <c r="DV173" s="6" t="s">
        <v>220</v>
      </c>
      <c r="DW173" s="6" t="s">
        <v>220</v>
      </c>
      <c r="DX173" s="6" t="s">
        <v>220</v>
      </c>
      <c r="DY173" s="6" t="s">
        <v>220</v>
      </c>
      <c r="DZ173" s="6" t="s">
        <v>220</v>
      </c>
      <c r="EA173" s="6" t="s">
        <v>220</v>
      </c>
      <c r="EB173" s="6" t="s">
        <v>220</v>
      </c>
      <c r="EC173" s="6" t="s">
        <v>220</v>
      </c>
      <c r="ED173" s="6" t="s">
        <v>220</v>
      </c>
      <c r="EE173" s="6" t="s">
        <v>220</v>
      </c>
      <c r="EF173" s="6" t="s">
        <v>220</v>
      </c>
      <c r="EG173" s="6" t="s">
        <v>220</v>
      </c>
      <c r="EH173" s="6" t="s">
        <v>220</v>
      </c>
      <c r="EI173" s="6" t="s">
        <v>220</v>
      </c>
      <c r="EJ173" s="6" t="s">
        <v>220</v>
      </c>
      <c r="EK173" s="6" t="s">
        <v>220</v>
      </c>
      <c r="EL173" s="6" t="s">
        <v>220</v>
      </c>
      <c r="EM173" s="6" t="s">
        <v>220</v>
      </c>
      <c r="EN173" s="6" t="s">
        <v>220</v>
      </c>
      <c r="EO173" s="6" t="s">
        <v>220</v>
      </c>
      <c r="EP173" s="6" t="s">
        <v>220</v>
      </c>
      <c r="EQ173" s="6" t="s">
        <v>220</v>
      </c>
      <c r="ER173" s="6" t="s">
        <v>220</v>
      </c>
      <c r="ES173" s="6">
        <v>5.7778973835784804</v>
      </c>
      <c r="ET173" s="6">
        <v>5.8639341368964191</v>
      </c>
      <c r="EU173" s="6" t="s">
        <v>220</v>
      </c>
      <c r="EV173" s="6" t="s">
        <v>220</v>
      </c>
      <c r="EW173" s="6" t="s">
        <v>220</v>
      </c>
      <c r="EX173" s="6" t="s">
        <v>220</v>
      </c>
      <c r="EY173" s="6" t="s">
        <v>220</v>
      </c>
      <c r="EZ173" s="6" t="s">
        <v>220</v>
      </c>
      <c r="FA173" s="6" t="s">
        <v>220</v>
      </c>
      <c r="FB173" s="6" t="s">
        <v>220</v>
      </c>
      <c r="FC173" s="6" t="s">
        <v>220</v>
      </c>
      <c r="FD173" s="6" t="s">
        <v>220</v>
      </c>
      <c r="FE173" s="6" t="s">
        <v>220</v>
      </c>
      <c r="FF173" s="6" t="s">
        <v>220</v>
      </c>
      <c r="FG173" s="6" t="s">
        <v>220</v>
      </c>
      <c r="FH173" s="6" t="s">
        <v>220</v>
      </c>
      <c r="FI173" s="6" t="s">
        <v>220</v>
      </c>
      <c r="FJ173" s="6" t="s">
        <v>220</v>
      </c>
      <c r="FK173" s="6" t="s">
        <v>220</v>
      </c>
      <c r="FL173" s="6" t="s">
        <v>220</v>
      </c>
      <c r="FM173" s="6" t="s">
        <v>220</v>
      </c>
      <c r="FN173" s="6" t="s">
        <v>220</v>
      </c>
      <c r="FO173" s="6" t="s">
        <v>220</v>
      </c>
      <c r="FP173" s="6" t="s">
        <v>220</v>
      </c>
      <c r="FQ173" s="6" t="s">
        <v>220</v>
      </c>
      <c r="FR173" s="6" t="s">
        <v>220</v>
      </c>
      <c r="FS173" s="6" t="s">
        <v>220</v>
      </c>
      <c r="FT173" s="6" t="s">
        <v>220</v>
      </c>
      <c r="FU173" s="6" t="s">
        <v>220</v>
      </c>
      <c r="FV173" s="6" t="s">
        <v>220</v>
      </c>
      <c r="FW173" s="6" t="s">
        <v>220</v>
      </c>
      <c r="FX173" s="6" t="s">
        <v>220</v>
      </c>
      <c r="FY173" s="6">
        <v>5.1628332462101412</v>
      </c>
      <c r="FZ173" s="6">
        <v>5.195505211512808</v>
      </c>
      <c r="GA173" s="6" t="s">
        <v>220</v>
      </c>
      <c r="GB173" s="6" t="s">
        <v>220</v>
      </c>
      <c r="GC173" s="6" t="s">
        <v>220</v>
      </c>
      <c r="GD173" s="6" t="s">
        <v>220</v>
      </c>
      <c r="GE173" s="6" t="s">
        <v>220</v>
      </c>
      <c r="GF173" s="6" t="s">
        <v>220</v>
      </c>
      <c r="GG173" s="6" t="s">
        <v>220</v>
      </c>
      <c r="GH173" s="6" t="s">
        <v>220</v>
      </c>
      <c r="GI173" s="6" t="s">
        <v>220</v>
      </c>
      <c r="GJ173" s="6" t="s">
        <v>220</v>
      </c>
      <c r="GK173" s="6" t="s">
        <v>220</v>
      </c>
      <c r="GL173" s="6" t="s">
        <v>220</v>
      </c>
      <c r="GM173" s="5" t="s">
        <v>220</v>
      </c>
      <c r="GN173" s="5" t="s">
        <v>220</v>
      </c>
      <c r="GO173" s="5" t="s">
        <v>220</v>
      </c>
      <c r="GP173" s="5" t="s">
        <v>220</v>
      </c>
      <c r="GQ173" s="5" t="s">
        <v>220</v>
      </c>
      <c r="GR173" s="5" t="s">
        <v>220</v>
      </c>
      <c r="GS173" s="5" t="s">
        <v>220</v>
      </c>
      <c r="GT173" s="5" t="s">
        <v>220</v>
      </c>
      <c r="GU173" s="5" t="s">
        <v>220</v>
      </c>
      <c r="GV173" s="5" t="s">
        <v>220</v>
      </c>
      <c r="GW173" s="5" t="s">
        <v>220</v>
      </c>
      <c r="GX173" s="5" t="s">
        <v>220</v>
      </c>
      <c r="GY173" s="5" t="s">
        <v>220</v>
      </c>
      <c r="GZ173" s="5" t="s">
        <v>220</v>
      </c>
      <c r="HA173" s="5" t="s">
        <v>220</v>
      </c>
      <c r="HB173" s="5" t="s">
        <v>220</v>
      </c>
      <c r="HC173" s="5" t="s">
        <v>220</v>
      </c>
      <c r="HD173" s="5" t="s">
        <v>220</v>
      </c>
      <c r="HE173" s="5">
        <v>35964</v>
      </c>
      <c r="HF173" s="5">
        <v>35435</v>
      </c>
      <c r="HG173" s="5" t="s">
        <v>220</v>
      </c>
      <c r="HH173" s="5" t="s">
        <v>220</v>
      </c>
      <c r="HI173" s="5" t="s">
        <v>220</v>
      </c>
      <c r="HJ173" s="5" t="s">
        <v>220</v>
      </c>
      <c r="HK173" s="5" t="s">
        <v>220</v>
      </c>
      <c r="HL173" s="5" t="s">
        <v>220</v>
      </c>
      <c r="HM173" s="5" t="s">
        <v>220</v>
      </c>
      <c r="HN173" s="5" t="s">
        <v>220</v>
      </c>
      <c r="HO173" s="5" t="s">
        <v>220</v>
      </c>
      <c r="HP173" s="5" t="s">
        <v>220</v>
      </c>
      <c r="HQ173" s="5" t="s">
        <v>220</v>
      </c>
      <c r="HR173" s="5" t="s">
        <v>220</v>
      </c>
      <c r="HS173" s="5" t="s">
        <v>220</v>
      </c>
      <c r="HT173" s="5" t="s">
        <v>220</v>
      </c>
      <c r="HU173" s="5" t="s">
        <v>220</v>
      </c>
      <c r="HV173" s="5" t="s">
        <v>220</v>
      </c>
      <c r="HW173" s="5" t="s">
        <v>220</v>
      </c>
      <c r="HX173" s="5" t="s">
        <v>220</v>
      </c>
      <c r="HY173" s="5" t="s">
        <v>220</v>
      </c>
      <c r="HZ173" s="5" t="s">
        <v>220</v>
      </c>
      <c r="IA173" s="5" t="s">
        <v>220</v>
      </c>
      <c r="IB173" s="5" t="s">
        <v>220</v>
      </c>
      <c r="IC173" s="5" t="s">
        <v>220</v>
      </c>
      <c r="ID173" s="5" t="s">
        <v>220</v>
      </c>
      <c r="IE173" s="5" t="s">
        <v>220</v>
      </c>
      <c r="IF173" s="5" t="s">
        <v>220</v>
      </c>
      <c r="IG173" s="5" t="s">
        <v>220</v>
      </c>
      <c r="IH173" s="5" t="s">
        <v>220</v>
      </c>
      <c r="II173" s="5" t="s">
        <v>220</v>
      </c>
      <c r="IJ173" s="5" t="s">
        <v>220</v>
      </c>
      <c r="IK173" s="5">
        <v>51991</v>
      </c>
      <c r="IL173" s="5">
        <v>42976</v>
      </c>
      <c r="IM173" s="5" t="s">
        <v>220</v>
      </c>
      <c r="IN173" s="5" t="s">
        <v>220</v>
      </c>
      <c r="IO173" s="5" t="s">
        <v>220</v>
      </c>
      <c r="IP173" s="5" t="s">
        <v>220</v>
      </c>
      <c r="IQ173" s="5" t="s">
        <v>220</v>
      </c>
      <c r="IR173" s="5" t="s">
        <v>220</v>
      </c>
      <c r="IS173" s="5" t="s">
        <v>220</v>
      </c>
      <c r="IT173" s="5" t="s">
        <v>220</v>
      </c>
      <c r="IU173" s="5" t="s">
        <v>220</v>
      </c>
      <c r="IV173" s="5" t="s">
        <v>220</v>
      </c>
      <c r="IW173" s="5" t="s">
        <v>220</v>
      </c>
      <c r="IX173" s="5" t="s">
        <v>220</v>
      </c>
      <c r="IY173" t="s">
        <v>220</v>
      </c>
      <c r="IZ173" t="s">
        <v>220</v>
      </c>
      <c r="JA173" t="s">
        <v>220</v>
      </c>
      <c r="JB173" t="s">
        <v>220</v>
      </c>
      <c r="JC173" t="s">
        <v>220</v>
      </c>
      <c r="JD173" t="s">
        <v>220</v>
      </c>
      <c r="JE173" t="s">
        <v>220</v>
      </c>
      <c r="JF173" t="s">
        <v>220</v>
      </c>
      <c r="JG173" t="s">
        <v>220</v>
      </c>
      <c r="JH173" t="s">
        <v>220</v>
      </c>
      <c r="JI173" t="s">
        <v>220</v>
      </c>
      <c r="JJ173" t="s">
        <v>220</v>
      </c>
      <c r="JK173" t="s">
        <v>220</v>
      </c>
      <c r="JL173" t="s">
        <v>220</v>
      </c>
      <c r="JM173" t="s">
        <v>220</v>
      </c>
      <c r="JN173" t="s">
        <v>220</v>
      </c>
      <c r="JO173" t="s">
        <v>220</v>
      </c>
      <c r="JP173" t="s">
        <v>220</v>
      </c>
      <c r="JQ173">
        <v>1147800</v>
      </c>
      <c r="JR173">
        <v>1105725</v>
      </c>
      <c r="JS173" t="s">
        <v>220</v>
      </c>
      <c r="JT173" t="s">
        <v>220</v>
      </c>
      <c r="JU173" t="s">
        <v>220</v>
      </c>
      <c r="JV173" t="s">
        <v>220</v>
      </c>
      <c r="JW173" t="s">
        <v>220</v>
      </c>
      <c r="JX173" t="s">
        <v>220</v>
      </c>
      <c r="JY173" t="s">
        <v>220</v>
      </c>
      <c r="JZ173" t="s">
        <v>220</v>
      </c>
      <c r="KA173" t="s">
        <v>220</v>
      </c>
      <c r="KB173" t="s">
        <v>220</v>
      </c>
      <c r="KC173" t="s">
        <v>220</v>
      </c>
      <c r="KD173" t="s">
        <v>220</v>
      </c>
    </row>
    <row r="174" spans="1:290" hidden="1" x14ac:dyDescent="0.3">
      <c r="A174" s="1" t="s">
        <v>172</v>
      </c>
      <c r="B174" s="2">
        <v>4057538</v>
      </c>
      <c r="C174" s="5">
        <v>550617</v>
      </c>
      <c r="D174" s="5">
        <v>571120</v>
      </c>
      <c r="E174" s="5">
        <v>525781</v>
      </c>
      <c r="F174" s="5">
        <v>551190</v>
      </c>
      <c r="G174" s="5">
        <v>554166</v>
      </c>
      <c r="H174" s="5">
        <v>543147</v>
      </c>
      <c r="I174" s="5">
        <v>558417</v>
      </c>
      <c r="J174" s="5">
        <v>538707</v>
      </c>
      <c r="K174" s="5">
        <v>542949</v>
      </c>
      <c r="L174" s="5">
        <v>533472</v>
      </c>
      <c r="M174" s="5">
        <v>518027</v>
      </c>
      <c r="N174" s="5">
        <v>530175</v>
      </c>
      <c r="O174" s="5">
        <v>537836</v>
      </c>
      <c r="P174" s="5">
        <v>523728</v>
      </c>
      <c r="Q174" s="5">
        <v>548154</v>
      </c>
      <c r="R174" s="5">
        <v>520881</v>
      </c>
      <c r="S174" s="5" t="s">
        <v>220</v>
      </c>
      <c r="T174" s="5" t="s">
        <v>220</v>
      </c>
      <c r="U174" s="5" t="s">
        <v>220</v>
      </c>
      <c r="V174" s="5" t="s">
        <v>220</v>
      </c>
      <c r="W174" s="5" t="s">
        <v>220</v>
      </c>
      <c r="X174" s="5" t="s">
        <v>220</v>
      </c>
      <c r="Y174" s="5" t="s">
        <v>220</v>
      </c>
      <c r="Z174" s="5" t="s">
        <v>220</v>
      </c>
      <c r="AA174" s="5" t="s">
        <v>220</v>
      </c>
      <c r="AB174" s="5" t="s">
        <v>220</v>
      </c>
      <c r="AC174" s="5" t="s">
        <v>220</v>
      </c>
      <c r="AD174" s="5" t="s">
        <v>220</v>
      </c>
      <c r="AE174" s="5" t="s">
        <v>220</v>
      </c>
      <c r="AF174" s="5" t="s">
        <v>220</v>
      </c>
      <c r="AG174" s="5" t="s">
        <v>220</v>
      </c>
      <c r="AH174" s="5" t="s">
        <v>220</v>
      </c>
      <c r="AI174" s="5">
        <v>979280</v>
      </c>
      <c r="AJ174" s="5">
        <v>1009019</v>
      </c>
      <c r="AK174" s="5">
        <v>956654</v>
      </c>
      <c r="AL174" s="5">
        <v>977118</v>
      </c>
      <c r="AM174" s="5">
        <v>990384</v>
      </c>
      <c r="AN174" s="5">
        <v>975771</v>
      </c>
      <c r="AO174" s="5">
        <v>1000701</v>
      </c>
      <c r="AP174" s="5">
        <v>978758</v>
      </c>
      <c r="AQ174" s="5">
        <v>988177</v>
      </c>
      <c r="AR174" s="5">
        <v>980746</v>
      </c>
      <c r="AS174" s="5">
        <v>954925</v>
      </c>
      <c r="AT174" s="5">
        <v>1002824</v>
      </c>
      <c r="AU174" s="5">
        <v>1016001</v>
      </c>
      <c r="AV174" s="5">
        <v>996092</v>
      </c>
      <c r="AW174" s="5">
        <v>1030353</v>
      </c>
      <c r="AX174" s="5">
        <v>989091</v>
      </c>
      <c r="AY174" s="5" t="s">
        <v>220</v>
      </c>
      <c r="AZ174" s="5" t="s">
        <v>220</v>
      </c>
      <c r="BA174" s="5" t="s">
        <v>220</v>
      </c>
      <c r="BB174" s="5" t="s">
        <v>220</v>
      </c>
      <c r="BC174" s="5" t="s">
        <v>220</v>
      </c>
      <c r="BD174" s="5" t="s">
        <v>220</v>
      </c>
      <c r="BE174" s="5" t="s">
        <v>220</v>
      </c>
      <c r="BF174" s="5" t="s">
        <v>220</v>
      </c>
      <c r="BG174" s="5" t="s">
        <v>220</v>
      </c>
      <c r="BH174" s="5" t="s">
        <v>220</v>
      </c>
      <c r="BI174" s="5" t="s">
        <v>220</v>
      </c>
      <c r="BJ174" s="5" t="s">
        <v>220</v>
      </c>
      <c r="BK174" s="5" t="s">
        <v>220</v>
      </c>
      <c r="BL174" s="5" t="s">
        <v>220</v>
      </c>
      <c r="BM174" s="5" t="s">
        <v>220</v>
      </c>
      <c r="BN174" s="5" t="s">
        <v>220</v>
      </c>
      <c r="BO174" s="6">
        <v>10.64786910049898</v>
      </c>
      <c r="BP174" s="6">
        <v>11.453207625816431</v>
      </c>
      <c r="BQ174" s="6">
        <v>10.6616279560244</v>
      </c>
      <c r="BR174" s="6">
        <v>11.199840615895271</v>
      </c>
      <c r="BS174" s="6">
        <v>11.790654830469361</v>
      </c>
      <c r="BT174" s="6">
        <v>12.86920142280543</v>
      </c>
      <c r="BU174" s="6">
        <v>12.113503636559059</v>
      </c>
      <c r="BV174" s="6">
        <v>11.821161005226649</v>
      </c>
      <c r="BW174" s="6">
        <v>12.56922724281478</v>
      </c>
      <c r="BX174" s="6">
        <v>13.587779677283899</v>
      </c>
      <c r="BY174" s="6">
        <v>13.86858213954098</v>
      </c>
      <c r="BZ174" s="6">
        <v>13.611706301303711</v>
      </c>
      <c r="CA174" s="6">
        <v>12.792003510363751</v>
      </c>
      <c r="CB174" s="6">
        <v>9.4854581003879801</v>
      </c>
      <c r="CC174" s="6">
        <v>9.0974434191851099</v>
      </c>
      <c r="CD174" s="6">
        <v>8.7451668516093797</v>
      </c>
      <c r="CE174" s="6">
        <v>8.6390596794114796</v>
      </c>
      <c r="CF174" s="6">
        <v>8.7571506855963097</v>
      </c>
      <c r="CG174" s="6">
        <v>8.6487773428117496</v>
      </c>
      <c r="CH174" s="6">
        <v>8.6550544922738695</v>
      </c>
      <c r="CI174" s="6" t="s">
        <v>220</v>
      </c>
      <c r="CJ174" s="6" t="s">
        <v>220</v>
      </c>
      <c r="CK174" s="6" t="s">
        <v>220</v>
      </c>
      <c r="CL174" s="6" t="s">
        <v>220</v>
      </c>
      <c r="CM174" s="6" t="s">
        <v>220</v>
      </c>
      <c r="CN174" s="6" t="s">
        <v>220</v>
      </c>
      <c r="CO174" s="6" t="s">
        <v>220</v>
      </c>
      <c r="CP174" s="6" t="s">
        <v>220</v>
      </c>
      <c r="CQ174" s="6" t="s">
        <v>220</v>
      </c>
      <c r="CR174" s="6" t="s">
        <v>220</v>
      </c>
      <c r="CS174" s="6" t="s">
        <v>220</v>
      </c>
      <c r="CT174" s="6" t="s">
        <v>220</v>
      </c>
      <c r="CU174" s="6">
        <v>10.445999212981789</v>
      </c>
      <c r="CV174" s="6">
        <v>11.30384742938864</v>
      </c>
      <c r="CW174" s="6">
        <v>10.5180266402441</v>
      </c>
      <c r="CX174" s="6">
        <v>11.03016354739416</v>
      </c>
      <c r="CY174" s="6">
        <v>11.619542183449321</v>
      </c>
      <c r="CZ174" s="6">
        <v>12.785539403831701</v>
      </c>
      <c r="DA174" s="6">
        <v>11.75394379440033</v>
      </c>
      <c r="DB174" s="6">
        <v>11.415392013712109</v>
      </c>
      <c r="DC174" s="6">
        <v>12.219154162938271</v>
      </c>
      <c r="DD174" s="6">
        <v>13.14870401721201</v>
      </c>
      <c r="DE174" s="6">
        <v>13.37772167477303</v>
      </c>
      <c r="DF174" s="6">
        <v>13.103188984505341</v>
      </c>
      <c r="DG174" s="6">
        <v>12.014422622610009</v>
      </c>
      <c r="DH174" s="6">
        <v>9.10416202312034</v>
      </c>
      <c r="DI174" s="6">
        <v>8.7200482198545792</v>
      </c>
      <c r="DJ174" s="6">
        <v>8.4159737276345101</v>
      </c>
      <c r="DK174" s="6">
        <v>8.2477050250830004</v>
      </c>
      <c r="DL174" s="6">
        <v>8.3459881906732996</v>
      </c>
      <c r="DM174" s="6">
        <v>8.2256612695073095</v>
      </c>
      <c r="DN174" s="6">
        <v>8.2112010005080691</v>
      </c>
      <c r="DO174" s="6" t="s">
        <v>220</v>
      </c>
      <c r="DP174" s="6" t="s">
        <v>220</v>
      </c>
      <c r="DQ174" s="6" t="s">
        <v>220</v>
      </c>
      <c r="DR174" s="6" t="s">
        <v>220</v>
      </c>
      <c r="DS174" s="6" t="s">
        <v>220</v>
      </c>
      <c r="DT174" s="6" t="s">
        <v>220</v>
      </c>
      <c r="DU174" s="6" t="s">
        <v>220</v>
      </c>
      <c r="DV174" s="6" t="s">
        <v>220</v>
      </c>
      <c r="DW174" s="6" t="s">
        <v>220</v>
      </c>
      <c r="DX174" s="6" t="s">
        <v>220</v>
      </c>
      <c r="DY174" s="6" t="s">
        <v>220</v>
      </c>
      <c r="DZ174" s="6" t="s">
        <v>220</v>
      </c>
      <c r="EA174" s="6">
        <v>10.590593920717188</v>
      </c>
      <c r="EB174" s="6">
        <v>11.390270679140425</v>
      </c>
      <c r="EC174" s="6">
        <v>10.607458238315953</v>
      </c>
      <c r="ED174" s="6">
        <v>11.144271747077681</v>
      </c>
      <c r="EE174" s="6">
        <v>11.733689424629848</v>
      </c>
      <c r="EF174" s="6">
        <v>12.859133899294298</v>
      </c>
      <c r="EG174" s="6">
        <v>12.110103900662228</v>
      </c>
      <c r="EH174" s="6">
        <v>11.819018837663446</v>
      </c>
      <c r="EI174" s="6">
        <v>12.569111071265507</v>
      </c>
      <c r="EJ174" s="6">
        <v>13.587779677283907</v>
      </c>
      <c r="EK174" s="6">
        <v>13.868582139540989</v>
      </c>
      <c r="EL174" s="6">
        <v>13.611706301303718</v>
      </c>
      <c r="EM174" s="6">
        <v>12.792003510363754</v>
      </c>
      <c r="EN174" s="6">
        <v>9.4854581003879872</v>
      </c>
      <c r="EO174" s="6">
        <v>9.094389917933702</v>
      </c>
      <c r="EP174" s="6">
        <v>8.7414512493405585</v>
      </c>
      <c r="EQ174" s="6">
        <v>8.6346377373111203</v>
      </c>
      <c r="ER174" s="6">
        <v>8.751941475986289</v>
      </c>
      <c r="ES174" s="6">
        <v>8.5862762535635024</v>
      </c>
      <c r="ET174" s="6">
        <v>8.5123054757471337</v>
      </c>
      <c r="EU174" s="6" t="s">
        <v>220</v>
      </c>
      <c r="EV174" s="6" t="s">
        <v>220</v>
      </c>
      <c r="EW174" s="6" t="s">
        <v>220</v>
      </c>
      <c r="EX174" s="6" t="s">
        <v>220</v>
      </c>
      <c r="EY174" s="6" t="s">
        <v>220</v>
      </c>
      <c r="EZ174" s="6" t="s">
        <v>220</v>
      </c>
      <c r="FA174" s="6" t="s">
        <v>220</v>
      </c>
      <c r="FB174" s="6" t="s">
        <v>220</v>
      </c>
      <c r="FC174" s="6" t="s">
        <v>220</v>
      </c>
      <c r="FD174" s="6" t="s">
        <v>220</v>
      </c>
      <c r="FE174" s="6" t="s">
        <v>220</v>
      </c>
      <c r="FF174" s="6" t="s">
        <v>220</v>
      </c>
      <c r="FG174" s="6">
        <v>8.4405360201027548</v>
      </c>
      <c r="FH174" s="6">
        <v>9.1408115268675569</v>
      </c>
      <c r="FI174" s="6">
        <v>8.4633152472261752</v>
      </c>
      <c r="FJ174" s="6">
        <v>8.9312454388293929</v>
      </c>
      <c r="FK174" s="6">
        <v>9.2867270149416505</v>
      </c>
      <c r="FL174" s="6">
        <v>10.260171602546361</v>
      </c>
      <c r="FM174" s="6">
        <v>9.5282307955233687</v>
      </c>
      <c r="FN174" s="6">
        <v>9.2256333330608449</v>
      </c>
      <c r="FO174" s="6">
        <v>10.109541338766432</v>
      </c>
      <c r="FP174" s="6">
        <v>11.162415056166942</v>
      </c>
      <c r="FQ174" s="6">
        <v>13.308896301455226</v>
      </c>
      <c r="FR174" s="6">
        <v>13.103188984505348</v>
      </c>
      <c r="FS174" s="6">
        <v>12.014422622610011</v>
      </c>
      <c r="FT174" s="6">
        <v>9.1041620231203435</v>
      </c>
      <c r="FU174" s="6">
        <v>8.7184373511195812</v>
      </c>
      <c r="FV174" s="6">
        <v>8.414042910577864</v>
      </c>
      <c r="FW174" s="6">
        <v>8.2454599309541798</v>
      </c>
      <c r="FX174" s="6">
        <v>8.3412015970206905</v>
      </c>
      <c r="FY174" s="6">
        <v>8.1827452580053031</v>
      </c>
      <c r="FZ174" s="6">
        <v>8.1037031421748846</v>
      </c>
      <c r="GA174" s="6" t="s">
        <v>220</v>
      </c>
      <c r="GB174" s="6" t="s">
        <v>220</v>
      </c>
      <c r="GC174" s="6" t="s">
        <v>220</v>
      </c>
      <c r="GD174" s="6" t="s">
        <v>220</v>
      </c>
      <c r="GE174" s="6" t="s">
        <v>220</v>
      </c>
      <c r="GF174" s="6" t="s">
        <v>220</v>
      </c>
      <c r="GG174" s="6" t="s">
        <v>220</v>
      </c>
      <c r="GH174" s="6" t="s">
        <v>220</v>
      </c>
      <c r="GI174" s="6" t="s">
        <v>220</v>
      </c>
      <c r="GJ174" s="6" t="s">
        <v>220</v>
      </c>
      <c r="GK174" s="6" t="s">
        <v>220</v>
      </c>
      <c r="GL174" s="6" t="s">
        <v>220</v>
      </c>
      <c r="GM174" s="5">
        <v>55376</v>
      </c>
      <c r="GN174" s="5">
        <v>55447</v>
      </c>
      <c r="GO174" s="5">
        <v>55443</v>
      </c>
      <c r="GP174" s="5">
        <v>55328</v>
      </c>
      <c r="GQ174" s="5">
        <v>54273</v>
      </c>
      <c r="GR174" s="5">
        <v>54368</v>
      </c>
      <c r="GS174" s="5">
        <v>54402</v>
      </c>
      <c r="GT174" s="5">
        <v>54417</v>
      </c>
      <c r="GU174" s="5">
        <v>54472</v>
      </c>
      <c r="GV174" s="5">
        <v>54528</v>
      </c>
      <c r="GW174" s="5">
        <v>54515</v>
      </c>
      <c r="GX174" s="5">
        <v>54546</v>
      </c>
      <c r="GY174" s="5">
        <v>54466</v>
      </c>
      <c r="GZ174" s="5">
        <v>54388</v>
      </c>
      <c r="HA174" s="5">
        <v>54303</v>
      </c>
      <c r="HB174" s="5">
        <v>54278</v>
      </c>
      <c r="HC174" s="5">
        <v>54197</v>
      </c>
      <c r="HD174" s="5">
        <v>54140</v>
      </c>
      <c r="HE174" s="5">
        <v>54078</v>
      </c>
      <c r="HF174" s="5">
        <v>53998</v>
      </c>
      <c r="HG174" s="5" t="s">
        <v>220</v>
      </c>
      <c r="HH174" s="5" t="s">
        <v>220</v>
      </c>
      <c r="HI174" s="5" t="s">
        <v>220</v>
      </c>
      <c r="HJ174" s="5" t="s">
        <v>220</v>
      </c>
      <c r="HK174" s="5" t="s">
        <v>220</v>
      </c>
      <c r="HL174" s="5" t="s">
        <v>220</v>
      </c>
      <c r="HM174" s="5" t="s">
        <v>220</v>
      </c>
      <c r="HN174" s="5" t="s">
        <v>220</v>
      </c>
      <c r="HO174" s="5" t="s">
        <v>220</v>
      </c>
      <c r="HP174" s="5" t="s">
        <v>220</v>
      </c>
      <c r="HQ174" s="5" t="s">
        <v>220</v>
      </c>
      <c r="HR174" s="5" t="s">
        <v>220</v>
      </c>
      <c r="HS174" s="5">
        <v>64038</v>
      </c>
      <c r="HT174" s="5">
        <v>64062</v>
      </c>
      <c r="HU174" s="5">
        <v>64015</v>
      </c>
      <c r="HV174" s="5">
        <v>63879</v>
      </c>
      <c r="HW174" s="5">
        <v>61882</v>
      </c>
      <c r="HX174" s="5">
        <v>61995</v>
      </c>
      <c r="HY174" s="5">
        <v>61987</v>
      </c>
      <c r="HZ174" s="5">
        <v>61990</v>
      </c>
      <c r="IA174" s="5">
        <v>62067</v>
      </c>
      <c r="IB174" s="5">
        <v>62109</v>
      </c>
      <c r="IC174" s="5">
        <v>62149</v>
      </c>
      <c r="ID174" s="5">
        <v>62185</v>
      </c>
      <c r="IE174" s="5">
        <v>62077</v>
      </c>
      <c r="IF174" s="5">
        <v>61940</v>
      </c>
      <c r="IG174" s="5">
        <v>61841</v>
      </c>
      <c r="IH174" s="5">
        <v>61777</v>
      </c>
      <c r="II174" s="5">
        <v>61679</v>
      </c>
      <c r="IJ174" s="5">
        <v>61584</v>
      </c>
      <c r="IK174" s="5">
        <v>61411</v>
      </c>
      <c r="IL174" s="5">
        <v>61313</v>
      </c>
      <c r="IM174" s="5" t="s">
        <v>220</v>
      </c>
      <c r="IN174" s="5" t="s">
        <v>220</v>
      </c>
      <c r="IO174" s="5" t="s">
        <v>220</v>
      </c>
      <c r="IP174" s="5" t="s">
        <v>220</v>
      </c>
      <c r="IQ174" s="5" t="s">
        <v>220</v>
      </c>
      <c r="IR174" s="5" t="s">
        <v>220</v>
      </c>
      <c r="IS174" s="5" t="s">
        <v>220</v>
      </c>
      <c r="IT174" s="5" t="s">
        <v>220</v>
      </c>
      <c r="IU174" s="5" t="s">
        <v>220</v>
      </c>
      <c r="IV174" s="5" t="s">
        <v>220</v>
      </c>
      <c r="IW174" s="5" t="s">
        <v>220</v>
      </c>
      <c r="IX174" s="5" t="s">
        <v>220</v>
      </c>
      <c r="IY174">
        <v>999664</v>
      </c>
      <c r="IZ174">
        <v>1008149</v>
      </c>
      <c r="JA174">
        <v>956351</v>
      </c>
      <c r="JB174">
        <v>976997</v>
      </c>
      <c r="JC174">
        <v>990252</v>
      </c>
      <c r="JD174">
        <v>975510</v>
      </c>
      <c r="JE174">
        <v>1000574</v>
      </c>
      <c r="JF174">
        <v>978632</v>
      </c>
      <c r="JG174">
        <v>985564</v>
      </c>
      <c r="JH174">
        <v>980648</v>
      </c>
      <c r="JI174">
        <v>954835</v>
      </c>
      <c r="JJ174">
        <v>1002733</v>
      </c>
      <c r="JK174">
        <v>1015904</v>
      </c>
      <c r="JL174">
        <v>996006</v>
      </c>
      <c r="JM174">
        <v>1030609</v>
      </c>
      <c r="JN174">
        <v>989453</v>
      </c>
      <c r="JO174">
        <v>979060</v>
      </c>
      <c r="JP174">
        <v>950019</v>
      </c>
      <c r="JQ174">
        <v>931570</v>
      </c>
      <c r="JR174">
        <v>923405</v>
      </c>
      <c r="JS174" t="s">
        <v>220</v>
      </c>
      <c r="JT174" t="s">
        <v>220</v>
      </c>
      <c r="JU174" t="s">
        <v>220</v>
      </c>
      <c r="JV174" t="s">
        <v>220</v>
      </c>
      <c r="JW174" t="s">
        <v>220</v>
      </c>
      <c r="JX174" t="s">
        <v>220</v>
      </c>
      <c r="JY174" t="s">
        <v>220</v>
      </c>
      <c r="JZ174" t="s">
        <v>220</v>
      </c>
      <c r="KA174" t="s">
        <v>220</v>
      </c>
      <c r="KB174" t="s">
        <v>220</v>
      </c>
      <c r="KC174" t="s">
        <v>220</v>
      </c>
      <c r="KD174" t="s">
        <v>220</v>
      </c>
    </row>
    <row r="175" spans="1:290" hidden="1" x14ac:dyDescent="0.3">
      <c r="A175" s="1" t="s">
        <v>173</v>
      </c>
      <c r="B175" s="2">
        <v>4057102</v>
      </c>
      <c r="C175" s="5">
        <v>13517817</v>
      </c>
      <c r="D175" s="5">
        <v>14308348</v>
      </c>
      <c r="E175" s="5">
        <v>12643985</v>
      </c>
      <c r="F175" s="5">
        <v>13244832</v>
      </c>
      <c r="G175" s="5">
        <v>12903233</v>
      </c>
      <c r="H175" s="5">
        <v>13649267</v>
      </c>
      <c r="I175" s="5">
        <v>13561749</v>
      </c>
      <c r="J175" s="5">
        <v>13385196</v>
      </c>
      <c r="K175" s="5">
        <v>13866948</v>
      </c>
      <c r="L175" s="5">
        <v>14639909</v>
      </c>
      <c r="M175" s="5">
        <v>13413330</v>
      </c>
      <c r="N175" s="5">
        <v>13903713</v>
      </c>
      <c r="O175" s="5">
        <v>14257728</v>
      </c>
      <c r="P175" s="5">
        <v>13081166</v>
      </c>
      <c r="Q175" s="5">
        <v>13859182</v>
      </c>
      <c r="R175" s="5">
        <v>13048599</v>
      </c>
      <c r="S175" s="5">
        <v>12995947</v>
      </c>
      <c r="T175" s="5">
        <v>13549300</v>
      </c>
      <c r="U175" s="5">
        <v>12643689</v>
      </c>
      <c r="V175" s="5">
        <v>12635182</v>
      </c>
      <c r="W175" s="5">
        <v>11872621</v>
      </c>
      <c r="X175" s="5">
        <v>12204716</v>
      </c>
      <c r="Y175" s="5">
        <v>11499116</v>
      </c>
      <c r="Z175" s="5">
        <v>11549257</v>
      </c>
      <c r="AA175" s="5">
        <v>11229011</v>
      </c>
      <c r="AB175" s="5">
        <v>10619103</v>
      </c>
      <c r="AC175" s="5">
        <v>10867026</v>
      </c>
      <c r="AD175" s="5">
        <v>9690260</v>
      </c>
      <c r="AE175" s="5">
        <v>10646265</v>
      </c>
      <c r="AF175" s="5">
        <v>9810314</v>
      </c>
      <c r="AG175" s="5">
        <v>9723850</v>
      </c>
      <c r="AH175" s="5">
        <v>9956718</v>
      </c>
      <c r="AI175" s="5">
        <v>37596065</v>
      </c>
      <c r="AJ175" s="5">
        <v>43735391</v>
      </c>
      <c r="AK175" s="5">
        <v>42237635</v>
      </c>
      <c r="AL175" s="5">
        <v>39997209</v>
      </c>
      <c r="AM175" s="5">
        <v>43255846</v>
      </c>
      <c r="AN175" s="5">
        <v>43192724</v>
      </c>
      <c r="AO175" s="5">
        <v>43158138</v>
      </c>
      <c r="AP175" s="5">
        <v>44038955</v>
      </c>
      <c r="AQ175" s="5">
        <v>48142970</v>
      </c>
      <c r="AR175" s="5">
        <v>48222825</v>
      </c>
      <c r="AS175" s="5">
        <v>49062482</v>
      </c>
      <c r="AT175" s="5">
        <v>49091884</v>
      </c>
      <c r="AU175" s="5">
        <v>50441803</v>
      </c>
      <c r="AV175" s="5">
        <v>50681508</v>
      </c>
      <c r="AW175" s="5">
        <v>53112201</v>
      </c>
      <c r="AX175" s="5">
        <v>48678986</v>
      </c>
      <c r="AY175" s="5">
        <v>47794327</v>
      </c>
      <c r="AZ175" s="5">
        <v>43557072</v>
      </c>
      <c r="BA175" s="5">
        <v>45031966</v>
      </c>
      <c r="BB175" s="5">
        <v>44878566</v>
      </c>
      <c r="BC175" s="5">
        <v>40431486</v>
      </c>
      <c r="BD175" s="5">
        <v>43042050</v>
      </c>
      <c r="BE175" s="5">
        <v>41214521</v>
      </c>
      <c r="BF175" s="5">
        <v>41275782</v>
      </c>
      <c r="BG175" s="5">
        <v>39868714</v>
      </c>
      <c r="BH175" s="5">
        <v>39688016</v>
      </c>
      <c r="BI175" s="5">
        <v>38981503</v>
      </c>
      <c r="BJ175" s="5">
        <v>35746207</v>
      </c>
      <c r="BK175" s="5">
        <v>35984650</v>
      </c>
      <c r="BL175" s="5">
        <v>30444577</v>
      </c>
      <c r="BM175" s="5">
        <v>30145951</v>
      </c>
      <c r="BN175" s="5">
        <v>30022877</v>
      </c>
      <c r="BO175" s="6">
        <v>10.3780736194313</v>
      </c>
      <c r="BP175" s="6">
        <v>10.904068030774759</v>
      </c>
      <c r="BQ175" s="6">
        <v>11.18777031133776</v>
      </c>
      <c r="BR175" s="6">
        <v>10.727150031046071</v>
      </c>
      <c r="BS175" s="6">
        <v>11.34264567647503</v>
      </c>
      <c r="BT175" s="6">
        <v>10.380857814562489</v>
      </c>
      <c r="BU175" s="6">
        <v>10.52718200285228</v>
      </c>
      <c r="BV175" s="6">
        <v>9.6927747869530698</v>
      </c>
      <c r="BW175" s="6">
        <v>9.1719389154700792</v>
      </c>
      <c r="BX175" s="6">
        <v>8.1505356351600202</v>
      </c>
      <c r="BY175" s="6">
        <v>7.3189357154412802</v>
      </c>
      <c r="BZ175" s="6">
        <v>6.8193366764690797</v>
      </c>
      <c r="CA175" s="6">
        <v>6.8750855676304097</v>
      </c>
      <c r="CB175" s="6">
        <v>6.9642252129167597</v>
      </c>
      <c r="CC175" s="6">
        <v>6.7577441985929703</v>
      </c>
      <c r="CD175" s="6">
        <v>6.7848581457014498</v>
      </c>
      <c r="CE175" s="6">
        <v>6.9361855661615097</v>
      </c>
      <c r="CF175" s="6">
        <v>7.2045788343309196</v>
      </c>
      <c r="CG175" s="6">
        <v>7.1881394741677003</v>
      </c>
      <c r="CH175" s="6">
        <v>7.24845118970189</v>
      </c>
      <c r="CI175" s="6" t="s">
        <v>220</v>
      </c>
      <c r="CJ175" s="6" t="s">
        <v>220</v>
      </c>
      <c r="CK175" s="6" t="s">
        <v>220</v>
      </c>
      <c r="CL175" s="6" t="s">
        <v>220</v>
      </c>
      <c r="CM175" s="6" t="s">
        <v>220</v>
      </c>
      <c r="CN175" s="6" t="s">
        <v>220</v>
      </c>
      <c r="CO175" s="6" t="s">
        <v>220</v>
      </c>
      <c r="CP175" s="6" t="s">
        <v>220</v>
      </c>
      <c r="CQ175" s="6" t="s">
        <v>220</v>
      </c>
      <c r="CR175" s="6" t="s">
        <v>220</v>
      </c>
      <c r="CS175" s="6" t="s">
        <v>220</v>
      </c>
      <c r="CT175" s="6" t="s">
        <v>220</v>
      </c>
      <c r="CU175" s="6">
        <v>8.88813738674164</v>
      </c>
      <c r="CV175" s="6">
        <v>9.3819973974158604</v>
      </c>
      <c r="CW175" s="6">
        <v>9.3203209723584006</v>
      </c>
      <c r="CX175" s="6">
        <v>9.05743682104222</v>
      </c>
      <c r="CY175" s="6">
        <v>8.9473250549786698</v>
      </c>
      <c r="CZ175" s="6">
        <v>8.4071325198109008</v>
      </c>
      <c r="DA175" s="6">
        <v>8.5116115093362001</v>
      </c>
      <c r="DB175" s="6">
        <v>7.7183587353454399</v>
      </c>
      <c r="DC175" s="6">
        <v>7.5058450846637799</v>
      </c>
      <c r="DD175" s="6">
        <v>6.7934418144442397</v>
      </c>
      <c r="DE175" s="6">
        <v>6.2437742665066596</v>
      </c>
      <c r="DF175" s="6">
        <v>5.7184102231490304</v>
      </c>
      <c r="DG175" s="6">
        <v>5.7225233322031999</v>
      </c>
      <c r="DH175" s="6">
        <v>5.7292571169210103</v>
      </c>
      <c r="DI175" s="6">
        <v>5.6912044452841499</v>
      </c>
      <c r="DJ175" s="6">
        <v>5.7163367803323402</v>
      </c>
      <c r="DK175" s="6">
        <v>5.8314409557842497</v>
      </c>
      <c r="DL175" s="6">
        <v>6.0947972874071397</v>
      </c>
      <c r="DM175" s="6">
        <v>6.0174209836599601</v>
      </c>
      <c r="DN175" s="6">
        <v>6.01774174430403</v>
      </c>
      <c r="DO175" s="6" t="s">
        <v>220</v>
      </c>
      <c r="DP175" s="6" t="s">
        <v>220</v>
      </c>
      <c r="DQ175" s="6" t="s">
        <v>220</v>
      </c>
      <c r="DR175" s="6" t="s">
        <v>220</v>
      </c>
      <c r="DS175" s="6" t="s">
        <v>220</v>
      </c>
      <c r="DT175" s="6" t="s">
        <v>220</v>
      </c>
      <c r="DU175" s="6" t="s">
        <v>220</v>
      </c>
      <c r="DV175" s="6" t="s">
        <v>220</v>
      </c>
      <c r="DW175" s="6" t="s">
        <v>220</v>
      </c>
      <c r="DX175" s="6" t="s">
        <v>220</v>
      </c>
      <c r="DY175" s="6" t="s">
        <v>220</v>
      </c>
      <c r="DZ175" s="6" t="s">
        <v>220</v>
      </c>
      <c r="EA175" s="6">
        <v>10.378073619431303</v>
      </c>
      <c r="EB175" s="6">
        <v>10.904068030774761</v>
      </c>
      <c r="EC175" s="6">
        <v>11.187770311337763</v>
      </c>
      <c r="ED175" s="6">
        <v>10.727150031046071</v>
      </c>
      <c r="EE175" s="6">
        <v>11.342645676475035</v>
      </c>
      <c r="EF175" s="6">
        <v>10.380857814562496</v>
      </c>
      <c r="EG175" s="6">
        <v>10.527182002852287</v>
      </c>
      <c r="EH175" s="6">
        <v>9.6927747869530787</v>
      </c>
      <c r="EI175" s="6">
        <v>9.171938915470081</v>
      </c>
      <c r="EJ175" s="6">
        <v>8.1505356351600273</v>
      </c>
      <c r="EK175" s="6">
        <v>7.3189357154412811</v>
      </c>
      <c r="EL175" s="6">
        <v>6.8193366764690841</v>
      </c>
      <c r="EM175" s="6">
        <v>6.8750855676304106</v>
      </c>
      <c r="EN175" s="6">
        <v>6.9642252129167668</v>
      </c>
      <c r="EO175" s="6">
        <v>6.7577441985929756</v>
      </c>
      <c r="EP175" s="6">
        <v>6.7848581457014543</v>
      </c>
      <c r="EQ175" s="6">
        <v>6.9361855661615115</v>
      </c>
      <c r="ER175" s="6">
        <v>7.2045788343309249</v>
      </c>
      <c r="ES175" s="6">
        <v>7.1881394741677056</v>
      </c>
      <c r="ET175" s="6">
        <v>7.2484511897018971</v>
      </c>
      <c r="EU175" s="6" t="s">
        <v>220</v>
      </c>
      <c r="EV175" s="6" t="s">
        <v>220</v>
      </c>
      <c r="EW175" s="6" t="s">
        <v>220</v>
      </c>
      <c r="EX175" s="6" t="s">
        <v>220</v>
      </c>
      <c r="EY175" s="6" t="s">
        <v>220</v>
      </c>
      <c r="EZ175" s="6" t="s">
        <v>220</v>
      </c>
      <c r="FA175" s="6" t="s">
        <v>220</v>
      </c>
      <c r="FB175" s="6" t="s">
        <v>220</v>
      </c>
      <c r="FC175" s="6" t="s">
        <v>220</v>
      </c>
      <c r="FD175" s="6" t="s">
        <v>220</v>
      </c>
      <c r="FE175" s="6" t="s">
        <v>220</v>
      </c>
      <c r="FF175" s="6" t="s">
        <v>220</v>
      </c>
      <c r="FG175" s="6">
        <v>8.88813738674164</v>
      </c>
      <c r="FH175" s="6">
        <v>9.3819973974158675</v>
      </c>
      <c r="FI175" s="6">
        <v>9.320320972358406</v>
      </c>
      <c r="FJ175" s="6">
        <v>9.0574368210422289</v>
      </c>
      <c r="FK175" s="6">
        <v>8.9473250549786751</v>
      </c>
      <c r="FL175" s="6">
        <v>8.4071325198109044</v>
      </c>
      <c r="FM175" s="6">
        <v>8.511611509336209</v>
      </c>
      <c r="FN175" s="6">
        <v>7.7183587353454435</v>
      </c>
      <c r="FO175" s="6">
        <v>7.5058450846637896</v>
      </c>
      <c r="FP175" s="6">
        <v>6.7934418144442441</v>
      </c>
      <c r="FQ175" s="6">
        <v>6.2437742665066667</v>
      </c>
      <c r="FR175" s="6">
        <v>5.7184102231490339</v>
      </c>
      <c r="FS175" s="6">
        <v>5.7225233322032052</v>
      </c>
      <c r="FT175" s="6">
        <v>5.7292571169210138</v>
      </c>
      <c r="FU175" s="6">
        <v>5.6911181203940249</v>
      </c>
      <c r="FV175" s="6">
        <v>5.716336780332341</v>
      </c>
      <c r="FW175" s="6">
        <v>5.8314409557842506</v>
      </c>
      <c r="FX175" s="6">
        <v>6.0947972874071485</v>
      </c>
      <c r="FY175" s="6">
        <v>6.0170093473165238</v>
      </c>
      <c r="FZ175" s="6">
        <v>6.0177417443040371</v>
      </c>
      <c r="GA175" s="6" t="s">
        <v>220</v>
      </c>
      <c r="GB175" s="6" t="s">
        <v>220</v>
      </c>
      <c r="GC175" s="6" t="s">
        <v>220</v>
      </c>
      <c r="GD175" s="6" t="s">
        <v>220</v>
      </c>
      <c r="GE175" s="6" t="s">
        <v>220</v>
      </c>
      <c r="GF175" s="6" t="s">
        <v>220</v>
      </c>
      <c r="GG175" s="6" t="s">
        <v>220</v>
      </c>
      <c r="GH175" s="6" t="s">
        <v>220</v>
      </c>
      <c r="GI175" s="6" t="s">
        <v>220</v>
      </c>
      <c r="GJ175" s="6" t="s">
        <v>220</v>
      </c>
      <c r="GK175" s="6" t="s">
        <v>220</v>
      </c>
      <c r="GL175" s="6" t="s">
        <v>220</v>
      </c>
      <c r="GM175" s="5">
        <v>1066035</v>
      </c>
      <c r="GN175" s="5">
        <v>1060493</v>
      </c>
      <c r="GO175" s="5">
        <v>1053590</v>
      </c>
      <c r="GP175" s="5">
        <v>1047640</v>
      </c>
      <c r="GQ175" s="5">
        <v>1043603</v>
      </c>
      <c r="GR175" s="5">
        <v>1041094</v>
      </c>
      <c r="GS175" s="5">
        <v>1038936</v>
      </c>
      <c r="GT175" s="5">
        <v>1036216</v>
      </c>
      <c r="GU175" s="5">
        <v>1034548</v>
      </c>
      <c r="GV175" s="5">
        <v>1035424</v>
      </c>
      <c r="GW175" s="5">
        <v>1033362</v>
      </c>
      <c r="GX175" s="5">
        <v>1039169</v>
      </c>
      <c r="GY175" s="5">
        <v>1027668</v>
      </c>
      <c r="GZ175" s="5">
        <v>1020485</v>
      </c>
      <c r="HA175" s="5">
        <v>1064973</v>
      </c>
      <c r="HB175" s="5">
        <v>1056402</v>
      </c>
      <c r="HC175" s="5">
        <v>1073985</v>
      </c>
      <c r="HD175" s="5">
        <v>1072466</v>
      </c>
      <c r="HE175" s="5">
        <v>1029956</v>
      </c>
      <c r="HF175" s="5">
        <v>1023577</v>
      </c>
      <c r="HG175" s="5" t="s">
        <v>220</v>
      </c>
      <c r="HH175" s="5" t="s">
        <v>220</v>
      </c>
      <c r="HI175" s="5" t="s">
        <v>220</v>
      </c>
      <c r="HJ175" s="5" t="s">
        <v>220</v>
      </c>
      <c r="HK175" s="5" t="s">
        <v>220</v>
      </c>
      <c r="HL175" s="5" t="s">
        <v>220</v>
      </c>
      <c r="HM175" s="5" t="s">
        <v>220</v>
      </c>
      <c r="HN175" s="5" t="s">
        <v>220</v>
      </c>
      <c r="HO175" s="5" t="s">
        <v>220</v>
      </c>
      <c r="HP175" s="5" t="s">
        <v>220</v>
      </c>
      <c r="HQ175" s="5" t="s">
        <v>220</v>
      </c>
      <c r="HR175" s="5" t="s">
        <v>220</v>
      </c>
      <c r="HS175" s="5">
        <v>1230248</v>
      </c>
      <c r="HT175" s="5">
        <v>1223595</v>
      </c>
      <c r="HU175" s="5">
        <v>1215790</v>
      </c>
      <c r="HV175" s="5">
        <v>1208410</v>
      </c>
      <c r="HW175" s="5">
        <v>1203538</v>
      </c>
      <c r="HX175" s="5">
        <v>1200003</v>
      </c>
      <c r="HY175" s="5">
        <v>1197295</v>
      </c>
      <c r="HZ175" s="5">
        <v>1193671</v>
      </c>
      <c r="IA175" s="5">
        <v>1190478</v>
      </c>
      <c r="IB175" s="5">
        <v>1190872</v>
      </c>
      <c r="IC175" s="5">
        <v>1187613</v>
      </c>
      <c r="ID175" s="5">
        <v>1196119</v>
      </c>
      <c r="IE175" s="5">
        <v>1179789</v>
      </c>
      <c r="IF175" s="5">
        <v>1170738</v>
      </c>
      <c r="IG175" s="5">
        <v>1220874</v>
      </c>
      <c r="IH175" s="5">
        <v>1210498</v>
      </c>
      <c r="II175" s="5">
        <v>1237014</v>
      </c>
      <c r="IJ175" s="5">
        <v>1233571</v>
      </c>
      <c r="IK175" s="5">
        <v>1187058</v>
      </c>
      <c r="IL175" s="5">
        <v>1178338</v>
      </c>
      <c r="IM175" s="5" t="s">
        <v>220</v>
      </c>
      <c r="IN175" s="5" t="s">
        <v>220</v>
      </c>
      <c r="IO175" s="5" t="s">
        <v>220</v>
      </c>
      <c r="IP175" s="5" t="s">
        <v>220</v>
      </c>
      <c r="IQ175" s="5" t="s">
        <v>220</v>
      </c>
      <c r="IR175" s="5" t="s">
        <v>220</v>
      </c>
      <c r="IS175" s="5" t="s">
        <v>220</v>
      </c>
      <c r="IT175" s="5" t="s">
        <v>220</v>
      </c>
      <c r="IU175" s="5" t="s">
        <v>220</v>
      </c>
      <c r="IV175" s="5" t="s">
        <v>220</v>
      </c>
      <c r="IW175" s="5" t="s">
        <v>220</v>
      </c>
      <c r="IX175" s="5" t="s">
        <v>220</v>
      </c>
      <c r="IY175">
        <v>32119373</v>
      </c>
      <c r="IZ175">
        <v>33699583</v>
      </c>
      <c r="JA175">
        <v>31597238</v>
      </c>
      <c r="JB175">
        <v>32872258</v>
      </c>
      <c r="JC175">
        <v>35875728</v>
      </c>
      <c r="JD175">
        <v>37022540</v>
      </c>
      <c r="JE175">
        <v>37030285</v>
      </c>
      <c r="JF175">
        <v>36745908</v>
      </c>
      <c r="JG175">
        <v>37428457</v>
      </c>
      <c r="JH175">
        <v>38427458</v>
      </c>
      <c r="JI175">
        <v>35098274</v>
      </c>
      <c r="JJ175">
        <v>37980626</v>
      </c>
      <c r="JK175">
        <v>38827452</v>
      </c>
      <c r="JL175">
        <v>36864186</v>
      </c>
      <c r="JM175">
        <v>37363150</v>
      </c>
      <c r="JN175">
        <v>35649754</v>
      </c>
      <c r="JO175">
        <v>35114117</v>
      </c>
      <c r="JP175">
        <v>35716676</v>
      </c>
      <c r="JQ175">
        <v>35120454</v>
      </c>
      <c r="JR175">
        <v>35070847</v>
      </c>
      <c r="JS175" t="s">
        <v>220</v>
      </c>
      <c r="JT175" t="s">
        <v>220</v>
      </c>
      <c r="JU175" t="s">
        <v>220</v>
      </c>
      <c r="JV175" t="s">
        <v>220</v>
      </c>
      <c r="JW175" t="s">
        <v>220</v>
      </c>
      <c r="JX175" t="s">
        <v>220</v>
      </c>
      <c r="JY175" t="s">
        <v>220</v>
      </c>
      <c r="JZ175" t="s">
        <v>220</v>
      </c>
      <c r="KA175" t="s">
        <v>220</v>
      </c>
      <c r="KB175" t="s">
        <v>220</v>
      </c>
      <c r="KC175" t="s">
        <v>220</v>
      </c>
      <c r="KD175" t="s">
        <v>220</v>
      </c>
    </row>
    <row r="176" spans="1:290" hidden="1" x14ac:dyDescent="0.3">
      <c r="A176" s="1" t="s">
        <v>174</v>
      </c>
      <c r="B176" s="2">
        <v>3004222</v>
      </c>
      <c r="C176" s="5">
        <v>2080525</v>
      </c>
      <c r="D176" s="5">
        <v>2201054</v>
      </c>
      <c r="E176" s="5">
        <v>2115067</v>
      </c>
      <c r="F176" s="5">
        <v>2208569</v>
      </c>
      <c r="G176" s="5">
        <v>2223612</v>
      </c>
      <c r="H176" s="5">
        <v>2199227</v>
      </c>
      <c r="I176" s="5">
        <v>2271961</v>
      </c>
      <c r="J176" s="5">
        <v>2245522</v>
      </c>
      <c r="K176" s="5">
        <v>2274849</v>
      </c>
      <c r="L176" s="5">
        <v>2310533</v>
      </c>
      <c r="M176" s="5">
        <v>2187480</v>
      </c>
      <c r="N176" s="5">
        <v>2272494</v>
      </c>
      <c r="O176" s="5">
        <v>2346341</v>
      </c>
      <c r="P176" s="5">
        <v>2359620</v>
      </c>
      <c r="Q176" s="5">
        <v>2458245</v>
      </c>
      <c r="R176" s="5">
        <v>2346859</v>
      </c>
      <c r="S176" s="5">
        <v>2261954</v>
      </c>
      <c r="T176" s="5">
        <v>2247196</v>
      </c>
      <c r="U176" s="5">
        <v>2119976</v>
      </c>
      <c r="V176" s="5">
        <v>2056367</v>
      </c>
      <c r="W176" s="5">
        <v>2053927</v>
      </c>
      <c r="X176" s="5">
        <v>1924724</v>
      </c>
      <c r="Y176" s="5">
        <v>1903096</v>
      </c>
      <c r="Z176" s="5">
        <v>1891988</v>
      </c>
      <c r="AA176" s="5">
        <v>1890575</v>
      </c>
      <c r="AB176" s="5">
        <v>1892955</v>
      </c>
      <c r="AC176" s="5">
        <v>1844041</v>
      </c>
      <c r="AD176" s="5">
        <v>1799455</v>
      </c>
      <c r="AE176" s="5">
        <v>1851447</v>
      </c>
      <c r="AF176" s="5">
        <v>1826699</v>
      </c>
      <c r="AG176" s="5">
        <v>1883363</v>
      </c>
      <c r="AH176" s="5">
        <v>1870318</v>
      </c>
      <c r="AI176" s="5">
        <v>4978470</v>
      </c>
      <c r="AJ176" s="5">
        <v>5191057</v>
      </c>
      <c r="AK176" s="5">
        <v>5093904</v>
      </c>
      <c r="AL176" s="5">
        <v>5334351</v>
      </c>
      <c r="AM176" s="5">
        <v>5450238</v>
      </c>
      <c r="AN176" s="5">
        <v>5327395</v>
      </c>
      <c r="AO176" s="5">
        <v>5422427</v>
      </c>
      <c r="AP176" s="5">
        <v>5431279</v>
      </c>
      <c r="AQ176" s="5">
        <v>5576375</v>
      </c>
      <c r="AR176" s="5">
        <v>5734500</v>
      </c>
      <c r="AS176" s="5">
        <v>5492621</v>
      </c>
      <c r="AT176" s="5">
        <v>6219170</v>
      </c>
      <c r="AU176" s="5">
        <v>6413570</v>
      </c>
      <c r="AV176" s="5">
        <v>6404100</v>
      </c>
      <c r="AW176" s="5">
        <v>6562297</v>
      </c>
      <c r="AX176" s="5">
        <v>6431744</v>
      </c>
      <c r="AY176" s="5">
        <v>6241237</v>
      </c>
      <c r="AZ176" s="5">
        <v>7593541</v>
      </c>
      <c r="BA176" s="5">
        <v>7754835</v>
      </c>
      <c r="BB176" s="5">
        <v>7891563</v>
      </c>
      <c r="BC176" s="5">
        <v>6661916</v>
      </c>
      <c r="BD176" s="5">
        <v>7003441</v>
      </c>
      <c r="BE176" s="5">
        <v>8076509</v>
      </c>
      <c r="BF176" s="5">
        <v>7600312</v>
      </c>
      <c r="BG176" s="5">
        <v>7048270</v>
      </c>
      <c r="BH176" s="5">
        <v>6646937</v>
      </c>
      <c r="BI176" s="5">
        <v>7130076</v>
      </c>
      <c r="BJ176" s="5">
        <v>7678204</v>
      </c>
      <c r="BK176" s="5">
        <v>7787386</v>
      </c>
      <c r="BL176" s="5">
        <v>6037961</v>
      </c>
      <c r="BM176" s="5">
        <v>5307008</v>
      </c>
      <c r="BN176" s="5">
        <v>5292157</v>
      </c>
      <c r="BO176" s="6">
        <v>25.225584836808881</v>
      </c>
      <c r="BP176" s="6">
        <v>25.309519683406389</v>
      </c>
      <c r="BQ176" s="6">
        <v>23.68011263374078</v>
      </c>
      <c r="BR176" s="6">
        <v>22.350444620985002</v>
      </c>
      <c r="BS176" s="6">
        <v>24.301898475214649</v>
      </c>
      <c r="BT176" s="6">
        <v>21.774389014032462</v>
      </c>
      <c r="BU176" s="6">
        <v>20.85972422533353</v>
      </c>
      <c r="BV176" s="6">
        <v>20.631114661905649</v>
      </c>
      <c r="BW176" s="6">
        <v>22.259362371697549</v>
      </c>
      <c r="BX176" s="6">
        <v>23.016167007165379</v>
      </c>
      <c r="BY176" s="6">
        <v>23.546979713868762</v>
      </c>
      <c r="BZ176" s="6">
        <v>23.051422975857658</v>
      </c>
      <c r="CA176" s="6">
        <v>20.621290502407572</v>
      </c>
      <c r="CB176" s="6">
        <v>15.133531157270021</v>
      </c>
      <c r="CC176" s="6">
        <v>14.5240032546786</v>
      </c>
      <c r="CD176" s="6">
        <v>13.293566254793349</v>
      </c>
      <c r="CE176" s="6">
        <v>12.07937915625163</v>
      </c>
      <c r="CF176" s="6">
        <v>12.518133709743161</v>
      </c>
      <c r="CG176" s="6">
        <v>12.571976967370439</v>
      </c>
      <c r="CH176" s="6">
        <v>12.29012136452296</v>
      </c>
      <c r="CI176" s="6" t="s">
        <v>220</v>
      </c>
      <c r="CJ176" s="6" t="s">
        <v>220</v>
      </c>
      <c r="CK176" s="6" t="s">
        <v>220</v>
      </c>
      <c r="CL176" s="6" t="s">
        <v>220</v>
      </c>
      <c r="CM176" s="6" t="s">
        <v>220</v>
      </c>
      <c r="CN176" s="6" t="s">
        <v>220</v>
      </c>
      <c r="CO176" s="6" t="s">
        <v>220</v>
      </c>
      <c r="CP176" s="6" t="s">
        <v>220</v>
      </c>
      <c r="CQ176" s="6" t="s">
        <v>220</v>
      </c>
      <c r="CR176" s="6" t="s">
        <v>220</v>
      </c>
      <c r="CS176" s="6" t="s">
        <v>220</v>
      </c>
      <c r="CT176" s="6" t="s">
        <v>220</v>
      </c>
      <c r="CU176" s="6">
        <v>23.431610130901969</v>
      </c>
      <c r="CV176" s="6">
        <v>23.54150475750383</v>
      </c>
      <c r="CW176" s="6">
        <v>21.782964989204078</v>
      </c>
      <c r="CX176" s="6">
        <v>20.680317978961678</v>
      </c>
      <c r="CY176" s="6">
        <v>22.73447367916334</v>
      </c>
      <c r="CZ176" s="6">
        <v>19.999469349874559</v>
      </c>
      <c r="DA176" s="6">
        <v>19.325194765090298</v>
      </c>
      <c r="DB176" s="6">
        <v>19.293576752483901</v>
      </c>
      <c r="DC176" s="6">
        <v>20.850572079729549</v>
      </c>
      <c r="DD176" s="6">
        <v>21.610018300894321</v>
      </c>
      <c r="DE176" s="6">
        <v>22.132221344839358</v>
      </c>
      <c r="DF176" s="6">
        <v>22.08368171365289</v>
      </c>
      <c r="DG176" s="6">
        <v>15.21682995777909</v>
      </c>
      <c r="DH176" s="6">
        <v>13.02584896097313</v>
      </c>
      <c r="DI176" s="6">
        <v>12.56141500163773</v>
      </c>
      <c r="DJ176" s="6">
        <v>11.626344086021501</v>
      </c>
      <c r="DK176" s="6">
        <v>10.652081570667759</v>
      </c>
      <c r="DL176" s="6">
        <v>11.05386429014999</v>
      </c>
      <c r="DM176" s="6">
        <v>10.956088511250821</v>
      </c>
      <c r="DN176" s="6">
        <v>10.6539828778402</v>
      </c>
      <c r="DO176" s="6" t="s">
        <v>220</v>
      </c>
      <c r="DP176" s="6" t="s">
        <v>220</v>
      </c>
      <c r="DQ176" s="6" t="s">
        <v>220</v>
      </c>
      <c r="DR176" s="6" t="s">
        <v>220</v>
      </c>
      <c r="DS176" s="6" t="s">
        <v>220</v>
      </c>
      <c r="DT176" s="6" t="s">
        <v>220</v>
      </c>
      <c r="DU176" s="6" t="s">
        <v>220</v>
      </c>
      <c r="DV176" s="6" t="s">
        <v>220</v>
      </c>
      <c r="DW176" s="6" t="s">
        <v>220</v>
      </c>
      <c r="DX176" s="6" t="s">
        <v>220</v>
      </c>
      <c r="DY176" s="6" t="s">
        <v>220</v>
      </c>
      <c r="DZ176" s="6" t="s">
        <v>220</v>
      </c>
      <c r="EA176" s="6">
        <v>21.960785444645992</v>
      </c>
      <c r="EB176" s="6">
        <v>21.93818494364178</v>
      </c>
      <c r="EC176" s="6">
        <v>20.254422739711785</v>
      </c>
      <c r="ED176" s="6">
        <v>18.550617413636346</v>
      </c>
      <c r="EE176" s="6">
        <v>19.603176637619292</v>
      </c>
      <c r="EF176" s="6">
        <v>17.654256542983759</v>
      </c>
      <c r="EG176" s="6">
        <v>16.693376338766377</v>
      </c>
      <c r="EH176" s="6">
        <v>15.904987793484098</v>
      </c>
      <c r="EI176" s="6">
        <v>16.922793556847068</v>
      </c>
      <c r="EJ176" s="6">
        <v>19.002341885912806</v>
      </c>
      <c r="EK176" s="6">
        <v>21.660733657328823</v>
      </c>
      <c r="EL176" s="6">
        <v>21.801511373142301</v>
      </c>
      <c r="EM176" s="6">
        <v>20.015933500305838</v>
      </c>
      <c r="EN176" s="6">
        <v>15.13353115727003</v>
      </c>
      <c r="EO176" s="6">
        <v>14.5240032546786</v>
      </c>
      <c r="EP176" s="6">
        <v>13.293566254793353</v>
      </c>
      <c r="EQ176" s="6">
        <v>12.078694396854274</v>
      </c>
      <c r="ER176" s="6">
        <v>12.518133709743164</v>
      </c>
      <c r="ES176" s="6">
        <v>12.571976967370441</v>
      </c>
      <c r="ET176" s="6">
        <v>12.290121364522967</v>
      </c>
      <c r="EU176" s="6" t="s">
        <v>220</v>
      </c>
      <c r="EV176" s="6" t="s">
        <v>220</v>
      </c>
      <c r="EW176" s="6" t="s">
        <v>220</v>
      </c>
      <c r="EX176" s="6" t="s">
        <v>220</v>
      </c>
      <c r="EY176" s="6" t="s">
        <v>220</v>
      </c>
      <c r="EZ176" s="6" t="s">
        <v>220</v>
      </c>
      <c r="FA176" s="6" t="s">
        <v>220</v>
      </c>
      <c r="FB176" s="6" t="s">
        <v>220</v>
      </c>
      <c r="FC176" s="6" t="s">
        <v>220</v>
      </c>
      <c r="FD176" s="6" t="s">
        <v>220</v>
      </c>
      <c r="FE176" s="6" t="s">
        <v>220</v>
      </c>
      <c r="FF176" s="6" t="s">
        <v>220</v>
      </c>
      <c r="FG176" s="6">
        <v>15.356700146256008</v>
      </c>
      <c r="FH176" s="6">
        <v>15.541231538034639</v>
      </c>
      <c r="FI176" s="6">
        <v>14.045338741315577</v>
      </c>
      <c r="FJ176" s="6">
        <v>12.746998896212361</v>
      </c>
      <c r="FK176" s="6">
        <v>13.58477203276556</v>
      </c>
      <c r="FL176" s="6">
        <v>12.770111009268511</v>
      </c>
      <c r="FM176" s="6">
        <v>12.317106771028318</v>
      </c>
      <c r="FN176" s="6">
        <v>11.480150439703062</v>
      </c>
      <c r="FO176" s="6">
        <v>11.773492954382185</v>
      </c>
      <c r="FP176" s="6">
        <v>12.835718139582575</v>
      </c>
      <c r="FQ176" s="6">
        <v>14.504272366772669</v>
      </c>
      <c r="FR176" s="6">
        <v>14.933201559916119</v>
      </c>
      <c r="FS176" s="6">
        <v>12.687778875940293</v>
      </c>
      <c r="FT176" s="6">
        <v>13.025848960973137</v>
      </c>
      <c r="FU176" s="6">
        <v>12.561415001637734</v>
      </c>
      <c r="FV176" s="6">
        <v>11.626344086021506</v>
      </c>
      <c r="FW176" s="6">
        <v>10.65191629348292</v>
      </c>
      <c r="FX176" s="6">
        <v>11.053864290149992</v>
      </c>
      <c r="FY176" s="6">
        <v>10.956088511250822</v>
      </c>
      <c r="FZ176" s="6">
        <v>10.653982877840207</v>
      </c>
      <c r="GA176" s="6" t="s">
        <v>220</v>
      </c>
      <c r="GB176" s="6" t="s">
        <v>220</v>
      </c>
      <c r="GC176" s="6" t="s">
        <v>220</v>
      </c>
      <c r="GD176" s="6" t="s">
        <v>220</v>
      </c>
      <c r="GE176" s="6" t="s">
        <v>220</v>
      </c>
      <c r="GF176" s="6" t="s">
        <v>220</v>
      </c>
      <c r="GG176" s="6" t="s">
        <v>220</v>
      </c>
      <c r="GH176" s="6" t="s">
        <v>220</v>
      </c>
      <c r="GI176" s="6" t="s">
        <v>220</v>
      </c>
      <c r="GJ176" s="6" t="s">
        <v>220</v>
      </c>
      <c r="GK176" s="6" t="s">
        <v>220</v>
      </c>
      <c r="GL176" s="6" t="s">
        <v>220</v>
      </c>
      <c r="GM176" s="5">
        <v>304670</v>
      </c>
      <c r="GN176" s="5">
        <v>302818</v>
      </c>
      <c r="GO176" s="5">
        <v>300557</v>
      </c>
      <c r="GP176" s="5">
        <v>298188</v>
      </c>
      <c r="GQ176" s="5">
        <v>287894</v>
      </c>
      <c r="GR176" s="5">
        <v>283420</v>
      </c>
      <c r="GS176" s="5">
        <v>287518</v>
      </c>
      <c r="GT176" s="5">
        <v>289280</v>
      </c>
      <c r="GU176" s="5">
        <v>291162</v>
      </c>
      <c r="GV176" s="5">
        <v>291952</v>
      </c>
      <c r="GW176" s="5">
        <v>292068</v>
      </c>
      <c r="GX176" s="5">
        <v>293009</v>
      </c>
      <c r="GY176" s="5">
        <v>303516</v>
      </c>
      <c r="GZ176" s="5">
        <v>289900</v>
      </c>
      <c r="HA176" s="5">
        <v>289100</v>
      </c>
      <c r="HB176" s="5">
        <v>289000</v>
      </c>
      <c r="HC176" s="5">
        <v>288458</v>
      </c>
      <c r="HD176" s="5">
        <v>287632</v>
      </c>
      <c r="HE176" s="5">
        <v>286331</v>
      </c>
      <c r="HF176" s="5">
        <v>284955</v>
      </c>
      <c r="HG176" s="5" t="s">
        <v>220</v>
      </c>
      <c r="HH176" s="5" t="s">
        <v>220</v>
      </c>
      <c r="HI176" s="5" t="s">
        <v>220</v>
      </c>
      <c r="HJ176" s="5" t="s">
        <v>220</v>
      </c>
      <c r="HK176" s="5" t="s">
        <v>220</v>
      </c>
      <c r="HL176" s="5" t="s">
        <v>220</v>
      </c>
      <c r="HM176" s="5" t="s">
        <v>220</v>
      </c>
      <c r="HN176" s="5" t="s">
        <v>220</v>
      </c>
      <c r="HO176" s="5" t="s">
        <v>220</v>
      </c>
      <c r="HP176" s="5" t="s">
        <v>220</v>
      </c>
      <c r="HQ176" s="5" t="s">
        <v>220</v>
      </c>
      <c r="HR176" s="5" t="s">
        <v>220</v>
      </c>
      <c r="HS176" s="5">
        <v>337863</v>
      </c>
      <c r="HT176" s="5">
        <v>336008</v>
      </c>
      <c r="HU176" s="5">
        <v>333460</v>
      </c>
      <c r="HV176" s="5">
        <v>331123</v>
      </c>
      <c r="HW176" s="5">
        <v>319466</v>
      </c>
      <c r="HX176" s="5">
        <v>315256</v>
      </c>
      <c r="HY176" s="5">
        <v>319844</v>
      </c>
      <c r="HZ176" s="5">
        <v>321887</v>
      </c>
      <c r="IA176" s="5">
        <v>323740</v>
      </c>
      <c r="IB176" s="5">
        <v>324780</v>
      </c>
      <c r="IC176" s="5">
        <v>324033</v>
      </c>
      <c r="ID176" s="5">
        <v>325741</v>
      </c>
      <c r="IE176" s="5">
        <v>340893</v>
      </c>
      <c r="IF176" s="5">
        <v>321500</v>
      </c>
      <c r="IG176" s="5">
        <v>320700</v>
      </c>
      <c r="IH176" s="5">
        <v>320800</v>
      </c>
      <c r="II176" s="5">
        <v>321046</v>
      </c>
      <c r="IJ176" s="5">
        <v>320286</v>
      </c>
      <c r="IK176" s="5">
        <v>319177</v>
      </c>
      <c r="IL176" s="5">
        <v>317663</v>
      </c>
      <c r="IM176" s="5" t="s">
        <v>220</v>
      </c>
      <c r="IN176" s="5" t="s">
        <v>220</v>
      </c>
      <c r="IO176" s="5" t="s">
        <v>220</v>
      </c>
      <c r="IP176" s="5" t="s">
        <v>220</v>
      </c>
      <c r="IQ176" s="5" t="s">
        <v>220</v>
      </c>
      <c r="IR176" s="5" t="s">
        <v>220</v>
      </c>
      <c r="IS176" s="5" t="s">
        <v>220</v>
      </c>
      <c r="IT176" s="5" t="s">
        <v>220</v>
      </c>
      <c r="IU176" s="5" t="s">
        <v>220</v>
      </c>
      <c r="IV176" s="5" t="s">
        <v>220</v>
      </c>
      <c r="IW176" s="5" t="s">
        <v>220</v>
      </c>
      <c r="IX176" s="5" t="s">
        <v>220</v>
      </c>
      <c r="IY176">
        <v>4978257</v>
      </c>
      <c r="IZ176">
        <v>5191281</v>
      </c>
      <c r="JA176">
        <v>5118360</v>
      </c>
      <c r="JB176">
        <v>5347949</v>
      </c>
      <c r="JC176">
        <v>5450235</v>
      </c>
      <c r="JD176">
        <v>5327393</v>
      </c>
      <c r="JE176">
        <v>5422426</v>
      </c>
      <c r="JF176">
        <v>5431279</v>
      </c>
      <c r="JG176">
        <v>5576374</v>
      </c>
      <c r="JH176">
        <v>5734498</v>
      </c>
      <c r="JI176">
        <v>5492623</v>
      </c>
      <c r="JJ176">
        <v>5729026</v>
      </c>
      <c r="JK176">
        <v>7954702</v>
      </c>
      <c r="JL176">
        <v>5919000</v>
      </c>
      <c r="JM176">
        <v>6106000</v>
      </c>
      <c r="JN176">
        <v>5952000</v>
      </c>
      <c r="JO176">
        <v>5763470</v>
      </c>
      <c r="JP176">
        <v>5781010</v>
      </c>
      <c r="JQ176">
        <v>5724470</v>
      </c>
      <c r="JR176">
        <v>5653726</v>
      </c>
      <c r="JS176" t="s">
        <v>220</v>
      </c>
      <c r="JT176" t="s">
        <v>220</v>
      </c>
      <c r="JU176" t="s">
        <v>220</v>
      </c>
      <c r="JV176" t="s">
        <v>220</v>
      </c>
      <c r="JW176" t="s">
        <v>220</v>
      </c>
      <c r="JX176" t="s">
        <v>220</v>
      </c>
      <c r="JY176" t="s">
        <v>220</v>
      </c>
      <c r="JZ176" t="s">
        <v>220</v>
      </c>
      <c r="KA176" t="s">
        <v>220</v>
      </c>
      <c r="KB176" t="s">
        <v>220</v>
      </c>
      <c r="KC176" t="s">
        <v>220</v>
      </c>
      <c r="KD176" t="s">
        <v>220</v>
      </c>
    </row>
    <row r="177" spans="1:290" hidden="1" x14ac:dyDescent="0.3">
      <c r="A177" s="1" t="s">
        <v>175</v>
      </c>
      <c r="B177" s="2">
        <v>4059391</v>
      </c>
      <c r="C177" s="5">
        <v>482218</v>
      </c>
      <c r="D177" s="5">
        <v>508452</v>
      </c>
      <c r="E177" s="5">
        <v>487521</v>
      </c>
      <c r="F177" s="5">
        <v>483687</v>
      </c>
      <c r="G177" s="5">
        <v>495785</v>
      </c>
      <c r="H177" s="5">
        <v>499112</v>
      </c>
      <c r="I177" s="5">
        <v>516083</v>
      </c>
      <c r="J177" s="5">
        <v>495189</v>
      </c>
      <c r="K177" s="5">
        <v>502914</v>
      </c>
      <c r="L177" s="5">
        <v>503060</v>
      </c>
      <c r="M177" s="5">
        <v>480639</v>
      </c>
      <c r="N177" s="5">
        <v>490415</v>
      </c>
      <c r="O177" s="5">
        <v>499813</v>
      </c>
      <c r="P177" s="5">
        <v>501061</v>
      </c>
      <c r="Q177" s="5">
        <v>511487</v>
      </c>
      <c r="R177" s="5">
        <v>485050</v>
      </c>
      <c r="S177" s="5">
        <v>476221</v>
      </c>
      <c r="T177" s="5">
        <v>171070</v>
      </c>
      <c r="U177" s="5">
        <v>166499</v>
      </c>
      <c r="V177" s="5">
        <v>161265</v>
      </c>
      <c r="W177" s="5">
        <v>156373</v>
      </c>
      <c r="X177" s="5">
        <v>148377</v>
      </c>
      <c r="Y177" s="5">
        <v>146946</v>
      </c>
      <c r="Z177" s="5">
        <v>148893</v>
      </c>
      <c r="AA177" s="5">
        <v>147612</v>
      </c>
      <c r="AB177" s="5">
        <v>147031</v>
      </c>
      <c r="AC177" s="5" t="s">
        <v>220</v>
      </c>
      <c r="AD177" s="5" t="s">
        <v>220</v>
      </c>
      <c r="AE177" s="5" t="s">
        <v>220</v>
      </c>
      <c r="AF177" s="5" t="s">
        <v>220</v>
      </c>
      <c r="AG177" s="5" t="s">
        <v>220</v>
      </c>
      <c r="AH177" s="5" t="s">
        <v>220</v>
      </c>
      <c r="AI177" s="5">
        <v>1210980</v>
      </c>
      <c r="AJ177" s="5">
        <v>1279680</v>
      </c>
      <c r="AK177" s="5">
        <v>1215797</v>
      </c>
      <c r="AL177" s="5">
        <v>1203404</v>
      </c>
      <c r="AM177" s="5">
        <v>1229879</v>
      </c>
      <c r="AN177" s="5">
        <v>1230055</v>
      </c>
      <c r="AO177" s="5">
        <v>1234354</v>
      </c>
      <c r="AP177" s="5">
        <v>1196543</v>
      </c>
      <c r="AQ177" s="5">
        <v>1218959</v>
      </c>
      <c r="AR177" s="5">
        <v>1224330</v>
      </c>
      <c r="AS177" s="5">
        <v>1179748</v>
      </c>
      <c r="AT177" s="5">
        <v>1227077</v>
      </c>
      <c r="AU177" s="5">
        <v>1259222</v>
      </c>
      <c r="AV177" s="5">
        <v>1246776</v>
      </c>
      <c r="AW177" s="5">
        <v>1259553</v>
      </c>
      <c r="AX177" s="5">
        <v>1226875</v>
      </c>
      <c r="AY177" s="5">
        <v>1211068</v>
      </c>
      <c r="AZ177" s="5">
        <v>554265</v>
      </c>
      <c r="BA177" s="5">
        <v>547214</v>
      </c>
      <c r="BB177" s="5">
        <v>535764</v>
      </c>
      <c r="BC177" s="5">
        <v>516685</v>
      </c>
      <c r="BD177" s="5">
        <v>492384</v>
      </c>
      <c r="BE177" s="5">
        <v>485406</v>
      </c>
      <c r="BF177" s="5">
        <v>484625</v>
      </c>
      <c r="BG177" s="5">
        <v>473222</v>
      </c>
      <c r="BH177" s="5">
        <v>463471</v>
      </c>
      <c r="BI177" s="5" t="s">
        <v>220</v>
      </c>
      <c r="BJ177" s="5" t="s">
        <v>220</v>
      </c>
      <c r="BK177" s="5" t="s">
        <v>220</v>
      </c>
      <c r="BL177" s="5" t="s">
        <v>220</v>
      </c>
      <c r="BM177" s="5" t="s">
        <v>220</v>
      </c>
      <c r="BN177" s="5" t="s">
        <v>220</v>
      </c>
      <c r="BO177" s="6">
        <v>18.700855569048059</v>
      </c>
      <c r="BP177" s="6">
        <v>18.09181957712973</v>
      </c>
      <c r="BQ177" s="6">
        <v>16.477715233295712</v>
      </c>
      <c r="BR177" s="6">
        <v>15.51722041893091</v>
      </c>
      <c r="BS177" s="6">
        <v>18.680615062363131</v>
      </c>
      <c r="BT177" s="6">
        <v>16.749486024233409</v>
      </c>
      <c r="BU177" s="6">
        <v>14.39640969140731</v>
      </c>
      <c r="BV177" s="6">
        <v>13.985779037519389</v>
      </c>
      <c r="BW177" s="6">
        <v>13.813941203307211</v>
      </c>
      <c r="BX177" s="6">
        <v>14.223270880406311</v>
      </c>
      <c r="BY177" s="6">
        <v>15.509683921629049</v>
      </c>
      <c r="BZ177" s="6">
        <v>15.58717293450837</v>
      </c>
      <c r="CA177" s="6">
        <v>15.512632508480941</v>
      </c>
      <c r="CB177" s="6">
        <v>13.83058493248471</v>
      </c>
      <c r="CC177" s="6">
        <v>10.675286341191519</v>
      </c>
      <c r="CD177" s="6">
        <v>10.987679382229141</v>
      </c>
      <c r="CE177" s="6">
        <v>11.10534814718376</v>
      </c>
      <c r="CF177" s="6">
        <v>10.421464897410409</v>
      </c>
      <c r="CG177" s="6">
        <v>11.413281761452019</v>
      </c>
      <c r="CH177" s="6">
        <v>9.9550429417418496</v>
      </c>
      <c r="CI177" s="6" t="s">
        <v>220</v>
      </c>
      <c r="CJ177" s="6" t="s">
        <v>220</v>
      </c>
      <c r="CK177" s="6" t="s">
        <v>220</v>
      </c>
      <c r="CL177" s="6" t="s">
        <v>220</v>
      </c>
      <c r="CM177" s="6" t="s">
        <v>220</v>
      </c>
      <c r="CN177" s="6" t="s">
        <v>220</v>
      </c>
      <c r="CO177" s="6" t="s">
        <v>220</v>
      </c>
      <c r="CP177" s="6" t="s">
        <v>220</v>
      </c>
      <c r="CQ177" s="6" t="s">
        <v>220</v>
      </c>
      <c r="CR177" s="6" t="s">
        <v>220</v>
      </c>
      <c r="CS177" s="6" t="s">
        <v>220</v>
      </c>
      <c r="CT177" s="6" t="s">
        <v>220</v>
      </c>
      <c r="CU177" s="6">
        <v>18.184047197143141</v>
      </c>
      <c r="CV177" s="6">
        <v>17.81715941538403</v>
      </c>
      <c r="CW177" s="6">
        <v>16.38539188209867</v>
      </c>
      <c r="CX177" s="6">
        <v>15.37858858981145</v>
      </c>
      <c r="CY177" s="6">
        <v>18.469989588192941</v>
      </c>
      <c r="CZ177" s="6">
        <v>16.525166328234221</v>
      </c>
      <c r="DA177" s="6">
        <v>14.39039301988803</v>
      </c>
      <c r="DB177" s="6">
        <v>13.86460286514391</v>
      </c>
      <c r="DC177" s="6">
        <v>13.806511299192399</v>
      </c>
      <c r="DD177" s="6">
        <v>14.206467599399479</v>
      </c>
      <c r="DE177" s="6">
        <v>15.349647580581291</v>
      </c>
      <c r="DF177" s="6">
        <v>15.77331898236651</v>
      </c>
      <c r="DG177" s="6">
        <v>15.370378825605581</v>
      </c>
      <c r="DH177" s="6">
        <v>14.037464380810009</v>
      </c>
      <c r="DI177" s="6">
        <v>10.748828341305829</v>
      </c>
      <c r="DJ177" s="6">
        <v>10.526871701320371</v>
      </c>
      <c r="DK177" s="6">
        <v>10.42922445312732</v>
      </c>
      <c r="DL177" s="6">
        <v>9.5530116460537808</v>
      </c>
      <c r="DM177" s="6">
        <v>10.542676174220681</v>
      </c>
      <c r="DN177" s="6">
        <v>8.9774602250244495</v>
      </c>
      <c r="DO177" s="6" t="s">
        <v>220</v>
      </c>
      <c r="DP177" s="6" t="s">
        <v>220</v>
      </c>
      <c r="DQ177" s="6" t="s">
        <v>220</v>
      </c>
      <c r="DR177" s="6" t="s">
        <v>220</v>
      </c>
      <c r="DS177" s="6" t="s">
        <v>220</v>
      </c>
      <c r="DT177" s="6" t="s">
        <v>220</v>
      </c>
      <c r="DU177" s="6" t="s">
        <v>220</v>
      </c>
      <c r="DV177" s="6" t="s">
        <v>220</v>
      </c>
      <c r="DW177" s="6" t="s">
        <v>220</v>
      </c>
      <c r="DX177" s="6" t="s">
        <v>220</v>
      </c>
      <c r="DY177" s="6" t="s">
        <v>220</v>
      </c>
      <c r="DZ177" s="6" t="s">
        <v>220</v>
      </c>
      <c r="EA177" s="6">
        <v>17.679282868525895</v>
      </c>
      <c r="EB177" s="6">
        <v>16.999612216359768</v>
      </c>
      <c r="EC177" s="6">
        <v>15.375530875973746</v>
      </c>
      <c r="ED177" s="6">
        <v>14.367714041484797</v>
      </c>
      <c r="EE177" s="6">
        <v>16.946789963766079</v>
      </c>
      <c r="EF177" s="6">
        <v>15.799881119827683</v>
      </c>
      <c r="EG177" s="6">
        <v>14.171953954604344</v>
      </c>
      <c r="EH177" s="6">
        <v>13.924929415729748</v>
      </c>
      <c r="EI177" s="6">
        <v>13.767562644905491</v>
      </c>
      <c r="EJ177" s="6">
        <v>14.1736572178269</v>
      </c>
      <c r="EK177" s="6">
        <v>15.501479283785303</v>
      </c>
      <c r="EL177" s="6">
        <v>15.585167664121203</v>
      </c>
      <c r="EM177" s="6">
        <v>15.504060107151696</v>
      </c>
      <c r="EN177" s="6">
        <v>13.829434179538339</v>
      </c>
      <c r="EO177" s="6">
        <v>10.675286341191525</v>
      </c>
      <c r="EP177" s="6">
        <v>10.987679382229146</v>
      </c>
      <c r="EQ177" s="6">
        <v>11.105348147183765</v>
      </c>
      <c r="ER177" s="6">
        <v>10.382309371042437</v>
      </c>
      <c r="ES177" s="6">
        <v>11.413281761452021</v>
      </c>
      <c r="ET177" s="6">
        <v>9.9550429417418531</v>
      </c>
      <c r="EU177" s="6" t="s">
        <v>220</v>
      </c>
      <c r="EV177" s="6" t="s">
        <v>220</v>
      </c>
      <c r="EW177" s="6" t="s">
        <v>220</v>
      </c>
      <c r="EX177" s="6" t="s">
        <v>220</v>
      </c>
      <c r="EY177" s="6" t="s">
        <v>220</v>
      </c>
      <c r="EZ177" s="6" t="s">
        <v>220</v>
      </c>
      <c r="FA177" s="6" t="s">
        <v>220</v>
      </c>
      <c r="FB177" s="6" t="s">
        <v>220</v>
      </c>
      <c r="FC177" s="6" t="s">
        <v>220</v>
      </c>
      <c r="FD177" s="6" t="s">
        <v>220</v>
      </c>
      <c r="FE177" s="6" t="s">
        <v>220</v>
      </c>
      <c r="FF177" s="6" t="s">
        <v>220</v>
      </c>
      <c r="FG177" s="6">
        <v>13.154596465693068</v>
      </c>
      <c r="FH177" s="6">
        <v>12.801709845659804</v>
      </c>
      <c r="FI177" s="6">
        <v>11.522991382595754</v>
      </c>
      <c r="FJ177" s="6">
        <v>10.750781084826986</v>
      </c>
      <c r="FK177" s="6">
        <v>12.443388790836458</v>
      </c>
      <c r="FL177" s="6">
        <v>12.300306711914427</v>
      </c>
      <c r="FM177" s="6">
        <v>10.909712610392882</v>
      </c>
      <c r="FN177" s="6">
        <v>10.528160016912572</v>
      </c>
      <c r="FO177" s="6">
        <v>10.663339113833688</v>
      </c>
      <c r="FP177" s="6">
        <v>11.055269397432752</v>
      </c>
      <c r="FQ177" s="6">
        <v>12.576578229108813</v>
      </c>
      <c r="FR177" s="6">
        <v>12.92619028764145</v>
      </c>
      <c r="FS177" s="6">
        <v>12.45330459770115</v>
      </c>
      <c r="FT177" s="6">
        <v>12.422493618540733</v>
      </c>
      <c r="FU177" s="6">
        <v>10.62032282430005</v>
      </c>
      <c r="FV177" s="6">
        <v>10.526871701320372</v>
      </c>
      <c r="FW177" s="6">
        <v>10.429224453127322</v>
      </c>
      <c r="FX177" s="6">
        <v>9.6024459219085294</v>
      </c>
      <c r="FY177" s="6">
        <v>10.54267617422069</v>
      </c>
      <c r="FZ177" s="6">
        <v>8.9774602250244513</v>
      </c>
      <c r="GA177" s="6" t="s">
        <v>220</v>
      </c>
      <c r="GB177" s="6" t="s">
        <v>220</v>
      </c>
      <c r="GC177" s="6" t="s">
        <v>220</v>
      </c>
      <c r="GD177" s="6" t="s">
        <v>220</v>
      </c>
      <c r="GE177" s="6" t="s">
        <v>220</v>
      </c>
      <c r="GF177" s="6" t="s">
        <v>220</v>
      </c>
      <c r="GG177" s="6" t="s">
        <v>220</v>
      </c>
      <c r="GH177" s="6" t="s">
        <v>220</v>
      </c>
      <c r="GI177" s="6" t="s">
        <v>220</v>
      </c>
      <c r="GJ177" s="6" t="s">
        <v>220</v>
      </c>
      <c r="GK177" s="6" t="s">
        <v>220</v>
      </c>
      <c r="GL177" s="6" t="s">
        <v>220</v>
      </c>
      <c r="GM177" s="5">
        <v>66586</v>
      </c>
      <c r="GN177" s="5">
        <v>66133</v>
      </c>
      <c r="GO177" s="5">
        <v>66168</v>
      </c>
      <c r="GP177" s="5">
        <v>65781</v>
      </c>
      <c r="GQ177" s="5">
        <v>65265</v>
      </c>
      <c r="GR177" s="5">
        <v>64921</v>
      </c>
      <c r="GS177" s="5">
        <v>64654</v>
      </c>
      <c r="GT177" s="5">
        <v>64158</v>
      </c>
      <c r="GU177" s="5">
        <v>63732</v>
      </c>
      <c r="GV177" s="5">
        <v>63642</v>
      </c>
      <c r="GW177" s="5">
        <v>63626</v>
      </c>
      <c r="GX177" s="5">
        <v>63501</v>
      </c>
      <c r="GY177" s="5">
        <v>63046</v>
      </c>
      <c r="GZ177" s="5">
        <v>62616</v>
      </c>
      <c r="HA177" s="5">
        <v>61975</v>
      </c>
      <c r="HB177" s="5">
        <v>61089</v>
      </c>
      <c r="HC177" s="5">
        <v>60217</v>
      </c>
      <c r="HD177" s="5">
        <v>28660</v>
      </c>
      <c r="HE177" s="5">
        <v>23424</v>
      </c>
      <c r="HF177" s="5">
        <v>23095</v>
      </c>
      <c r="HG177" s="5" t="s">
        <v>220</v>
      </c>
      <c r="HH177" s="5" t="s">
        <v>220</v>
      </c>
      <c r="HI177" s="5" t="s">
        <v>220</v>
      </c>
      <c r="HJ177" s="5" t="s">
        <v>220</v>
      </c>
      <c r="HK177" s="5" t="s">
        <v>220</v>
      </c>
      <c r="HL177" s="5" t="s">
        <v>220</v>
      </c>
      <c r="HM177" s="5" t="s">
        <v>220</v>
      </c>
      <c r="HN177" s="5" t="s">
        <v>220</v>
      </c>
      <c r="HO177" s="5" t="s">
        <v>220</v>
      </c>
      <c r="HP177" s="5" t="s">
        <v>220</v>
      </c>
      <c r="HQ177" s="5" t="s">
        <v>220</v>
      </c>
      <c r="HR177" s="5" t="s">
        <v>220</v>
      </c>
      <c r="HS177" s="5">
        <v>79102</v>
      </c>
      <c r="HT177" s="5">
        <v>78635</v>
      </c>
      <c r="HU177" s="5">
        <v>78722</v>
      </c>
      <c r="HV177" s="5">
        <v>78402</v>
      </c>
      <c r="HW177" s="5">
        <v>77844</v>
      </c>
      <c r="HX177" s="5">
        <v>77437</v>
      </c>
      <c r="HY177" s="5">
        <v>77164</v>
      </c>
      <c r="HZ177" s="5">
        <v>76651</v>
      </c>
      <c r="IA177" s="5">
        <v>76212</v>
      </c>
      <c r="IB177" s="5">
        <v>76125</v>
      </c>
      <c r="IC177" s="5">
        <v>76086</v>
      </c>
      <c r="ID177" s="5">
        <v>75948</v>
      </c>
      <c r="IE177" s="5">
        <v>75469</v>
      </c>
      <c r="IF177" s="5">
        <v>74894</v>
      </c>
      <c r="IG177" s="5">
        <v>74194</v>
      </c>
      <c r="IH177" s="5">
        <v>73189</v>
      </c>
      <c r="II177" s="5">
        <v>72208</v>
      </c>
      <c r="IJ177" s="5">
        <v>34510</v>
      </c>
      <c r="IK177" s="5">
        <v>28213</v>
      </c>
      <c r="IL177" s="5">
        <v>27833</v>
      </c>
      <c r="IM177" s="5" t="s">
        <v>220</v>
      </c>
      <c r="IN177" s="5" t="s">
        <v>220</v>
      </c>
      <c r="IO177" s="5" t="s">
        <v>220</v>
      </c>
      <c r="IP177" s="5" t="s">
        <v>220</v>
      </c>
      <c r="IQ177" s="5" t="s">
        <v>220</v>
      </c>
      <c r="IR177" s="5" t="s">
        <v>220</v>
      </c>
      <c r="IS177" s="5" t="s">
        <v>220</v>
      </c>
      <c r="IT177" s="5" t="s">
        <v>220</v>
      </c>
      <c r="IU177" s="5" t="s">
        <v>220</v>
      </c>
      <c r="IV177" s="5" t="s">
        <v>220</v>
      </c>
      <c r="IW177" s="5" t="s">
        <v>220</v>
      </c>
      <c r="IX177" s="5" t="s">
        <v>220</v>
      </c>
      <c r="IY177">
        <v>1162491</v>
      </c>
      <c r="IZ177">
        <v>1224438</v>
      </c>
      <c r="JA177">
        <v>1188641</v>
      </c>
      <c r="JB177">
        <v>1191932</v>
      </c>
      <c r="JC177">
        <v>1214203</v>
      </c>
      <c r="JD177">
        <v>1225254</v>
      </c>
      <c r="JE177">
        <v>1222452</v>
      </c>
      <c r="JF177">
        <v>1201473</v>
      </c>
      <c r="JG177">
        <v>1217311</v>
      </c>
      <c r="JH177">
        <v>1223100</v>
      </c>
      <c r="JI177">
        <v>1177554</v>
      </c>
      <c r="JJ177">
        <v>1224893</v>
      </c>
      <c r="JK177">
        <v>1252800</v>
      </c>
      <c r="JL177">
        <v>1243446</v>
      </c>
      <c r="JM177">
        <v>1260376</v>
      </c>
      <c r="JN177">
        <v>1221322</v>
      </c>
      <c r="JO177">
        <v>1211068</v>
      </c>
      <c r="JP177">
        <v>653823</v>
      </c>
      <c r="JQ177">
        <v>547214</v>
      </c>
      <c r="JR177">
        <v>535764</v>
      </c>
      <c r="JS177" t="s">
        <v>220</v>
      </c>
      <c r="JT177" t="s">
        <v>220</v>
      </c>
      <c r="JU177" t="s">
        <v>220</v>
      </c>
      <c r="JV177" t="s">
        <v>220</v>
      </c>
      <c r="JW177" t="s">
        <v>220</v>
      </c>
      <c r="JX177" t="s">
        <v>220</v>
      </c>
      <c r="JY177" t="s">
        <v>220</v>
      </c>
      <c r="JZ177" t="s">
        <v>220</v>
      </c>
      <c r="KA177" t="s">
        <v>220</v>
      </c>
      <c r="KB177" t="s">
        <v>220</v>
      </c>
      <c r="KC177" t="s">
        <v>220</v>
      </c>
      <c r="KD177" t="s">
        <v>220</v>
      </c>
    </row>
    <row r="178" spans="1:290" hidden="1" x14ac:dyDescent="0.3">
      <c r="A178" s="1" t="s">
        <v>176</v>
      </c>
      <c r="B178" s="2">
        <v>4092733</v>
      </c>
      <c r="C178" s="5">
        <v>898002</v>
      </c>
      <c r="D178" s="5">
        <v>903742</v>
      </c>
      <c r="E178" s="5">
        <v>866216</v>
      </c>
      <c r="F178" s="5">
        <v>852454</v>
      </c>
      <c r="G178" s="5">
        <v>846202</v>
      </c>
      <c r="H178" s="5">
        <v>815939</v>
      </c>
      <c r="I178" s="5">
        <v>843617</v>
      </c>
      <c r="J178" s="5">
        <v>835784</v>
      </c>
      <c r="K178" s="5">
        <v>827795</v>
      </c>
      <c r="L178" s="5">
        <v>820352</v>
      </c>
      <c r="M178" s="5">
        <v>813796</v>
      </c>
      <c r="N178" s="5">
        <v>822497</v>
      </c>
      <c r="O178" s="5">
        <v>854119</v>
      </c>
      <c r="P178" s="5">
        <v>803980</v>
      </c>
      <c r="Q178" s="5">
        <v>745166</v>
      </c>
      <c r="R178" s="5">
        <v>691948</v>
      </c>
      <c r="S178" s="5">
        <v>301540</v>
      </c>
      <c r="T178" s="5" t="s">
        <v>220</v>
      </c>
      <c r="U178" s="5" t="s">
        <v>220</v>
      </c>
      <c r="V178" s="5" t="s">
        <v>220</v>
      </c>
      <c r="W178" s="5" t="s">
        <v>220</v>
      </c>
      <c r="X178" s="5" t="s">
        <v>220</v>
      </c>
      <c r="Y178" s="5" t="s">
        <v>220</v>
      </c>
      <c r="Z178" s="5" t="s">
        <v>220</v>
      </c>
      <c r="AA178" s="5" t="s">
        <v>220</v>
      </c>
      <c r="AB178" s="5" t="s">
        <v>220</v>
      </c>
      <c r="AC178" s="5" t="s">
        <v>220</v>
      </c>
      <c r="AD178" s="5" t="s">
        <v>220</v>
      </c>
      <c r="AE178" s="5" t="s">
        <v>220</v>
      </c>
      <c r="AF178" s="5" t="s">
        <v>220</v>
      </c>
      <c r="AG178" s="5" t="s">
        <v>220</v>
      </c>
      <c r="AH178" s="5" t="s">
        <v>220</v>
      </c>
      <c r="AI178" s="5">
        <v>2065706</v>
      </c>
      <c r="AJ178" s="5">
        <v>2068490</v>
      </c>
      <c r="AK178" s="5">
        <v>1916799</v>
      </c>
      <c r="AL178" s="5">
        <v>1762853</v>
      </c>
      <c r="AM178" s="5">
        <v>1746289</v>
      </c>
      <c r="AN178" s="5">
        <v>1982714</v>
      </c>
      <c r="AO178" s="5">
        <v>2230041</v>
      </c>
      <c r="AP178" s="5">
        <v>2502755</v>
      </c>
      <c r="AQ178" s="5">
        <v>2818403</v>
      </c>
      <c r="AR178" s="5">
        <v>2563787</v>
      </c>
      <c r="AS178" s="5">
        <v>1938176</v>
      </c>
      <c r="AT178" s="5">
        <v>1816265</v>
      </c>
      <c r="AU178" s="5">
        <v>1684380</v>
      </c>
      <c r="AV178" s="5">
        <v>1614083</v>
      </c>
      <c r="AW178" s="5">
        <v>1523553</v>
      </c>
      <c r="AX178" s="5">
        <v>1465119</v>
      </c>
      <c r="AY178" s="5">
        <v>561737</v>
      </c>
      <c r="AZ178" s="5" t="s">
        <v>220</v>
      </c>
      <c r="BA178" s="5" t="s">
        <v>220</v>
      </c>
      <c r="BB178" s="5" t="s">
        <v>220</v>
      </c>
      <c r="BC178" s="5" t="s">
        <v>220</v>
      </c>
      <c r="BD178" s="5" t="s">
        <v>220</v>
      </c>
      <c r="BE178" s="5" t="s">
        <v>220</v>
      </c>
      <c r="BF178" s="5" t="s">
        <v>220</v>
      </c>
      <c r="BG178" s="5" t="s">
        <v>220</v>
      </c>
      <c r="BH178" s="5" t="s">
        <v>220</v>
      </c>
      <c r="BI178" s="5" t="s">
        <v>220</v>
      </c>
      <c r="BJ178" s="5" t="s">
        <v>220</v>
      </c>
      <c r="BK178" s="5" t="s">
        <v>220</v>
      </c>
      <c r="BL178" s="5" t="s">
        <v>220</v>
      </c>
      <c r="BM178" s="5" t="s">
        <v>220</v>
      </c>
      <c r="BN178" s="5" t="s">
        <v>220</v>
      </c>
      <c r="BO178" s="6">
        <v>9.3052131287012703</v>
      </c>
      <c r="BP178" s="6">
        <v>10.036935320036021</v>
      </c>
      <c r="BQ178" s="6">
        <v>9.8897965403548298</v>
      </c>
      <c r="BR178" s="6">
        <v>10.793544285087521</v>
      </c>
      <c r="BS178" s="6">
        <v>10.37905753222627</v>
      </c>
      <c r="BT178" s="6">
        <v>10.29253340621441</v>
      </c>
      <c r="BU178" s="6">
        <v>9.6196496751487892</v>
      </c>
      <c r="BV178" s="6">
        <v>9.2480832368171608</v>
      </c>
      <c r="BW178" s="6">
        <v>9.8637947801086003</v>
      </c>
      <c r="BX178" s="6">
        <v>9.8896571227960592</v>
      </c>
      <c r="BY178" s="6">
        <v>10.133633163143051</v>
      </c>
      <c r="BZ178" s="6">
        <v>11.21365792215655</v>
      </c>
      <c r="CA178" s="6">
        <v>10.040755445084351</v>
      </c>
      <c r="CB178" s="6">
        <v>10.070275379984571</v>
      </c>
      <c r="CC178" s="6">
        <v>10.08419600464862</v>
      </c>
      <c r="CD178" s="6">
        <v>10.115644528201541</v>
      </c>
      <c r="CE178" s="6">
        <v>10.00663261922133</v>
      </c>
      <c r="CF178" s="6">
        <v>8.3157300577429094</v>
      </c>
      <c r="CG178" s="6">
        <v>8.3846568024279495</v>
      </c>
      <c r="CH178" s="6">
        <v>8.6298308236177892</v>
      </c>
      <c r="CI178" s="6" t="s">
        <v>220</v>
      </c>
      <c r="CJ178" s="6" t="s">
        <v>220</v>
      </c>
      <c r="CK178" s="6" t="s">
        <v>220</v>
      </c>
      <c r="CL178" s="6" t="s">
        <v>220</v>
      </c>
      <c r="CM178" s="6" t="s">
        <v>220</v>
      </c>
      <c r="CN178" s="6" t="s">
        <v>220</v>
      </c>
      <c r="CO178" s="6" t="s">
        <v>220</v>
      </c>
      <c r="CP178" s="6" t="s">
        <v>220</v>
      </c>
      <c r="CQ178" s="6" t="s">
        <v>220</v>
      </c>
      <c r="CR178" s="6" t="s">
        <v>220</v>
      </c>
      <c r="CS178" s="6" t="s">
        <v>220</v>
      </c>
      <c r="CT178" s="6" t="s">
        <v>220</v>
      </c>
      <c r="CU178" s="6">
        <v>9.0720096432438293</v>
      </c>
      <c r="CV178" s="6">
        <v>9.7747863257917</v>
      </c>
      <c r="CW178" s="6">
        <v>9.6480523651895798</v>
      </c>
      <c r="CX178" s="6">
        <v>10.58795155711455</v>
      </c>
      <c r="CY178" s="6">
        <v>10.2208916499492</v>
      </c>
      <c r="CZ178" s="6">
        <v>10.015159942460169</v>
      </c>
      <c r="DA178" s="6">
        <v>9.4539126832291007</v>
      </c>
      <c r="DB178" s="6">
        <v>9.1201515658136092</v>
      </c>
      <c r="DC178" s="6">
        <v>9.4578564242939702</v>
      </c>
      <c r="DD178" s="6">
        <v>9.3245651018571891</v>
      </c>
      <c r="DE178" s="6">
        <v>9.8038446493559093</v>
      </c>
      <c r="DF178" s="6">
        <v>10.920281028642741</v>
      </c>
      <c r="DG178" s="6">
        <v>9.8193517545153099</v>
      </c>
      <c r="DH178" s="6">
        <v>9.7948393342517708</v>
      </c>
      <c r="DI178" s="6">
        <v>9.76588285727059</v>
      </c>
      <c r="DJ178" s="6">
        <v>9.77122064880297</v>
      </c>
      <c r="DK178" s="6">
        <v>9.8197236035309903</v>
      </c>
      <c r="DL178" s="6">
        <v>8.0482044587084403</v>
      </c>
      <c r="DM178" s="6">
        <v>8.1285032770982006</v>
      </c>
      <c r="DN178" s="6">
        <v>8.2956418767028701</v>
      </c>
      <c r="DO178" s="6" t="s">
        <v>220</v>
      </c>
      <c r="DP178" s="6" t="s">
        <v>220</v>
      </c>
      <c r="DQ178" s="6" t="s">
        <v>220</v>
      </c>
      <c r="DR178" s="6" t="s">
        <v>220</v>
      </c>
      <c r="DS178" s="6" t="s">
        <v>220</v>
      </c>
      <c r="DT178" s="6" t="s">
        <v>220</v>
      </c>
      <c r="DU178" s="6" t="s">
        <v>220</v>
      </c>
      <c r="DV178" s="6" t="s">
        <v>220</v>
      </c>
      <c r="DW178" s="6" t="s">
        <v>220</v>
      </c>
      <c r="DX178" s="6" t="s">
        <v>220</v>
      </c>
      <c r="DY178" s="6" t="s">
        <v>220</v>
      </c>
      <c r="DZ178" s="6" t="s">
        <v>220</v>
      </c>
      <c r="EA178" s="6">
        <v>9.305213128701272</v>
      </c>
      <c r="EB178" s="6">
        <v>10.036935320036028</v>
      </c>
      <c r="EC178" s="6">
        <v>9.8897965403548298</v>
      </c>
      <c r="ED178" s="6">
        <v>10.793544285087524</v>
      </c>
      <c r="EE178" s="6">
        <v>10.379057532226271</v>
      </c>
      <c r="EF178" s="6">
        <v>10.292533406214419</v>
      </c>
      <c r="EG178" s="6">
        <v>9.6196496751487945</v>
      </c>
      <c r="EH178" s="6">
        <v>9.2480832368171679</v>
      </c>
      <c r="EI178" s="6">
        <v>9.8637947801086021</v>
      </c>
      <c r="EJ178" s="6">
        <v>9.8896571227960681</v>
      </c>
      <c r="EK178" s="6">
        <v>10.133633163143053</v>
      </c>
      <c r="EL178" s="6">
        <v>11.213657922156555</v>
      </c>
      <c r="EM178" s="6">
        <v>10.040755445084351</v>
      </c>
      <c r="EN178" s="6">
        <v>10.070275379984576</v>
      </c>
      <c r="EO178" s="6">
        <v>10.084196004648629</v>
      </c>
      <c r="EP178" s="6">
        <v>10.115644528201541</v>
      </c>
      <c r="EQ178" s="6">
        <v>10.00663261922133</v>
      </c>
      <c r="ER178" s="6">
        <v>8.315730057742913</v>
      </c>
      <c r="ES178" s="6">
        <v>8.3846568024279549</v>
      </c>
      <c r="ET178" s="6">
        <v>8.6298308236177981</v>
      </c>
      <c r="EU178" s="6" t="s">
        <v>220</v>
      </c>
      <c r="EV178" s="6" t="s">
        <v>220</v>
      </c>
      <c r="EW178" s="6" t="s">
        <v>220</v>
      </c>
      <c r="EX178" s="6" t="s">
        <v>220</v>
      </c>
      <c r="EY178" s="6" t="s">
        <v>220</v>
      </c>
      <c r="EZ178" s="6" t="s">
        <v>220</v>
      </c>
      <c r="FA178" s="6" t="s">
        <v>220</v>
      </c>
      <c r="FB178" s="6" t="s">
        <v>220</v>
      </c>
      <c r="FC178" s="6" t="s">
        <v>220</v>
      </c>
      <c r="FD178" s="6" t="s">
        <v>220</v>
      </c>
      <c r="FE178" s="6" t="s">
        <v>220</v>
      </c>
      <c r="FF178" s="6" t="s">
        <v>220</v>
      </c>
      <c r="FG178" s="6">
        <v>9.0720096432438329</v>
      </c>
      <c r="FH178" s="6">
        <v>9.7747863257917054</v>
      </c>
      <c r="FI178" s="6">
        <v>9.6480523651895869</v>
      </c>
      <c r="FJ178" s="6">
        <v>10.587951557114552</v>
      </c>
      <c r="FK178" s="6">
        <v>10.220891649949202</v>
      </c>
      <c r="FL178" s="6">
        <v>10.01515994246018</v>
      </c>
      <c r="FM178" s="6">
        <v>9.4539126832291043</v>
      </c>
      <c r="FN178" s="6">
        <v>9.1201515658136145</v>
      </c>
      <c r="FO178" s="6">
        <v>9.4578564242939738</v>
      </c>
      <c r="FP178" s="6">
        <v>9.3245651018571909</v>
      </c>
      <c r="FQ178" s="6">
        <v>9.8038446493559182</v>
      </c>
      <c r="FR178" s="6">
        <v>10.92028102864275</v>
      </c>
      <c r="FS178" s="6">
        <v>9.8193517545153135</v>
      </c>
      <c r="FT178" s="6">
        <v>9.7948393342517779</v>
      </c>
      <c r="FU178" s="6">
        <v>9.7658828572705971</v>
      </c>
      <c r="FV178" s="6">
        <v>9.7712206488029807</v>
      </c>
      <c r="FW178" s="6">
        <v>9.8197236035309992</v>
      </c>
      <c r="FX178" s="6">
        <v>8.0482044587084438</v>
      </c>
      <c r="FY178" s="6">
        <v>8.1285032770982077</v>
      </c>
      <c r="FZ178" s="6">
        <v>8.2956418767028719</v>
      </c>
      <c r="GA178" s="6" t="s">
        <v>220</v>
      </c>
      <c r="GB178" s="6" t="s">
        <v>220</v>
      </c>
      <c r="GC178" s="6" t="s">
        <v>220</v>
      </c>
      <c r="GD178" s="6" t="s">
        <v>220</v>
      </c>
      <c r="GE178" s="6" t="s">
        <v>220</v>
      </c>
      <c r="GF178" s="6" t="s">
        <v>220</v>
      </c>
      <c r="GG178" s="6" t="s">
        <v>220</v>
      </c>
      <c r="GH178" s="6" t="s">
        <v>220</v>
      </c>
      <c r="GI178" s="6" t="s">
        <v>220</v>
      </c>
      <c r="GJ178" s="6" t="s">
        <v>220</v>
      </c>
      <c r="GK178" s="6" t="s">
        <v>220</v>
      </c>
      <c r="GL178" s="6" t="s">
        <v>220</v>
      </c>
      <c r="GM178" s="5">
        <v>86869</v>
      </c>
      <c r="GN178" s="5">
        <v>86232</v>
      </c>
      <c r="GO178" s="5">
        <v>84590</v>
      </c>
      <c r="GP178" s="5">
        <v>83620</v>
      </c>
      <c r="GQ178" s="5">
        <v>82823</v>
      </c>
      <c r="GR178" s="5">
        <v>82107</v>
      </c>
      <c r="GS178" s="5">
        <v>81399</v>
      </c>
      <c r="GT178" s="5">
        <v>80865</v>
      </c>
      <c r="GU178" s="5">
        <v>80576</v>
      </c>
      <c r="GV178" s="5">
        <v>80168</v>
      </c>
      <c r="GW178" s="5">
        <v>79483</v>
      </c>
      <c r="GX178" s="5">
        <v>79378</v>
      </c>
      <c r="GY178" s="5">
        <v>79044</v>
      </c>
      <c r="GZ178" s="5">
        <v>78295</v>
      </c>
      <c r="HA178" s="5">
        <v>73490</v>
      </c>
      <c r="HB178" s="5">
        <v>70020</v>
      </c>
      <c r="HC178" s="5">
        <v>67538</v>
      </c>
      <c r="HD178" s="5">
        <v>64764</v>
      </c>
      <c r="HE178" s="5">
        <v>62812</v>
      </c>
      <c r="HF178" s="5">
        <v>60613</v>
      </c>
      <c r="HG178" s="5" t="s">
        <v>220</v>
      </c>
      <c r="HH178" s="5" t="s">
        <v>220</v>
      </c>
      <c r="HI178" s="5" t="s">
        <v>220</v>
      </c>
      <c r="HJ178" s="5" t="s">
        <v>220</v>
      </c>
      <c r="HK178" s="5" t="s">
        <v>220</v>
      </c>
      <c r="HL178" s="5" t="s">
        <v>220</v>
      </c>
      <c r="HM178" s="5" t="s">
        <v>220</v>
      </c>
      <c r="HN178" s="5" t="s">
        <v>220</v>
      </c>
      <c r="HO178" s="5" t="s">
        <v>220</v>
      </c>
      <c r="HP178" s="5" t="s">
        <v>220</v>
      </c>
      <c r="HQ178" s="5" t="s">
        <v>220</v>
      </c>
      <c r="HR178" s="5" t="s">
        <v>220</v>
      </c>
      <c r="HS178" s="5">
        <v>97992</v>
      </c>
      <c r="HT178" s="5">
        <v>97926</v>
      </c>
      <c r="HU178" s="5">
        <v>96168</v>
      </c>
      <c r="HV178" s="5">
        <v>95087</v>
      </c>
      <c r="HW178" s="5">
        <v>94203</v>
      </c>
      <c r="HX178" s="5">
        <v>93411</v>
      </c>
      <c r="HY178" s="5">
        <v>92547</v>
      </c>
      <c r="HZ178" s="5">
        <v>91821</v>
      </c>
      <c r="IA178" s="5">
        <v>91255</v>
      </c>
      <c r="IB178" s="5">
        <v>90802</v>
      </c>
      <c r="IC178" s="5">
        <v>90118</v>
      </c>
      <c r="ID178" s="5">
        <v>89987</v>
      </c>
      <c r="IE178" s="5">
        <v>89471</v>
      </c>
      <c r="IF178" s="5">
        <v>91697</v>
      </c>
      <c r="IG178" s="5">
        <v>85118</v>
      </c>
      <c r="IH178" s="5">
        <v>81264</v>
      </c>
      <c r="II178" s="5">
        <v>76096</v>
      </c>
      <c r="IJ178" s="5">
        <v>76534</v>
      </c>
      <c r="IK178" s="5">
        <v>74601</v>
      </c>
      <c r="IL178" s="5">
        <v>71641</v>
      </c>
      <c r="IM178" s="5" t="s">
        <v>220</v>
      </c>
      <c r="IN178" s="5" t="s">
        <v>220</v>
      </c>
      <c r="IO178" s="5" t="s">
        <v>220</v>
      </c>
      <c r="IP178" s="5" t="s">
        <v>220</v>
      </c>
      <c r="IQ178" s="5" t="s">
        <v>220</v>
      </c>
      <c r="IR178" s="5" t="s">
        <v>220</v>
      </c>
      <c r="IS178" s="5" t="s">
        <v>220</v>
      </c>
      <c r="IT178" s="5" t="s">
        <v>220</v>
      </c>
      <c r="IU178" s="5" t="s">
        <v>220</v>
      </c>
      <c r="IV178" s="5" t="s">
        <v>220</v>
      </c>
      <c r="IW178" s="5" t="s">
        <v>220</v>
      </c>
      <c r="IX178" s="5" t="s">
        <v>220</v>
      </c>
      <c r="IY178">
        <v>1687399</v>
      </c>
      <c r="IZ178">
        <v>1700252</v>
      </c>
      <c r="JA178">
        <v>1659423</v>
      </c>
      <c r="JB178">
        <v>1637805</v>
      </c>
      <c r="JC178">
        <v>1628038</v>
      </c>
      <c r="JD178">
        <v>1677447</v>
      </c>
      <c r="JE178">
        <v>1699307</v>
      </c>
      <c r="JF178">
        <v>1755541</v>
      </c>
      <c r="JG178">
        <v>1852904</v>
      </c>
      <c r="JH178">
        <v>1857159</v>
      </c>
      <c r="JI178">
        <v>1784402</v>
      </c>
      <c r="JJ178">
        <v>1663318</v>
      </c>
      <c r="JK178">
        <v>1681832</v>
      </c>
      <c r="JL178">
        <v>1611420</v>
      </c>
      <c r="JM178">
        <v>1520948</v>
      </c>
      <c r="JN178">
        <v>1462632</v>
      </c>
      <c r="JO178">
        <v>560861</v>
      </c>
      <c r="JP178">
        <v>1323612</v>
      </c>
      <c r="JQ178">
        <v>1277197</v>
      </c>
      <c r="JR178">
        <v>1221099</v>
      </c>
      <c r="JS178" t="s">
        <v>220</v>
      </c>
      <c r="JT178" t="s">
        <v>220</v>
      </c>
      <c r="JU178" t="s">
        <v>220</v>
      </c>
      <c r="JV178" t="s">
        <v>220</v>
      </c>
      <c r="JW178" t="s">
        <v>220</v>
      </c>
      <c r="JX178" t="s">
        <v>220</v>
      </c>
      <c r="JY178" t="s">
        <v>220</v>
      </c>
      <c r="JZ178" t="s">
        <v>220</v>
      </c>
      <c r="KA178" t="s">
        <v>220</v>
      </c>
      <c r="KB178" t="s">
        <v>220</v>
      </c>
      <c r="KC178" t="s">
        <v>220</v>
      </c>
      <c r="KD178" t="s">
        <v>220</v>
      </c>
    </row>
    <row r="179" spans="1:290" hidden="1" x14ac:dyDescent="0.3">
      <c r="A179" s="1" t="s">
        <v>177</v>
      </c>
      <c r="B179" s="2">
        <v>4887639</v>
      </c>
      <c r="C179" s="5">
        <v>231540</v>
      </c>
      <c r="D179" s="5">
        <v>234233</v>
      </c>
      <c r="E179" s="5">
        <v>226364</v>
      </c>
      <c r="F179" s="5" t="s">
        <v>220</v>
      </c>
      <c r="G179" s="5" t="s">
        <v>220</v>
      </c>
      <c r="H179" s="5" t="s">
        <v>220</v>
      </c>
      <c r="I179" s="5" t="s">
        <v>220</v>
      </c>
      <c r="J179" s="5" t="s">
        <v>220</v>
      </c>
      <c r="K179" s="5" t="s">
        <v>220</v>
      </c>
      <c r="L179" s="5" t="s">
        <v>220</v>
      </c>
      <c r="M179" s="5" t="s">
        <v>220</v>
      </c>
      <c r="N179" s="5" t="s">
        <v>220</v>
      </c>
      <c r="O179" s="5" t="s">
        <v>220</v>
      </c>
      <c r="P179" s="5" t="s">
        <v>220</v>
      </c>
      <c r="Q179" s="5" t="s">
        <v>220</v>
      </c>
      <c r="R179" s="5" t="s">
        <v>220</v>
      </c>
      <c r="S179" s="5" t="s">
        <v>220</v>
      </c>
      <c r="T179" s="5" t="s">
        <v>220</v>
      </c>
      <c r="U179" s="5" t="s">
        <v>220</v>
      </c>
      <c r="V179" s="5" t="s">
        <v>220</v>
      </c>
      <c r="W179" s="5" t="s">
        <v>220</v>
      </c>
      <c r="X179" s="5" t="s">
        <v>220</v>
      </c>
      <c r="Y179" s="5" t="s">
        <v>220</v>
      </c>
      <c r="Z179" s="5" t="s">
        <v>220</v>
      </c>
      <c r="AA179" s="5" t="s">
        <v>220</v>
      </c>
      <c r="AB179" s="5" t="s">
        <v>220</v>
      </c>
      <c r="AC179" s="5" t="s">
        <v>220</v>
      </c>
      <c r="AD179" s="5" t="s">
        <v>220</v>
      </c>
      <c r="AE179" s="5" t="s">
        <v>220</v>
      </c>
      <c r="AF179" s="5" t="s">
        <v>220</v>
      </c>
      <c r="AG179" s="5" t="s">
        <v>220</v>
      </c>
      <c r="AH179" s="5" t="s">
        <v>220</v>
      </c>
      <c r="AI179" s="5">
        <v>1676786</v>
      </c>
      <c r="AJ179" s="5">
        <v>623138</v>
      </c>
      <c r="AK179" s="5">
        <v>601553</v>
      </c>
      <c r="AL179" s="5" t="s">
        <v>220</v>
      </c>
      <c r="AM179" s="5" t="s">
        <v>220</v>
      </c>
      <c r="AN179" s="5" t="s">
        <v>220</v>
      </c>
      <c r="AO179" s="5" t="s">
        <v>220</v>
      </c>
      <c r="AP179" s="5" t="s">
        <v>220</v>
      </c>
      <c r="AQ179" s="5" t="s">
        <v>220</v>
      </c>
      <c r="AR179" s="5" t="s">
        <v>220</v>
      </c>
      <c r="AS179" s="5" t="s">
        <v>220</v>
      </c>
      <c r="AT179" s="5" t="s">
        <v>220</v>
      </c>
      <c r="AU179" s="5" t="s">
        <v>220</v>
      </c>
      <c r="AV179" s="5" t="s">
        <v>220</v>
      </c>
      <c r="AW179" s="5" t="s">
        <v>220</v>
      </c>
      <c r="AX179" s="5" t="s">
        <v>220</v>
      </c>
      <c r="AY179" s="5" t="s">
        <v>220</v>
      </c>
      <c r="AZ179" s="5" t="s">
        <v>220</v>
      </c>
      <c r="BA179" s="5" t="s">
        <v>220</v>
      </c>
      <c r="BB179" s="5" t="s">
        <v>220</v>
      </c>
      <c r="BC179" s="5" t="s">
        <v>220</v>
      </c>
      <c r="BD179" s="5" t="s">
        <v>220</v>
      </c>
      <c r="BE179" s="5" t="s">
        <v>220</v>
      </c>
      <c r="BF179" s="5" t="s">
        <v>220</v>
      </c>
      <c r="BG179" s="5" t="s">
        <v>220</v>
      </c>
      <c r="BH179" s="5" t="s">
        <v>220</v>
      </c>
      <c r="BI179" s="5" t="s">
        <v>220</v>
      </c>
      <c r="BJ179" s="5" t="s">
        <v>220</v>
      </c>
      <c r="BK179" s="5" t="s">
        <v>220</v>
      </c>
      <c r="BL179" s="5" t="s">
        <v>220</v>
      </c>
      <c r="BM179" s="5" t="s">
        <v>220</v>
      </c>
      <c r="BN179" s="5" t="s">
        <v>220</v>
      </c>
      <c r="BO179" s="6">
        <v>14.102530880193481</v>
      </c>
      <c r="BP179" s="6">
        <v>14.51460725004589</v>
      </c>
      <c r="BQ179" s="6">
        <v>14.829654892120651</v>
      </c>
      <c r="BR179" s="6" t="s">
        <v>220</v>
      </c>
      <c r="BS179" s="6" t="s">
        <v>220</v>
      </c>
      <c r="BT179" s="6" t="s">
        <v>220</v>
      </c>
      <c r="BU179" s="6" t="s">
        <v>220</v>
      </c>
      <c r="BV179" s="6" t="s">
        <v>220</v>
      </c>
      <c r="BW179" s="6" t="s">
        <v>220</v>
      </c>
      <c r="BX179" s="6" t="s">
        <v>220</v>
      </c>
      <c r="BY179" s="6" t="s">
        <v>220</v>
      </c>
      <c r="BZ179" s="6" t="s">
        <v>220</v>
      </c>
      <c r="CA179" s="6" t="s">
        <v>220</v>
      </c>
      <c r="CB179" s="6" t="s">
        <v>220</v>
      </c>
      <c r="CC179" s="6" t="s">
        <v>220</v>
      </c>
      <c r="CD179" s="6" t="s">
        <v>220</v>
      </c>
      <c r="CE179" s="6" t="s">
        <v>220</v>
      </c>
      <c r="CF179" s="6" t="s">
        <v>220</v>
      </c>
      <c r="CG179" s="6" t="s">
        <v>220</v>
      </c>
      <c r="CH179" s="6" t="s">
        <v>220</v>
      </c>
      <c r="CI179" s="6" t="s">
        <v>220</v>
      </c>
      <c r="CJ179" s="6" t="s">
        <v>220</v>
      </c>
      <c r="CK179" s="6" t="s">
        <v>220</v>
      </c>
      <c r="CL179" s="6" t="s">
        <v>220</v>
      </c>
      <c r="CM179" s="6" t="s">
        <v>220</v>
      </c>
      <c r="CN179" s="6" t="s">
        <v>220</v>
      </c>
      <c r="CO179" s="6" t="s">
        <v>220</v>
      </c>
      <c r="CP179" s="6" t="s">
        <v>220</v>
      </c>
      <c r="CQ179" s="6" t="s">
        <v>220</v>
      </c>
      <c r="CR179" s="6" t="s">
        <v>220</v>
      </c>
      <c r="CS179" s="6" t="s">
        <v>220</v>
      </c>
      <c r="CT179" s="6" t="s">
        <v>220</v>
      </c>
      <c r="CU179" s="6">
        <v>7.0232387718600897</v>
      </c>
      <c r="CV179" s="6">
        <v>11.032726350706181</v>
      </c>
      <c r="CW179" s="6">
        <v>11.32019955016432</v>
      </c>
      <c r="CX179" s="6" t="s">
        <v>220</v>
      </c>
      <c r="CY179" s="6" t="s">
        <v>220</v>
      </c>
      <c r="CZ179" s="6" t="s">
        <v>220</v>
      </c>
      <c r="DA179" s="6" t="s">
        <v>220</v>
      </c>
      <c r="DB179" s="6" t="s">
        <v>220</v>
      </c>
      <c r="DC179" s="6" t="s">
        <v>220</v>
      </c>
      <c r="DD179" s="6" t="s">
        <v>220</v>
      </c>
      <c r="DE179" s="6" t="s">
        <v>220</v>
      </c>
      <c r="DF179" s="6" t="s">
        <v>220</v>
      </c>
      <c r="DG179" s="6" t="s">
        <v>220</v>
      </c>
      <c r="DH179" s="6" t="s">
        <v>220</v>
      </c>
      <c r="DI179" s="6" t="s">
        <v>220</v>
      </c>
      <c r="DJ179" s="6" t="s">
        <v>220</v>
      </c>
      <c r="DK179" s="6" t="s">
        <v>220</v>
      </c>
      <c r="DL179" s="6" t="s">
        <v>220</v>
      </c>
      <c r="DM179" s="6" t="s">
        <v>220</v>
      </c>
      <c r="DN179" s="6" t="s">
        <v>220</v>
      </c>
      <c r="DO179" s="6" t="s">
        <v>220</v>
      </c>
      <c r="DP179" s="6" t="s">
        <v>220</v>
      </c>
      <c r="DQ179" s="6" t="s">
        <v>220</v>
      </c>
      <c r="DR179" s="6" t="s">
        <v>220</v>
      </c>
      <c r="DS179" s="6" t="s">
        <v>220</v>
      </c>
      <c r="DT179" s="6" t="s">
        <v>220</v>
      </c>
      <c r="DU179" s="6" t="s">
        <v>220</v>
      </c>
      <c r="DV179" s="6" t="s">
        <v>220</v>
      </c>
      <c r="DW179" s="6" t="s">
        <v>220</v>
      </c>
      <c r="DX179" s="6" t="s">
        <v>220</v>
      </c>
      <c r="DY179" s="6" t="s">
        <v>220</v>
      </c>
      <c r="DZ179" s="6" t="s">
        <v>220</v>
      </c>
      <c r="EA179" s="6">
        <v>14.102530880193488</v>
      </c>
      <c r="EB179" s="6">
        <v>14.514607250045895</v>
      </c>
      <c r="EC179" s="6">
        <v>14.829654892120654</v>
      </c>
      <c r="ED179" s="6" t="s">
        <v>220</v>
      </c>
      <c r="EE179" s="6" t="s">
        <v>220</v>
      </c>
      <c r="EF179" s="6" t="s">
        <v>220</v>
      </c>
      <c r="EG179" s="6" t="s">
        <v>220</v>
      </c>
      <c r="EH179" s="6" t="s">
        <v>220</v>
      </c>
      <c r="EI179" s="6" t="s">
        <v>220</v>
      </c>
      <c r="EJ179" s="6" t="s">
        <v>220</v>
      </c>
      <c r="EK179" s="6" t="s">
        <v>220</v>
      </c>
      <c r="EL179" s="6" t="s">
        <v>220</v>
      </c>
      <c r="EM179" s="6" t="s">
        <v>220</v>
      </c>
      <c r="EN179" s="6" t="s">
        <v>220</v>
      </c>
      <c r="EO179" s="6" t="s">
        <v>220</v>
      </c>
      <c r="EP179" s="6" t="s">
        <v>220</v>
      </c>
      <c r="EQ179" s="6" t="s">
        <v>220</v>
      </c>
      <c r="ER179" s="6" t="s">
        <v>220</v>
      </c>
      <c r="ES179" s="6" t="s">
        <v>220</v>
      </c>
      <c r="ET179" s="6" t="s">
        <v>220</v>
      </c>
      <c r="EU179" s="6" t="s">
        <v>220</v>
      </c>
      <c r="EV179" s="6" t="s">
        <v>220</v>
      </c>
      <c r="EW179" s="6" t="s">
        <v>220</v>
      </c>
      <c r="EX179" s="6" t="s">
        <v>220</v>
      </c>
      <c r="EY179" s="6" t="s">
        <v>220</v>
      </c>
      <c r="EZ179" s="6" t="s">
        <v>220</v>
      </c>
      <c r="FA179" s="6" t="s">
        <v>220</v>
      </c>
      <c r="FB179" s="6" t="s">
        <v>220</v>
      </c>
      <c r="FC179" s="6" t="s">
        <v>220</v>
      </c>
      <c r="FD179" s="6" t="s">
        <v>220</v>
      </c>
      <c r="FE179" s="6" t="s">
        <v>220</v>
      </c>
      <c r="FF179" s="6" t="s">
        <v>220</v>
      </c>
      <c r="FG179" s="6">
        <v>6.0546361896206387</v>
      </c>
      <c r="FH179" s="6">
        <v>8.0531711032082836</v>
      </c>
      <c r="FI179" s="6">
        <v>8.018781839115162</v>
      </c>
      <c r="FJ179" s="6" t="s">
        <v>220</v>
      </c>
      <c r="FK179" s="6" t="s">
        <v>220</v>
      </c>
      <c r="FL179" s="6" t="s">
        <v>220</v>
      </c>
      <c r="FM179" s="6" t="s">
        <v>220</v>
      </c>
      <c r="FN179" s="6" t="s">
        <v>220</v>
      </c>
      <c r="FO179" s="6" t="s">
        <v>220</v>
      </c>
      <c r="FP179" s="6" t="s">
        <v>220</v>
      </c>
      <c r="FQ179" s="6" t="s">
        <v>220</v>
      </c>
      <c r="FR179" s="6" t="s">
        <v>220</v>
      </c>
      <c r="FS179" s="6" t="s">
        <v>220</v>
      </c>
      <c r="FT179" s="6" t="s">
        <v>220</v>
      </c>
      <c r="FU179" s="6" t="s">
        <v>220</v>
      </c>
      <c r="FV179" s="6" t="s">
        <v>220</v>
      </c>
      <c r="FW179" s="6" t="s">
        <v>220</v>
      </c>
      <c r="FX179" s="6" t="s">
        <v>220</v>
      </c>
      <c r="FY179" s="6" t="s">
        <v>220</v>
      </c>
      <c r="FZ179" s="6" t="s">
        <v>220</v>
      </c>
      <c r="GA179" s="6" t="s">
        <v>220</v>
      </c>
      <c r="GB179" s="6" t="s">
        <v>220</v>
      </c>
      <c r="GC179" s="6" t="s">
        <v>220</v>
      </c>
      <c r="GD179" s="6" t="s">
        <v>220</v>
      </c>
      <c r="GE179" s="6" t="s">
        <v>220</v>
      </c>
      <c r="GF179" s="6" t="s">
        <v>220</v>
      </c>
      <c r="GG179" s="6" t="s">
        <v>220</v>
      </c>
      <c r="GH179" s="6" t="s">
        <v>220</v>
      </c>
      <c r="GI179" s="6" t="s">
        <v>220</v>
      </c>
      <c r="GJ179" s="6" t="s">
        <v>220</v>
      </c>
      <c r="GK179" s="6" t="s">
        <v>220</v>
      </c>
      <c r="GL179" s="6" t="s">
        <v>220</v>
      </c>
      <c r="GM179" s="5">
        <v>32790</v>
      </c>
      <c r="GN179" s="5">
        <v>32763</v>
      </c>
      <c r="GO179" s="5">
        <v>32707</v>
      </c>
      <c r="GP179" s="5" t="s">
        <v>220</v>
      </c>
      <c r="GQ179" s="5" t="s">
        <v>220</v>
      </c>
      <c r="GR179" s="5" t="s">
        <v>220</v>
      </c>
      <c r="GS179" s="5" t="s">
        <v>220</v>
      </c>
      <c r="GT179" s="5" t="s">
        <v>220</v>
      </c>
      <c r="GU179" s="5" t="s">
        <v>220</v>
      </c>
      <c r="GV179" s="5" t="s">
        <v>220</v>
      </c>
      <c r="GW179" s="5" t="s">
        <v>220</v>
      </c>
      <c r="GX179" s="5" t="s">
        <v>220</v>
      </c>
      <c r="GY179" s="5" t="s">
        <v>220</v>
      </c>
      <c r="GZ179" s="5" t="s">
        <v>220</v>
      </c>
      <c r="HA179" s="5" t="s">
        <v>220</v>
      </c>
      <c r="HB179" s="5" t="s">
        <v>220</v>
      </c>
      <c r="HC179" s="5" t="s">
        <v>220</v>
      </c>
      <c r="HD179" s="5" t="s">
        <v>220</v>
      </c>
      <c r="HE179" s="5" t="s">
        <v>220</v>
      </c>
      <c r="HF179" s="5" t="s">
        <v>220</v>
      </c>
      <c r="HG179" s="5" t="s">
        <v>220</v>
      </c>
      <c r="HH179" s="5" t="s">
        <v>220</v>
      </c>
      <c r="HI179" s="5" t="s">
        <v>220</v>
      </c>
      <c r="HJ179" s="5" t="s">
        <v>220</v>
      </c>
      <c r="HK179" s="5" t="s">
        <v>220</v>
      </c>
      <c r="HL179" s="5" t="s">
        <v>220</v>
      </c>
      <c r="HM179" s="5" t="s">
        <v>220</v>
      </c>
      <c r="HN179" s="5" t="s">
        <v>220</v>
      </c>
      <c r="HO179" s="5" t="s">
        <v>220</v>
      </c>
      <c r="HP179" s="5" t="s">
        <v>220</v>
      </c>
      <c r="HQ179" s="5" t="s">
        <v>220</v>
      </c>
      <c r="HR179" s="5" t="s">
        <v>220</v>
      </c>
      <c r="HS179" s="5">
        <v>36904</v>
      </c>
      <c r="HT179" s="5">
        <v>36851</v>
      </c>
      <c r="HU179" s="5">
        <v>36814</v>
      </c>
      <c r="HV179" s="5" t="s">
        <v>220</v>
      </c>
      <c r="HW179" s="5" t="s">
        <v>220</v>
      </c>
      <c r="HX179" s="5" t="s">
        <v>220</v>
      </c>
      <c r="HY179" s="5" t="s">
        <v>220</v>
      </c>
      <c r="HZ179" s="5" t="s">
        <v>220</v>
      </c>
      <c r="IA179" s="5" t="s">
        <v>220</v>
      </c>
      <c r="IB179" s="5" t="s">
        <v>220</v>
      </c>
      <c r="IC179" s="5" t="s">
        <v>220</v>
      </c>
      <c r="ID179" s="5" t="s">
        <v>220</v>
      </c>
      <c r="IE179" s="5" t="s">
        <v>220</v>
      </c>
      <c r="IF179" s="5" t="s">
        <v>220</v>
      </c>
      <c r="IG179" s="5" t="s">
        <v>220</v>
      </c>
      <c r="IH179" s="5" t="s">
        <v>220</v>
      </c>
      <c r="II179" s="5" t="s">
        <v>220</v>
      </c>
      <c r="IJ179" s="5" t="s">
        <v>220</v>
      </c>
      <c r="IK179" s="5" t="s">
        <v>220</v>
      </c>
      <c r="IL179" s="5" t="s">
        <v>220</v>
      </c>
      <c r="IM179" s="5" t="s">
        <v>220</v>
      </c>
      <c r="IN179" s="5" t="s">
        <v>220</v>
      </c>
      <c r="IO179" s="5" t="s">
        <v>220</v>
      </c>
      <c r="IP179" s="5" t="s">
        <v>220</v>
      </c>
      <c r="IQ179" s="5" t="s">
        <v>220</v>
      </c>
      <c r="IR179" s="5" t="s">
        <v>220</v>
      </c>
      <c r="IS179" s="5" t="s">
        <v>220</v>
      </c>
      <c r="IT179" s="5" t="s">
        <v>220</v>
      </c>
      <c r="IU179" s="5" t="s">
        <v>220</v>
      </c>
      <c r="IV179" s="5" t="s">
        <v>220</v>
      </c>
      <c r="IW179" s="5" t="s">
        <v>220</v>
      </c>
      <c r="IX179" s="5" t="s">
        <v>220</v>
      </c>
      <c r="IY179">
        <v>1914665</v>
      </c>
      <c r="IZ179">
        <v>890258</v>
      </c>
      <c r="JA179">
        <v>887666</v>
      </c>
      <c r="JB179" t="s">
        <v>220</v>
      </c>
      <c r="JC179" t="s">
        <v>220</v>
      </c>
      <c r="JD179" t="s">
        <v>220</v>
      </c>
      <c r="JE179" t="s">
        <v>220</v>
      </c>
      <c r="JF179" t="s">
        <v>220</v>
      </c>
      <c r="JG179" t="s">
        <v>220</v>
      </c>
      <c r="JH179" t="s">
        <v>220</v>
      </c>
      <c r="JI179" t="s">
        <v>220</v>
      </c>
      <c r="JJ179" t="s">
        <v>220</v>
      </c>
      <c r="JK179" t="s">
        <v>220</v>
      </c>
      <c r="JL179" t="s">
        <v>220</v>
      </c>
      <c r="JM179" t="s">
        <v>220</v>
      </c>
      <c r="JN179" t="s">
        <v>220</v>
      </c>
      <c r="JO179" t="s">
        <v>220</v>
      </c>
      <c r="JP179" t="s">
        <v>220</v>
      </c>
      <c r="JQ179" t="s">
        <v>220</v>
      </c>
      <c r="JR179" t="s">
        <v>220</v>
      </c>
      <c r="JS179" t="s">
        <v>220</v>
      </c>
      <c r="JT179" t="s">
        <v>220</v>
      </c>
      <c r="JU179" t="s">
        <v>220</v>
      </c>
      <c r="JV179" t="s">
        <v>220</v>
      </c>
      <c r="JW179" t="s">
        <v>220</v>
      </c>
      <c r="JX179" t="s">
        <v>220</v>
      </c>
      <c r="JY179" t="s">
        <v>220</v>
      </c>
      <c r="JZ179" t="s">
        <v>220</v>
      </c>
      <c r="KA179" t="s">
        <v>220</v>
      </c>
      <c r="KB179" t="s">
        <v>220</v>
      </c>
      <c r="KC179" t="s">
        <v>220</v>
      </c>
      <c r="KD179" t="s">
        <v>220</v>
      </c>
    </row>
    <row r="180" spans="1:290" hidden="1" x14ac:dyDescent="0.3">
      <c r="A180" s="1" t="s">
        <v>178</v>
      </c>
      <c r="B180" s="2">
        <v>4081463</v>
      </c>
      <c r="C180" s="5">
        <v>247459</v>
      </c>
      <c r="D180" s="5">
        <v>251968</v>
      </c>
      <c r="E180" s="5">
        <v>241786</v>
      </c>
      <c r="F180" s="5">
        <v>249845</v>
      </c>
      <c r="G180" s="5">
        <v>255188</v>
      </c>
      <c r="H180" s="5">
        <v>269720</v>
      </c>
      <c r="I180" s="5">
        <v>270031</v>
      </c>
      <c r="J180" s="5">
        <v>262628</v>
      </c>
      <c r="K180" s="5">
        <v>269136</v>
      </c>
      <c r="L180" s="5">
        <v>267403</v>
      </c>
      <c r="M180" s="5">
        <v>271520</v>
      </c>
      <c r="N180" s="5">
        <v>269720</v>
      </c>
      <c r="O180" s="5">
        <v>277968</v>
      </c>
      <c r="P180" s="5">
        <v>273367</v>
      </c>
      <c r="Q180" s="5">
        <v>277183</v>
      </c>
      <c r="R180" s="5">
        <v>273812</v>
      </c>
      <c r="S180" s="5">
        <v>276976</v>
      </c>
      <c r="T180" s="5">
        <v>277921</v>
      </c>
      <c r="U180" s="5">
        <v>265398</v>
      </c>
      <c r="V180" s="5">
        <v>269314</v>
      </c>
      <c r="W180" s="5">
        <v>263742</v>
      </c>
      <c r="X180" s="5">
        <v>241517</v>
      </c>
      <c r="Y180" s="5">
        <v>252897</v>
      </c>
      <c r="Z180" s="5">
        <v>259808</v>
      </c>
      <c r="AA180" s="5">
        <v>254999</v>
      </c>
      <c r="AB180" s="5">
        <v>253252</v>
      </c>
      <c r="AC180" s="5" t="s">
        <v>220</v>
      </c>
      <c r="AD180" s="5" t="s">
        <v>220</v>
      </c>
      <c r="AE180" s="5" t="s">
        <v>220</v>
      </c>
      <c r="AF180" s="5" t="s">
        <v>220</v>
      </c>
      <c r="AG180" s="5" t="s">
        <v>220</v>
      </c>
      <c r="AH180" s="5" t="s">
        <v>220</v>
      </c>
      <c r="AI180" s="5">
        <v>806438</v>
      </c>
      <c r="AJ180" s="5">
        <v>753347</v>
      </c>
      <c r="AK180" s="5">
        <v>745193</v>
      </c>
      <c r="AL180" s="5">
        <v>831622</v>
      </c>
      <c r="AM180" s="5">
        <v>844127</v>
      </c>
      <c r="AN180" s="5">
        <v>845665</v>
      </c>
      <c r="AO180" s="5">
        <v>881022</v>
      </c>
      <c r="AP180" s="5">
        <v>858828</v>
      </c>
      <c r="AQ180" s="5">
        <v>870778</v>
      </c>
      <c r="AR180" s="5">
        <v>1078621</v>
      </c>
      <c r="AS180" s="5">
        <v>1190205</v>
      </c>
      <c r="AT180" s="5">
        <v>1151524</v>
      </c>
      <c r="AU180" s="5">
        <v>1261220</v>
      </c>
      <c r="AV180" s="5">
        <v>1474529</v>
      </c>
      <c r="AW180" s="5">
        <v>1122244</v>
      </c>
      <c r="AX180" s="5">
        <v>986090</v>
      </c>
      <c r="AY180" s="5">
        <v>935314</v>
      </c>
      <c r="AZ180" s="5">
        <v>967937</v>
      </c>
      <c r="BA180" s="5">
        <v>913917</v>
      </c>
      <c r="BB180" s="5">
        <v>910572</v>
      </c>
      <c r="BC180" s="5">
        <v>877634</v>
      </c>
      <c r="BD180" s="5">
        <v>838517</v>
      </c>
      <c r="BE180" s="5">
        <v>845377</v>
      </c>
      <c r="BF180" s="5">
        <v>821311</v>
      </c>
      <c r="BG180" s="5">
        <v>846951</v>
      </c>
      <c r="BH180" s="5">
        <v>838518</v>
      </c>
      <c r="BI180" s="5" t="s">
        <v>220</v>
      </c>
      <c r="BJ180" s="5" t="s">
        <v>220</v>
      </c>
      <c r="BK180" s="5" t="s">
        <v>220</v>
      </c>
      <c r="BL180" s="5" t="s">
        <v>220</v>
      </c>
      <c r="BM180" s="5" t="s">
        <v>220</v>
      </c>
      <c r="BN180" s="5" t="s">
        <v>220</v>
      </c>
      <c r="BO180" s="6">
        <v>21.969908221287319</v>
      </c>
      <c r="BP180" s="6">
        <v>21.76509127144476</v>
      </c>
      <c r="BQ180" s="6">
        <v>24.326944497157609</v>
      </c>
      <c r="BR180" s="6">
        <v>23.521803973962619</v>
      </c>
      <c r="BS180" s="6">
        <v>22.910560057682961</v>
      </c>
      <c r="BT180" s="6">
        <v>22.47190594655919</v>
      </c>
      <c r="BU180" s="6">
        <v>20.521347548985108</v>
      </c>
      <c r="BV180" s="6">
        <v>19.363101445524499</v>
      </c>
      <c r="BW180" s="6">
        <v>18.344052701392211</v>
      </c>
      <c r="BX180" s="6">
        <v>17.11162552402179</v>
      </c>
      <c r="BY180" s="6">
        <v>15.897684003707949</v>
      </c>
      <c r="BZ180" s="6">
        <v>15.35444164318552</v>
      </c>
      <c r="CA180" s="6">
        <v>14.75349680538767</v>
      </c>
      <c r="CB180" s="6">
        <v>13.786993705453201</v>
      </c>
      <c r="CC180" s="6">
        <v>12.86478607995439</v>
      </c>
      <c r="CD180" s="6">
        <v>12.58491227557594</v>
      </c>
      <c r="CE180" s="6">
        <v>11.38221362139679</v>
      </c>
      <c r="CF180" s="6">
        <v>9.1043857786924995</v>
      </c>
      <c r="CG180" s="6">
        <v>9.8908055072005006</v>
      </c>
      <c r="CH180" s="6">
        <v>9.8185638109592404</v>
      </c>
      <c r="CI180" s="6" t="s">
        <v>220</v>
      </c>
      <c r="CJ180" s="6" t="s">
        <v>220</v>
      </c>
      <c r="CK180" s="6" t="s">
        <v>220</v>
      </c>
      <c r="CL180" s="6" t="s">
        <v>220</v>
      </c>
      <c r="CM180" s="6" t="s">
        <v>220</v>
      </c>
      <c r="CN180" s="6" t="s">
        <v>220</v>
      </c>
      <c r="CO180" s="6" t="s">
        <v>220</v>
      </c>
      <c r="CP180" s="6" t="s">
        <v>220</v>
      </c>
      <c r="CQ180" s="6" t="s">
        <v>220</v>
      </c>
      <c r="CR180" s="6" t="s">
        <v>220</v>
      </c>
      <c r="CS180" s="6" t="s">
        <v>220</v>
      </c>
      <c r="CT180" s="6" t="s">
        <v>220</v>
      </c>
      <c r="CU180" s="6">
        <v>12.90521488268045</v>
      </c>
      <c r="CV180" s="6">
        <v>12.97864423210271</v>
      </c>
      <c r="CW180" s="6">
        <v>14.779750272335621</v>
      </c>
      <c r="CX180" s="6">
        <v>16.03366762891056</v>
      </c>
      <c r="CY180" s="6">
        <v>14.138492320036381</v>
      </c>
      <c r="CZ180" s="6">
        <v>15.19799983452612</v>
      </c>
      <c r="DA180" s="6">
        <v>13.11528339804638</v>
      </c>
      <c r="DB180" s="6">
        <v>12.492999807755909</v>
      </c>
      <c r="DC180" s="6">
        <v>12.70739392016341</v>
      </c>
      <c r="DD180" s="6">
        <v>12.27360151360427</v>
      </c>
      <c r="DE180" s="6">
        <v>11.3392198299111</v>
      </c>
      <c r="DF180" s="6">
        <v>11.442194633239099</v>
      </c>
      <c r="DG180" s="6">
        <v>11.025927379191691</v>
      </c>
      <c r="DH180" s="6">
        <v>10.87799552554802</v>
      </c>
      <c r="DI180" s="6">
        <v>10.7828249081757</v>
      </c>
      <c r="DJ180" s="6">
        <v>10.101836793139411</v>
      </c>
      <c r="DK180" s="6">
        <v>9.1181790168941994</v>
      </c>
      <c r="DL180" s="6">
        <v>7.1381673942406101</v>
      </c>
      <c r="DM180" s="6">
        <v>7.9526304109533701</v>
      </c>
      <c r="DN180" s="6">
        <v>8.00118834274104</v>
      </c>
      <c r="DO180" s="6" t="s">
        <v>220</v>
      </c>
      <c r="DP180" s="6" t="s">
        <v>220</v>
      </c>
      <c r="DQ180" s="6" t="s">
        <v>220</v>
      </c>
      <c r="DR180" s="6" t="s">
        <v>220</v>
      </c>
      <c r="DS180" s="6" t="s">
        <v>220</v>
      </c>
      <c r="DT180" s="6" t="s">
        <v>220</v>
      </c>
      <c r="DU180" s="6" t="s">
        <v>220</v>
      </c>
      <c r="DV180" s="6" t="s">
        <v>220</v>
      </c>
      <c r="DW180" s="6" t="s">
        <v>220</v>
      </c>
      <c r="DX180" s="6" t="s">
        <v>220</v>
      </c>
      <c r="DY180" s="6" t="s">
        <v>220</v>
      </c>
      <c r="DZ180" s="6" t="s">
        <v>220</v>
      </c>
      <c r="EA180" s="6">
        <v>21.969908221287326</v>
      </c>
      <c r="EB180" s="6">
        <v>21.765091271444767</v>
      </c>
      <c r="EC180" s="6">
        <v>24.326944497157616</v>
      </c>
      <c r="ED180" s="6">
        <v>23.521803973962623</v>
      </c>
      <c r="EE180" s="6">
        <v>22.910560057682964</v>
      </c>
      <c r="EF180" s="6">
        <v>22.471905946559197</v>
      </c>
      <c r="EG180" s="6">
        <v>20.521347548985116</v>
      </c>
      <c r="EH180" s="6">
        <v>19.363101445524507</v>
      </c>
      <c r="EI180" s="6">
        <v>18.344052701392219</v>
      </c>
      <c r="EJ180" s="6">
        <v>17.111625524021793</v>
      </c>
      <c r="EK180" s="6">
        <v>15.897684003707958</v>
      </c>
      <c r="EL180" s="6">
        <v>15.354441643185526</v>
      </c>
      <c r="EM180" s="6">
        <v>14.753496805387671</v>
      </c>
      <c r="EN180" s="6">
        <v>13.786993705453204</v>
      </c>
      <c r="EO180" s="6">
        <v>12.864786079954399</v>
      </c>
      <c r="EP180" s="6">
        <v>12.584912275575942</v>
      </c>
      <c r="EQ180" s="6">
        <v>11.382213621396799</v>
      </c>
      <c r="ER180" s="6">
        <v>9.1043857786925066</v>
      </c>
      <c r="ES180" s="6">
        <v>9.8908055072005059</v>
      </c>
      <c r="ET180" s="6">
        <v>9.8185638109592475</v>
      </c>
      <c r="EU180" s="6" t="s">
        <v>220</v>
      </c>
      <c r="EV180" s="6" t="s">
        <v>220</v>
      </c>
      <c r="EW180" s="6" t="s">
        <v>220</v>
      </c>
      <c r="EX180" s="6" t="s">
        <v>220</v>
      </c>
      <c r="EY180" s="6" t="s">
        <v>220</v>
      </c>
      <c r="EZ180" s="6" t="s">
        <v>220</v>
      </c>
      <c r="FA180" s="6" t="s">
        <v>220</v>
      </c>
      <c r="FB180" s="6" t="s">
        <v>220</v>
      </c>
      <c r="FC180" s="6" t="s">
        <v>220</v>
      </c>
      <c r="FD180" s="6" t="s">
        <v>220</v>
      </c>
      <c r="FE180" s="6" t="s">
        <v>220</v>
      </c>
      <c r="FF180" s="6" t="s">
        <v>220</v>
      </c>
      <c r="FG180" s="6">
        <v>11.795152049360953</v>
      </c>
      <c r="FH180" s="6">
        <v>11.77753072694707</v>
      </c>
      <c r="FI180" s="6">
        <v>14.500408117686783</v>
      </c>
      <c r="FJ180" s="6">
        <v>15.656242501799568</v>
      </c>
      <c r="FK180" s="6">
        <v>14.138492320036388</v>
      </c>
      <c r="FL180" s="6">
        <v>15.197999834526124</v>
      </c>
      <c r="FM180" s="6">
        <v>13.115283398046381</v>
      </c>
      <c r="FN180" s="6">
        <v>12.492999807755915</v>
      </c>
      <c r="FO180" s="6">
        <v>12.707393920163412</v>
      </c>
      <c r="FP180" s="6">
        <v>12.27360151360427</v>
      </c>
      <c r="FQ180" s="6">
        <v>11.339219829911105</v>
      </c>
      <c r="FR180" s="6">
        <v>11.442194633239103</v>
      </c>
      <c r="FS180" s="6">
        <v>11.025927379191694</v>
      </c>
      <c r="FT180" s="6">
        <v>10.87799552554802</v>
      </c>
      <c r="FU180" s="6">
        <v>10.782824908175703</v>
      </c>
      <c r="FV180" s="6">
        <v>10.101836793139416</v>
      </c>
      <c r="FW180" s="6">
        <v>9.1181790168941994</v>
      </c>
      <c r="FX180" s="6">
        <v>7.138167394240619</v>
      </c>
      <c r="FY180" s="6">
        <v>7.9526304109533772</v>
      </c>
      <c r="FZ180" s="6">
        <v>8.0011883427410471</v>
      </c>
      <c r="GA180" s="6" t="s">
        <v>220</v>
      </c>
      <c r="GB180" s="6" t="s">
        <v>220</v>
      </c>
      <c r="GC180" s="6" t="s">
        <v>220</v>
      </c>
      <c r="GD180" s="6" t="s">
        <v>220</v>
      </c>
      <c r="GE180" s="6" t="s">
        <v>220</v>
      </c>
      <c r="GF180" s="6" t="s">
        <v>220</v>
      </c>
      <c r="GG180" s="6" t="s">
        <v>220</v>
      </c>
      <c r="GH180" s="6" t="s">
        <v>220</v>
      </c>
      <c r="GI180" s="6" t="s">
        <v>220</v>
      </c>
      <c r="GJ180" s="6" t="s">
        <v>220</v>
      </c>
      <c r="GK180" s="6" t="s">
        <v>220</v>
      </c>
      <c r="GL180" s="6" t="s">
        <v>220</v>
      </c>
      <c r="GM180" s="5">
        <v>46742</v>
      </c>
      <c r="GN180" s="5">
        <v>52250</v>
      </c>
      <c r="GO180" s="5">
        <v>55342</v>
      </c>
      <c r="GP180" s="5">
        <v>49562</v>
      </c>
      <c r="GQ180" s="5">
        <v>42740</v>
      </c>
      <c r="GR180" s="5">
        <v>46190</v>
      </c>
      <c r="GS180" s="5">
        <v>46279</v>
      </c>
      <c r="GT180" s="5">
        <v>46252</v>
      </c>
      <c r="GU180" s="5">
        <v>46221</v>
      </c>
      <c r="GV180" s="5">
        <v>45845</v>
      </c>
      <c r="GW180" s="5">
        <v>46137</v>
      </c>
      <c r="GX180" s="5">
        <v>46066</v>
      </c>
      <c r="GY180" s="5">
        <v>46030</v>
      </c>
      <c r="GZ180" s="5">
        <v>46074</v>
      </c>
      <c r="HA180" s="5">
        <v>46024</v>
      </c>
      <c r="HB180" s="5">
        <v>45697</v>
      </c>
      <c r="HC180" s="5">
        <v>45401</v>
      </c>
      <c r="HD180" s="5">
        <v>45279</v>
      </c>
      <c r="HE180" s="5">
        <v>44581</v>
      </c>
      <c r="HF180" s="5">
        <v>44143</v>
      </c>
      <c r="HG180" s="5" t="s">
        <v>220</v>
      </c>
      <c r="HH180" s="5" t="s">
        <v>220</v>
      </c>
      <c r="HI180" s="5" t="s">
        <v>220</v>
      </c>
      <c r="HJ180" s="5" t="s">
        <v>220</v>
      </c>
      <c r="HK180" s="5" t="s">
        <v>220</v>
      </c>
      <c r="HL180" s="5" t="s">
        <v>220</v>
      </c>
      <c r="HM180" s="5" t="s">
        <v>220</v>
      </c>
      <c r="HN180" s="5" t="s">
        <v>220</v>
      </c>
      <c r="HO180" s="5" t="s">
        <v>220</v>
      </c>
      <c r="HP180" s="5" t="s">
        <v>220</v>
      </c>
      <c r="HQ180" s="5" t="s">
        <v>220</v>
      </c>
      <c r="HR180" s="5" t="s">
        <v>220</v>
      </c>
      <c r="HS180" s="5">
        <v>52943</v>
      </c>
      <c r="HT180" s="5">
        <v>58437</v>
      </c>
      <c r="HU180" s="5">
        <v>62934</v>
      </c>
      <c r="HV180" s="5">
        <v>56189</v>
      </c>
      <c r="HW180" s="5">
        <v>47991</v>
      </c>
      <c r="HX180" s="5">
        <v>51925</v>
      </c>
      <c r="HY180" s="5">
        <v>52035</v>
      </c>
      <c r="HZ180" s="5">
        <v>51988</v>
      </c>
      <c r="IA180" s="5">
        <v>51948</v>
      </c>
      <c r="IB180" s="5">
        <v>51507</v>
      </c>
      <c r="IC180" s="5">
        <v>51876</v>
      </c>
      <c r="ID180" s="5">
        <v>51826</v>
      </c>
      <c r="IE180" s="5">
        <v>51808</v>
      </c>
      <c r="IF180" s="5">
        <v>51880</v>
      </c>
      <c r="IG180" s="5">
        <v>51968</v>
      </c>
      <c r="IH180" s="5">
        <v>51630</v>
      </c>
      <c r="II180" s="5">
        <v>51286</v>
      </c>
      <c r="IJ180" s="5">
        <v>51173</v>
      </c>
      <c r="IK180" s="5">
        <v>50414</v>
      </c>
      <c r="IL180" s="5">
        <v>49928</v>
      </c>
      <c r="IM180" s="5" t="s">
        <v>220</v>
      </c>
      <c r="IN180" s="5" t="s">
        <v>220</v>
      </c>
      <c r="IO180" s="5" t="s">
        <v>220</v>
      </c>
      <c r="IP180" s="5" t="s">
        <v>220</v>
      </c>
      <c r="IQ180" s="5" t="s">
        <v>220</v>
      </c>
      <c r="IR180" s="5" t="s">
        <v>220</v>
      </c>
      <c r="IS180" s="5" t="s">
        <v>220</v>
      </c>
      <c r="IT180" s="5" t="s">
        <v>220</v>
      </c>
      <c r="IU180" s="5" t="s">
        <v>220</v>
      </c>
      <c r="IV180" s="5" t="s">
        <v>220</v>
      </c>
      <c r="IW180" s="5" t="s">
        <v>220</v>
      </c>
      <c r="IX180" s="5" t="s">
        <v>220</v>
      </c>
      <c r="IY180">
        <v>850875</v>
      </c>
      <c r="IZ180">
        <v>809550</v>
      </c>
      <c r="JA180">
        <v>752234</v>
      </c>
      <c r="JB180">
        <v>725174</v>
      </c>
      <c r="JC180">
        <v>782686</v>
      </c>
      <c r="JD180">
        <v>773536</v>
      </c>
      <c r="JE180">
        <v>842437</v>
      </c>
      <c r="JF180">
        <v>837477</v>
      </c>
      <c r="JG180">
        <v>806798</v>
      </c>
      <c r="JH180">
        <v>798095</v>
      </c>
      <c r="JI180">
        <v>836151</v>
      </c>
      <c r="JJ180">
        <v>847923</v>
      </c>
      <c r="JK180">
        <v>861406</v>
      </c>
      <c r="JL180">
        <v>799651</v>
      </c>
      <c r="JM180">
        <v>740817</v>
      </c>
      <c r="JN180">
        <v>761218</v>
      </c>
      <c r="JO180">
        <v>746410</v>
      </c>
      <c r="JP180">
        <v>772201</v>
      </c>
      <c r="JQ180">
        <v>743515</v>
      </c>
      <c r="JR180">
        <v>730429</v>
      </c>
      <c r="JS180" t="s">
        <v>220</v>
      </c>
      <c r="JT180" t="s">
        <v>220</v>
      </c>
      <c r="JU180" t="s">
        <v>220</v>
      </c>
      <c r="JV180" t="s">
        <v>220</v>
      </c>
      <c r="JW180" t="s">
        <v>220</v>
      </c>
      <c r="JX180" t="s">
        <v>220</v>
      </c>
      <c r="JY180" t="s">
        <v>220</v>
      </c>
      <c r="JZ180" t="s">
        <v>220</v>
      </c>
      <c r="KA180" t="s">
        <v>220</v>
      </c>
      <c r="KB180" t="s">
        <v>220</v>
      </c>
      <c r="KC180" t="s">
        <v>220</v>
      </c>
      <c r="KD180" t="s">
        <v>220</v>
      </c>
    </row>
    <row r="181" spans="1:290" hidden="1" x14ac:dyDescent="0.3">
      <c r="A181" s="1" t="s">
        <v>179</v>
      </c>
      <c r="B181" s="2">
        <v>3001167</v>
      </c>
      <c r="C181" s="5">
        <v>816215</v>
      </c>
      <c r="D181" s="5">
        <v>827389</v>
      </c>
      <c r="E181" s="5">
        <v>803261</v>
      </c>
      <c r="F181" s="5">
        <v>788925</v>
      </c>
      <c r="G181" s="5">
        <v>801895</v>
      </c>
      <c r="H181" s="5">
        <v>805168</v>
      </c>
      <c r="I181" s="5">
        <v>616743</v>
      </c>
      <c r="J181" s="5">
        <v>603524</v>
      </c>
      <c r="K181" s="5">
        <v>597970</v>
      </c>
      <c r="L181" s="5">
        <v>591050</v>
      </c>
      <c r="M181" s="5">
        <v>591484</v>
      </c>
      <c r="N181" s="5">
        <v>590808</v>
      </c>
      <c r="O181" s="5">
        <v>593894</v>
      </c>
      <c r="P181" s="5">
        <v>589061</v>
      </c>
      <c r="Q181" s="5">
        <v>603210</v>
      </c>
      <c r="R181" s="5">
        <v>593750</v>
      </c>
      <c r="S181" s="5">
        <v>572187</v>
      </c>
      <c r="T181" s="5">
        <v>566630</v>
      </c>
      <c r="U181" s="5">
        <v>554126</v>
      </c>
      <c r="V181" s="5">
        <v>556712</v>
      </c>
      <c r="W181" s="5">
        <v>545050</v>
      </c>
      <c r="X181" s="5">
        <v>520014</v>
      </c>
      <c r="Y181" s="5">
        <v>535869</v>
      </c>
      <c r="Z181" s="5">
        <v>540339</v>
      </c>
      <c r="AA181" s="5">
        <v>515590</v>
      </c>
      <c r="AB181" s="5">
        <v>519304</v>
      </c>
      <c r="AC181" s="5" t="s">
        <v>220</v>
      </c>
      <c r="AD181" s="5" t="s">
        <v>220</v>
      </c>
      <c r="AE181" s="5" t="s">
        <v>220</v>
      </c>
      <c r="AF181" s="5" t="s">
        <v>220</v>
      </c>
      <c r="AG181" s="5" t="s">
        <v>220</v>
      </c>
      <c r="AH181" s="5" t="s">
        <v>220</v>
      </c>
      <c r="AI181" s="5">
        <v>2196162</v>
      </c>
      <c r="AJ181" s="5">
        <v>2260459</v>
      </c>
      <c r="AK181" s="5">
        <v>2270073</v>
      </c>
      <c r="AL181" s="5">
        <v>2217874</v>
      </c>
      <c r="AM181" s="5">
        <v>2325046</v>
      </c>
      <c r="AN181" s="5">
        <v>2344241</v>
      </c>
      <c r="AO181" s="5">
        <v>1869923</v>
      </c>
      <c r="AP181" s="5">
        <v>1832658</v>
      </c>
      <c r="AQ181" s="5">
        <v>1825586</v>
      </c>
      <c r="AR181" s="5">
        <v>1850275</v>
      </c>
      <c r="AS181" s="5">
        <v>1829203</v>
      </c>
      <c r="AT181" s="5">
        <v>1862022</v>
      </c>
      <c r="AU181" s="5">
        <v>1864469</v>
      </c>
      <c r="AV181" s="5">
        <v>1862596</v>
      </c>
      <c r="AW181" s="5">
        <v>1897515</v>
      </c>
      <c r="AX181" s="5">
        <v>1901840</v>
      </c>
      <c r="AY181" s="5">
        <v>2296052</v>
      </c>
      <c r="AZ181" s="5">
        <v>2445282</v>
      </c>
      <c r="BA181" s="5">
        <v>1870958</v>
      </c>
      <c r="BB181" s="5">
        <v>2020066</v>
      </c>
      <c r="BC181" s="5">
        <v>1898120</v>
      </c>
      <c r="BD181" s="5">
        <v>1911003</v>
      </c>
      <c r="BE181" s="5">
        <v>1927742</v>
      </c>
      <c r="BF181" s="5">
        <v>2078132</v>
      </c>
      <c r="BG181" s="5">
        <v>1918082</v>
      </c>
      <c r="BH181" s="5">
        <v>1775919</v>
      </c>
      <c r="BI181" s="5" t="s">
        <v>220</v>
      </c>
      <c r="BJ181" s="5" t="s">
        <v>220</v>
      </c>
      <c r="BK181" s="5" t="s">
        <v>220</v>
      </c>
      <c r="BL181" s="5" t="s">
        <v>220</v>
      </c>
      <c r="BM181" s="5" t="s">
        <v>220</v>
      </c>
      <c r="BN181" s="5" t="s">
        <v>220</v>
      </c>
      <c r="BO181" s="6">
        <v>19.280934764066441</v>
      </c>
      <c r="BP181" s="6">
        <v>18.568831555316901</v>
      </c>
      <c r="BQ181" s="6">
        <v>17.168175760670561</v>
      </c>
      <c r="BR181" s="6">
        <v>17.771596994478799</v>
      </c>
      <c r="BS181" s="6">
        <v>15.651847387572539</v>
      </c>
      <c r="BT181" s="6" t="s">
        <v>220</v>
      </c>
      <c r="BU181" s="6" t="s">
        <v>220</v>
      </c>
      <c r="BV181" s="6" t="s">
        <v>220</v>
      </c>
      <c r="BW181" s="6" t="s">
        <v>220</v>
      </c>
      <c r="BX181" s="6" t="s">
        <v>220</v>
      </c>
      <c r="BY181" s="6" t="s">
        <v>220</v>
      </c>
      <c r="BZ181" s="6" t="s">
        <v>220</v>
      </c>
      <c r="CA181" s="6" t="s">
        <v>220</v>
      </c>
      <c r="CB181" s="6" t="s">
        <v>220</v>
      </c>
      <c r="CC181" s="6" t="s">
        <v>220</v>
      </c>
      <c r="CD181" s="6" t="s">
        <v>220</v>
      </c>
      <c r="CE181" s="6" t="s">
        <v>220</v>
      </c>
      <c r="CF181" s="6">
        <v>15.34319419359603</v>
      </c>
      <c r="CG181" s="6">
        <v>16.212420556520911</v>
      </c>
      <c r="CH181" s="6">
        <v>13.23361672393755</v>
      </c>
      <c r="CI181" s="6" t="s">
        <v>220</v>
      </c>
      <c r="CJ181" s="6" t="s">
        <v>220</v>
      </c>
      <c r="CK181" s="6" t="s">
        <v>220</v>
      </c>
      <c r="CL181" s="6" t="s">
        <v>220</v>
      </c>
      <c r="CM181" s="6" t="s">
        <v>220</v>
      </c>
      <c r="CN181" s="6" t="s">
        <v>220</v>
      </c>
      <c r="CO181" s="6" t="s">
        <v>220</v>
      </c>
      <c r="CP181" s="6" t="s">
        <v>220</v>
      </c>
      <c r="CQ181" s="6" t="s">
        <v>220</v>
      </c>
      <c r="CR181" s="6" t="s">
        <v>220</v>
      </c>
      <c r="CS181" s="6" t="s">
        <v>220</v>
      </c>
      <c r="CT181" s="6" t="s">
        <v>220</v>
      </c>
      <c r="CU181" s="6">
        <v>15.93558594986111</v>
      </c>
      <c r="CV181" s="6">
        <v>15.640065183441591</v>
      </c>
      <c r="CW181" s="6">
        <v>12.19247885840552</v>
      </c>
      <c r="CX181" s="6">
        <v>15.00073802032259</v>
      </c>
      <c r="CY181" s="6">
        <v>14.404535006541151</v>
      </c>
      <c r="CZ181" s="6" t="s">
        <v>220</v>
      </c>
      <c r="DA181" s="6" t="s">
        <v>220</v>
      </c>
      <c r="DB181" s="6" t="s">
        <v>220</v>
      </c>
      <c r="DC181" s="6" t="s">
        <v>220</v>
      </c>
      <c r="DD181" s="6" t="s">
        <v>220</v>
      </c>
      <c r="DE181" s="6" t="s">
        <v>220</v>
      </c>
      <c r="DF181" s="6" t="s">
        <v>220</v>
      </c>
      <c r="DG181" s="6" t="s">
        <v>220</v>
      </c>
      <c r="DH181" s="6" t="s">
        <v>220</v>
      </c>
      <c r="DI181" s="6" t="s">
        <v>220</v>
      </c>
      <c r="DJ181" s="6" t="s">
        <v>220</v>
      </c>
      <c r="DK181" s="6" t="s">
        <v>220</v>
      </c>
      <c r="DL181" s="6">
        <v>11.619019034041161</v>
      </c>
      <c r="DM181" s="6">
        <v>12.2969210239233</v>
      </c>
      <c r="DN181" s="6">
        <v>10.71906535615247</v>
      </c>
      <c r="DO181" s="6" t="s">
        <v>220</v>
      </c>
      <c r="DP181" s="6" t="s">
        <v>220</v>
      </c>
      <c r="DQ181" s="6" t="s">
        <v>220</v>
      </c>
      <c r="DR181" s="6" t="s">
        <v>220</v>
      </c>
      <c r="DS181" s="6" t="s">
        <v>220</v>
      </c>
      <c r="DT181" s="6" t="s">
        <v>220</v>
      </c>
      <c r="DU181" s="6" t="s">
        <v>220</v>
      </c>
      <c r="DV181" s="6" t="s">
        <v>220</v>
      </c>
      <c r="DW181" s="6" t="s">
        <v>220</v>
      </c>
      <c r="DX181" s="6" t="s">
        <v>220</v>
      </c>
      <c r="DY181" s="6" t="s">
        <v>220</v>
      </c>
      <c r="DZ181" s="6" t="s">
        <v>220</v>
      </c>
      <c r="EA181" s="6">
        <v>18.744664813279119</v>
      </c>
      <c r="EB181" s="6">
        <v>18.089370429148538</v>
      </c>
      <c r="EC181" s="6">
        <v>17.168175760670561</v>
      </c>
      <c r="ED181" s="6">
        <v>17.391397917523815</v>
      </c>
      <c r="EE181" s="6">
        <v>15.274597544610565</v>
      </c>
      <c r="EF181" s="6">
        <v>9.4018907776809808</v>
      </c>
      <c r="EG181" s="6">
        <v>9.350085854237502</v>
      </c>
      <c r="EH181" s="6">
        <v>9.0919032485758695</v>
      </c>
      <c r="EI181" s="6">
        <v>8.8126789393412359</v>
      </c>
      <c r="EJ181" s="6">
        <v>8.5622197783605447</v>
      </c>
      <c r="EK181" s="6">
        <v>8.1618437692312895</v>
      </c>
      <c r="EL181" s="6">
        <v>8.0613465988046862</v>
      </c>
      <c r="EM181" s="6">
        <v>8.3556857693700071</v>
      </c>
      <c r="EN181" s="6">
        <v>8.2571198885977513</v>
      </c>
      <c r="EO181" s="6">
        <v>8.4683609356608809</v>
      </c>
      <c r="EP181" s="6">
        <v>9.4332790455226032</v>
      </c>
      <c r="EQ181" s="6">
        <v>9.3668514544170804</v>
      </c>
      <c r="ER181" s="6">
        <v>10.904685260876624</v>
      </c>
      <c r="ES181" s="6">
        <v>16.212183077573783</v>
      </c>
      <c r="ET181" s="6">
        <v>13.233592952909223</v>
      </c>
      <c r="EU181" s="6" t="s">
        <v>220</v>
      </c>
      <c r="EV181" s="6" t="s">
        <v>220</v>
      </c>
      <c r="EW181" s="6" t="s">
        <v>220</v>
      </c>
      <c r="EX181" s="6" t="s">
        <v>220</v>
      </c>
      <c r="EY181" s="6" t="s">
        <v>220</v>
      </c>
      <c r="EZ181" s="6" t="s">
        <v>220</v>
      </c>
      <c r="FA181" s="6" t="s">
        <v>220</v>
      </c>
      <c r="FB181" s="6" t="s">
        <v>220</v>
      </c>
      <c r="FC181" s="6" t="s">
        <v>220</v>
      </c>
      <c r="FD181" s="6" t="s">
        <v>220</v>
      </c>
      <c r="FE181" s="6" t="s">
        <v>220</v>
      </c>
      <c r="FF181" s="6" t="s">
        <v>220</v>
      </c>
      <c r="FG181" s="6">
        <v>12.889202078238249</v>
      </c>
      <c r="FH181" s="6">
        <v>12.786526863333368</v>
      </c>
      <c r="FI181" s="6">
        <v>12.192478858405526</v>
      </c>
      <c r="FJ181" s="6">
        <v>12.226259411330169</v>
      </c>
      <c r="FK181" s="6">
        <v>11.326004370015822</v>
      </c>
      <c r="FL181" s="6">
        <v>7.3778322166799484</v>
      </c>
      <c r="FM181" s="6">
        <v>7.424405748221532</v>
      </c>
      <c r="FN181" s="6">
        <v>7.2447508990903318</v>
      </c>
      <c r="FO181" s="6">
        <v>6.9588557702000324</v>
      </c>
      <c r="FP181" s="6">
        <v>6.6258698810782475</v>
      </c>
      <c r="FQ181" s="6">
        <v>6.279516714947686</v>
      </c>
      <c r="FR181" s="6">
        <v>6.0400851384014391</v>
      </c>
      <c r="FS181" s="6">
        <v>6.2741180586896004</v>
      </c>
      <c r="FT181" s="6">
        <v>6.2127990786384606</v>
      </c>
      <c r="FU181" s="6">
        <v>6.2919502825136799</v>
      </c>
      <c r="FV181" s="6">
        <v>7.2103688958386485</v>
      </c>
      <c r="FW181" s="6">
        <v>7.355415541947778</v>
      </c>
      <c r="FX181" s="6">
        <v>8.0270704720444837</v>
      </c>
      <c r="FY181" s="6">
        <v>11.536235164060358</v>
      </c>
      <c r="FZ181" s="6">
        <v>9.9368501597359913</v>
      </c>
      <c r="GA181" s="6" t="s">
        <v>220</v>
      </c>
      <c r="GB181" s="6" t="s">
        <v>220</v>
      </c>
      <c r="GC181" s="6" t="s">
        <v>220</v>
      </c>
      <c r="GD181" s="6" t="s">
        <v>220</v>
      </c>
      <c r="GE181" s="6" t="s">
        <v>220</v>
      </c>
      <c r="GF181" s="6" t="s">
        <v>220</v>
      </c>
      <c r="GG181" s="6" t="s">
        <v>220</v>
      </c>
      <c r="GH181" s="6" t="s">
        <v>220</v>
      </c>
      <c r="GI181" s="6" t="s">
        <v>220</v>
      </c>
      <c r="GJ181" s="6" t="s">
        <v>220</v>
      </c>
      <c r="GK181" s="6" t="s">
        <v>220</v>
      </c>
      <c r="GL181" s="6" t="s">
        <v>220</v>
      </c>
      <c r="GM181" s="5">
        <v>133634</v>
      </c>
      <c r="GN181" s="5">
        <v>133192</v>
      </c>
      <c r="GO181" s="5">
        <v>132585</v>
      </c>
      <c r="GP181" s="5">
        <v>132704</v>
      </c>
      <c r="GQ181" s="5">
        <v>131930</v>
      </c>
      <c r="GR181" s="5">
        <v>131724</v>
      </c>
      <c r="GS181" s="5">
        <v>101903</v>
      </c>
      <c r="GT181" s="5">
        <v>101489</v>
      </c>
      <c r="GU181" s="5">
        <v>101262</v>
      </c>
      <c r="GV181" s="5">
        <v>101103</v>
      </c>
      <c r="GW181" s="5">
        <v>100925</v>
      </c>
      <c r="GX181" s="5">
        <v>100587</v>
      </c>
      <c r="GY181" s="5">
        <v>99940</v>
      </c>
      <c r="GZ181" s="5">
        <v>99045</v>
      </c>
      <c r="HA181" s="5">
        <v>97858</v>
      </c>
      <c r="HB181" s="5">
        <v>96833</v>
      </c>
      <c r="HC181" s="5">
        <v>95631</v>
      </c>
      <c r="HD181" s="5">
        <v>102253</v>
      </c>
      <c r="HE181" s="5">
        <v>93398</v>
      </c>
      <c r="HF181" s="5">
        <v>92656</v>
      </c>
      <c r="HG181" s="5" t="s">
        <v>220</v>
      </c>
      <c r="HH181" s="5" t="s">
        <v>220</v>
      </c>
      <c r="HI181" s="5" t="s">
        <v>220</v>
      </c>
      <c r="HJ181" s="5" t="s">
        <v>220</v>
      </c>
      <c r="HK181" s="5" t="s">
        <v>220</v>
      </c>
      <c r="HL181" s="5" t="s">
        <v>220</v>
      </c>
      <c r="HM181" s="5" t="s">
        <v>220</v>
      </c>
      <c r="HN181" s="5" t="s">
        <v>220</v>
      </c>
      <c r="HO181" s="5" t="s">
        <v>220</v>
      </c>
      <c r="HP181" s="5" t="s">
        <v>220</v>
      </c>
      <c r="HQ181" s="5" t="s">
        <v>220</v>
      </c>
      <c r="HR181" s="5" t="s">
        <v>220</v>
      </c>
      <c r="HS181" s="5">
        <v>159529</v>
      </c>
      <c r="HT181" s="5">
        <v>159122</v>
      </c>
      <c r="HU181" s="5">
        <v>158067</v>
      </c>
      <c r="HV181" s="5">
        <v>158288</v>
      </c>
      <c r="HW181" s="5">
        <v>156889</v>
      </c>
      <c r="HX181" s="5">
        <v>156114</v>
      </c>
      <c r="HY181" s="5">
        <v>119453</v>
      </c>
      <c r="HZ181" s="5">
        <v>119063</v>
      </c>
      <c r="IA181" s="5">
        <v>118727</v>
      </c>
      <c r="IB181" s="5">
        <v>118469</v>
      </c>
      <c r="IC181" s="5">
        <v>118150</v>
      </c>
      <c r="ID181" s="5">
        <v>117684</v>
      </c>
      <c r="IE181" s="5">
        <v>116931</v>
      </c>
      <c r="IF181" s="5">
        <v>115867</v>
      </c>
      <c r="IG181" s="5">
        <v>114467</v>
      </c>
      <c r="IH181" s="5">
        <v>118625</v>
      </c>
      <c r="II181" s="5">
        <v>127986</v>
      </c>
      <c r="IJ181" s="5">
        <v>133744</v>
      </c>
      <c r="IK181" s="5">
        <v>125003</v>
      </c>
      <c r="IL181" s="5">
        <v>107946</v>
      </c>
      <c r="IM181" s="5" t="s">
        <v>220</v>
      </c>
      <c r="IN181" s="5" t="s">
        <v>220</v>
      </c>
      <c r="IO181" s="5" t="s">
        <v>220</v>
      </c>
      <c r="IP181" s="5" t="s">
        <v>220</v>
      </c>
      <c r="IQ181" s="5" t="s">
        <v>220</v>
      </c>
      <c r="IR181" s="5" t="s">
        <v>220</v>
      </c>
      <c r="IS181" s="5" t="s">
        <v>220</v>
      </c>
      <c r="IT181" s="5" t="s">
        <v>220</v>
      </c>
      <c r="IU181" s="5" t="s">
        <v>220</v>
      </c>
      <c r="IV181" s="5" t="s">
        <v>220</v>
      </c>
      <c r="IW181" s="5" t="s">
        <v>220</v>
      </c>
      <c r="IX181" s="5" t="s">
        <v>220</v>
      </c>
      <c r="IY181">
        <v>1978214</v>
      </c>
      <c r="IZ181">
        <v>1953220</v>
      </c>
      <c r="JA181">
        <v>1936940</v>
      </c>
      <c r="JB181">
        <v>1930386</v>
      </c>
      <c r="JC181">
        <v>2017384</v>
      </c>
      <c r="JD181">
        <v>2032860</v>
      </c>
      <c r="JE181">
        <v>1533483</v>
      </c>
      <c r="JF181">
        <v>1512640</v>
      </c>
      <c r="JG181">
        <v>1517807</v>
      </c>
      <c r="JH181">
        <v>1556822</v>
      </c>
      <c r="JI181">
        <v>1530277</v>
      </c>
      <c r="JJ181">
        <v>1552296</v>
      </c>
      <c r="JK181">
        <v>1577656</v>
      </c>
      <c r="JL181">
        <v>1580270</v>
      </c>
      <c r="JM181">
        <v>1625585</v>
      </c>
      <c r="JN181">
        <v>1583428</v>
      </c>
      <c r="JO181">
        <v>1524455</v>
      </c>
      <c r="JP181">
        <v>1598790</v>
      </c>
      <c r="JQ181">
        <v>1838104</v>
      </c>
      <c r="JR181">
        <v>1746006</v>
      </c>
      <c r="JS181" t="s">
        <v>220</v>
      </c>
      <c r="JT181" t="s">
        <v>220</v>
      </c>
      <c r="JU181" t="s">
        <v>220</v>
      </c>
      <c r="JV181" t="s">
        <v>220</v>
      </c>
      <c r="JW181" t="s">
        <v>220</v>
      </c>
      <c r="JX181" t="s">
        <v>220</v>
      </c>
      <c r="JY181" t="s">
        <v>220</v>
      </c>
      <c r="JZ181" t="s">
        <v>220</v>
      </c>
      <c r="KA181" t="s">
        <v>220</v>
      </c>
      <c r="KB181" t="s">
        <v>220</v>
      </c>
      <c r="KC181" t="s">
        <v>220</v>
      </c>
      <c r="KD181" t="s">
        <v>220</v>
      </c>
    </row>
    <row r="182" spans="1:290" hidden="1" x14ac:dyDescent="0.3">
      <c r="A182" s="1" t="s">
        <v>180</v>
      </c>
      <c r="B182" s="2">
        <v>4057032</v>
      </c>
      <c r="C182" s="5">
        <v>31439016</v>
      </c>
      <c r="D182" s="5">
        <v>32138529</v>
      </c>
      <c r="E182" s="5">
        <v>29580835</v>
      </c>
      <c r="F182" s="5">
        <v>30213478</v>
      </c>
      <c r="G182" s="5">
        <v>30923257</v>
      </c>
      <c r="H182" s="5">
        <v>31034980</v>
      </c>
      <c r="I182" s="5">
        <v>30379930</v>
      </c>
      <c r="J182" s="5">
        <v>29174204</v>
      </c>
      <c r="K182" s="5">
        <v>30768782</v>
      </c>
      <c r="L182" s="5">
        <v>32538497</v>
      </c>
      <c r="M182" s="5">
        <v>29919081</v>
      </c>
      <c r="N182" s="5">
        <v>29628031</v>
      </c>
      <c r="O182" s="5">
        <v>30452069</v>
      </c>
      <c r="P182" s="5">
        <v>28525598</v>
      </c>
      <c r="Q182" s="5">
        <v>29842976</v>
      </c>
      <c r="R182" s="5">
        <v>28311469</v>
      </c>
      <c r="S182" s="5">
        <v>27215660</v>
      </c>
      <c r="T182" s="5">
        <v>26917586</v>
      </c>
      <c r="U182" s="5">
        <v>24443864</v>
      </c>
      <c r="V182" s="5">
        <v>25198569</v>
      </c>
      <c r="W182" s="5">
        <v>23933772</v>
      </c>
      <c r="X182" s="5">
        <v>23228905</v>
      </c>
      <c r="Y182" s="5">
        <v>22619422</v>
      </c>
      <c r="Z182" s="5">
        <v>23039468</v>
      </c>
      <c r="AA182" s="5">
        <v>22512326</v>
      </c>
      <c r="AB182" s="5">
        <v>21620627</v>
      </c>
      <c r="AC182" s="5">
        <v>21845834</v>
      </c>
      <c r="AD182" s="5">
        <v>19984489</v>
      </c>
      <c r="AE182" s="5">
        <v>20341429</v>
      </c>
      <c r="AF182" s="5">
        <v>19056882</v>
      </c>
      <c r="AG182" s="5">
        <v>20109507</v>
      </c>
      <c r="AH182" s="5">
        <v>19407066</v>
      </c>
      <c r="AI182" s="5">
        <v>88238368</v>
      </c>
      <c r="AJ182" s="5">
        <v>88037623</v>
      </c>
      <c r="AK182" s="5">
        <v>84969889</v>
      </c>
      <c r="AL182" s="5">
        <v>87875099</v>
      </c>
      <c r="AM182" s="5">
        <v>85178907</v>
      </c>
      <c r="AN182" s="5">
        <v>83938195</v>
      </c>
      <c r="AO182" s="5">
        <v>82852117</v>
      </c>
      <c r="AP182" s="5">
        <v>80941687</v>
      </c>
      <c r="AQ182" s="5">
        <v>82325220</v>
      </c>
      <c r="AR182" s="5">
        <v>84605016</v>
      </c>
      <c r="AS182" s="5">
        <v>81512853</v>
      </c>
      <c r="AT182" s="5">
        <v>84025897</v>
      </c>
      <c r="AU182" s="5">
        <v>84880792</v>
      </c>
      <c r="AV182" s="5">
        <v>79907013</v>
      </c>
      <c r="AW182" s="5">
        <v>81282410</v>
      </c>
      <c r="AX182" s="5">
        <v>78789366</v>
      </c>
      <c r="AY182" s="5">
        <v>76069095</v>
      </c>
      <c r="AZ182" s="5">
        <v>76100933</v>
      </c>
      <c r="BA182" s="5">
        <v>74520097</v>
      </c>
      <c r="BB182" s="5">
        <v>76155363</v>
      </c>
      <c r="BC182" s="5">
        <v>75568214</v>
      </c>
      <c r="BD182" s="5">
        <v>74672476</v>
      </c>
      <c r="BE182" s="5">
        <v>79826262</v>
      </c>
      <c r="BF182" s="5">
        <v>73377488</v>
      </c>
      <c r="BG182" s="5">
        <v>68952528</v>
      </c>
      <c r="BH182" s="5">
        <v>65740608</v>
      </c>
      <c r="BI182" s="5">
        <v>65036325</v>
      </c>
      <c r="BJ182" s="5">
        <v>59317139</v>
      </c>
      <c r="BK182" s="5">
        <v>58501172</v>
      </c>
      <c r="BL182" s="5">
        <v>54774340</v>
      </c>
      <c r="BM182" s="5">
        <v>55907084</v>
      </c>
      <c r="BN182" s="5">
        <v>53216316</v>
      </c>
      <c r="BO182" s="6">
        <v>12.040058760108771</v>
      </c>
      <c r="BP182" s="6">
        <v>11.6518182895054</v>
      </c>
      <c r="BQ182" s="6">
        <v>11.51739969476858</v>
      </c>
      <c r="BR182" s="6">
        <v>11.14874701403847</v>
      </c>
      <c r="BS182" s="6">
        <v>11.03246336567975</v>
      </c>
      <c r="BT182" s="6">
        <v>10.824131351139901</v>
      </c>
      <c r="BU182" s="6">
        <v>10.71912608093567</v>
      </c>
      <c r="BV182" s="6">
        <v>11.010209567328721</v>
      </c>
      <c r="BW182" s="6">
        <v>10.566983119448791</v>
      </c>
      <c r="BX182" s="6">
        <v>10.195148227037031</v>
      </c>
      <c r="BY182" s="6">
        <v>10.548804542550799</v>
      </c>
      <c r="BZ182" s="6">
        <v>9.64736862622863</v>
      </c>
      <c r="CA182" s="6">
        <v>8.6791675238887809</v>
      </c>
      <c r="CB182" s="6">
        <v>8.5533147142657402</v>
      </c>
      <c r="CC182" s="6">
        <v>8.4426757188530495</v>
      </c>
      <c r="CD182" s="6">
        <v>8.4494163362964798</v>
      </c>
      <c r="CE182" s="6">
        <v>8.1558668795832894</v>
      </c>
      <c r="CF182" s="6">
        <v>8.2368817966045</v>
      </c>
      <c r="CG182" s="6">
        <v>8.20762496964484</v>
      </c>
      <c r="CH182" s="6">
        <v>7.99525401244333</v>
      </c>
      <c r="CI182" s="6" t="s">
        <v>220</v>
      </c>
      <c r="CJ182" s="6" t="s">
        <v>220</v>
      </c>
      <c r="CK182" s="6" t="s">
        <v>220</v>
      </c>
      <c r="CL182" s="6" t="s">
        <v>220</v>
      </c>
      <c r="CM182" s="6" t="s">
        <v>220</v>
      </c>
      <c r="CN182" s="6" t="s">
        <v>220</v>
      </c>
      <c r="CO182" s="6" t="s">
        <v>220</v>
      </c>
      <c r="CP182" s="6" t="s">
        <v>220</v>
      </c>
      <c r="CQ182" s="6" t="s">
        <v>220</v>
      </c>
      <c r="CR182" s="6" t="s">
        <v>220</v>
      </c>
      <c r="CS182" s="6" t="s">
        <v>220</v>
      </c>
      <c r="CT182" s="6" t="s">
        <v>220</v>
      </c>
      <c r="CU182" s="6">
        <v>9.3401711010006903</v>
      </c>
      <c r="CV182" s="6">
        <v>9.2517071140698306</v>
      </c>
      <c r="CW182" s="6">
        <v>8.9211766711556706</v>
      </c>
      <c r="CX182" s="6">
        <v>8.7528740896071504</v>
      </c>
      <c r="CY182" s="6">
        <v>8.9099041347898496</v>
      </c>
      <c r="CZ182" s="6">
        <v>8.7976031916616098</v>
      </c>
      <c r="DA182" s="6">
        <v>8.6992535461476699</v>
      </c>
      <c r="DB182" s="6">
        <v>8.8649802751764408</v>
      </c>
      <c r="DC182" s="6">
        <v>8.6680262940212298</v>
      </c>
      <c r="DD182" s="6">
        <v>8.3629723486653997</v>
      </c>
      <c r="DE182" s="6">
        <v>8.7749689361502305</v>
      </c>
      <c r="DF182" s="6">
        <v>7.9461351112189096</v>
      </c>
      <c r="DG182" s="6">
        <v>6.9909649225225703</v>
      </c>
      <c r="DH182" s="6">
        <v>6.8007928885599398</v>
      </c>
      <c r="DI182" s="6">
        <v>6.7699375612507904</v>
      </c>
      <c r="DJ182" s="6">
        <v>6.6741501315138096</v>
      </c>
      <c r="DK182" s="6">
        <v>6.4614487582748001</v>
      </c>
      <c r="DL182" s="6">
        <v>6.4504424877313298</v>
      </c>
      <c r="DM182" s="6">
        <v>6.3950125409898897</v>
      </c>
      <c r="DN182" s="6">
        <v>6.1818476899247496</v>
      </c>
      <c r="DO182" s="6" t="s">
        <v>220</v>
      </c>
      <c r="DP182" s="6" t="s">
        <v>220</v>
      </c>
      <c r="DQ182" s="6" t="s">
        <v>220</v>
      </c>
      <c r="DR182" s="6" t="s">
        <v>220</v>
      </c>
      <c r="DS182" s="6" t="s">
        <v>220</v>
      </c>
      <c r="DT182" s="6" t="s">
        <v>220</v>
      </c>
      <c r="DU182" s="6" t="s">
        <v>220</v>
      </c>
      <c r="DV182" s="6" t="s">
        <v>220</v>
      </c>
      <c r="DW182" s="6" t="s">
        <v>220</v>
      </c>
      <c r="DX182" s="6" t="s">
        <v>220</v>
      </c>
      <c r="DY182" s="6" t="s">
        <v>220</v>
      </c>
      <c r="DZ182" s="6" t="s">
        <v>220</v>
      </c>
      <c r="EA182" s="6">
        <v>12.040058760108776</v>
      </c>
      <c r="EB182" s="6">
        <v>11.65181828950541</v>
      </c>
      <c r="EC182" s="6">
        <v>11.517399694768589</v>
      </c>
      <c r="ED182" s="6">
        <v>11.148747014038475</v>
      </c>
      <c r="EE182" s="6">
        <v>11.032463365679753</v>
      </c>
      <c r="EF182" s="6">
        <v>10.824131351139908</v>
      </c>
      <c r="EG182" s="6">
        <v>10.71912608093567</v>
      </c>
      <c r="EH182" s="6">
        <v>11.010209567328726</v>
      </c>
      <c r="EI182" s="6">
        <v>10.566983119448798</v>
      </c>
      <c r="EJ182" s="6">
        <v>10.195148227037038</v>
      </c>
      <c r="EK182" s="6">
        <v>10.548569406029396</v>
      </c>
      <c r="EL182" s="6">
        <v>9.6436702977101678</v>
      </c>
      <c r="EM182" s="6">
        <v>8.6757454204374778</v>
      </c>
      <c r="EN182" s="6">
        <v>8.5495876024889004</v>
      </c>
      <c r="EO182" s="6">
        <v>8.4383006063580268</v>
      </c>
      <c r="EP182" s="6">
        <v>8.4456642156239123</v>
      </c>
      <c r="EQ182" s="6">
        <v>8.1516567812938288</v>
      </c>
      <c r="ER182" s="6">
        <v>8.2149489088053187</v>
      </c>
      <c r="ES182" s="6">
        <v>8.1338514948442562</v>
      </c>
      <c r="ET182" s="6">
        <v>7.9952540124433353</v>
      </c>
      <c r="EU182" s="6" t="s">
        <v>220</v>
      </c>
      <c r="EV182" s="6" t="s">
        <v>220</v>
      </c>
      <c r="EW182" s="6" t="s">
        <v>220</v>
      </c>
      <c r="EX182" s="6" t="s">
        <v>220</v>
      </c>
      <c r="EY182" s="6" t="s">
        <v>220</v>
      </c>
      <c r="EZ182" s="6" t="s">
        <v>220</v>
      </c>
      <c r="FA182" s="6" t="s">
        <v>220</v>
      </c>
      <c r="FB182" s="6" t="s">
        <v>220</v>
      </c>
      <c r="FC182" s="6" t="s">
        <v>220</v>
      </c>
      <c r="FD182" s="6" t="s">
        <v>220</v>
      </c>
      <c r="FE182" s="6" t="s">
        <v>220</v>
      </c>
      <c r="FF182" s="6" t="s">
        <v>220</v>
      </c>
      <c r="FG182" s="6">
        <v>9.232385278203628</v>
      </c>
      <c r="FH182" s="6">
        <v>9.2197291468517939</v>
      </c>
      <c r="FI182" s="6">
        <v>8.90760119999001</v>
      </c>
      <c r="FJ182" s="6">
        <v>8.7381388343312416</v>
      </c>
      <c r="FK182" s="6">
        <v>8.8958932299460383</v>
      </c>
      <c r="FL182" s="6">
        <v>8.7976031916616151</v>
      </c>
      <c r="FM182" s="6">
        <v>8.6992535461476805</v>
      </c>
      <c r="FN182" s="6">
        <v>8.8649802751764408</v>
      </c>
      <c r="FO182" s="6">
        <v>8.6680262940212387</v>
      </c>
      <c r="FP182" s="6">
        <v>8.3629723486654015</v>
      </c>
      <c r="FQ182" s="6">
        <v>8.7748970833678062</v>
      </c>
      <c r="FR182" s="6">
        <v>7.9450686598538676</v>
      </c>
      <c r="FS182" s="6">
        <v>6.990015225768305</v>
      </c>
      <c r="FT182" s="6">
        <v>6.7997973457513528</v>
      </c>
      <c r="FU182" s="6">
        <v>6.7687208070112472</v>
      </c>
      <c r="FV182" s="6">
        <v>6.6733478184748884</v>
      </c>
      <c r="FW182" s="6">
        <v>6.4605639832095214</v>
      </c>
      <c r="FX182" s="6">
        <v>6.4347848156003158</v>
      </c>
      <c r="FY182" s="6">
        <v>6.3578892352994814</v>
      </c>
      <c r="FZ182" s="6">
        <v>6.1818476899247585</v>
      </c>
      <c r="GA182" s="6" t="s">
        <v>220</v>
      </c>
      <c r="GB182" s="6" t="s">
        <v>220</v>
      </c>
      <c r="GC182" s="6" t="s">
        <v>220</v>
      </c>
      <c r="GD182" s="6" t="s">
        <v>220</v>
      </c>
      <c r="GE182" s="6" t="s">
        <v>220</v>
      </c>
      <c r="GF182" s="6" t="s">
        <v>220</v>
      </c>
      <c r="GG182" s="6" t="s">
        <v>220</v>
      </c>
      <c r="GH182" s="6" t="s">
        <v>220</v>
      </c>
      <c r="GI182" s="6" t="s">
        <v>220</v>
      </c>
      <c r="GJ182" s="6" t="s">
        <v>220</v>
      </c>
      <c r="GK182" s="6" t="s">
        <v>220</v>
      </c>
      <c r="GL182" s="6" t="s">
        <v>220</v>
      </c>
      <c r="GM182" s="5">
        <v>2348632</v>
      </c>
      <c r="GN182" s="5">
        <v>2323662</v>
      </c>
      <c r="GO182" s="5">
        <v>2298895</v>
      </c>
      <c r="GP182" s="5">
        <v>2275550</v>
      </c>
      <c r="GQ182" s="5">
        <v>2252438</v>
      </c>
      <c r="GR182" s="5">
        <v>2229639</v>
      </c>
      <c r="GS182" s="5">
        <v>2206658</v>
      </c>
      <c r="GT182" s="5">
        <v>2187671</v>
      </c>
      <c r="GU182" s="5">
        <v>2171795</v>
      </c>
      <c r="GV182" s="5">
        <v>2157581</v>
      </c>
      <c r="GW182" s="5">
        <v>2139632</v>
      </c>
      <c r="GX182" s="5">
        <v>2125230</v>
      </c>
      <c r="GY182" s="5">
        <v>2104027</v>
      </c>
      <c r="GZ182" s="5">
        <v>2074082</v>
      </c>
      <c r="HA182" s="5">
        <v>2037523</v>
      </c>
      <c r="HB182" s="5">
        <v>2000602</v>
      </c>
      <c r="HC182" s="5">
        <v>1966015</v>
      </c>
      <c r="HD182" s="5">
        <v>1931121</v>
      </c>
      <c r="HE182" s="5">
        <v>1890918</v>
      </c>
      <c r="HF182" s="5">
        <v>1855879</v>
      </c>
      <c r="HG182" s="5" t="s">
        <v>220</v>
      </c>
      <c r="HH182" s="5" t="s">
        <v>220</v>
      </c>
      <c r="HI182" s="5" t="s">
        <v>220</v>
      </c>
      <c r="HJ182" s="5" t="s">
        <v>220</v>
      </c>
      <c r="HK182" s="5" t="s">
        <v>220</v>
      </c>
      <c r="HL182" s="5" t="s">
        <v>220</v>
      </c>
      <c r="HM182" s="5" t="s">
        <v>220</v>
      </c>
      <c r="HN182" s="5" t="s">
        <v>220</v>
      </c>
      <c r="HO182" s="5" t="s">
        <v>220</v>
      </c>
      <c r="HP182" s="5" t="s">
        <v>220</v>
      </c>
      <c r="HQ182" s="5" t="s">
        <v>220</v>
      </c>
      <c r="HR182" s="5" t="s">
        <v>220</v>
      </c>
      <c r="HS182" s="5">
        <v>2627789</v>
      </c>
      <c r="HT182" s="5">
        <v>2601179</v>
      </c>
      <c r="HU182" s="5">
        <v>2574680</v>
      </c>
      <c r="HV182" s="5">
        <v>2550019</v>
      </c>
      <c r="HW182" s="5">
        <v>2525461</v>
      </c>
      <c r="HX182" s="5">
        <v>2500542</v>
      </c>
      <c r="HY182" s="5">
        <v>2476196</v>
      </c>
      <c r="HZ182" s="5">
        <v>2455494</v>
      </c>
      <c r="IA182" s="5">
        <v>2438225</v>
      </c>
      <c r="IB182" s="5">
        <v>2422836</v>
      </c>
      <c r="IC182" s="5">
        <v>2404124</v>
      </c>
      <c r="ID182" s="5">
        <v>2388081</v>
      </c>
      <c r="IE182" s="5">
        <v>2363610</v>
      </c>
      <c r="IF182" s="5">
        <v>2329594</v>
      </c>
      <c r="IG182" s="5">
        <v>2288694</v>
      </c>
      <c r="IH182" s="5">
        <v>2247680</v>
      </c>
      <c r="II182" s="5">
        <v>2210010</v>
      </c>
      <c r="IJ182" s="5">
        <v>2171527</v>
      </c>
      <c r="IK182" s="5">
        <v>2126689</v>
      </c>
      <c r="IL182" s="5">
        <v>2086909</v>
      </c>
      <c r="IM182" s="5" t="s">
        <v>220</v>
      </c>
      <c r="IN182" s="5" t="s">
        <v>220</v>
      </c>
      <c r="IO182" s="5" t="s">
        <v>220</v>
      </c>
      <c r="IP182" s="5" t="s">
        <v>220</v>
      </c>
      <c r="IQ182" s="5" t="s">
        <v>220</v>
      </c>
      <c r="IR182" s="5" t="s">
        <v>220</v>
      </c>
      <c r="IS182" s="5" t="s">
        <v>220</v>
      </c>
      <c r="IT182" s="5" t="s">
        <v>220</v>
      </c>
      <c r="IU182" s="5" t="s">
        <v>220</v>
      </c>
      <c r="IV182" s="5" t="s">
        <v>220</v>
      </c>
      <c r="IW182" s="5" t="s">
        <v>220</v>
      </c>
      <c r="IX182" s="5" t="s">
        <v>220</v>
      </c>
      <c r="IY182">
        <v>85989479</v>
      </c>
      <c r="IZ182">
        <v>85386196</v>
      </c>
      <c r="JA182">
        <v>80796006</v>
      </c>
      <c r="JB182">
        <v>80731631</v>
      </c>
      <c r="JC182">
        <v>80537039</v>
      </c>
      <c r="JD182">
        <v>80009735</v>
      </c>
      <c r="JE182">
        <v>78779150</v>
      </c>
      <c r="JF182">
        <v>76718050</v>
      </c>
      <c r="JG182">
        <v>78500431</v>
      </c>
      <c r="JH182">
        <v>81225989</v>
      </c>
      <c r="JI182">
        <v>77754439</v>
      </c>
      <c r="JJ182">
        <v>78679748</v>
      </c>
      <c r="JK182">
        <v>79909268</v>
      </c>
      <c r="JL182">
        <v>76167167</v>
      </c>
      <c r="JM182">
        <v>77592475</v>
      </c>
      <c r="JN182">
        <v>75166680</v>
      </c>
      <c r="JO182">
        <v>72227363</v>
      </c>
      <c r="JP182">
        <v>71790497</v>
      </c>
      <c r="JQ182">
        <v>68466921</v>
      </c>
      <c r="JR182">
        <v>68652937</v>
      </c>
      <c r="JS182" t="s">
        <v>220</v>
      </c>
      <c r="JT182" t="s">
        <v>220</v>
      </c>
      <c r="JU182" t="s">
        <v>220</v>
      </c>
      <c r="JV182" t="s">
        <v>220</v>
      </c>
      <c r="JW182" t="s">
        <v>220</v>
      </c>
      <c r="JX182" t="s">
        <v>220</v>
      </c>
      <c r="JY182" t="s">
        <v>220</v>
      </c>
      <c r="JZ182" t="s">
        <v>220</v>
      </c>
      <c r="KA182" t="s">
        <v>220</v>
      </c>
      <c r="KB182" t="s">
        <v>220</v>
      </c>
      <c r="KC182" t="s">
        <v>220</v>
      </c>
      <c r="KD182" t="s">
        <v>220</v>
      </c>
    </row>
    <row r="183" spans="1:290" hidden="1" x14ac:dyDescent="0.3">
      <c r="A183" s="1" t="s">
        <v>181</v>
      </c>
      <c r="B183" s="2">
        <v>4057033</v>
      </c>
      <c r="C183" s="5">
        <v>7152299</v>
      </c>
      <c r="D183" s="5">
        <v>7357622</v>
      </c>
      <c r="E183" s="5">
        <v>6816601</v>
      </c>
      <c r="F183" s="5">
        <v>7185771</v>
      </c>
      <c r="G183" s="5">
        <v>7254613</v>
      </c>
      <c r="H183" s="5">
        <v>7281289</v>
      </c>
      <c r="I183" s="5">
        <v>7318190</v>
      </c>
      <c r="J183" s="5">
        <v>7091985</v>
      </c>
      <c r="K183" s="5">
        <v>7348698</v>
      </c>
      <c r="L183" s="5">
        <v>7407911</v>
      </c>
      <c r="M183" s="5">
        <v>7089630</v>
      </c>
      <c r="N183" s="5">
        <v>7209113</v>
      </c>
      <c r="O183" s="5">
        <v>7301824</v>
      </c>
      <c r="P183" s="5">
        <v>6903375</v>
      </c>
      <c r="Q183" s="5">
        <v>7089164</v>
      </c>
      <c r="R183" s="5">
        <v>6737048</v>
      </c>
      <c r="S183" s="5">
        <v>6647744</v>
      </c>
      <c r="T183" s="5">
        <v>6470530</v>
      </c>
      <c r="U183" s="5">
        <v>6299922</v>
      </c>
      <c r="V183" s="5">
        <v>6061760</v>
      </c>
      <c r="W183" s="5">
        <v>6230005</v>
      </c>
      <c r="X183" s="5">
        <v>5489875</v>
      </c>
      <c r="Y183" s="5">
        <v>5756594</v>
      </c>
      <c r="Z183" s="5">
        <v>5913412</v>
      </c>
      <c r="AA183" s="5">
        <v>5818838</v>
      </c>
      <c r="AB183" s="5">
        <v>5740028</v>
      </c>
      <c r="AC183" s="5">
        <v>5679746</v>
      </c>
      <c r="AD183" s="5">
        <v>5396533</v>
      </c>
      <c r="AE183" s="5">
        <v>5419150</v>
      </c>
      <c r="AF183" s="5">
        <v>5271390</v>
      </c>
      <c r="AG183" s="5">
        <v>5173781</v>
      </c>
      <c r="AH183" s="5">
        <v>5080461</v>
      </c>
      <c r="AI183" s="5">
        <v>20091071</v>
      </c>
      <c r="AJ183" s="5">
        <v>20582894</v>
      </c>
      <c r="AK183" s="5">
        <v>19616843</v>
      </c>
      <c r="AL183" s="5">
        <v>19998876</v>
      </c>
      <c r="AM183" s="5">
        <v>20083013</v>
      </c>
      <c r="AN183" s="5">
        <v>20291236</v>
      </c>
      <c r="AO183" s="5">
        <v>20052177</v>
      </c>
      <c r="AP183" s="5">
        <v>20691278</v>
      </c>
      <c r="AQ183" s="5">
        <v>21033628</v>
      </c>
      <c r="AR183" s="5">
        <v>20074441</v>
      </c>
      <c r="AS183" s="5">
        <v>19231105</v>
      </c>
      <c r="AT183" s="5">
        <v>20385934</v>
      </c>
      <c r="AU183" s="5">
        <v>20577487</v>
      </c>
      <c r="AV183" s="5">
        <v>19960450</v>
      </c>
      <c r="AW183" s="5">
        <v>21616984</v>
      </c>
      <c r="AX183" s="5">
        <v>21026474</v>
      </c>
      <c r="AY183" s="5">
        <v>20611316</v>
      </c>
      <c r="AZ183" s="5">
        <v>21734329</v>
      </c>
      <c r="BA183" s="5">
        <v>21642926</v>
      </c>
      <c r="BB183" s="5">
        <v>21767142</v>
      </c>
      <c r="BC183" s="5">
        <v>29648896</v>
      </c>
      <c r="BD183" s="5">
        <v>22438501</v>
      </c>
      <c r="BE183" s="5">
        <v>21944580</v>
      </c>
      <c r="BF183" s="5">
        <v>21432499</v>
      </c>
      <c r="BG183" s="5">
        <v>24993842</v>
      </c>
      <c r="BH183" s="5">
        <v>22658371</v>
      </c>
      <c r="BI183" s="5">
        <v>23583064</v>
      </c>
      <c r="BJ183" s="5">
        <v>25858281</v>
      </c>
      <c r="BK183" s="5">
        <v>25576826</v>
      </c>
      <c r="BL183" s="5">
        <v>24961198</v>
      </c>
      <c r="BM183" s="5">
        <v>25862644</v>
      </c>
      <c r="BN183" s="5">
        <v>24927803</v>
      </c>
      <c r="BO183" s="6">
        <v>11.09536036698456</v>
      </c>
      <c r="BP183" s="6">
        <v>11.179855814500719</v>
      </c>
      <c r="BQ183" s="6">
        <v>11.605797359749049</v>
      </c>
      <c r="BR183" s="6">
        <v>11.080694358847129</v>
      </c>
      <c r="BS183" s="6">
        <v>10.33784814136367</v>
      </c>
      <c r="BT183" s="6">
        <v>9.0372353596632404</v>
      </c>
      <c r="BU183" s="6">
        <v>8.6727903159540993</v>
      </c>
      <c r="BV183" s="6">
        <v>8.8897269349069798</v>
      </c>
      <c r="BW183" s="6">
        <v>9.7829844898088894</v>
      </c>
      <c r="BX183" s="6">
        <v>9.2194318162795899</v>
      </c>
      <c r="BY183" s="6">
        <v>8.4537698018091199</v>
      </c>
      <c r="BZ183" s="6">
        <v>7.6910144575324999</v>
      </c>
      <c r="CA183" s="6">
        <v>7.4964008992821496</v>
      </c>
      <c r="CB183" s="6">
        <v>7.1655530809205601</v>
      </c>
      <c r="CC183" s="6">
        <v>6.7599378292654198</v>
      </c>
      <c r="CD183" s="6">
        <v>6.7867311199115301</v>
      </c>
      <c r="CE183" s="6">
        <v>6.8406988199354597</v>
      </c>
      <c r="CF183" s="6">
        <v>6.90679031381159</v>
      </c>
      <c r="CG183" s="6">
        <v>6.7284978276291101</v>
      </c>
      <c r="CH183" s="6">
        <v>6.1445042247015298</v>
      </c>
      <c r="CI183" s="6" t="s">
        <v>220</v>
      </c>
      <c r="CJ183" s="6" t="s">
        <v>220</v>
      </c>
      <c r="CK183" s="6" t="s">
        <v>220</v>
      </c>
      <c r="CL183" s="6" t="s">
        <v>220</v>
      </c>
      <c r="CM183" s="6" t="s">
        <v>220</v>
      </c>
      <c r="CN183" s="6" t="s">
        <v>220</v>
      </c>
      <c r="CO183" s="6" t="s">
        <v>220</v>
      </c>
      <c r="CP183" s="6" t="s">
        <v>220</v>
      </c>
      <c r="CQ183" s="6" t="s">
        <v>220</v>
      </c>
      <c r="CR183" s="6" t="s">
        <v>220</v>
      </c>
      <c r="CS183" s="6" t="s">
        <v>220</v>
      </c>
      <c r="CT183" s="6" t="s">
        <v>220</v>
      </c>
      <c r="CU183" s="6">
        <v>10.42020039302637</v>
      </c>
      <c r="CV183" s="6">
        <v>10.584518433244011</v>
      </c>
      <c r="CW183" s="6">
        <v>10.616779753673979</v>
      </c>
      <c r="CX183" s="6">
        <v>10.603530608020749</v>
      </c>
      <c r="CY183" s="6">
        <v>9.8094067158408293</v>
      </c>
      <c r="CZ183" s="6">
        <v>8.7207383702407508</v>
      </c>
      <c r="DA183" s="6">
        <v>8.09125821069191</v>
      </c>
      <c r="DB183" s="6">
        <v>8.2738897979955901</v>
      </c>
      <c r="DC183" s="6">
        <v>9.2309023505578391</v>
      </c>
      <c r="DD183" s="6">
        <v>7.9615313133522898</v>
      </c>
      <c r="DE183" s="6">
        <v>7.1307325445389402</v>
      </c>
      <c r="DF183" s="6">
        <v>6.3523255567154804</v>
      </c>
      <c r="DG183" s="6">
        <v>6.2228152876694498</v>
      </c>
      <c r="DH183" s="6">
        <v>5.9128103261809697</v>
      </c>
      <c r="DI183" s="6">
        <v>5.5970375034179698</v>
      </c>
      <c r="DJ183" s="6">
        <v>5.5798090089870298</v>
      </c>
      <c r="DK183" s="6">
        <v>5.6637775314071996</v>
      </c>
      <c r="DL183" s="6">
        <v>5.6580058275318201</v>
      </c>
      <c r="DM183" s="6">
        <v>5.4981809182113004</v>
      </c>
      <c r="DN183" s="6">
        <v>4.9460582597706901</v>
      </c>
      <c r="DO183" s="6" t="s">
        <v>220</v>
      </c>
      <c r="DP183" s="6" t="s">
        <v>220</v>
      </c>
      <c r="DQ183" s="6" t="s">
        <v>220</v>
      </c>
      <c r="DR183" s="6" t="s">
        <v>220</v>
      </c>
      <c r="DS183" s="6" t="s">
        <v>220</v>
      </c>
      <c r="DT183" s="6" t="s">
        <v>220</v>
      </c>
      <c r="DU183" s="6" t="s">
        <v>220</v>
      </c>
      <c r="DV183" s="6" t="s">
        <v>220</v>
      </c>
      <c r="DW183" s="6" t="s">
        <v>220</v>
      </c>
      <c r="DX183" s="6" t="s">
        <v>220</v>
      </c>
      <c r="DY183" s="6" t="s">
        <v>220</v>
      </c>
      <c r="DZ183" s="6" t="s">
        <v>220</v>
      </c>
      <c r="EA183" s="6">
        <v>9.7074660888757585</v>
      </c>
      <c r="EB183" s="6">
        <v>9.6220898545752966</v>
      </c>
      <c r="EC183" s="6">
        <v>9.8349162581174987</v>
      </c>
      <c r="ED183" s="6">
        <v>9.2113415232211651</v>
      </c>
      <c r="EE183" s="6">
        <v>8.5703549686737208</v>
      </c>
      <c r="EF183" s="6">
        <v>7.0424343821540392</v>
      </c>
      <c r="EG183" s="6">
        <v>6.8532109715653737</v>
      </c>
      <c r="EH183" s="6">
        <v>7.4615781054246444</v>
      </c>
      <c r="EI183" s="6">
        <v>9.2411063837430785</v>
      </c>
      <c r="EJ183" s="6">
        <v>9.2191687456372673</v>
      </c>
      <c r="EK183" s="6">
        <v>8.4537698018091216</v>
      </c>
      <c r="EL183" s="6">
        <v>7.691014457532507</v>
      </c>
      <c r="EM183" s="6">
        <v>7.4964008992821523</v>
      </c>
      <c r="EN183" s="6">
        <v>7.1655530809205645</v>
      </c>
      <c r="EO183" s="6">
        <v>6.7562832514524986</v>
      </c>
      <c r="EP183" s="6">
        <v>6.7822731855257672</v>
      </c>
      <c r="EQ183" s="6">
        <v>6.8363944219271984</v>
      </c>
      <c r="ER183" s="6">
        <v>6.9020157545054266</v>
      </c>
      <c r="ES183" s="6">
        <v>6.7184641333654609</v>
      </c>
      <c r="ET183" s="6">
        <v>6.1138844164071164</v>
      </c>
      <c r="EU183" s="6" t="s">
        <v>220</v>
      </c>
      <c r="EV183" s="6" t="s">
        <v>220</v>
      </c>
      <c r="EW183" s="6" t="s">
        <v>220</v>
      </c>
      <c r="EX183" s="6" t="s">
        <v>220</v>
      </c>
      <c r="EY183" s="6" t="s">
        <v>220</v>
      </c>
      <c r="EZ183" s="6" t="s">
        <v>220</v>
      </c>
      <c r="FA183" s="6" t="s">
        <v>220</v>
      </c>
      <c r="FB183" s="6" t="s">
        <v>220</v>
      </c>
      <c r="FC183" s="6" t="s">
        <v>220</v>
      </c>
      <c r="FD183" s="6" t="s">
        <v>220</v>
      </c>
      <c r="FE183" s="6" t="s">
        <v>220</v>
      </c>
      <c r="FF183" s="6" t="s">
        <v>220</v>
      </c>
      <c r="FG183" s="6">
        <v>4.8766906048059191</v>
      </c>
      <c r="FH183" s="6">
        <v>4.7343873842450215</v>
      </c>
      <c r="FI183" s="6">
        <v>4.7376753876488964</v>
      </c>
      <c r="FJ183" s="6">
        <v>4.7008718240188445</v>
      </c>
      <c r="FK183" s="6">
        <v>4.6331105208282208</v>
      </c>
      <c r="FL183" s="6">
        <v>3.8810060385455123</v>
      </c>
      <c r="FM183" s="6">
        <v>3.7595519467717766</v>
      </c>
      <c r="FN183" s="6">
        <v>3.9684055665017719</v>
      </c>
      <c r="FO183" s="6">
        <v>5.1199275689781176</v>
      </c>
      <c r="FP183" s="6">
        <v>7.6972634553572883</v>
      </c>
      <c r="FQ183" s="6">
        <v>7.0361169767989606</v>
      </c>
      <c r="FR183" s="6">
        <v>6.3523255567154884</v>
      </c>
      <c r="FS183" s="6">
        <v>6.2228152876694569</v>
      </c>
      <c r="FT183" s="6">
        <v>5.9128103261809777</v>
      </c>
      <c r="FU183" s="6">
        <v>5.5959843759116161</v>
      </c>
      <c r="FV183" s="6">
        <v>5.5785438940835057</v>
      </c>
      <c r="FW183" s="6">
        <v>5.6724745592559396</v>
      </c>
      <c r="FX183" s="6">
        <v>5.6729354234843807</v>
      </c>
      <c r="FY183" s="6">
        <v>5.4496360304150508</v>
      </c>
      <c r="FZ183" s="6">
        <v>4.5781926925461187</v>
      </c>
      <c r="GA183" s="6" t="s">
        <v>220</v>
      </c>
      <c r="GB183" s="6" t="s">
        <v>220</v>
      </c>
      <c r="GC183" s="6" t="s">
        <v>220</v>
      </c>
      <c r="GD183" s="6" t="s">
        <v>220</v>
      </c>
      <c r="GE183" s="6" t="s">
        <v>220</v>
      </c>
      <c r="GF183" s="6" t="s">
        <v>220</v>
      </c>
      <c r="GG183" s="6" t="s">
        <v>220</v>
      </c>
      <c r="GH183" s="6" t="s">
        <v>220</v>
      </c>
      <c r="GI183" s="6" t="s">
        <v>220</v>
      </c>
      <c r="GJ183" s="6" t="s">
        <v>220</v>
      </c>
      <c r="GK183" s="6" t="s">
        <v>220</v>
      </c>
      <c r="GL183" s="6" t="s">
        <v>220</v>
      </c>
      <c r="GM183" s="5">
        <v>624355</v>
      </c>
      <c r="GN183" s="5">
        <v>623197</v>
      </c>
      <c r="GO183" s="5">
        <v>624915</v>
      </c>
      <c r="GP183" s="5">
        <v>623830</v>
      </c>
      <c r="GQ183" s="5">
        <v>622405</v>
      </c>
      <c r="GR183" s="5">
        <v>621020</v>
      </c>
      <c r="GS183" s="5">
        <v>619531</v>
      </c>
      <c r="GT183" s="5">
        <v>619117</v>
      </c>
      <c r="GU183" s="5">
        <v>620151</v>
      </c>
      <c r="GV183" s="5">
        <v>619584</v>
      </c>
      <c r="GW183" s="5">
        <v>618849</v>
      </c>
      <c r="GX183" s="5">
        <v>617772</v>
      </c>
      <c r="GY183" s="5">
        <v>616184</v>
      </c>
      <c r="GZ183" s="5">
        <v>613022</v>
      </c>
      <c r="HA183" s="5">
        <v>609737</v>
      </c>
      <c r="HB183" s="5">
        <v>606127</v>
      </c>
      <c r="HC183" s="5">
        <v>603536</v>
      </c>
      <c r="HD183" s="5">
        <v>599432</v>
      </c>
      <c r="HE183" s="5">
        <v>595497</v>
      </c>
      <c r="HF183" s="5">
        <v>593309</v>
      </c>
      <c r="HG183" s="5" t="s">
        <v>220</v>
      </c>
      <c r="HH183" s="5" t="s">
        <v>220</v>
      </c>
      <c r="HI183" s="5" t="s">
        <v>220</v>
      </c>
      <c r="HJ183" s="5" t="s">
        <v>220</v>
      </c>
      <c r="HK183" s="5" t="s">
        <v>220</v>
      </c>
      <c r="HL183" s="5" t="s">
        <v>220</v>
      </c>
      <c r="HM183" s="5" t="s">
        <v>220</v>
      </c>
      <c r="HN183" s="5" t="s">
        <v>220</v>
      </c>
      <c r="HO183" s="5" t="s">
        <v>220</v>
      </c>
      <c r="HP183" s="5" t="s">
        <v>220</v>
      </c>
      <c r="HQ183" s="5" t="s">
        <v>220</v>
      </c>
      <c r="HR183" s="5" t="s">
        <v>220</v>
      </c>
      <c r="HS183" s="5">
        <v>727551</v>
      </c>
      <c r="HT183" s="5">
        <v>726645</v>
      </c>
      <c r="HU183" s="5">
        <v>724589</v>
      </c>
      <c r="HV183" s="5">
        <v>723352</v>
      </c>
      <c r="HW183" s="5">
        <v>721791</v>
      </c>
      <c r="HX183" s="5">
        <v>719944</v>
      </c>
      <c r="HY183" s="5">
        <v>717894</v>
      </c>
      <c r="HZ183" s="5">
        <v>716955</v>
      </c>
      <c r="IA183" s="5">
        <v>717269</v>
      </c>
      <c r="IB183" s="5">
        <v>716108</v>
      </c>
      <c r="IC183" s="5">
        <v>714966</v>
      </c>
      <c r="ID183" s="5">
        <v>713401</v>
      </c>
      <c r="IE183" s="5">
        <v>711050</v>
      </c>
      <c r="IF183" s="5">
        <v>707058</v>
      </c>
      <c r="IG183" s="5">
        <v>702792</v>
      </c>
      <c r="IH183" s="5">
        <v>698079</v>
      </c>
      <c r="II183" s="5">
        <v>694412</v>
      </c>
      <c r="IJ183" s="5">
        <v>689422</v>
      </c>
      <c r="IK183" s="5">
        <v>684431</v>
      </c>
      <c r="IL183" s="5">
        <v>680923</v>
      </c>
      <c r="IM183" s="5" t="s">
        <v>220</v>
      </c>
      <c r="IN183" s="5" t="s">
        <v>220</v>
      </c>
      <c r="IO183" s="5" t="s">
        <v>220</v>
      </c>
      <c r="IP183" s="5" t="s">
        <v>220</v>
      </c>
      <c r="IQ183" s="5" t="s">
        <v>220</v>
      </c>
      <c r="IR183" s="5" t="s">
        <v>220</v>
      </c>
      <c r="IS183" s="5" t="s">
        <v>220</v>
      </c>
      <c r="IT183" s="5" t="s">
        <v>220</v>
      </c>
      <c r="IU183" s="5" t="s">
        <v>220</v>
      </c>
      <c r="IV183" s="5" t="s">
        <v>220</v>
      </c>
      <c r="IW183" s="5" t="s">
        <v>220</v>
      </c>
      <c r="IX183" s="5" t="s">
        <v>220</v>
      </c>
      <c r="IY183">
        <v>20057393</v>
      </c>
      <c r="IZ183">
        <v>20550304</v>
      </c>
      <c r="JA183">
        <v>19585829</v>
      </c>
      <c r="JB183">
        <v>19965956</v>
      </c>
      <c r="JC183">
        <v>20049144</v>
      </c>
      <c r="JD183">
        <v>20257196</v>
      </c>
      <c r="JE183">
        <v>20020657</v>
      </c>
      <c r="JF183">
        <v>19673972</v>
      </c>
      <c r="JG183">
        <v>20104093</v>
      </c>
      <c r="JH183">
        <v>20040382</v>
      </c>
      <c r="JI183">
        <v>19199226</v>
      </c>
      <c r="JJ183">
        <v>20353664</v>
      </c>
      <c r="JK183">
        <v>20547854</v>
      </c>
      <c r="JL183">
        <v>19925043</v>
      </c>
      <c r="JM183">
        <v>20070803</v>
      </c>
      <c r="JN183">
        <v>19521492</v>
      </c>
      <c r="JO183">
        <v>19001901</v>
      </c>
      <c r="JP183">
        <v>19021528</v>
      </c>
      <c r="JQ183">
        <v>18571332</v>
      </c>
      <c r="JR183">
        <v>18773762</v>
      </c>
      <c r="JS183" t="s">
        <v>220</v>
      </c>
      <c r="JT183" t="s">
        <v>220</v>
      </c>
      <c r="JU183" t="s">
        <v>220</v>
      </c>
      <c r="JV183" t="s">
        <v>220</v>
      </c>
      <c r="JW183" t="s">
        <v>220</v>
      </c>
      <c r="JX183" t="s">
        <v>220</v>
      </c>
      <c r="JY183" t="s">
        <v>220</v>
      </c>
      <c r="JZ183" t="s">
        <v>220</v>
      </c>
      <c r="KA183" t="s">
        <v>220</v>
      </c>
      <c r="KB183" t="s">
        <v>220</v>
      </c>
      <c r="KC183" t="s">
        <v>220</v>
      </c>
      <c r="KD183" t="s">
        <v>220</v>
      </c>
    </row>
    <row r="184" spans="1:290" hidden="1" x14ac:dyDescent="0.3">
      <c r="A184" s="1" t="s">
        <v>182</v>
      </c>
      <c r="B184" s="2">
        <v>4082573</v>
      </c>
      <c r="C184" s="5">
        <v>3385781</v>
      </c>
      <c r="D184" s="5">
        <v>3565607</v>
      </c>
      <c r="E184" s="5">
        <v>3222166</v>
      </c>
      <c r="F184" s="5">
        <v>3359568</v>
      </c>
      <c r="G184" s="5">
        <v>3309041</v>
      </c>
      <c r="H184" s="5">
        <v>3434301</v>
      </c>
      <c r="I184" s="5">
        <v>3409863</v>
      </c>
      <c r="J184" s="5">
        <v>3484659</v>
      </c>
      <c r="K184" s="5">
        <v>3613459</v>
      </c>
      <c r="L184" s="5">
        <v>3632630</v>
      </c>
      <c r="M184" s="5">
        <v>3337853</v>
      </c>
      <c r="N184" s="5">
        <v>3412753</v>
      </c>
      <c r="O184" s="5">
        <v>3526903</v>
      </c>
      <c r="P184" s="5">
        <v>3374963</v>
      </c>
      <c r="Q184" s="5">
        <v>3350761</v>
      </c>
      <c r="R184" s="5">
        <v>3108752</v>
      </c>
      <c r="S184" s="5">
        <v>3188966</v>
      </c>
      <c r="T184" s="5">
        <v>3281055</v>
      </c>
      <c r="U184" s="5">
        <v>3020788</v>
      </c>
      <c r="V184" s="5">
        <v>3271418</v>
      </c>
      <c r="W184" s="5">
        <v>2949454</v>
      </c>
      <c r="X184" s="5">
        <v>3031276</v>
      </c>
      <c r="Y184" s="5">
        <v>2819945</v>
      </c>
      <c r="Z184" s="5">
        <v>2762113</v>
      </c>
      <c r="AA184" s="5">
        <v>2703256</v>
      </c>
      <c r="AB184" s="5">
        <v>2618549</v>
      </c>
      <c r="AC184" s="5">
        <v>2574770</v>
      </c>
      <c r="AD184" s="5">
        <v>2239172</v>
      </c>
      <c r="AE184" s="5" t="s">
        <v>220</v>
      </c>
      <c r="AF184" s="5" t="s">
        <v>220</v>
      </c>
      <c r="AG184" s="5" t="s">
        <v>220</v>
      </c>
      <c r="AH184" s="5" t="s">
        <v>220</v>
      </c>
      <c r="AI184" s="5">
        <v>15945426</v>
      </c>
      <c r="AJ184" s="5">
        <v>19093711</v>
      </c>
      <c r="AK184" s="5">
        <v>18790662</v>
      </c>
      <c r="AL184" s="5">
        <v>16555817</v>
      </c>
      <c r="AM184" s="5">
        <v>17180535</v>
      </c>
      <c r="AN184" s="5">
        <v>18531716</v>
      </c>
      <c r="AO184" s="5">
        <v>17484374</v>
      </c>
      <c r="AP184" s="5">
        <v>17033869</v>
      </c>
      <c r="AQ184" s="5">
        <v>17499665</v>
      </c>
      <c r="AR184" s="5">
        <v>17980541</v>
      </c>
      <c r="AS184" s="5">
        <v>17273734</v>
      </c>
      <c r="AT184" s="5">
        <v>17812943</v>
      </c>
      <c r="AU184" s="5">
        <v>18820677</v>
      </c>
      <c r="AV184" s="5">
        <v>15725400</v>
      </c>
      <c r="AW184" s="5">
        <v>15160858</v>
      </c>
      <c r="AX184" s="5">
        <v>14662711</v>
      </c>
      <c r="AY184" s="5">
        <v>14864200</v>
      </c>
      <c r="AZ184" s="5">
        <v>14822781</v>
      </c>
      <c r="BA184" s="5">
        <v>14390846</v>
      </c>
      <c r="BB184" s="5">
        <v>14020034</v>
      </c>
      <c r="BC184" s="5">
        <v>12781561</v>
      </c>
      <c r="BD184" s="5">
        <v>12433350</v>
      </c>
      <c r="BE184" s="5">
        <v>11903158</v>
      </c>
      <c r="BF184" s="5">
        <v>11626033</v>
      </c>
      <c r="BG184" s="5">
        <v>10921301</v>
      </c>
      <c r="BH184" s="5">
        <v>10328293</v>
      </c>
      <c r="BI184" s="5">
        <v>10240226</v>
      </c>
      <c r="BJ184" s="5">
        <v>9308200</v>
      </c>
      <c r="BK184" s="5" t="s">
        <v>220</v>
      </c>
      <c r="BL184" s="5" t="s">
        <v>220</v>
      </c>
      <c r="BM184" s="5" t="s">
        <v>220</v>
      </c>
      <c r="BN184" s="5" t="s">
        <v>220</v>
      </c>
      <c r="BO184" s="6">
        <v>13.286653803066409</v>
      </c>
      <c r="BP184" s="6">
        <v>13.369560919080531</v>
      </c>
      <c r="BQ184" s="6">
        <v>13.36095036692709</v>
      </c>
      <c r="BR184" s="6">
        <v>13.078824420282601</v>
      </c>
      <c r="BS184" s="6">
        <v>12.11236125511893</v>
      </c>
      <c r="BT184" s="6">
        <v>12.080012788628601</v>
      </c>
      <c r="BU184" s="6">
        <v>11.182326093453019</v>
      </c>
      <c r="BV184" s="6">
        <v>10.699468728503989</v>
      </c>
      <c r="BW184" s="6">
        <v>9.9272193208778603</v>
      </c>
      <c r="BX184" s="6">
        <v>9.5459488029334096</v>
      </c>
      <c r="BY184" s="6">
        <v>9.1667008702899704</v>
      </c>
      <c r="BZ184" s="6">
        <v>8.0685007089584193</v>
      </c>
      <c r="CA184" s="6">
        <v>7.2370575544606597</v>
      </c>
      <c r="CB184" s="6">
        <v>7.3810290660964197</v>
      </c>
      <c r="CC184" s="6">
        <v>6.6877046736547303</v>
      </c>
      <c r="CD184" s="6">
        <v>6.6518011086120703</v>
      </c>
      <c r="CE184" s="6">
        <v>6.6487381803380696</v>
      </c>
      <c r="CF184" s="6">
        <v>6.6675810067188701</v>
      </c>
      <c r="CG184" s="6">
        <v>6.5236289339073101</v>
      </c>
      <c r="CH184" s="6">
        <v>6.2972386897669397</v>
      </c>
      <c r="CI184" s="6" t="s">
        <v>220</v>
      </c>
      <c r="CJ184" s="6" t="s">
        <v>220</v>
      </c>
      <c r="CK184" s="6" t="s">
        <v>220</v>
      </c>
      <c r="CL184" s="6" t="s">
        <v>220</v>
      </c>
      <c r="CM184" s="6" t="s">
        <v>220</v>
      </c>
      <c r="CN184" s="6" t="s">
        <v>220</v>
      </c>
      <c r="CO184" s="6" t="s">
        <v>220</v>
      </c>
      <c r="CP184" s="6" t="s">
        <v>220</v>
      </c>
      <c r="CQ184" s="6" t="s">
        <v>220</v>
      </c>
      <c r="CR184" s="6" t="s">
        <v>220</v>
      </c>
      <c r="CS184" s="6" t="s">
        <v>220</v>
      </c>
      <c r="CT184" s="6" t="s">
        <v>220</v>
      </c>
      <c r="CU184" s="6">
        <v>10.880908329860141</v>
      </c>
      <c r="CV184" s="6">
        <v>10.830808074011401</v>
      </c>
      <c r="CW184" s="6">
        <v>10.72569869377357</v>
      </c>
      <c r="CX184" s="6">
        <v>10.62813962019635</v>
      </c>
      <c r="CY184" s="6">
        <v>10.059894462713411</v>
      </c>
      <c r="CZ184" s="6">
        <v>10.174850188927641</v>
      </c>
      <c r="DA184" s="6">
        <v>9.4240551576751308</v>
      </c>
      <c r="DB184" s="6">
        <v>8.9941421694563708</v>
      </c>
      <c r="DC184" s="6">
        <v>8.4868079341853502</v>
      </c>
      <c r="DD184" s="6">
        <v>8.1510216847435508</v>
      </c>
      <c r="DE184" s="6">
        <v>7.8169440052816803</v>
      </c>
      <c r="DF184" s="6">
        <v>6.9159278661066503</v>
      </c>
      <c r="DG184" s="6">
        <v>6.1337654938455097</v>
      </c>
      <c r="DH184" s="6">
        <v>6.2713672592991099</v>
      </c>
      <c r="DI184" s="6">
        <v>5.5833555222018498</v>
      </c>
      <c r="DJ184" s="6">
        <v>5.5212093087488503</v>
      </c>
      <c r="DK184" s="6">
        <v>5.5285251105190802</v>
      </c>
      <c r="DL184" s="6">
        <v>5.5374067990709301</v>
      </c>
      <c r="DM184" s="6">
        <v>5.3036874599032302</v>
      </c>
      <c r="DN184" s="6">
        <v>5.1687874567865801</v>
      </c>
      <c r="DO184" s="6" t="s">
        <v>220</v>
      </c>
      <c r="DP184" s="6" t="s">
        <v>220</v>
      </c>
      <c r="DQ184" s="6" t="s">
        <v>220</v>
      </c>
      <c r="DR184" s="6" t="s">
        <v>220</v>
      </c>
      <c r="DS184" s="6" t="s">
        <v>220</v>
      </c>
      <c r="DT184" s="6" t="s">
        <v>220</v>
      </c>
      <c r="DU184" s="6" t="s">
        <v>220</v>
      </c>
      <c r="DV184" s="6" t="s">
        <v>220</v>
      </c>
      <c r="DW184" s="6" t="s">
        <v>220</v>
      </c>
      <c r="DX184" s="6" t="s">
        <v>220</v>
      </c>
      <c r="DY184" s="6" t="s">
        <v>220</v>
      </c>
      <c r="DZ184" s="6" t="s">
        <v>220</v>
      </c>
      <c r="EA184" s="6">
        <v>13.286653803066413</v>
      </c>
      <c r="EB184" s="6">
        <v>13.369560919080538</v>
      </c>
      <c r="EC184" s="6">
        <v>13.360950366927092</v>
      </c>
      <c r="ED184" s="6">
        <v>13.078824420282608</v>
      </c>
      <c r="EE184" s="6">
        <v>12.11236125511893</v>
      </c>
      <c r="EF184" s="6">
        <v>12.080012788628602</v>
      </c>
      <c r="EG184" s="6">
        <v>11.182326093453021</v>
      </c>
      <c r="EH184" s="6">
        <v>10.699468728503994</v>
      </c>
      <c r="EI184" s="6">
        <v>9.9272193208778621</v>
      </c>
      <c r="EJ184" s="6">
        <v>9.5459488029334114</v>
      </c>
      <c r="EK184" s="6">
        <v>9.1667008702899739</v>
      </c>
      <c r="EL184" s="6">
        <v>8.0685007089584282</v>
      </c>
      <c r="EM184" s="6">
        <v>7.2370575544606695</v>
      </c>
      <c r="EN184" s="6">
        <v>7.3810290660964286</v>
      </c>
      <c r="EO184" s="6">
        <v>6.6877046736547312</v>
      </c>
      <c r="EP184" s="6">
        <v>6.651801108612073</v>
      </c>
      <c r="EQ184" s="6">
        <v>6.6487381803380785</v>
      </c>
      <c r="ER184" s="6">
        <v>6.6675810067188754</v>
      </c>
      <c r="ES184" s="6">
        <v>6.5236289339073119</v>
      </c>
      <c r="ET184" s="6">
        <v>6.297238689766945</v>
      </c>
      <c r="EU184" s="6" t="s">
        <v>220</v>
      </c>
      <c r="EV184" s="6" t="s">
        <v>220</v>
      </c>
      <c r="EW184" s="6" t="s">
        <v>220</v>
      </c>
      <c r="EX184" s="6" t="s">
        <v>220</v>
      </c>
      <c r="EY184" s="6" t="s">
        <v>220</v>
      </c>
      <c r="EZ184" s="6" t="s">
        <v>220</v>
      </c>
      <c r="FA184" s="6" t="s">
        <v>220</v>
      </c>
      <c r="FB184" s="6" t="s">
        <v>220</v>
      </c>
      <c r="FC184" s="6" t="s">
        <v>220</v>
      </c>
      <c r="FD184" s="6" t="s">
        <v>220</v>
      </c>
      <c r="FE184" s="6" t="s">
        <v>220</v>
      </c>
      <c r="FF184" s="6" t="s">
        <v>220</v>
      </c>
      <c r="FG184" s="6">
        <v>10.880908329860144</v>
      </c>
      <c r="FH184" s="6">
        <v>10.830808074011406</v>
      </c>
      <c r="FI184" s="6">
        <v>10.725698693773571</v>
      </c>
      <c r="FJ184" s="6">
        <v>10.628139620196356</v>
      </c>
      <c r="FK184" s="6">
        <v>10.059894462713419</v>
      </c>
      <c r="FL184" s="6">
        <v>10.174850188927643</v>
      </c>
      <c r="FM184" s="6">
        <v>9.4240551576751344</v>
      </c>
      <c r="FN184" s="6">
        <v>8.9941421694563779</v>
      </c>
      <c r="FO184" s="6">
        <v>8.4868079341853591</v>
      </c>
      <c r="FP184" s="6">
        <v>8.1510216847435579</v>
      </c>
      <c r="FQ184" s="6">
        <v>7.8169440052816848</v>
      </c>
      <c r="FR184" s="6">
        <v>6.9159278661066592</v>
      </c>
      <c r="FS184" s="6">
        <v>6.1337654938455177</v>
      </c>
      <c r="FT184" s="6">
        <v>6.2713672592991099</v>
      </c>
      <c r="FU184" s="6">
        <v>5.5833555222018534</v>
      </c>
      <c r="FV184" s="6">
        <v>5.5212093087488565</v>
      </c>
      <c r="FW184" s="6">
        <v>5.528525110519082</v>
      </c>
      <c r="FX184" s="6">
        <v>5.5374067990709364</v>
      </c>
      <c r="FY184" s="6">
        <v>5.3036874599032329</v>
      </c>
      <c r="FZ184" s="6">
        <v>5.168787456786581</v>
      </c>
      <c r="GA184" s="6" t="s">
        <v>220</v>
      </c>
      <c r="GB184" s="6" t="s">
        <v>220</v>
      </c>
      <c r="GC184" s="6" t="s">
        <v>220</v>
      </c>
      <c r="GD184" s="6" t="s">
        <v>220</v>
      </c>
      <c r="GE184" s="6" t="s">
        <v>220</v>
      </c>
      <c r="GF184" s="6" t="s">
        <v>220</v>
      </c>
      <c r="GG184" s="6" t="s">
        <v>220</v>
      </c>
      <c r="GH184" s="6" t="s">
        <v>220</v>
      </c>
      <c r="GI184" s="6" t="s">
        <v>220</v>
      </c>
      <c r="GJ184" s="6" t="s">
        <v>220</v>
      </c>
      <c r="GK184" s="6" t="s">
        <v>220</v>
      </c>
      <c r="GL184" s="6" t="s">
        <v>220</v>
      </c>
      <c r="GM184" s="5">
        <v>332742</v>
      </c>
      <c r="GN184" s="5">
        <v>330847</v>
      </c>
      <c r="GO184" s="5">
        <v>329457</v>
      </c>
      <c r="GP184" s="5">
        <v>327214</v>
      </c>
      <c r="GQ184" s="5">
        <v>325647</v>
      </c>
      <c r="GR184" s="5">
        <v>325263</v>
      </c>
      <c r="GS184" s="5">
        <v>323581</v>
      </c>
      <c r="GT184" s="5">
        <v>322093</v>
      </c>
      <c r="GU184" s="5">
        <v>320390</v>
      </c>
      <c r="GV184" s="5">
        <v>319886</v>
      </c>
      <c r="GW184" s="5">
        <v>318969</v>
      </c>
      <c r="GX184" s="5">
        <v>316326</v>
      </c>
      <c r="GY184" s="5">
        <v>314497</v>
      </c>
      <c r="GZ184" s="5">
        <v>311208</v>
      </c>
      <c r="HA184" s="5">
        <v>307582</v>
      </c>
      <c r="HB184" s="5">
        <v>303537</v>
      </c>
      <c r="HC184" s="5">
        <v>304691</v>
      </c>
      <c r="HD184" s="5">
        <v>303254</v>
      </c>
      <c r="HE184" s="5">
        <v>300460</v>
      </c>
      <c r="HF184" s="5">
        <v>298329</v>
      </c>
      <c r="HG184" s="5" t="s">
        <v>220</v>
      </c>
      <c r="HH184" s="5" t="s">
        <v>220</v>
      </c>
      <c r="HI184" s="5" t="s">
        <v>220</v>
      </c>
      <c r="HJ184" s="5" t="s">
        <v>220</v>
      </c>
      <c r="HK184" s="5" t="s">
        <v>220</v>
      </c>
      <c r="HL184" s="5" t="s">
        <v>220</v>
      </c>
      <c r="HM184" s="5" t="s">
        <v>220</v>
      </c>
      <c r="HN184" s="5" t="s">
        <v>220</v>
      </c>
      <c r="HO184" s="5" t="s">
        <v>220</v>
      </c>
      <c r="HP184" s="5" t="s">
        <v>220</v>
      </c>
      <c r="HQ184" s="5" t="s">
        <v>220</v>
      </c>
      <c r="HR184" s="5" t="s">
        <v>220</v>
      </c>
      <c r="HS184" s="5">
        <v>383452</v>
      </c>
      <c r="HT184" s="5">
        <v>381420</v>
      </c>
      <c r="HU184" s="5">
        <v>379759</v>
      </c>
      <c r="HV184" s="5">
        <v>377367</v>
      </c>
      <c r="HW184" s="5">
        <v>375809</v>
      </c>
      <c r="HX184" s="5">
        <v>375307</v>
      </c>
      <c r="HY184" s="5">
        <v>373094</v>
      </c>
      <c r="HZ184" s="5">
        <v>371402</v>
      </c>
      <c r="IA184" s="5">
        <v>369106</v>
      </c>
      <c r="IB184" s="5">
        <v>368608</v>
      </c>
      <c r="IC184" s="5">
        <v>367696</v>
      </c>
      <c r="ID184" s="5">
        <v>364752</v>
      </c>
      <c r="IE184" s="5">
        <v>362521</v>
      </c>
      <c r="IF184" s="5">
        <v>358294</v>
      </c>
      <c r="IG184" s="5">
        <v>354258</v>
      </c>
      <c r="IH184" s="5">
        <v>349689</v>
      </c>
      <c r="II184" s="5">
        <v>352193</v>
      </c>
      <c r="IJ184" s="5">
        <v>351051</v>
      </c>
      <c r="IK184" s="5">
        <v>347595</v>
      </c>
      <c r="IL184" s="5">
        <v>345017</v>
      </c>
      <c r="IM184" s="5" t="s">
        <v>220</v>
      </c>
      <c r="IN184" s="5" t="s">
        <v>220</v>
      </c>
      <c r="IO184" s="5" t="s">
        <v>220</v>
      </c>
      <c r="IP184" s="5" t="s">
        <v>220</v>
      </c>
      <c r="IQ184" s="5" t="s">
        <v>220</v>
      </c>
      <c r="IR184" s="5" t="s">
        <v>220</v>
      </c>
      <c r="IS184" s="5" t="s">
        <v>220</v>
      </c>
      <c r="IT184" s="5" t="s">
        <v>220</v>
      </c>
      <c r="IU184" s="5" t="s">
        <v>220</v>
      </c>
      <c r="IV184" s="5" t="s">
        <v>220</v>
      </c>
      <c r="IW184" s="5" t="s">
        <v>220</v>
      </c>
      <c r="IX184" s="5" t="s">
        <v>220</v>
      </c>
      <c r="IY184">
        <v>9753285</v>
      </c>
      <c r="IZ184">
        <v>10031643</v>
      </c>
      <c r="JA184">
        <v>9609360</v>
      </c>
      <c r="JB184">
        <v>9810701</v>
      </c>
      <c r="JC184">
        <v>9792558</v>
      </c>
      <c r="JD184">
        <v>9973395</v>
      </c>
      <c r="JE184">
        <v>9826375</v>
      </c>
      <c r="JF184">
        <v>10009337</v>
      </c>
      <c r="JG184">
        <v>10086631</v>
      </c>
      <c r="JH184">
        <v>9966039</v>
      </c>
      <c r="JI184">
        <v>9433354</v>
      </c>
      <c r="JJ184">
        <v>9753196</v>
      </c>
      <c r="JK184">
        <v>9987030</v>
      </c>
      <c r="JL184">
        <v>9621028</v>
      </c>
      <c r="JM184">
        <v>9588141</v>
      </c>
      <c r="JN184">
        <v>9225171</v>
      </c>
      <c r="JO184">
        <v>9354267</v>
      </c>
      <c r="JP184">
        <v>9539068</v>
      </c>
      <c r="JQ184">
        <v>9322759</v>
      </c>
      <c r="JR184">
        <v>9534654</v>
      </c>
      <c r="JS184" t="s">
        <v>220</v>
      </c>
      <c r="JT184" t="s">
        <v>220</v>
      </c>
      <c r="JU184" t="s">
        <v>220</v>
      </c>
      <c r="JV184" t="s">
        <v>220</v>
      </c>
      <c r="JW184" t="s">
        <v>220</v>
      </c>
      <c r="JX184" t="s">
        <v>220</v>
      </c>
      <c r="JY184" t="s">
        <v>220</v>
      </c>
      <c r="JZ184" t="s">
        <v>220</v>
      </c>
      <c r="KA184" t="s">
        <v>220</v>
      </c>
      <c r="KB184" t="s">
        <v>220</v>
      </c>
      <c r="KC184" t="s">
        <v>220</v>
      </c>
      <c r="KD184" t="s">
        <v>220</v>
      </c>
    </row>
    <row r="185" spans="1:290" hidden="1" x14ac:dyDescent="0.3">
      <c r="A185" s="1" t="s">
        <v>183</v>
      </c>
      <c r="B185" s="2">
        <v>4057035</v>
      </c>
      <c r="C185" s="5" t="s">
        <v>220</v>
      </c>
      <c r="D185" s="5" t="s">
        <v>220</v>
      </c>
      <c r="E185" s="5">
        <v>1400801</v>
      </c>
      <c r="F185" s="5">
        <v>1440817</v>
      </c>
      <c r="G185" s="5">
        <v>1464651</v>
      </c>
      <c r="H185" s="5">
        <v>1493947</v>
      </c>
      <c r="I185" s="5">
        <v>1544053</v>
      </c>
      <c r="J185" s="5">
        <v>1517772</v>
      </c>
      <c r="K185" s="5">
        <v>1532362</v>
      </c>
      <c r="L185" s="5">
        <v>1541415</v>
      </c>
      <c r="M185" s="5">
        <v>1466945</v>
      </c>
      <c r="N185" s="5">
        <v>1491111</v>
      </c>
      <c r="O185" s="5">
        <v>1539193</v>
      </c>
      <c r="P185" s="5">
        <v>1511025</v>
      </c>
      <c r="Q185" s="5">
        <v>1595720</v>
      </c>
      <c r="R185" s="5">
        <v>1546013</v>
      </c>
      <c r="S185" s="5">
        <v>1520958</v>
      </c>
      <c r="T185" s="5">
        <v>1459187</v>
      </c>
      <c r="U185" s="5">
        <v>1389294</v>
      </c>
      <c r="V185" s="5">
        <v>1382066</v>
      </c>
      <c r="W185" s="5">
        <v>1394296</v>
      </c>
      <c r="X185" s="5">
        <v>1315783</v>
      </c>
      <c r="Y185" s="5">
        <v>1324558</v>
      </c>
      <c r="Z185" s="5">
        <v>1361375</v>
      </c>
      <c r="AA185" s="5">
        <v>1314707</v>
      </c>
      <c r="AB185" s="5">
        <v>1360768</v>
      </c>
      <c r="AC185" s="5">
        <v>1349580</v>
      </c>
      <c r="AD185" s="5">
        <v>1359845</v>
      </c>
      <c r="AE185" s="5">
        <v>1369211</v>
      </c>
      <c r="AF185" s="5">
        <v>1392484</v>
      </c>
      <c r="AG185" s="5">
        <v>1429202</v>
      </c>
      <c r="AH185" s="5">
        <v>1403170</v>
      </c>
      <c r="AI185" s="5" t="s">
        <v>220</v>
      </c>
      <c r="AJ185" s="5" t="s">
        <v>220</v>
      </c>
      <c r="AK185" s="5">
        <v>3689391</v>
      </c>
      <c r="AL185" s="5">
        <v>3706255</v>
      </c>
      <c r="AM185" s="5">
        <v>3601321</v>
      </c>
      <c r="AN185" s="5">
        <v>3610361</v>
      </c>
      <c r="AO185" s="5">
        <v>3724299</v>
      </c>
      <c r="AP185" s="5">
        <v>3740030</v>
      </c>
      <c r="AQ185" s="5">
        <v>3826010</v>
      </c>
      <c r="AR185" s="5">
        <v>3918742</v>
      </c>
      <c r="AS185" s="5">
        <v>3841285</v>
      </c>
      <c r="AT185" s="5">
        <v>4015087</v>
      </c>
      <c r="AU185" s="5">
        <v>4178469</v>
      </c>
      <c r="AV185" s="5">
        <v>4162420</v>
      </c>
      <c r="AW185" s="5">
        <v>4323147</v>
      </c>
      <c r="AX185" s="5">
        <v>4260102</v>
      </c>
      <c r="AY185" s="5">
        <v>4277634</v>
      </c>
      <c r="AZ185" s="5">
        <v>4102458</v>
      </c>
      <c r="BA185" s="5">
        <v>4712401</v>
      </c>
      <c r="BB185" s="5">
        <v>7278344</v>
      </c>
      <c r="BC185" s="5">
        <v>4654325</v>
      </c>
      <c r="BD185" s="5">
        <v>4009170</v>
      </c>
      <c r="BE185" s="5">
        <v>4163500</v>
      </c>
      <c r="BF185" s="5">
        <v>4607844</v>
      </c>
      <c r="BG185" s="5">
        <v>4846079</v>
      </c>
      <c r="BH185" s="5">
        <v>4964668</v>
      </c>
      <c r="BI185" s="5">
        <v>4715229</v>
      </c>
      <c r="BJ185" s="5">
        <v>4154557</v>
      </c>
      <c r="BK185" s="5">
        <v>3780054</v>
      </c>
      <c r="BL185" s="5">
        <v>3874231</v>
      </c>
      <c r="BM185" s="5">
        <v>3829817</v>
      </c>
      <c r="BN185" s="5">
        <v>3753104</v>
      </c>
      <c r="BO185" s="6" t="s">
        <v>220</v>
      </c>
      <c r="BP185" s="6">
        <v>21.089830499095221</v>
      </c>
      <c r="BQ185" s="6">
        <v>18.981153024454571</v>
      </c>
      <c r="BR185" s="6">
        <v>18.32575612674778</v>
      </c>
      <c r="BS185" s="6">
        <v>20.74638907785037</v>
      </c>
      <c r="BT185" s="6">
        <v>16.899695762114721</v>
      </c>
      <c r="BU185" s="6">
        <v>16.027320659472618</v>
      </c>
      <c r="BV185" s="6">
        <v>15.057125923849361</v>
      </c>
      <c r="BW185" s="6">
        <v>14.691756398630019</v>
      </c>
      <c r="BX185" s="6">
        <v>14.38066628818251</v>
      </c>
      <c r="BY185" s="6">
        <v>16.256546120216889</v>
      </c>
      <c r="BZ185" s="6">
        <v>18.061185563333321</v>
      </c>
      <c r="CA185" s="6">
        <v>16.960441933273021</v>
      </c>
      <c r="CB185" s="6">
        <v>16.05913082698973</v>
      </c>
      <c r="CC185" s="6">
        <v>12.003659756824129</v>
      </c>
      <c r="CD185" s="6">
        <v>10.8752312666654</v>
      </c>
      <c r="CE185" s="6">
        <v>10.95668086817413</v>
      </c>
      <c r="CF185" s="6">
        <v>10.87809367983054</v>
      </c>
      <c r="CG185" s="6">
        <v>12.591693907233269</v>
      </c>
      <c r="CH185" s="6">
        <v>10.761787063714751</v>
      </c>
      <c r="CI185" s="6" t="s">
        <v>220</v>
      </c>
      <c r="CJ185" s="6" t="s">
        <v>220</v>
      </c>
      <c r="CK185" s="6" t="s">
        <v>220</v>
      </c>
      <c r="CL185" s="6" t="s">
        <v>220</v>
      </c>
      <c r="CM185" s="6" t="s">
        <v>220</v>
      </c>
      <c r="CN185" s="6" t="s">
        <v>220</v>
      </c>
      <c r="CO185" s="6" t="s">
        <v>220</v>
      </c>
      <c r="CP185" s="6" t="s">
        <v>220</v>
      </c>
      <c r="CQ185" s="6" t="s">
        <v>220</v>
      </c>
      <c r="CR185" s="6" t="s">
        <v>220</v>
      </c>
      <c r="CS185" s="6" t="s">
        <v>220</v>
      </c>
      <c r="CT185" s="6" t="s">
        <v>220</v>
      </c>
      <c r="CU185" s="6" t="s">
        <v>220</v>
      </c>
      <c r="CV185" s="6">
        <v>20.36357413605549</v>
      </c>
      <c r="CW185" s="6">
        <v>18.212659294999661</v>
      </c>
      <c r="CX185" s="6">
        <v>17.467324795186698</v>
      </c>
      <c r="CY185" s="6">
        <v>20.120180530808739</v>
      </c>
      <c r="CZ185" s="6">
        <v>16.25111570023785</v>
      </c>
      <c r="DA185" s="6">
        <v>15.416344291350461</v>
      </c>
      <c r="DB185" s="6">
        <v>14.55351492454983</v>
      </c>
      <c r="DC185" s="6">
        <v>14.45865315423362</v>
      </c>
      <c r="DD185" s="6">
        <v>14.34394850503209</v>
      </c>
      <c r="DE185" s="6">
        <v>15.88892506306126</v>
      </c>
      <c r="DF185" s="6">
        <v>17.624629988772071</v>
      </c>
      <c r="DG185" s="6">
        <v>16.62701195644302</v>
      </c>
      <c r="DH185" s="6">
        <v>15.613369671794111</v>
      </c>
      <c r="DI185" s="6">
        <v>11.35996963387236</v>
      </c>
      <c r="DJ185" s="6">
        <v>9.93102477888403</v>
      </c>
      <c r="DK185" s="6">
        <v>9.99914045839121</v>
      </c>
      <c r="DL185" s="6">
        <v>9.8576287974088608</v>
      </c>
      <c r="DM185" s="6">
        <v>11.12023614620967</v>
      </c>
      <c r="DN185" s="6">
        <v>9.5157840834948999</v>
      </c>
      <c r="DO185" s="6" t="s">
        <v>220</v>
      </c>
      <c r="DP185" s="6" t="s">
        <v>220</v>
      </c>
      <c r="DQ185" s="6" t="s">
        <v>220</v>
      </c>
      <c r="DR185" s="6" t="s">
        <v>220</v>
      </c>
      <c r="DS185" s="6" t="s">
        <v>220</v>
      </c>
      <c r="DT185" s="6" t="s">
        <v>220</v>
      </c>
      <c r="DU185" s="6" t="s">
        <v>220</v>
      </c>
      <c r="DV185" s="6" t="s">
        <v>220</v>
      </c>
      <c r="DW185" s="6" t="s">
        <v>220</v>
      </c>
      <c r="DX185" s="6" t="s">
        <v>220</v>
      </c>
      <c r="DY185" s="6" t="s">
        <v>220</v>
      </c>
      <c r="DZ185" s="6" t="s">
        <v>220</v>
      </c>
      <c r="EA185" s="6" t="s">
        <v>220</v>
      </c>
      <c r="EB185" s="6" t="s">
        <v>220</v>
      </c>
      <c r="EC185" s="6">
        <v>16.433466590519703</v>
      </c>
      <c r="ED185" s="6">
        <v>15.696351053373579</v>
      </c>
      <c r="EE185" s="6">
        <v>17.464727188313972</v>
      </c>
      <c r="EF185" s="6">
        <v>15.641472744980572</v>
      </c>
      <c r="EG185" s="6">
        <v>14.807263740299071</v>
      </c>
      <c r="EH185" s="6">
        <v>14.066285361889244</v>
      </c>
      <c r="EI185" s="6">
        <v>13.910998895170399</v>
      </c>
      <c r="EJ185" s="6">
        <v>13.515715775071314</v>
      </c>
      <c r="EK185" s="6">
        <v>15.12014091880808</v>
      </c>
      <c r="EL185" s="6">
        <v>16.726742630412208</v>
      </c>
      <c r="EM185" s="6">
        <v>16.016629482703284</v>
      </c>
      <c r="EN185" s="6">
        <v>15.366787445608114</v>
      </c>
      <c r="EO185" s="6">
        <v>11.908229513949816</v>
      </c>
      <c r="EP185" s="6">
        <v>10.819766716062542</v>
      </c>
      <c r="EQ185" s="6">
        <v>10.91222237060847</v>
      </c>
      <c r="ER185" s="6">
        <v>10.832196284643436</v>
      </c>
      <c r="ES185" s="6">
        <v>12.589056024138879</v>
      </c>
      <c r="ET185" s="6">
        <v>10.761787063714758</v>
      </c>
      <c r="EU185" s="6" t="s">
        <v>220</v>
      </c>
      <c r="EV185" s="6" t="s">
        <v>220</v>
      </c>
      <c r="EW185" s="6" t="s">
        <v>220</v>
      </c>
      <c r="EX185" s="6" t="s">
        <v>220</v>
      </c>
      <c r="EY185" s="6" t="s">
        <v>220</v>
      </c>
      <c r="EZ185" s="6" t="s">
        <v>220</v>
      </c>
      <c r="FA185" s="6" t="s">
        <v>220</v>
      </c>
      <c r="FB185" s="6" t="s">
        <v>220</v>
      </c>
      <c r="FC185" s="6" t="s">
        <v>220</v>
      </c>
      <c r="FD185" s="6" t="s">
        <v>220</v>
      </c>
      <c r="FE185" s="6" t="s">
        <v>220</v>
      </c>
      <c r="FF185" s="6" t="s">
        <v>220</v>
      </c>
      <c r="FG185" s="6" t="s">
        <v>220</v>
      </c>
      <c r="FH185" s="6">
        <v>20.363574136055494</v>
      </c>
      <c r="FI185" s="6">
        <v>11.343345600467245</v>
      </c>
      <c r="FJ185" s="6">
        <v>10.701913899278134</v>
      </c>
      <c r="FK185" s="6">
        <v>12.002772864877157</v>
      </c>
      <c r="FL185" s="6">
        <v>11.209963866982978</v>
      </c>
      <c r="FM185" s="6">
        <v>10.904459823144943</v>
      </c>
      <c r="FN185" s="6">
        <v>10.34711179971619</v>
      </c>
      <c r="FO185" s="6">
        <v>10.416116872279618</v>
      </c>
      <c r="FP185" s="6">
        <v>9.8613415733479108</v>
      </c>
      <c r="FQ185" s="6">
        <v>10.398072102404054</v>
      </c>
      <c r="FR185" s="6">
        <v>10.881910950403423</v>
      </c>
      <c r="FS185" s="6">
        <v>11.000664166491074</v>
      </c>
      <c r="FT185" s="6">
        <v>10.389890269800089</v>
      </c>
      <c r="FU185" s="6">
        <v>9.3648379510005508</v>
      </c>
      <c r="FV185" s="6">
        <v>8.8736609559064679</v>
      </c>
      <c r="FW185" s="6">
        <v>9.1414719718210797</v>
      </c>
      <c r="FX185" s="6">
        <v>8.9484523675050589</v>
      </c>
      <c r="FY185" s="6">
        <v>10.956232543033453</v>
      </c>
      <c r="FZ185" s="6">
        <v>9.5157840834948999</v>
      </c>
      <c r="GA185" s="6" t="s">
        <v>220</v>
      </c>
      <c r="GB185" s="6" t="s">
        <v>220</v>
      </c>
      <c r="GC185" s="6" t="s">
        <v>220</v>
      </c>
      <c r="GD185" s="6" t="s">
        <v>220</v>
      </c>
      <c r="GE185" s="6" t="s">
        <v>220</v>
      </c>
      <c r="GF185" s="6" t="s">
        <v>220</v>
      </c>
      <c r="GG185" s="6" t="s">
        <v>220</v>
      </c>
      <c r="GH185" s="6" t="s">
        <v>220</v>
      </c>
      <c r="GI185" s="6" t="s">
        <v>220</v>
      </c>
      <c r="GJ185" s="6" t="s">
        <v>220</v>
      </c>
      <c r="GK185" s="6" t="s">
        <v>220</v>
      </c>
      <c r="GL185" s="6" t="s">
        <v>220</v>
      </c>
      <c r="GM185" s="5" t="s">
        <v>220</v>
      </c>
      <c r="GN185" s="5" t="s">
        <v>220</v>
      </c>
      <c r="GO185" s="5">
        <v>192609</v>
      </c>
      <c r="GP185" s="5">
        <v>191768</v>
      </c>
      <c r="GQ185" s="5">
        <v>190655</v>
      </c>
      <c r="GR185" s="5">
        <v>190101</v>
      </c>
      <c r="GS185" s="5">
        <v>189301</v>
      </c>
      <c r="GT185" s="5">
        <v>189011</v>
      </c>
      <c r="GU185" s="5">
        <v>188743</v>
      </c>
      <c r="GV185" s="5">
        <v>187136</v>
      </c>
      <c r="GW185" s="5">
        <v>185970</v>
      </c>
      <c r="GX185" s="5">
        <v>188348</v>
      </c>
      <c r="GY185" s="5">
        <v>188902</v>
      </c>
      <c r="GZ185" s="5">
        <v>188319</v>
      </c>
      <c r="HA185" s="5">
        <v>186881</v>
      </c>
      <c r="HB185" s="5">
        <v>185081</v>
      </c>
      <c r="HC185" s="5">
        <v>185202</v>
      </c>
      <c r="HD185" s="5">
        <v>183662</v>
      </c>
      <c r="HE185" s="5">
        <v>184320</v>
      </c>
      <c r="HF185" s="5">
        <v>181316</v>
      </c>
      <c r="HG185" s="5" t="s">
        <v>220</v>
      </c>
      <c r="HH185" s="5" t="s">
        <v>220</v>
      </c>
      <c r="HI185" s="5" t="s">
        <v>220</v>
      </c>
      <c r="HJ185" s="5" t="s">
        <v>220</v>
      </c>
      <c r="HK185" s="5" t="s">
        <v>220</v>
      </c>
      <c r="HL185" s="5" t="s">
        <v>220</v>
      </c>
      <c r="HM185" s="5" t="s">
        <v>220</v>
      </c>
      <c r="HN185" s="5" t="s">
        <v>220</v>
      </c>
      <c r="HO185" s="5" t="s">
        <v>220</v>
      </c>
      <c r="HP185" s="5" t="s">
        <v>220</v>
      </c>
      <c r="HQ185" s="5" t="s">
        <v>220</v>
      </c>
      <c r="HR185" s="5" t="s">
        <v>220</v>
      </c>
      <c r="HS185" s="5" t="s">
        <v>220</v>
      </c>
      <c r="HT185" s="5">
        <v>148406</v>
      </c>
      <c r="HU185" s="5">
        <v>215211</v>
      </c>
      <c r="HV185" s="5">
        <v>214248</v>
      </c>
      <c r="HW185" s="5">
        <v>212955</v>
      </c>
      <c r="HX185" s="5">
        <v>212331</v>
      </c>
      <c r="HY185" s="5">
        <v>211373</v>
      </c>
      <c r="HZ185" s="5">
        <v>211185</v>
      </c>
      <c r="IA185" s="5">
        <v>210840</v>
      </c>
      <c r="IB185" s="5">
        <v>205817</v>
      </c>
      <c r="IC185" s="5">
        <v>204220</v>
      </c>
      <c r="ID185" s="5">
        <v>209857</v>
      </c>
      <c r="IE185" s="5">
        <v>209954</v>
      </c>
      <c r="IF185" s="5">
        <v>209559</v>
      </c>
      <c r="IG185" s="5">
        <v>207649</v>
      </c>
      <c r="IH185" s="5">
        <v>205571</v>
      </c>
      <c r="II185" s="5">
        <v>205616</v>
      </c>
      <c r="IJ185" s="5">
        <v>203828</v>
      </c>
      <c r="IK185" s="5">
        <v>201809</v>
      </c>
      <c r="IL185" s="5">
        <v>198356</v>
      </c>
      <c r="IM185" s="5" t="s">
        <v>220</v>
      </c>
      <c r="IN185" s="5" t="s">
        <v>220</v>
      </c>
      <c r="IO185" s="5" t="s">
        <v>220</v>
      </c>
      <c r="IP185" s="5" t="s">
        <v>220</v>
      </c>
      <c r="IQ185" s="5" t="s">
        <v>220</v>
      </c>
      <c r="IR185" s="5" t="s">
        <v>220</v>
      </c>
      <c r="IS185" s="5" t="s">
        <v>220</v>
      </c>
      <c r="IT185" s="5" t="s">
        <v>220</v>
      </c>
      <c r="IU185" s="5" t="s">
        <v>220</v>
      </c>
      <c r="IV185" s="5" t="s">
        <v>220</v>
      </c>
      <c r="IW185" s="5" t="s">
        <v>220</v>
      </c>
      <c r="IX185" s="5" t="s">
        <v>220</v>
      </c>
      <c r="IY185" t="s">
        <v>220</v>
      </c>
      <c r="IZ185">
        <v>1244698</v>
      </c>
      <c r="JA185">
        <v>3441445</v>
      </c>
      <c r="JB185">
        <v>3535975</v>
      </c>
      <c r="JC185">
        <v>3553004</v>
      </c>
      <c r="JD185">
        <v>3585917</v>
      </c>
      <c r="JE185">
        <v>3683016</v>
      </c>
      <c r="JF185">
        <v>3683453</v>
      </c>
      <c r="JG185">
        <v>3694563</v>
      </c>
      <c r="JH185">
        <v>3726207</v>
      </c>
      <c r="JI185">
        <v>3643762</v>
      </c>
      <c r="JJ185">
        <v>3836918</v>
      </c>
      <c r="JK185">
        <v>3995986</v>
      </c>
      <c r="JL185">
        <v>3972015</v>
      </c>
      <c r="JM185">
        <v>4146863</v>
      </c>
      <c r="JN185">
        <v>4088831</v>
      </c>
      <c r="JO185">
        <v>4023433</v>
      </c>
      <c r="JP185">
        <v>3921829</v>
      </c>
      <c r="JQ185">
        <v>3848750</v>
      </c>
      <c r="JR185">
        <v>3882297</v>
      </c>
      <c r="JS185" t="s">
        <v>220</v>
      </c>
      <c r="JT185" t="s">
        <v>220</v>
      </c>
      <c r="JU185" t="s">
        <v>220</v>
      </c>
      <c r="JV185" t="s">
        <v>220</v>
      </c>
      <c r="JW185" t="s">
        <v>220</v>
      </c>
      <c r="JX185" t="s">
        <v>220</v>
      </c>
      <c r="JY185" t="s">
        <v>220</v>
      </c>
      <c r="JZ185" t="s">
        <v>220</v>
      </c>
      <c r="KA185" t="s">
        <v>220</v>
      </c>
      <c r="KB185" t="s">
        <v>220</v>
      </c>
      <c r="KC185" t="s">
        <v>220</v>
      </c>
      <c r="KD185" t="s">
        <v>220</v>
      </c>
    </row>
    <row r="186" spans="1:290" hidden="1" x14ac:dyDescent="0.3">
      <c r="A186" s="1" t="s">
        <v>184</v>
      </c>
      <c r="B186" s="2">
        <v>4063994</v>
      </c>
      <c r="C186" s="5">
        <v>406751</v>
      </c>
      <c r="D186" s="5">
        <v>435342</v>
      </c>
      <c r="E186" s="5">
        <v>388827</v>
      </c>
      <c r="F186" s="5">
        <v>417976</v>
      </c>
      <c r="G186" s="5">
        <v>425826</v>
      </c>
      <c r="H186" s="5">
        <v>425005</v>
      </c>
      <c r="I186" s="5">
        <v>433163</v>
      </c>
      <c r="J186" s="5">
        <v>436183</v>
      </c>
      <c r="K186" s="5">
        <v>438815</v>
      </c>
      <c r="L186" s="5">
        <v>454435</v>
      </c>
      <c r="M186" s="5">
        <v>426922</v>
      </c>
      <c r="N186" s="5">
        <v>424875</v>
      </c>
      <c r="O186" s="5">
        <v>449590</v>
      </c>
      <c r="P186" s="5">
        <v>419410</v>
      </c>
      <c r="Q186" s="5">
        <v>429075</v>
      </c>
      <c r="R186" s="5">
        <v>430744</v>
      </c>
      <c r="S186" s="5">
        <v>413557</v>
      </c>
      <c r="T186" s="5">
        <v>412183</v>
      </c>
      <c r="U186" s="5">
        <v>394053</v>
      </c>
      <c r="V186" s="5">
        <v>392595</v>
      </c>
      <c r="W186" s="5">
        <v>381890</v>
      </c>
      <c r="X186" s="5">
        <v>381584</v>
      </c>
      <c r="Y186" s="5">
        <v>372342</v>
      </c>
      <c r="Z186" s="5">
        <v>384774</v>
      </c>
      <c r="AA186" s="5">
        <v>383254</v>
      </c>
      <c r="AB186" s="5">
        <v>375399</v>
      </c>
      <c r="AC186" s="5" t="s">
        <v>220</v>
      </c>
      <c r="AD186" s="5">
        <v>0</v>
      </c>
      <c r="AE186" s="5">
        <v>361115</v>
      </c>
      <c r="AF186" s="5">
        <v>331405</v>
      </c>
      <c r="AG186" s="5">
        <v>347181</v>
      </c>
      <c r="AH186" s="5">
        <v>344852</v>
      </c>
      <c r="AI186" s="5">
        <v>4919034</v>
      </c>
      <c r="AJ186" s="5">
        <v>5055996</v>
      </c>
      <c r="AK186" s="5">
        <v>5015316</v>
      </c>
      <c r="AL186" s="5">
        <v>5106836</v>
      </c>
      <c r="AM186" s="5">
        <v>4451364</v>
      </c>
      <c r="AN186" s="5">
        <v>3269892</v>
      </c>
      <c r="AO186" s="5">
        <v>2703781</v>
      </c>
      <c r="AP186" s="5">
        <v>2499786</v>
      </c>
      <c r="AQ186" s="5">
        <v>2268729</v>
      </c>
      <c r="AR186" s="5">
        <v>2304062</v>
      </c>
      <c r="AS186" s="5">
        <v>2113139</v>
      </c>
      <c r="AT186" s="5">
        <v>2163680</v>
      </c>
      <c r="AU186" s="5">
        <v>2230165</v>
      </c>
      <c r="AV186" s="5">
        <v>2071131</v>
      </c>
      <c r="AW186" s="5">
        <v>2144090</v>
      </c>
      <c r="AX186" s="5">
        <v>2009471</v>
      </c>
      <c r="AY186" s="5">
        <v>1857555</v>
      </c>
      <c r="AZ186" s="5">
        <v>1747850</v>
      </c>
      <c r="BA186" s="5">
        <v>1734345</v>
      </c>
      <c r="BB186" s="5">
        <v>1849183</v>
      </c>
      <c r="BC186" s="5">
        <v>1798846</v>
      </c>
      <c r="BD186" s="5">
        <v>1759593</v>
      </c>
      <c r="BE186" s="5">
        <v>1794590</v>
      </c>
      <c r="BF186" s="5">
        <v>1830490</v>
      </c>
      <c r="BG186" s="5">
        <v>1788366</v>
      </c>
      <c r="BH186" s="5">
        <v>1731583</v>
      </c>
      <c r="BI186" s="5" t="s">
        <v>220</v>
      </c>
      <c r="BJ186" s="5">
        <v>0</v>
      </c>
      <c r="BK186" s="5">
        <v>1959664</v>
      </c>
      <c r="BL186" s="5">
        <v>1972401</v>
      </c>
      <c r="BM186" s="5">
        <v>1957898</v>
      </c>
      <c r="BN186" s="5">
        <v>1930136</v>
      </c>
      <c r="BO186" s="6">
        <v>12.265980907238079</v>
      </c>
      <c r="BP186" s="6">
        <v>11.84264325518787</v>
      </c>
      <c r="BQ186" s="6">
        <v>12.119014368858119</v>
      </c>
      <c r="BR186" s="6">
        <v>11.98609489540069</v>
      </c>
      <c r="BS186" s="6">
        <v>10.354698867612591</v>
      </c>
      <c r="BT186" s="6">
        <v>9.4551828802014004</v>
      </c>
      <c r="BU186" s="6">
        <v>9.6513321774943801</v>
      </c>
      <c r="BV186" s="6">
        <v>9.7459094004122093</v>
      </c>
      <c r="BW186" s="6">
        <v>9.2542415368663296</v>
      </c>
      <c r="BX186" s="6">
        <v>8.3246228833606501</v>
      </c>
      <c r="BY186" s="6">
        <v>7.50043333442642</v>
      </c>
      <c r="BZ186" s="6">
        <v>6.9662842012356503</v>
      </c>
      <c r="CA186" s="6">
        <v>6.3170889032229303</v>
      </c>
      <c r="CB186" s="6">
        <v>5.7371068882477703</v>
      </c>
      <c r="CC186" s="6">
        <v>5.7311658800908898</v>
      </c>
      <c r="CD186" s="6">
        <v>6.0493007447579004</v>
      </c>
      <c r="CE186" s="6">
        <v>6.3314125985051604</v>
      </c>
      <c r="CF186" s="6">
        <v>6.5946436412952396</v>
      </c>
      <c r="CG186" s="6">
        <v>6.6229669612970801</v>
      </c>
      <c r="CH186" s="6">
        <v>6.6256574841758002</v>
      </c>
      <c r="CI186" s="6" t="s">
        <v>220</v>
      </c>
      <c r="CJ186" s="6" t="s">
        <v>220</v>
      </c>
      <c r="CK186" s="6" t="s">
        <v>220</v>
      </c>
      <c r="CL186" s="6" t="s">
        <v>220</v>
      </c>
      <c r="CM186" s="6" t="s">
        <v>220</v>
      </c>
      <c r="CN186" s="6" t="s">
        <v>220</v>
      </c>
      <c r="CO186" s="6" t="s">
        <v>220</v>
      </c>
      <c r="CP186" s="6" t="s">
        <v>220</v>
      </c>
      <c r="CQ186" s="6" t="s">
        <v>220</v>
      </c>
      <c r="CR186" s="6" t="s">
        <v>220</v>
      </c>
      <c r="CS186" s="6" t="s">
        <v>220</v>
      </c>
      <c r="CT186" s="6" t="s">
        <v>220</v>
      </c>
      <c r="CU186" s="6">
        <v>6.5104775933353602</v>
      </c>
      <c r="CV186" s="6">
        <v>6.6503180285105197</v>
      </c>
      <c r="CW186" s="6">
        <v>6.8834629811752697</v>
      </c>
      <c r="CX186" s="6">
        <v>6.9433282267198804</v>
      </c>
      <c r="CY186" s="6">
        <v>6.5447970132111104</v>
      </c>
      <c r="CZ186" s="6">
        <v>6.4051962572464101</v>
      </c>
      <c r="DA186" s="6">
        <v>6.8334676514111097</v>
      </c>
      <c r="DB186" s="6">
        <v>6.80886283865898</v>
      </c>
      <c r="DC186" s="6">
        <v>6.6166122088623096</v>
      </c>
      <c r="DD186" s="6">
        <v>6.0015312087955897</v>
      </c>
      <c r="DE186" s="6">
        <v>5.3806682854275003</v>
      </c>
      <c r="DF186" s="6">
        <v>4.9785550543518404</v>
      </c>
      <c r="DG186" s="6">
        <v>4.4531682633347698</v>
      </c>
      <c r="DH186" s="6">
        <v>4.1076107691884198</v>
      </c>
      <c r="DI186" s="6">
        <v>4.1431563040730497</v>
      </c>
      <c r="DJ186" s="6">
        <v>4.3937434279967196</v>
      </c>
      <c r="DK186" s="6">
        <v>4.5198123339551097</v>
      </c>
      <c r="DL186" s="6">
        <v>4.8024716079755096</v>
      </c>
      <c r="DM186" s="6">
        <v>4.7304890318823496</v>
      </c>
      <c r="DN186" s="6">
        <v>4.6073860726601898</v>
      </c>
      <c r="DO186" s="6" t="s">
        <v>220</v>
      </c>
      <c r="DP186" s="6" t="s">
        <v>220</v>
      </c>
      <c r="DQ186" s="6" t="s">
        <v>220</v>
      </c>
      <c r="DR186" s="6" t="s">
        <v>220</v>
      </c>
      <c r="DS186" s="6" t="s">
        <v>220</v>
      </c>
      <c r="DT186" s="6" t="s">
        <v>220</v>
      </c>
      <c r="DU186" s="6" t="s">
        <v>220</v>
      </c>
      <c r="DV186" s="6" t="s">
        <v>220</v>
      </c>
      <c r="DW186" s="6" t="s">
        <v>220</v>
      </c>
      <c r="DX186" s="6" t="s">
        <v>220</v>
      </c>
      <c r="DY186" s="6" t="s">
        <v>220</v>
      </c>
      <c r="DZ186" s="6" t="s">
        <v>220</v>
      </c>
      <c r="EA186" s="6">
        <v>12.26598090723809</v>
      </c>
      <c r="EB186" s="6">
        <v>11.842643255187875</v>
      </c>
      <c r="EC186" s="6">
        <v>12.11901436885813</v>
      </c>
      <c r="ED186" s="6">
        <v>11.986094895400694</v>
      </c>
      <c r="EE186" s="6">
        <v>10.354698867612592</v>
      </c>
      <c r="EF186" s="6">
        <v>9.4551828802014093</v>
      </c>
      <c r="EG186" s="6">
        <v>9.6513321774943837</v>
      </c>
      <c r="EH186" s="6">
        <v>9.7459094004122129</v>
      </c>
      <c r="EI186" s="6">
        <v>9.2542415368663331</v>
      </c>
      <c r="EJ186" s="6">
        <v>8.3246228833606573</v>
      </c>
      <c r="EK186" s="6">
        <v>7.5004333344264289</v>
      </c>
      <c r="EL186" s="6">
        <v>6.9662842012356574</v>
      </c>
      <c r="EM186" s="6">
        <v>6.3170889032229365</v>
      </c>
      <c r="EN186" s="6">
        <v>5.7371068882477765</v>
      </c>
      <c r="EO186" s="6">
        <v>5.7311658800908933</v>
      </c>
      <c r="EP186" s="6">
        <v>6.0493007447579075</v>
      </c>
      <c r="EQ186" s="6">
        <v>6.3314125985051639</v>
      </c>
      <c r="ER186" s="6">
        <v>6.5946436412952503</v>
      </c>
      <c r="ES186" s="6">
        <v>6.6229669612970845</v>
      </c>
      <c r="ET186" s="6">
        <v>6.6256574841758047</v>
      </c>
      <c r="EU186" s="6" t="s">
        <v>220</v>
      </c>
      <c r="EV186" s="6" t="s">
        <v>220</v>
      </c>
      <c r="EW186" s="6" t="s">
        <v>220</v>
      </c>
      <c r="EX186" s="6" t="s">
        <v>220</v>
      </c>
      <c r="EY186" s="6" t="s">
        <v>220</v>
      </c>
      <c r="EZ186" s="6" t="s">
        <v>220</v>
      </c>
      <c r="FA186" s="6" t="s">
        <v>220</v>
      </c>
      <c r="FB186" s="6" t="s">
        <v>220</v>
      </c>
      <c r="FC186" s="6" t="s">
        <v>220</v>
      </c>
      <c r="FD186" s="6" t="s">
        <v>220</v>
      </c>
      <c r="FE186" s="6" t="s">
        <v>220</v>
      </c>
      <c r="FF186" s="6" t="s">
        <v>220</v>
      </c>
      <c r="FG186" s="6">
        <v>6.5104775933353674</v>
      </c>
      <c r="FH186" s="6">
        <v>6.6503180285105232</v>
      </c>
      <c r="FI186" s="6">
        <v>6.8834629811752759</v>
      </c>
      <c r="FJ186" s="6">
        <v>6.9433282267198857</v>
      </c>
      <c r="FK186" s="6">
        <v>6.5447970132111148</v>
      </c>
      <c r="FL186" s="6">
        <v>6.4051962572464163</v>
      </c>
      <c r="FM186" s="6">
        <v>6.8334676514111168</v>
      </c>
      <c r="FN186" s="6">
        <v>6.8088628386589889</v>
      </c>
      <c r="FO186" s="6">
        <v>6.6166122088623194</v>
      </c>
      <c r="FP186" s="6">
        <v>6.0015312087955968</v>
      </c>
      <c r="FQ186" s="6">
        <v>5.3806682854275083</v>
      </c>
      <c r="FR186" s="6">
        <v>4.9785550543518449</v>
      </c>
      <c r="FS186" s="6">
        <v>4.453168263334776</v>
      </c>
      <c r="FT186" s="6">
        <v>4.1076107691884287</v>
      </c>
      <c r="FU186" s="6">
        <v>4.1431563040730568</v>
      </c>
      <c r="FV186" s="6">
        <v>4.3937434279967214</v>
      </c>
      <c r="FW186" s="6">
        <v>4.5198123339551186</v>
      </c>
      <c r="FX186" s="6">
        <v>4.8024716079755132</v>
      </c>
      <c r="FY186" s="6">
        <v>4.7304890318823531</v>
      </c>
      <c r="FZ186" s="6">
        <v>4.6073860726601961</v>
      </c>
      <c r="GA186" s="6" t="s">
        <v>220</v>
      </c>
      <c r="GB186" s="6" t="s">
        <v>220</v>
      </c>
      <c r="GC186" s="6" t="s">
        <v>220</v>
      </c>
      <c r="GD186" s="6" t="s">
        <v>220</v>
      </c>
      <c r="GE186" s="6" t="s">
        <v>220</v>
      </c>
      <c r="GF186" s="6" t="s">
        <v>220</v>
      </c>
      <c r="GG186" s="6" t="s">
        <v>220</v>
      </c>
      <c r="GH186" s="6" t="s">
        <v>220</v>
      </c>
      <c r="GI186" s="6" t="s">
        <v>220</v>
      </c>
      <c r="GJ186" s="6" t="s">
        <v>220</v>
      </c>
      <c r="GK186" s="6" t="s">
        <v>220</v>
      </c>
      <c r="GL186" s="6" t="s">
        <v>220</v>
      </c>
      <c r="GM186" s="5">
        <v>34882</v>
      </c>
      <c r="GN186" s="5">
        <v>35002</v>
      </c>
      <c r="GO186" s="5">
        <v>34918</v>
      </c>
      <c r="GP186" s="5">
        <v>34834</v>
      </c>
      <c r="GQ186" s="5">
        <v>35020</v>
      </c>
      <c r="GR186" s="5">
        <v>35002</v>
      </c>
      <c r="GS186" s="5">
        <v>35073</v>
      </c>
      <c r="GT186" s="5">
        <v>35134</v>
      </c>
      <c r="GU186" s="5">
        <v>35134</v>
      </c>
      <c r="GV186" s="5">
        <v>35234</v>
      </c>
      <c r="GW186" s="5">
        <v>35355</v>
      </c>
      <c r="GX186" s="5">
        <v>35481</v>
      </c>
      <c r="GY186" s="5">
        <v>35561</v>
      </c>
      <c r="GZ186" s="5">
        <v>35615</v>
      </c>
      <c r="HA186" s="5">
        <v>35561</v>
      </c>
      <c r="HB186" s="5">
        <v>35691</v>
      </c>
      <c r="HC186" s="5">
        <v>35745</v>
      </c>
      <c r="HD186" s="5">
        <v>35777</v>
      </c>
      <c r="HE186" s="5">
        <v>35888</v>
      </c>
      <c r="HF186" s="5">
        <v>36087</v>
      </c>
      <c r="HG186" s="5" t="s">
        <v>220</v>
      </c>
      <c r="HH186" s="5" t="s">
        <v>220</v>
      </c>
      <c r="HI186" s="5" t="s">
        <v>220</v>
      </c>
      <c r="HJ186" s="5" t="s">
        <v>220</v>
      </c>
      <c r="HK186" s="5" t="s">
        <v>220</v>
      </c>
      <c r="HL186" s="5" t="s">
        <v>220</v>
      </c>
      <c r="HM186" s="5" t="s">
        <v>220</v>
      </c>
      <c r="HN186" s="5" t="s">
        <v>220</v>
      </c>
      <c r="HO186" s="5" t="s">
        <v>220</v>
      </c>
      <c r="HP186" s="5" t="s">
        <v>220</v>
      </c>
      <c r="HQ186" s="5" t="s">
        <v>220</v>
      </c>
      <c r="HR186" s="5" t="s">
        <v>220</v>
      </c>
      <c r="HS186" s="5">
        <v>41558</v>
      </c>
      <c r="HT186" s="5">
        <v>41599</v>
      </c>
      <c r="HU186" s="5">
        <v>41427</v>
      </c>
      <c r="HV186" s="5">
        <v>41267</v>
      </c>
      <c r="HW186" s="5">
        <v>41403</v>
      </c>
      <c r="HX186" s="5">
        <v>41296</v>
      </c>
      <c r="HY186" s="5">
        <v>41295</v>
      </c>
      <c r="HZ186" s="5">
        <v>41237</v>
      </c>
      <c r="IA186" s="5">
        <v>41099</v>
      </c>
      <c r="IB186" s="5">
        <v>41146</v>
      </c>
      <c r="IC186" s="5">
        <v>41225</v>
      </c>
      <c r="ID186" s="5">
        <v>41334</v>
      </c>
      <c r="IE186" s="5">
        <v>41332</v>
      </c>
      <c r="IF186" s="5">
        <v>41371</v>
      </c>
      <c r="IG186" s="5">
        <v>41294</v>
      </c>
      <c r="IH186" s="5">
        <v>41349</v>
      </c>
      <c r="II186" s="5">
        <v>41311</v>
      </c>
      <c r="IJ186" s="5">
        <v>41330</v>
      </c>
      <c r="IK186" s="5">
        <v>41432</v>
      </c>
      <c r="IL186" s="5">
        <v>41587</v>
      </c>
      <c r="IM186" s="5" t="s">
        <v>220</v>
      </c>
      <c r="IN186" s="5" t="s">
        <v>220</v>
      </c>
      <c r="IO186" s="5" t="s">
        <v>220</v>
      </c>
      <c r="IP186" s="5" t="s">
        <v>220</v>
      </c>
      <c r="IQ186" s="5" t="s">
        <v>220</v>
      </c>
      <c r="IR186" s="5" t="s">
        <v>220</v>
      </c>
      <c r="IS186" s="5" t="s">
        <v>220</v>
      </c>
      <c r="IT186" s="5" t="s">
        <v>220</v>
      </c>
      <c r="IU186" s="5" t="s">
        <v>220</v>
      </c>
      <c r="IV186" s="5" t="s">
        <v>220</v>
      </c>
      <c r="IW186" s="5" t="s">
        <v>220</v>
      </c>
      <c r="IX186" s="5" t="s">
        <v>220</v>
      </c>
      <c r="IY186">
        <v>4274264</v>
      </c>
      <c r="IZ186">
        <v>4351025</v>
      </c>
      <c r="JA186">
        <v>3916764</v>
      </c>
      <c r="JB186">
        <v>3781371</v>
      </c>
      <c r="JC186">
        <v>3630655</v>
      </c>
      <c r="JD186">
        <v>3269892</v>
      </c>
      <c r="JE186">
        <v>2703781</v>
      </c>
      <c r="JF186">
        <v>2499786</v>
      </c>
      <c r="JG186">
        <v>2268729</v>
      </c>
      <c r="JH186">
        <v>2304062</v>
      </c>
      <c r="JI186">
        <v>2113139</v>
      </c>
      <c r="JJ186">
        <v>2163680</v>
      </c>
      <c r="JK186">
        <v>2230165</v>
      </c>
      <c r="JL186">
        <v>2071131</v>
      </c>
      <c r="JM186">
        <v>2144090</v>
      </c>
      <c r="JN186">
        <v>2009471</v>
      </c>
      <c r="JO186">
        <v>1857555</v>
      </c>
      <c r="JP186">
        <v>1747850</v>
      </c>
      <c r="JQ186">
        <v>1734345</v>
      </c>
      <c r="JR186">
        <v>1849183</v>
      </c>
      <c r="JS186" t="s">
        <v>220</v>
      </c>
      <c r="JT186" t="s">
        <v>220</v>
      </c>
      <c r="JU186" t="s">
        <v>220</v>
      </c>
      <c r="JV186" t="s">
        <v>220</v>
      </c>
      <c r="JW186" t="s">
        <v>220</v>
      </c>
      <c r="JX186" t="s">
        <v>220</v>
      </c>
      <c r="JY186" t="s">
        <v>220</v>
      </c>
      <c r="JZ186" t="s">
        <v>220</v>
      </c>
      <c r="KA186" t="s">
        <v>220</v>
      </c>
      <c r="KB186" t="s">
        <v>220</v>
      </c>
      <c r="KC186" t="s">
        <v>220</v>
      </c>
      <c r="KD186" t="s">
        <v>220</v>
      </c>
    </row>
    <row r="187" spans="1:290" hidden="1" x14ac:dyDescent="0.3">
      <c r="A187" s="1" t="s">
        <v>185</v>
      </c>
      <c r="B187" s="2">
        <v>4057105</v>
      </c>
      <c r="C187" s="5">
        <v>7818084</v>
      </c>
      <c r="D187" s="5">
        <v>8025090</v>
      </c>
      <c r="E187" s="5">
        <v>7648452</v>
      </c>
      <c r="F187" s="5">
        <v>8136637</v>
      </c>
      <c r="G187" s="5">
        <v>7789271</v>
      </c>
      <c r="H187" s="5">
        <v>7946265</v>
      </c>
      <c r="I187" s="5">
        <v>8141923</v>
      </c>
      <c r="J187" s="5">
        <v>8317708</v>
      </c>
      <c r="K187" s="5">
        <v>8278539</v>
      </c>
      <c r="L187" s="5">
        <v>8426274</v>
      </c>
      <c r="M187" s="5">
        <v>7949300</v>
      </c>
      <c r="N187" s="5">
        <v>8277084</v>
      </c>
      <c r="O187" s="5">
        <v>8416051</v>
      </c>
      <c r="P187" s="5">
        <v>8153958</v>
      </c>
      <c r="Q187" s="5">
        <v>8389616</v>
      </c>
      <c r="R187" s="5">
        <v>7885276</v>
      </c>
      <c r="S187" s="5">
        <v>7928777</v>
      </c>
      <c r="T187" s="5">
        <v>8147795</v>
      </c>
      <c r="U187" s="5">
        <v>7615640</v>
      </c>
      <c r="V187" s="5">
        <v>7477597</v>
      </c>
      <c r="W187" s="5">
        <v>7346839</v>
      </c>
      <c r="X187" s="5">
        <v>7327024</v>
      </c>
      <c r="Y187" s="5">
        <v>6863569</v>
      </c>
      <c r="Z187" s="5">
        <v>6998769</v>
      </c>
      <c r="AA187" s="5">
        <v>7042691</v>
      </c>
      <c r="AB187" s="5">
        <v>6670082</v>
      </c>
      <c r="AC187" s="5">
        <v>6551061</v>
      </c>
      <c r="AD187" s="5">
        <v>6230136</v>
      </c>
      <c r="AE187" s="5">
        <v>6566748</v>
      </c>
      <c r="AF187" s="5">
        <v>6196887</v>
      </c>
      <c r="AG187" s="5">
        <v>6088234</v>
      </c>
      <c r="AH187" s="5">
        <v>6196442</v>
      </c>
      <c r="AI187" s="5">
        <v>30819911</v>
      </c>
      <c r="AJ187" s="5">
        <v>32658564</v>
      </c>
      <c r="AK187" s="5">
        <v>34951750</v>
      </c>
      <c r="AL187" s="5">
        <v>35894209</v>
      </c>
      <c r="AM187" s="5">
        <v>35818700</v>
      </c>
      <c r="AN187" s="5">
        <v>32942828</v>
      </c>
      <c r="AO187" s="5">
        <v>32555334</v>
      </c>
      <c r="AP187" s="5">
        <v>31016478</v>
      </c>
      <c r="AQ187" s="5">
        <v>31983936</v>
      </c>
      <c r="AR187" s="5">
        <v>31792827</v>
      </c>
      <c r="AS187" s="5">
        <v>29633169</v>
      </c>
      <c r="AT187" s="5">
        <v>32556595</v>
      </c>
      <c r="AU187" s="5">
        <v>33402886</v>
      </c>
      <c r="AV187" s="5">
        <v>32011404</v>
      </c>
      <c r="AW187" s="5">
        <v>31973295</v>
      </c>
      <c r="AX187" s="5">
        <v>31162441</v>
      </c>
      <c r="AY187" s="5">
        <v>30713844</v>
      </c>
      <c r="AZ187" s="5">
        <v>30378211</v>
      </c>
      <c r="BA187" s="5">
        <v>30539729</v>
      </c>
      <c r="BB187" s="5">
        <v>31398790</v>
      </c>
      <c r="BC187" s="5">
        <v>30619868</v>
      </c>
      <c r="BD187" s="5">
        <v>29475163</v>
      </c>
      <c r="BE187" s="5">
        <v>27671946</v>
      </c>
      <c r="BF187" s="5">
        <v>27560428</v>
      </c>
      <c r="BG187" s="5">
        <v>27283869</v>
      </c>
      <c r="BH187" s="5">
        <v>26911363</v>
      </c>
      <c r="BI187" s="5">
        <v>25685436</v>
      </c>
      <c r="BJ187" s="5">
        <v>24747581</v>
      </c>
      <c r="BK187" s="5">
        <v>25016247</v>
      </c>
      <c r="BL187" s="5">
        <v>23656727</v>
      </c>
      <c r="BM187" s="5">
        <v>24293356</v>
      </c>
      <c r="BN187" s="5">
        <v>24050862</v>
      </c>
      <c r="BO187" s="6">
        <v>15.448785149916519</v>
      </c>
      <c r="BP187" s="6">
        <v>15.20286999896574</v>
      </c>
      <c r="BQ187" s="6">
        <v>15.406712364802701</v>
      </c>
      <c r="BR187" s="6">
        <v>15.28066202289717</v>
      </c>
      <c r="BS187" s="6">
        <v>15.50421085618923</v>
      </c>
      <c r="BT187" s="6">
        <v>15.10780221902994</v>
      </c>
      <c r="BU187" s="6">
        <v>14.84883853605591</v>
      </c>
      <c r="BV187" s="6">
        <v>13.99341020386866</v>
      </c>
      <c r="BW187" s="6">
        <v>14.002965982282619</v>
      </c>
      <c r="BX187" s="6">
        <v>13.2239231717364</v>
      </c>
      <c r="BY187" s="6">
        <v>12.297636269860231</v>
      </c>
      <c r="BZ187" s="6">
        <v>11.62799604305091</v>
      </c>
      <c r="CA187" s="6">
        <v>10.87848683426466</v>
      </c>
      <c r="CB187" s="6">
        <v>10.678826160252481</v>
      </c>
      <c r="CC187" s="6">
        <v>9.7210527871597403</v>
      </c>
      <c r="CD187" s="6">
        <v>9.1399464013688192</v>
      </c>
      <c r="CE187" s="6">
        <v>8.8918379215356893</v>
      </c>
      <c r="CF187" s="6">
        <v>8.5103024806097807</v>
      </c>
      <c r="CG187" s="6">
        <v>8.4669574717292306</v>
      </c>
      <c r="CH187" s="6">
        <v>7.9859880119241504</v>
      </c>
      <c r="CI187" s="6" t="s">
        <v>220</v>
      </c>
      <c r="CJ187" s="6" t="s">
        <v>220</v>
      </c>
      <c r="CK187" s="6" t="s">
        <v>220</v>
      </c>
      <c r="CL187" s="6" t="s">
        <v>220</v>
      </c>
      <c r="CM187" s="6" t="s">
        <v>220</v>
      </c>
      <c r="CN187" s="6" t="s">
        <v>220</v>
      </c>
      <c r="CO187" s="6" t="s">
        <v>220</v>
      </c>
      <c r="CP187" s="6" t="s">
        <v>220</v>
      </c>
      <c r="CQ187" s="6" t="s">
        <v>220</v>
      </c>
      <c r="CR187" s="6" t="s">
        <v>220</v>
      </c>
      <c r="CS187" s="6" t="s">
        <v>220</v>
      </c>
      <c r="CT187" s="6" t="s">
        <v>220</v>
      </c>
      <c r="CU187" s="6">
        <v>11.83024950105651</v>
      </c>
      <c r="CV187" s="6">
        <v>11.4172802998519</v>
      </c>
      <c r="CW187" s="6">
        <v>11.539697610132411</v>
      </c>
      <c r="CX187" s="6">
        <v>11.42719676294467</v>
      </c>
      <c r="CY187" s="6">
        <v>11.5888322034195</v>
      </c>
      <c r="CZ187" s="6">
        <v>11.99783232681563</v>
      </c>
      <c r="DA187" s="6">
        <v>11.58945312711737</v>
      </c>
      <c r="DB187" s="6">
        <v>10.889955938652831</v>
      </c>
      <c r="DC187" s="6">
        <v>10.84882905656821</v>
      </c>
      <c r="DD187" s="6">
        <v>9.9969594101906196</v>
      </c>
      <c r="DE187" s="6">
        <v>9.5235105412302694</v>
      </c>
      <c r="DF187" s="6">
        <v>8.8780341293398202</v>
      </c>
      <c r="DG187" s="6">
        <v>8.4711080614808498</v>
      </c>
      <c r="DH187" s="6">
        <v>8.2399236408711403</v>
      </c>
      <c r="DI187" s="6">
        <v>7.4285479918197597</v>
      </c>
      <c r="DJ187" s="6">
        <v>6.8640318523982602</v>
      </c>
      <c r="DK187" s="6">
        <v>6.6880262575242302</v>
      </c>
      <c r="DL187" s="6">
        <v>6.4063525136174402</v>
      </c>
      <c r="DM187" s="6">
        <v>6.30404754596844</v>
      </c>
      <c r="DN187" s="6">
        <v>5.8467558848888599</v>
      </c>
      <c r="DO187" s="6" t="s">
        <v>220</v>
      </c>
      <c r="DP187" s="6" t="s">
        <v>220</v>
      </c>
      <c r="DQ187" s="6" t="s">
        <v>220</v>
      </c>
      <c r="DR187" s="6" t="s">
        <v>220</v>
      </c>
      <c r="DS187" s="6" t="s">
        <v>220</v>
      </c>
      <c r="DT187" s="6" t="s">
        <v>220</v>
      </c>
      <c r="DU187" s="6" t="s">
        <v>220</v>
      </c>
      <c r="DV187" s="6" t="s">
        <v>220</v>
      </c>
      <c r="DW187" s="6" t="s">
        <v>220</v>
      </c>
      <c r="DX187" s="6" t="s">
        <v>220</v>
      </c>
      <c r="DY187" s="6" t="s">
        <v>220</v>
      </c>
      <c r="DZ187" s="6" t="s">
        <v>220</v>
      </c>
      <c r="EA187" s="6">
        <v>15.448785149916526</v>
      </c>
      <c r="EB187" s="6">
        <v>15.202869998965744</v>
      </c>
      <c r="EC187" s="6">
        <v>15.406712364802708</v>
      </c>
      <c r="ED187" s="6">
        <v>15.280662022897175</v>
      </c>
      <c r="EE187" s="6">
        <v>15.504210856189237</v>
      </c>
      <c r="EF187" s="6">
        <v>15.107802219029947</v>
      </c>
      <c r="EG187" s="6">
        <v>14.848838536055917</v>
      </c>
      <c r="EH187" s="6">
        <v>13.993410203868661</v>
      </c>
      <c r="EI187" s="6">
        <v>14.002965982282623</v>
      </c>
      <c r="EJ187" s="6">
        <v>13.223923171736404</v>
      </c>
      <c r="EK187" s="6">
        <v>12.29763626986024</v>
      </c>
      <c r="EL187" s="6">
        <v>11.62799604305091</v>
      </c>
      <c r="EM187" s="6">
        <v>10.878486834264669</v>
      </c>
      <c r="EN187" s="6">
        <v>10.678826160252481</v>
      </c>
      <c r="EO187" s="6">
        <v>9.7210527871597456</v>
      </c>
      <c r="EP187" s="6">
        <v>9.1399464013688299</v>
      </c>
      <c r="EQ187" s="6">
        <v>8.8918379215356929</v>
      </c>
      <c r="ER187" s="6">
        <v>8.5103024806097842</v>
      </c>
      <c r="ES187" s="6">
        <v>8.4669574717292306</v>
      </c>
      <c r="ET187" s="6">
        <v>7.9859880119241513</v>
      </c>
      <c r="EU187" s="6" t="s">
        <v>220</v>
      </c>
      <c r="EV187" s="6" t="s">
        <v>220</v>
      </c>
      <c r="EW187" s="6" t="s">
        <v>220</v>
      </c>
      <c r="EX187" s="6" t="s">
        <v>220</v>
      </c>
      <c r="EY187" s="6" t="s">
        <v>220</v>
      </c>
      <c r="EZ187" s="6" t="s">
        <v>220</v>
      </c>
      <c r="FA187" s="6" t="s">
        <v>220</v>
      </c>
      <c r="FB187" s="6" t="s">
        <v>220</v>
      </c>
      <c r="FC187" s="6" t="s">
        <v>220</v>
      </c>
      <c r="FD187" s="6" t="s">
        <v>220</v>
      </c>
      <c r="FE187" s="6" t="s">
        <v>220</v>
      </c>
      <c r="FF187" s="6" t="s">
        <v>220</v>
      </c>
      <c r="FG187" s="6">
        <v>11.830249501056512</v>
      </c>
      <c r="FH187" s="6">
        <v>11.417280299851901</v>
      </c>
      <c r="FI187" s="6">
        <v>11.539697610132418</v>
      </c>
      <c r="FJ187" s="6">
        <v>11.333581387138869</v>
      </c>
      <c r="FK187" s="6">
        <v>11.401369568960193</v>
      </c>
      <c r="FL187" s="6">
        <v>10.921829223309182</v>
      </c>
      <c r="FM187" s="6">
        <v>11.243039813574489</v>
      </c>
      <c r="FN187" s="6">
        <v>10.889955938652831</v>
      </c>
      <c r="FO187" s="6">
        <v>10.848829056568215</v>
      </c>
      <c r="FP187" s="6">
        <v>9.9969594101906196</v>
      </c>
      <c r="FQ187" s="6">
        <v>9.523510541230273</v>
      </c>
      <c r="FR187" s="6">
        <v>8.8780341293398255</v>
      </c>
      <c r="FS187" s="6">
        <v>8.4711080614808516</v>
      </c>
      <c r="FT187" s="6">
        <v>8.2399236408711491</v>
      </c>
      <c r="FU187" s="6">
        <v>7.4285479918197659</v>
      </c>
      <c r="FV187" s="6">
        <v>6.864031852398262</v>
      </c>
      <c r="FW187" s="6">
        <v>6.6880262575242346</v>
      </c>
      <c r="FX187" s="6">
        <v>6.4063525136174428</v>
      </c>
      <c r="FY187" s="6">
        <v>6.3040475459684462</v>
      </c>
      <c r="FZ187" s="6">
        <v>5.8467558848888652</v>
      </c>
      <c r="GA187" s="6" t="s">
        <v>220</v>
      </c>
      <c r="GB187" s="6" t="s">
        <v>220</v>
      </c>
      <c r="GC187" s="6" t="s">
        <v>220</v>
      </c>
      <c r="GD187" s="6" t="s">
        <v>220</v>
      </c>
      <c r="GE187" s="6" t="s">
        <v>220</v>
      </c>
      <c r="GF187" s="6" t="s">
        <v>220</v>
      </c>
      <c r="GG187" s="6" t="s">
        <v>220</v>
      </c>
      <c r="GH187" s="6" t="s">
        <v>220</v>
      </c>
      <c r="GI187" s="6" t="s">
        <v>220</v>
      </c>
      <c r="GJ187" s="6" t="s">
        <v>220</v>
      </c>
      <c r="GK187" s="6" t="s">
        <v>220</v>
      </c>
      <c r="GL187" s="6" t="s">
        <v>220</v>
      </c>
      <c r="GM187" s="5">
        <v>1019025</v>
      </c>
      <c r="GN187" s="5">
        <v>1012377</v>
      </c>
      <c r="GO187" s="5">
        <v>1005530</v>
      </c>
      <c r="GP187" s="5">
        <v>1023457</v>
      </c>
      <c r="GQ187" s="5">
        <v>1017660</v>
      </c>
      <c r="GR187" s="5">
        <v>1012514</v>
      </c>
      <c r="GS187" s="5">
        <v>1009316</v>
      </c>
      <c r="GT187" s="5">
        <v>1006639</v>
      </c>
      <c r="GU187" s="5">
        <v>1004258</v>
      </c>
      <c r="GV187" s="5">
        <v>1002362</v>
      </c>
      <c r="GW187" s="5">
        <v>999669</v>
      </c>
      <c r="GX187" s="5">
        <v>997114</v>
      </c>
      <c r="GY187" s="5">
        <v>992744</v>
      </c>
      <c r="GZ187" s="5">
        <v>986773</v>
      </c>
      <c r="HA187" s="5">
        <v>977820</v>
      </c>
      <c r="HB187" s="5">
        <v>966841</v>
      </c>
      <c r="HC187" s="5">
        <v>954757</v>
      </c>
      <c r="HD187" s="5">
        <v>945298</v>
      </c>
      <c r="HE187" s="5">
        <v>931714</v>
      </c>
      <c r="HF187" s="5">
        <v>916029</v>
      </c>
      <c r="HG187" s="5" t="s">
        <v>220</v>
      </c>
      <c r="HH187" s="5" t="s">
        <v>220</v>
      </c>
      <c r="HI187" s="5" t="s">
        <v>220</v>
      </c>
      <c r="HJ187" s="5" t="s">
        <v>220</v>
      </c>
      <c r="HK187" s="5" t="s">
        <v>220</v>
      </c>
      <c r="HL187" s="5" t="s">
        <v>220</v>
      </c>
      <c r="HM187" s="5" t="s">
        <v>220</v>
      </c>
      <c r="HN187" s="5" t="s">
        <v>220</v>
      </c>
      <c r="HO187" s="5" t="s">
        <v>220</v>
      </c>
      <c r="HP187" s="5" t="s">
        <v>220</v>
      </c>
      <c r="HQ187" s="5" t="s">
        <v>220</v>
      </c>
      <c r="HR187" s="5" t="s">
        <v>220</v>
      </c>
      <c r="HS187" s="5">
        <v>1138055</v>
      </c>
      <c r="HT187" s="5">
        <v>1130435</v>
      </c>
      <c r="HU187" s="5">
        <v>1122771</v>
      </c>
      <c r="HV187" s="5">
        <v>1143041</v>
      </c>
      <c r="HW187" s="5">
        <v>1136495</v>
      </c>
      <c r="HX187" s="5">
        <v>1130682</v>
      </c>
      <c r="HY187" s="5">
        <v>1126915</v>
      </c>
      <c r="HZ187" s="5">
        <v>1123784</v>
      </c>
      <c r="IA187" s="5">
        <v>1120964</v>
      </c>
      <c r="IB187" s="5">
        <v>1118695</v>
      </c>
      <c r="IC187" s="5">
        <v>1115500</v>
      </c>
      <c r="ID187" s="5">
        <v>1111797</v>
      </c>
      <c r="IE187" s="5">
        <v>1105477</v>
      </c>
      <c r="IF187" s="5">
        <v>1097510</v>
      </c>
      <c r="IG187" s="5">
        <v>1086855</v>
      </c>
      <c r="IH187" s="5">
        <v>1074128</v>
      </c>
      <c r="II187" s="5">
        <v>1060679</v>
      </c>
      <c r="IJ187" s="5">
        <v>1050345</v>
      </c>
      <c r="IK187" s="5">
        <v>1035127</v>
      </c>
      <c r="IL187" s="5">
        <v>1017232</v>
      </c>
      <c r="IM187" s="5" t="s">
        <v>220</v>
      </c>
      <c r="IN187" s="5" t="s">
        <v>220</v>
      </c>
      <c r="IO187" s="5" t="s">
        <v>220</v>
      </c>
      <c r="IP187" s="5" t="s">
        <v>220</v>
      </c>
      <c r="IQ187" s="5" t="s">
        <v>220</v>
      </c>
      <c r="IR187" s="5" t="s">
        <v>220</v>
      </c>
      <c r="IS187" s="5" t="s">
        <v>220</v>
      </c>
      <c r="IT187" s="5" t="s">
        <v>220</v>
      </c>
      <c r="IU187" s="5" t="s">
        <v>220</v>
      </c>
      <c r="IV187" s="5" t="s">
        <v>220</v>
      </c>
      <c r="IW187" s="5" t="s">
        <v>220</v>
      </c>
      <c r="IX187" s="5" t="s">
        <v>220</v>
      </c>
      <c r="IY187">
        <v>23880460</v>
      </c>
      <c r="IZ187">
        <v>25546478</v>
      </c>
      <c r="JA187">
        <v>24902091</v>
      </c>
      <c r="JB187">
        <v>26558754</v>
      </c>
      <c r="JC187">
        <v>26264906</v>
      </c>
      <c r="JD187">
        <v>26733379</v>
      </c>
      <c r="JE187">
        <v>26640989</v>
      </c>
      <c r="JF187">
        <v>27043204</v>
      </c>
      <c r="JG187">
        <v>27220145</v>
      </c>
      <c r="JH187">
        <v>27366401</v>
      </c>
      <c r="JI187">
        <v>25817717</v>
      </c>
      <c r="JJ187">
        <v>28153958</v>
      </c>
      <c r="JK187">
        <v>28800577</v>
      </c>
      <c r="JL187">
        <v>28188902</v>
      </c>
      <c r="JM187">
        <v>28989878</v>
      </c>
      <c r="JN187">
        <v>28129750</v>
      </c>
      <c r="JO187">
        <v>27794852</v>
      </c>
      <c r="JP187">
        <v>27723451</v>
      </c>
      <c r="JQ187">
        <v>27123225</v>
      </c>
      <c r="JR187">
        <v>27562755</v>
      </c>
      <c r="JS187" t="s">
        <v>220</v>
      </c>
      <c r="JT187" t="s">
        <v>220</v>
      </c>
      <c r="JU187" t="s">
        <v>220</v>
      </c>
      <c r="JV187" t="s">
        <v>220</v>
      </c>
      <c r="JW187" t="s">
        <v>220</v>
      </c>
      <c r="JX187" t="s">
        <v>220</v>
      </c>
      <c r="JY187" t="s">
        <v>220</v>
      </c>
      <c r="JZ187" t="s">
        <v>220</v>
      </c>
      <c r="KA187" t="s">
        <v>220</v>
      </c>
      <c r="KB187" t="s">
        <v>220</v>
      </c>
      <c r="KC187" t="s">
        <v>220</v>
      </c>
      <c r="KD187" t="s">
        <v>220</v>
      </c>
    </row>
    <row r="188" spans="1:290" hidden="1" x14ac:dyDescent="0.3">
      <c r="A188" s="1" t="s">
        <v>186</v>
      </c>
      <c r="B188" s="2">
        <v>4008669</v>
      </c>
      <c r="C188" s="5">
        <v>3593959</v>
      </c>
      <c r="D188" s="5">
        <v>3615242</v>
      </c>
      <c r="E188" s="5">
        <v>3396196</v>
      </c>
      <c r="F188" s="5">
        <v>3518759</v>
      </c>
      <c r="G188" s="5">
        <v>3427702</v>
      </c>
      <c r="H188" s="5">
        <v>3533105</v>
      </c>
      <c r="I188" s="5">
        <v>3552058</v>
      </c>
      <c r="J188" s="5">
        <v>3538288</v>
      </c>
      <c r="K188" s="5">
        <v>3516293</v>
      </c>
      <c r="L188" s="5">
        <v>3541703</v>
      </c>
      <c r="M188" s="5">
        <v>3419166</v>
      </c>
      <c r="N188" s="5">
        <v>3445885</v>
      </c>
      <c r="O188" s="5">
        <v>3539611</v>
      </c>
      <c r="P188" s="5">
        <v>3430535</v>
      </c>
      <c r="Q188" s="5">
        <v>3516476</v>
      </c>
      <c r="R188" s="5">
        <v>3302449</v>
      </c>
      <c r="S188" s="5">
        <v>3338576</v>
      </c>
      <c r="T188" s="5">
        <v>3361423</v>
      </c>
      <c r="U188" s="5">
        <v>3251376</v>
      </c>
      <c r="V188" s="5">
        <v>3089512</v>
      </c>
      <c r="W188" s="5">
        <v>3050032</v>
      </c>
      <c r="X188" s="5">
        <v>2905411</v>
      </c>
      <c r="Y188" s="5">
        <v>2918125</v>
      </c>
      <c r="Z188" s="5">
        <v>2924662</v>
      </c>
      <c r="AA188" s="5">
        <v>2882025</v>
      </c>
      <c r="AB188" s="5">
        <v>2727127</v>
      </c>
      <c r="AC188" s="5">
        <v>2703299</v>
      </c>
      <c r="AD188" s="5">
        <v>2571242</v>
      </c>
      <c r="AE188" s="5">
        <v>2684122</v>
      </c>
      <c r="AF188" s="5">
        <v>2524761</v>
      </c>
      <c r="AG188" s="5">
        <v>2493289</v>
      </c>
      <c r="AH188" s="5">
        <v>2474291</v>
      </c>
      <c r="AI188" s="5">
        <v>13688378</v>
      </c>
      <c r="AJ188" s="5">
        <v>14519365</v>
      </c>
      <c r="AK188" s="5">
        <v>14165666</v>
      </c>
      <c r="AL188" s="5">
        <v>14480783</v>
      </c>
      <c r="AM188" s="5">
        <v>15199013</v>
      </c>
      <c r="AN188" s="5">
        <v>14603712</v>
      </c>
      <c r="AO188" s="5">
        <v>14862652</v>
      </c>
      <c r="AP188" s="5">
        <v>14780417</v>
      </c>
      <c r="AQ188" s="5">
        <v>15066100</v>
      </c>
      <c r="AR188" s="5">
        <v>14759499</v>
      </c>
      <c r="AS188" s="5">
        <v>14999389</v>
      </c>
      <c r="AT188" s="5">
        <v>14756284</v>
      </c>
      <c r="AU188" s="5">
        <v>15307081</v>
      </c>
      <c r="AV188" s="5">
        <v>15544618</v>
      </c>
      <c r="AW188" s="5">
        <v>15134845</v>
      </c>
      <c r="AX188" s="5">
        <v>14221878</v>
      </c>
      <c r="AY188" s="5">
        <v>14435012</v>
      </c>
      <c r="AZ188" s="5">
        <v>13753884</v>
      </c>
      <c r="BA188" s="5">
        <v>13563129</v>
      </c>
      <c r="BB188" s="5">
        <v>13184988</v>
      </c>
      <c r="BC188" s="5">
        <v>13013809</v>
      </c>
      <c r="BD188" s="5">
        <v>14613511</v>
      </c>
      <c r="BE188" s="5">
        <v>17230633</v>
      </c>
      <c r="BF188" s="5">
        <v>16910825</v>
      </c>
      <c r="BG188" s="5">
        <v>11745961</v>
      </c>
      <c r="BH188" s="5">
        <v>10860582</v>
      </c>
      <c r="BI188" s="5">
        <v>10362089</v>
      </c>
      <c r="BJ188" s="5">
        <v>9808647</v>
      </c>
      <c r="BK188" s="5">
        <v>9969971</v>
      </c>
      <c r="BL188" s="5">
        <v>9519691</v>
      </c>
      <c r="BM188" s="5">
        <v>9599995</v>
      </c>
      <c r="BN188" s="5">
        <v>9223696</v>
      </c>
      <c r="BO188" s="6">
        <v>13.65931377050037</v>
      </c>
      <c r="BP188" s="6">
        <v>13.09403353911024</v>
      </c>
      <c r="BQ188" s="6">
        <v>13.85741576752342</v>
      </c>
      <c r="BR188" s="6">
        <v>13.199365685639251</v>
      </c>
      <c r="BS188" s="6">
        <v>12.9146874494924</v>
      </c>
      <c r="BT188" s="6">
        <v>12.39796156638424</v>
      </c>
      <c r="BU188" s="6">
        <v>12.240203352592591</v>
      </c>
      <c r="BV188" s="6">
        <v>12.602652074294699</v>
      </c>
      <c r="BW188" s="6">
        <v>12.58643333009128</v>
      </c>
      <c r="BX188" s="6">
        <v>12.41134561537203</v>
      </c>
      <c r="BY188" s="6">
        <v>11.396229372893851</v>
      </c>
      <c r="BZ188" s="6">
        <v>11.3034242291893</v>
      </c>
      <c r="CA188" s="6">
        <v>11.179392311754031</v>
      </c>
      <c r="CB188" s="6">
        <v>11.08066234566911</v>
      </c>
      <c r="CC188" s="6">
        <v>10.35420119460505</v>
      </c>
      <c r="CD188" s="6">
        <v>9.76705469183627</v>
      </c>
      <c r="CE188" s="6">
        <v>9.3248738384269192</v>
      </c>
      <c r="CF188" s="6">
        <v>7.9423208563754102</v>
      </c>
      <c r="CG188" s="6">
        <v>7.4873222906240304</v>
      </c>
      <c r="CH188" s="6">
        <v>7.30186514892966</v>
      </c>
      <c r="CI188" s="6" t="s">
        <v>220</v>
      </c>
      <c r="CJ188" s="6" t="s">
        <v>220</v>
      </c>
      <c r="CK188" s="6" t="s">
        <v>220</v>
      </c>
      <c r="CL188" s="6" t="s">
        <v>220</v>
      </c>
      <c r="CM188" s="6" t="s">
        <v>220</v>
      </c>
      <c r="CN188" s="6" t="s">
        <v>220</v>
      </c>
      <c r="CO188" s="6" t="s">
        <v>220</v>
      </c>
      <c r="CP188" s="6" t="s">
        <v>220</v>
      </c>
      <c r="CQ188" s="6" t="s">
        <v>220</v>
      </c>
      <c r="CR188" s="6" t="s">
        <v>220</v>
      </c>
      <c r="CS188" s="6" t="s">
        <v>220</v>
      </c>
      <c r="CT188" s="6" t="s">
        <v>220</v>
      </c>
      <c r="CU188" s="6">
        <v>10.36470969570779</v>
      </c>
      <c r="CV188" s="6">
        <v>10.100891053484879</v>
      </c>
      <c r="CW188" s="6">
        <v>10.45925898205742</v>
      </c>
      <c r="CX188" s="6">
        <v>10.39260906264532</v>
      </c>
      <c r="CY188" s="6">
        <v>10.09131806800603</v>
      </c>
      <c r="CZ188" s="6">
        <v>9.7135202532242406</v>
      </c>
      <c r="DA188" s="6">
        <v>9.6312454889352104</v>
      </c>
      <c r="DB188" s="6">
        <v>9.9754757805820002</v>
      </c>
      <c r="DC188" s="6">
        <v>9.9945679584904195</v>
      </c>
      <c r="DD188" s="6">
        <v>9.9485010823952997</v>
      </c>
      <c r="DE188" s="6">
        <v>9.2840894509058192</v>
      </c>
      <c r="DF188" s="6">
        <v>8.9552794463582899</v>
      </c>
      <c r="DG188" s="6">
        <v>8.7737436172105205</v>
      </c>
      <c r="DH188" s="6">
        <v>8.6541192621276899</v>
      </c>
      <c r="DI188" s="6">
        <v>8.0626752107272903</v>
      </c>
      <c r="DJ188" s="6">
        <v>7.4765285529533303</v>
      </c>
      <c r="DK188" s="6">
        <v>7.2142768024879604</v>
      </c>
      <c r="DL188" s="6">
        <v>6.3015530537434996</v>
      </c>
      <c r="DM188" s="6">
        <v>5.97423163402103</v>
      </c>
      <c r="DN188" s="6">
        <v>5.5676439406169997</v>
      </c>
      <c r="DO188" s="6" t="s">
        <v>220</v>
      </c>
      <c r="DP188" s="6" t="s">
        <v>220</v>
      </c>
      <c r="DQ188" s="6" t="s">
        <v>220</v>
      </c>
      <c r="DR188" s="6" t="s">
        <v>220</v>
      </c>
      <c r="DS188" s="6" t="s">
        <v>220</v>
      </c>
      <c r="DT188" s="6" t="s">
        <v>220</v>
      </c>
      <c r="DU188" s="6" t="s">
        <v>220</v>
      </c>
      <c r="DV188" s="6" t="s">
        <v>220</v>
      </c>
      <c r="DW188" s="6" t="s">
        <v>220</v>
      </c>
      <c r="DX188" s="6" t="s">
        <v>220</v>
      </c>
      <c r="DY188" s="6" t="s">
        <v>220</v>
      </c>
      <c r="DZ188" s="6" t="s">
        <v>220</v>
      </c>
      <c r="EA188" s="6">
        <v>13.659313770500379</v>
      </c>
      <c r="EB188" s="6">
        <v>13.094033539110244</v>
      </c>
      <c r="EC188" s="6">
        <v>13.857415767523429</v>
      </c>
      <c r="ED188" s="6">
        <v>13.199365685639259</v>
      </c>
      <c r="EE188" s="6">
        <v>12.9146874494924</v>
      </c>
      <c r="EF188" s="6">
        <v>12.397961566384243</v>
      </c>
      <c r="EG188" s="6">
        <v>12.240203352592596</v>
      </c>
      <c r="EH188" s="6">
        <v>12.602652074294708</v>
      </c>
      <c r="EI188" s="6">
        <v>12.586433330091284</v>
      </c>
      <c r="EJ188" s="6">
        <v>12.41134561537204</v>
      </c>
      <c r="EK188" s="6">
        <v>11.396229372893858</v>
      </c>
      <c r="EL188" s="6">
        <v>11.303424229189309</v>
      </c>
      <c r="EM188" s="6">
        <v>11.179392311754032</v>
      </c>
      <c r="EN188" s="6">
        <v>11.080662345669115</v>
      </c>
      <c r="EO188" s="6">
        <v>10.354201194605054</v>
      </c>
      <c r="EP188" s="6">
        <v>9.76705469183627</v>
      </c>
      <c r="EQ188" s="6">
        <v>9.3248738384269227</v>
      </c>
      <c r="ER188" s="6">
        <v>7.9423208563754102</v>
      </c>
      <c r="ES188" s="6">
        <v>7.4873222906240313</v>
      </c>
      <c r="ET188" s="6">
        <v>7.3018651489296689</v>
      </c>
      <c r="EU188" s="6" t="s">
        <v>220</v>
      </c>
      <c r="EV188" s="6" t="s">
        <v>220</v>
      </c>
      <c r="EW188" s="6" t="s">
        <v>220</v>
      </c>
      <c r="EX188" s="6" t="s">
        <v>220</v>
      </c>
      <c r="EY188" s="6" t="s">
        <v>220</v>
      </c>
      <c r="EZ188" s="6" t="s">
        <v>220</v>
      </c>
      <c r="FA188" s="6" t="s">
        <v>220</v>
      </c>
      <c r="FB188" s="6" t="s">
        <v>220</v>
      </c>
      <c r="FC188" s="6" t="s">
        <v>220</v>
      </c>
      <c r="FD188" s="6" t="s">
        <v>220</v>
      </c>
      <c r="FE188" s="6" t="s">
        <v>220</v>
      </c>
      <c r="FF188" s="6" t="s">
        <v>220</v>
      </c>
      <c r="FG188" s="6">
        <v>10.364709695707791</v>
      </c>
      <c r="FH188" s="6">
        <v>10.100891053484885</v>
      </c>
      <c r="FI188" s="6">
        <v>10.459258982057422</v>
      </c>
      <c r="FJ188" s="6">
        <v>10.392609062645322</v>
      </c>
      <c r="FK188" s="6">
        <v>10.09131806800603</v>
      </c>
      <c r="FL188" s="6">
        <v>9.7135202532242459</v>
      </c>
      <c r="FM188" s="6">
        <v>9.6312454889352175</v>
      </c>
      <c r="FN188" s="6">
        <v>9.9754757805820091</v>
      </c>
      <c r="FO188" s="6">
        <v>9.9945679584904248</v>
      </c>
      <c r="FP188" s="6">
        <v>9.9485010823953068</v>
      </c>
      <c r="FQ188" s="6">
        <v>9.2840894509058245</v>
      </c>
      <c r="FR188" s="6">
        <v>8.9552794463582899</v>
      </c>
      <c r="FS188" s="6">
        <v>8.7737436172105205</v>
      </c>
      <c r="FT188" s="6">
        <v>8.654119262127697</v>
      </c>
      <c r="FU188" s="6">
        <v>8.0626752107272974</v>
      </c>
      <c r="FV188" s="6">
        <v>7.4765285529533392</v>
      </c>
      <c r="FW188" s="6">
        <v>7.2142768024879693</v>
      </c>
      <c r="FX188" s="6">
        <v>6.3015530537435094</v>
      </c>
      <c r="FY188" s="6">
        <v>5.9742316340210389</v>
      </c>
      <c r="FZ188" s="6">
        <v>5.5676439406170077</v>
      </c>
      <c r="GA188" s="6" t="s">
        <v>220</v>
      </c>
      <c r="GB188" s="6" t="s">
        <v>220</v>
      </c>
      <c r="GC188" s="6" t="s">
        <v>220</v>
      </c>
      <c r="GD188" s="6" t="s">
        <v>220</v>
      </c>
      <c r="GE188" s="6" t="s">
        <v>220</v>
      </c>
      <c r="GF188" s="6" t="s">
        <v>220</v>
      </c>
      <c r="GG188" s="6" t="s">
        <v>220</v>
      </c>
      <c r="GH188" s="6" t="s">
        <v>220</v>
      </c>
      <c r="GI188" s="6" t="s">
        <v>220</v>
      </c>
      <c r="GJ188" s="6" t="s">
        <v>220</v>
      </c>
      <c r="GK188" s="6" t="s">
        <v>220</v>
      </c>
      <c r="GL188" s="6" t="s">
        <v>220</v>
      </c>
      <c r="GM188" s="5">
        <v>414268</v>
      </c>
      <c r="GN188" s="5">
        <v>413571</v>
      </c>
      <c r="GO188" s="5">
        <v>410620</v>
      </c>
      <c r="GP188" s="5">
        <v>405804</v>
      </c>
      <c r="GQ188" s="5">
        <v>405526</v>
      </c>
      <c r="GR188" s="5">
        <v>403918</v>
      </c>
      <c r="GS188" s="5">
        <v>402086</v>
      </c>
      <c r="GT188" s="5">
        <v>400248</v>
      </c>
      <c r="GU188" s="5">
        <v>399081</v>
      </c>
      <c r="GV188" s="5">
        <v>398123</v>
      </c>
      <c r="GW188" s="5">
        <v>397766</v>
      </c>
      <c r="GX188" s="5">
        <v>396499</v>
      </c>
      <c r="GY188" s="5">
        <v>393691</v>
      </c>
      <c r="GZ188" s="5">
        <v>389705</v>
      </c>
      <c r="HA188" s="5">
        <v>384563</v>
      </c>
      <c r="HB188" s="5">
        <v>377606</v>
      </c>
      <c r="HC188" s="5">
        <v>371183</v>
      </c>
      <c r="HD188" s="5">
        <v>365070</v>
      </c>
      <c r="HE188" s="5">
        <v>358265</v>
      </c>
      <c r="HF188" s="5">
        <v>352311</v>
      </c>
      <c r="HG188" s="5" t="s">
        <v>220</v>
      </c>
      <c r="HH188" s="5" t="s">
        <v>220</v>
      </c>
      <c r="HI188" s="5" t="s">
        <v>220</v>
      </c>
      <c r="HJ188" s="5" t="s">
        <v>220</v>
      </c>
      <c r="HK188" s="5" t="s">
        <v>220</v>
      </c>
      <c r="HL188" s="5" t="s">
        <v>220</v>
      </c>
      <c r="HM188" s="5" t="s">
        <v>220</v>
      </c>
      <c r="HN188" s="5" t="s">
        <v>220</v>
      </c>
      <c r="HO188" s="5" t="s">
        <v>220</v>
      </c>
      <c r="HP188" s="5" t="s">
        <v>220</v>
      </c>
      <c r="HQ188" s="5" t="s">
        <v>220</v>
      </c>
      <c r="HR188" s="5" t="s">
        <v>220</v>
      </c>
      <c r="HS188" s="5">
        <v>475545</v>
      </c>
      <c r="HT188" s="5">
        <v>474704</v>
      </c>
      <c r="HU188" s="5">
        <v>471449</v>
      </c>
      <c r="HV188" s="5">
        <v>465994</v>
      </c>
      <c r="HW188" s="5">
        <v>465594</v>
      </c>
      <c r="HX188" s="5">
        <v>463862</v>
      </c>
      <c r="HY188" s="5">
        <v>459156</v>
      </c>
      <c r="HZ188" s="5">
        <v>459407</v>
      </c>
      <c r="IA188" s="5">
        <v>457863</v>
      </c>
      <c r="IB188" s="5">
        <v>456452</v>
      </c>
      <c r="IC188" s="5">
        <v>455794</v>
      </c>
      <c r="ID188" s="5">
        <v>453880</v>
      </c>
      <c r="IE188" s="5">
        <v>450393</v>
      </c>
      <c r="IF188" s="5">
        <v>445600</v>
      </c>
      <c r="IG188" s="5">
        <v>439565</v>
      </c>
      <c r="IH188" s="5">
        <v>431669</v>
      </c>
      <c r="II188" s="5">
        <v>424438</v>
      </c>
      <c r="IJ188" s="5">
        <v>417930</v>
      </c>
      <c r="IK188" s="5">
        <v>409776</v>
      </c>
      <c r="IL188" s="5">
        <v>402878</v>
      </c>
      <c r="IM188" s="5" t="s">
        <v>220</v>
      </c>
      <c r="IN188" s="5" t="s">
        <v>220</v>
      </c>
      <c r="IO188" s="5" t="s">
        <v>220</v>
      </c>
      <c r="IP188" s="5" t="s">
        <v>220</v>
      </c>
      <c r="IQ188" s="5" t="s">
        <v>220</v>
      </c>
      <c r="IR188" s="5" t="s">
        <v>220</v>
      </c>
      <c r="IS188" s="5" t="s">
        <v>220</v>
      </c>
      <c r="IT188" s="5" t="s">
        <v>220</v>
      </c>
      <c r="IU188" s="5" t="s">
        <v>220</v>
      </c>
      <c r="IV188" s="5" t="s">
        <v>220</v>
      </c>
      <c r="IW188" s="5" t="s">
        <v>220</v>
      </c>
      <c r="IX188" s="5" t="s">
        <v>220</v>
      </c>
      <c r="IY188">
        <v>11017009</v>
      </c>
      <c r="IZ188">
        <v>11072736</v>
      </c>
      <c r="JA188">
        <v>10795717</v>
      </c>
      <c r="JB188">
        <v>10874507</v>
      </c>
      <c r="JC188">
        <v>10617176</v>
      </c>
      <c r="JD188">
        <v>10646058</v>
      </c>
      <c r="JE188">
        <v>10435452</v>
      </c>
      <c r="JF188">
        <v>10349361</v>
      </c>
      <c r="JG188">
        <v>10298154</v>
      </c>
      <c r="JH188">
        <v>10130310</v>
      </c>
      <c r="JI188">
        <v>9858145</v>
      </c>
      <c r="JJ188">
        <v>10529409</v>
      </c>
      <c r="JK188">
        <v>10843809</v>
      </c>
      <c r="JL188">
        <v>10579771</v>
      </c>
      <c r="JM188">
        <v>10539095</v>
      </c>
      <c r="JN188">
        <v>10222953</v>
      </c>
      <c r="JO188">
        <v>10034852</v>
      </c>
      <c r="JP188">
        <v>9896116</v>
      </c>
      <c r="JQ188">
        <v>9840981</v>
      </c>
      <c r="JR188">
        <v>9724670</v>
      </c>
      <c r="JS188" t="s">
        <v>220</v>
      </c>
      <c r="JT188" t="s">
        <v>220</v>
      </c>
      <c r="JU188" t="s">
        <v>220</v>
      </c>
      <c r="JV188" t="s">
        <v>220</v>
      </c>
      <c r="JW188" t="s">
        <v>220</v>
      </c>
      <c r="JX188" t="s">
        <v>220</v>
      </c>
      <c r="JY188" t="s">
        <v>220</v>
      </c>
      <c r="JZ188" t="s">
        <v>220</v>
      </c>
      <c r="KA188" t="s">
        <v>220</v>
      </c>
      <c r="KB188" t="s">
        <v>220</v>
      </c>
      <c r="KC188" t="s">
        <v>220</v>
      </c>
      <c r="KD188" t="s">
        <v>220</v>
      </c>
    </row>
    <row r="189" spans="1:290" hidden="1" x14ac:dyDescent="0.3">
      <c r="A189" s="1" t="s">
        <v>187</v>
      </c>
      <c r="B189" s="2">
        <v>4057106</v>
      </c>
      <c r="C189" s="5">
        <v>2868978</v>
      </c>
      <c r="D189" s="5">
        <v>2935701</v>
      </c>
      <c r="E189" s="5">
        <v>2761396</v>
      </c>
      <c r="F189" s="5">
        <v>2862319</v>
      </c>
      <c r="G189" s="5">
        <v>2780173</v>
      </c>
      <c r="H189" s="5">
        <v>2862314</v>
      </c>
      <c r="I189" s="5">
        <v>2862251</v>
      </c>
      <c r="J189" s="5">
        <v>2843973</v>
      </c>
      <c r="K189" s="5">
        <v>2866500</v>
      </c>
      <c r="L189" s="5">
        <v>2846853</v>
      </c>
      <c r="M189" s="5">
        <v>2771430</v>
      </c>
      <c r="N189" s="5">
        <v>2794785</v>
      </c>
      <c r="O189" s="5">
        <v>2895657</v>
      </c>
      <c r="P189" s="5">
        <v>2871109</v>
      </c>
      <c r="Q189" s="5">
        <v>3138582</v>
      </c>
      <c r="R189" s="5">
        <v>2999574</v>
      </c>
      <c r="S189" s="5">
        <v>3037286</v>
      </c>
      <c r="T189" s="5">
        <v>3028868</v>
      </c>
      <c r="U189" s="5">
        <v>2865584</v>
      </c>
      <c r="V189" s="5">
        <v>2797596</v>
      </c>
      <c r="W189" s="5">
        <v>2747659</v>
      </c>
      <c r="X189" s="5">
        <v>2627496</v>
      </c>
      <c r="Y189" s="5">
        <v>2565432</v>
      </c>
      <c r="Z189" s="5">
        <v>2570397</v>
      </c>
      <c r="AA189" s="5">
        <v>2548373</v>
      </c>
      <c r="AB189" s="5">
        <v>2406479</v>
      </c>
      <c r="AC189" s="5">
        <v>2349307</v>
      </c>
      <c r="AD189" s="5">
        <v>2268685</v>
      </c>
      <c r="AE189" s="5">
        <v>2319972</v>
      </c>
      <c r="AF189" s="5">
        <v>2183644</v>
      </c>
      <c r="AG189" s="5">
        <v>2135669</v>
      </c>
      <c r="AH189" s="5">
        <v>2154911</v>
      </c>
      <c r="AI189" s="5">
        <v>14071608</v>
      </c>
      <c r="AJ189" s="5">
        <v>15212884</v>
      </c>
      <c r="AK189" s="5">
        <v>14814995</v>
      </c>
      <c r="AL189" s="5">
        <v>14636889</v>
      </c>
      <c r="AM189" s="5">
        <v>14839077</v>
      </c>
      <c r="AN189" s="5">
        <v>14557949</v>
      </c>
      <c r="AO189" s="5">
        <v>16129893</v>
      </c>
      <c r="AP189" s="5">
        <v>16463071</v>
      </c>
      <c r="AQ189" s="5">
        <v>16200455</v>
      </c>
      <c r="AR189" s="5">
        <v>16166962</v>
      </c>
      <c r="AS189" s="5">
        <v>15773132</v>
      </c>
      <c r="AT189" s="5">
        <v>15906336</v>
      </c>
      <c r="AU189" s="5">
        <v>15148178</v>
      </c>
      <c r="AV189" s="5">
        <v>15043655</v>
      </c>
      <c r="AW189" s="5">
        <v>14537866</v>
      </c>
      <c r="AX189" s="5">
        <v>13493389</v>
      </c>
      <c r="AY189" s="5">
        <v>13411367</v>
      </c>
      <c r="AZ189" s="5">
        <v>13579676</v>
      </c>
      <c r="BA189" s="5">
        <v>12618877</v>
      </c>
      <c r="BB189" s="5">
        <v>12406917</v>
      </c>
      <c r="BC189" s="5">
        <v>11920148</v>
      </c>
      <c r="BD189" s="5">
        <v>11600164</v>
      </c>
      <c r="BE189" s="5">
        <v>11259327</v>
      </c>
      <c r="BF189" s="5">
        <v>11011842</v>
      </c>
      <c r="BG189" s="5">
        <v>10978131</v>
      </c>
      <c r="BH189" s="5">
        <v>10552017</v>
      </c>
      <c r="BI189" s="5">
        <v>10150913</v>
      </c>
      <c r="BJ189" s="5">
        <v>9747169</v>
      </c>
      <c r="BK189" s="5">
        <v>9568203</v>
      </c>
      <c r="BL189" s="5">
        <v>9287914</v>
      </c>
      <c r="BM189" s="5">
        <v>8957064</v>
      </c>
      <c r="BN189" s="5">
        <v>8840298</v>
      </c>
      <c r="BO189" s="6">
        <v>12.92927307215321</v>
      </c>
      <c r="BP189" s="6">
        <v>13.03872567403833</v>
      </c>
      <c r="BQ189" s="6">
        <v>13.379609443918939</v>
      </c>
      <c r="BR189" s="6">
        <v>13.17180230435531</v>
      </c>
      <c r="BS189" s="6">
        <v>13.400353143491429</v>
      </c>
      <c r="BT189" s="6">
        <v>12.6461317661165</v>
      </c>
      <c r="BU189" s="6">
        <v>12.91525446230955</v>
      </c>
      <c r="BV189" s="6">
        <v>12.73570459353868</v>
      </c>
      <c r="BW189" s="6">
        <v>12.415210186638751</v>
      </c>
      <c r="BX189" s="6">
        <v>12.83603333224441</v>
      </c>
      <c r="BY189" s="6">
        <v>12.832544931677869</v>
      </c>
      <c r="BZ189" s="6">
        <v>12.53273507622232</v>
      </c>
      <c r="CA189" s="6">
        <v>11.769353818271229</v>
      </c>
      <c r="CB189" s="6">
        <v>10.850545904039169</v>
      </c>
      <c r="CC189" s="6">
        <v>10.17650646056085</v>
      </c>
      <c r="CD189" s="6">
        <v>9.5299532533619704</v>
      </c>
      <c r="CE189" s="6">
        <v>8.6143352980259298</v>
      </c>
      <c r="CF189" s="6">
        <v>8.2512014389534301</v>
      </c>
      <c r="CG189" s="6">
        <v>7.4693326037554604</v>
      </c>
      <c r="CH189" s="6">
        <v>6.9834958299911696</v>
      </c>
      <c r="CI189" s="6" t="s">
        <v>220</v>
      </c>
      <c r="CJ189" s="6" t="s">
        <v>220</v>
      </c>
      <c r="CK189" s="6" t="s">
        <v>220</v>
      </c>
      <c r="CL189" s="6" t="s">
        <v>220</v>
      </c>
      <c r="CM189" s="6" t="s">
        <v>220</v>
      </c>
      <c r="CN189" s="6" t="s">
        <v>220</v>
      </c>
      <c r="CO189" s="6" t="s">
        <v>220</v>
      </c>
      <c r="CP189" s="6" t="s">
        <v>220</v>
      </c>
      <c r="CQ189" s="6" t="s">
        <v>220</v>
      </c>
      <c r="CR189" s="6" t="s">
        <v>220</v>
      </c>
      <c r="CS189" s="6" t="s">
        <v>220</v>
      </c>
      <c r="CT189" s="6" t="s">
        <v>220</v>
      </c>
      <c r="CU189" s="6">
        <v>8.9357006304982391</v>
      </c>
      <c r="CV189" s="6">
        <v>9.0697848818245905</v>
      </c>
      <c r="CW189" s="6">
        <v>9.1426409589669202</v>
      </c>
      <c r="CX189" s="6">
        <v>9.0641378262390209</v>
      </c>
      <c r="CY189" s="6">
        <v>9.3340335915258397</v>
      </c>
      <c r="CZ189" s="6">
        <v>8.9824513022899204</v>
      </c>
      <c r="DA189" s="6">
        <v>9.1755031958192799</v>
      </c>
      <c r="DB189" s="6">
        <v>9.0232376822033302</v>
      </c>
      <c r="DC189" s="6">
        <v>8.8118815518536593</v>
      </c>
      <c r="DD189" s="6">
        <v>8.8964714755816807</v>
      </c>
      <c r="DE189" s="6">
        <v>9.0822004011013604</v>
      </c>
      <c r="DF189" s="6">
        <v>8.7680642820123502</v>
      </c>
      <c r="DG189" s="6">
        <v>8.1462987511978202</v>
      </c>
      <c r="DH189" s="6">
        <v>7.3467119350303101</v>
      </c>
      <c r="DI189" s="6">
        <v>7.00812939069331</v>
      </c>
      <c r="DJ189" s="6">
        <v>6.4530212714872501</v>
      </c>
      <c r="DK189" s="6">
        <v>5.8822605919985698</v>
      </c>
      <c r="DL189" s="6">
        <v>5.7174860295097503</v>
      </c>
      <c r="DM189" s="6">
        <v>5.1802359981998203</v>
      </c>
      <c r="DN189" s="6">
        <v>4.8876537512407996</v>
      </c>
      <c r="DO189" s="6" t="s">
        <v>220</v>
      </c>
      <c r="DP189" s="6" t="s">
        <v>220</v>
      </c>
      <c r="DQ189" s="6" t="s">
        <v>220</v>
      </c>
      <c r="DR189" s="6" t="s">
        <v>220</v>
      </c>
      <c r="DS189" s="6" t="s">
        <v>220</v>
      </c>
      <c r="DT189" s="6" t="s">
        <v>220</v>
      </c>
      <c r="DU189" s="6" t="s">
        <v>220</v>
      </c>
      <c r="DV189" s="6" t="s">
        <v>220</v>
      </c>
      <c r="DW189" s="6" t="s">
        <v>220</v>
      </c>
      <c r="DX189" s="6" t="s">
        <v>220</v>
      </c>
      <c r="DY189" s="6" t="s">
        <v>220</v>
      </c>
      <c r="DZ189" s="6" t="s">
        <v>220</v>
      </c>
      <c r="EA189" s="6">
        <v>12.929273072153221</v>
      </c>
      <c r="EB189" s="6">
        <v>13.03872567403833</v>
      </c>
      <c r="EC189" s="6">
        <v>13.379609443918945</v>
      </c>
      <c r="ED189" s="6">
        <v>13.171802304355314</v>
      </c>
      <c r="EE189" s="6">
        <v>13.400353143491429</v>
      </c>
      <c r="EF189" s="6">
        <v>12.646131766116506</v>
      </c>
      <c r="EG189" s="6">
        <v>12.91525446230956</v>
      </c>
      <c r="EH189" s="6">
        <v>12.735704593538687</v>
      </c>
      <c r="EI189" s="6">
        <v>12.415210186638758</v>
      </c>
      <c r="EJ189" s="6">
        <v>12.836033332244412</v>
      </c>
      <c r="EK189" s="6">
        <v>12.832544931677869</v>
      </c>
      <c r="EL189" s="6">
        <v>12.532735076222322</v>
      </c>
      <c r="EM189" s="6">
        <v>11.769353818271231</v>
      </c>
      <c r="EN189" s="6">
        <v>10.850545904039171</v>
      </c>
      <c r="EO189" s="6">
        <v>10.176506460560852</v>
      </c>
      <c r="EP189" s="6">
        <v>9.5299532533619775</v>
      </c>
      <c r="EQ189" s="6">
        <v>8.6143352980259351</v>
      </c>
      <c r="ER189" s="6">
        <v>8.2512014389534301</v>
      </c>
      <c r="ES189" s="6">
        <v>7.4693326037554648</v>
      </c>
      <c r="ET189" s="6">
        <v>6.9834958299911785</v>
      </c>
      <c r="EU189" s="6" t="s">
        <v>220</v>
      </c>
      <c r="EV189" s="6" t="s">
        <v>220</v>
      </c>
      <c r="EW189" s="6" t="s">
        <v>220</v>
      </c>
      <c r="EX189" s="6" t="s">
        <v>220</v>
      </c>
      <c r="EY189" s="6" t="s">
        <v>220</v>
      </c>
      <c r="EZ189" s="6" t="s">
        <v>220</v>
      </c>
      <c r="FA189" s="6" t="s">
        <v>220</v>
      </c>
      <c r="FB189" s="6" t="s">
        <v>220</v>
      </c>
      <c r="FC189" s="6" t="s">
        <v>220</v>
      </c>
      <c r="FD189" s="6" t="s">
        <v>220</v>
      </c>
      <c r="FE189" s="6" t="s">
        <v>220</v>
      </c>
      <c r="FF189" s="6" t="s">
        <v>220</v>
      </c>
      <c r="FG189" s="6">
        <v>8.9357006304982463</v>
      </c>
      <c r="FH189" s="6">
        <v>9.0697848818245976</v>
      </c>
      <c r="FI189" s="6">
        <v>9.1426409589669273</v>
      </c>
      <c r="FJ189" s="6">
        <v>9.0464004598833743</v>
      </c>
      <c r="FK189" s="6">
        <v>9.3165639402213998</v>
      </c>
      <c r="FL189" s="6">
        <v>8.9824513022899222</v>
      </c>
      <c r="FM189" s="6">
        <v>9.1755031958192834</v>
      </c>
      <c r="FN189" s="6">
        <v>9.023237682203332</v>
      </c>
      <c r="FO189" s="6">
        <v>8.8118815518536682</v>
      </c>
      <c r="FP189" s="6">
        <v>8.8964714755816843</v>
      </c>
      <c r="FQ189" s="6">
        <v>9.0822004011013657</v>
      </c>
      <c r="FR189" s="6">
        <v>8.7680642820123573</v>
      </c>
      <c r="FS189" s="6">
        <v>8.1462987511978273</v>
      </c>
      <c r="FT189" s="6">
        <v>7.3467119350303109</v>
      </c>
      <c r="FU189" s="6">
        <v>7.0081293906933118</v>
      </c>
      <c r="FV189" s="6">
        <v>6.4530212714872563</v>
      </c>
      <c r="FW189" s="6">
        <v>5.8822605919985778</v>
      </c>
      <c r="FX189" s="6">
        <v>5.7174860295097574</v>
      </c>
      <c r="FY189" s="6">
        <v>5.1802359981998229</v>
      </c>
      <c r="FZ189" s="6">
        <v>4.8876537512408005</v>
      </c>
      <c r="GA189" s="6" t="s">
        <v>220</v>
      </c>
      <c r="GB189" s="6" t="s">
        <v>220</v>
      </c>
      <c r="GC189" s="6" t="s">
        <v>220</v>
      </c>
      <c r="GD189" s="6" t="s">
        <v>220</v>
      </c>
      <c r="GE189" s="6" t="s">
        <v>220</v>
      </c>
      <c r="GF189" s="6" t="s">
        <v>220</v>
      </c>
      <c r="GG189" s="6" t="s">
        <v>220</v>
      </c>
      <c r="GH189" s="6" t="s">
        <v>220</v>
      </c>
      <c r="GI189" s="6" t="s">
        <v>220</v>
      </c>
      <c r="GJ189" s="6" t="s">
        <v>220</v>
      </c>
      <c r="GK189" s="6" t="s">
        <v>220</v>
      </c>
      <c r="GL189" s="6" t="s">
        <v>220</v>
      </c>
      <c r="GM189" s="5">
        <v>393167</v>
      </c>
      <c r="GN189" s="5">
        <v>390585</v>
      </c>
      <c r="GO189" s="5">
        <v>388063</v>
      </c>
      <c r="GP189" s="5">
        <v>395649</v>
      </c>
      <c r="GQ189" s="5">
        <v>393338</v>
      </c>
      <c r="GR189" s="5">
        <v>391209</v>
      </c>
      <c r="GS189" s="5">
        <v>389595</v>
      </c>
      <c r="GT189" s="5">
        <v>387561</v>
      </c>
      <c r="GU189" s="5">
        <v>385559</v>
      </c>
      <c r="GV189" s="5">
        <v>382666</v>
      </c>
      <c r="GW189" s="5">
        <v>382224</v>
      </c>
      <c r="GX189" s="5">
        <v>380348</v>
      </c>
      <c r="GY189" s="5">
        <v>378290</v>
      </c>
      <c r="GZ189" s="5">
        <v>372322</v>
      </c>
      <c r="HA189" s="5">
        <v>375849</v>
      </c>
      <c r="HB189" s="5">
        <v>371404</v>
      </c>
      <c r="HC189" s="5">
        <v>365363</v>
      </c>
      <c r="HD189" s="5">
        <v>359274</v>
      </c>
      <c r="HE189" s="5">
        <v>353568</v>
      </c>
      <c r="HF189" s="5">
        <v>348400</v>
      </c>
      <c r="HG189" s="5" t="s">
        <v>220</v>
      </c>
      <c r="HH189" s="5" t="s">
        <v>220</v>
      </c>
      <c r="HI189" s="5" t="s">
        <v>220</v>
      </c>
      <c r="HJ189" s="5" t="s">
        <v>220</v>
      </c>
      <c r="HK189" s="5" t="s">
        <v>220</v>
      </c>
      <c r="HL189" s="5" t="s">
        <v>220</v>
      </c>
      <c r="HM189" s="5" t="s">
        <v>220</v>
      </c>
      <c r="HN189" s="5" t="s">
        <v>220</v>
      </c>
      <c r="HO189" s="5" t="s">
        <v>220</v>
      </c>
      <c r="HP189" s="5" t="s">
        <v>220</v>
      </c>
      <c r="HQ189" s="5" t="s">
        <v>220</v>
      </c>
      <c r="HR189" s="5" t="s">
        <v>220</v>
      </c>
      <c r="HS189" s="5">
        <v>447493</v>
      </c>
      <c r="HT189" s="5">
        <v>444647</v>
      </c>
      <c r="HU189" s="5">
        <v>442246</v>
      </c>
      <c r="HV189" s="5">
        <v>450709</v>
      </c>
      <c r="HW189" s="5">
        <v>449143</v>
      </c>
      <c r="HX189" s="5">
        <v>447077</v>
      </c>
      <c r="HY189" s="5">
        <v>445266</v>
      </c>
      <c r="HZ189" s="5">
        <v>443117</v>
      </c>
      <c r="IA189" s="5">
        <v>440830</v>
      </c>
      <c r="IB189" s="5">
        <v>437760</v>
      </c>
      <c r="IC189" s="5">
        <v>437319</v>
      </c>
      <c r="ID189" s="5">
        <v>435380</v>
      </c>
      <c r="IE189" s="5">
        <v>432810</v>
      </c>
      <c r="IF189" s="5">
        <v>425220</v>
      </c>
      <c r="IG189" s="5">
        <v>422164</v>
      </c>
      <c r="IH189" s="5">
        <v>418125</v>
      </c>
      <c r="II189" s="5">
        <v>411549</v>
      </c>
      <c r="IJ189" s="5">
        <v>403850</v>
      </c>
      <c r="IK189" s="5">
        <v>397502</v>
      </c>
      <c r="IL189" s="5">
        <v>391387</v>
      </c>
      <c r="IM189" s="5" t="s">
        <v>220</v>
      </c>
      <c r="IN189" s="5" t="s">
        <v>220</v>
      </c>
      <c r="IO189" s="5" t="s">
        <v>220</v>
      </c>
      <c r="IP189" s="5" t="s">
        <v>220</v>
      </c>
      <c r="IQ189" s="5" t="s">
        <v>220</v>
      </c>
      <c r="IR189" s="5" t="s">
        <v>220</v>
      </c>
      <c r="IS189" s="5" t="s">
        <v>220</v>
      </c>
      <c r="IT189" s="5" t="s">
        <v>220</v>
      </c>
      <c r="IU189" s="5" t="s">
        <v>220</v>
      </c>
      <c r="IV189" s="5" t="s">
        <v>220</v>
      </c>
      <c r="IW189" s="5" t="s">
        <v>220</v>
      </c>
      <c r="IX189" s="5" t="s">
        <v>220</v>
      </c>
      <c r="IY189">
        <v>10758317</v>
      </c>
      <c r="IZ189">
        <v>11067870</v>
      </c>
      <c r="JA189">
        <v>10779183</v>
      </c>
      <c r="JB189">
        <v>11147174</v>
      </c>
      <c r="JC189">
        <v>10853583</v>
      </c>
      <c r="JD189">
        <v>10820632</v>
      </c>
      <c r="JE189">
        <v>10825706</v>
      </c>
      <c r="JF189">
        <v>10881593</v>
      </c>
      <c r="JG189">
        <v>10888140</v>
      </c>
      <c r="JH189">
        <v>10794909</v>
      </c>
      <c r="JI189">
        <v>10402358</v>
      </c>
      <c r="JJ189">
        <v>10892005</v>
      </c>
      <c r="JK189">
        <v>11105522</v>
      </c>
      <c r="JL189">
        <v>11028158</v>
      </c>
      <c r="JM189">
        <v>11066020</v>
      </c>
      <c r="JN189">
        <v>10778889</v>
      </c>
      <c r="JO189">
        <v>10701073</v>
      </c>
      <c r="JP189">
        <v>10602527</v>
      </c>
      <c r="JQ189">
        <v>10236773</v>
      </c>
      <c r="JR189">
        <v>10208129</v>
      </c>
      <c r="JS189" t="s">
        <v>220</v>
      </c>
      <c r="JT189" t="s">
        <v>220</v>
      </c>
      <c r="JU189" t="s">
        <v>220</v>
      </c>
      <c r="JV189" t="s">
        <v>220</v>
      </c>
      <c r="JW189" t="s">
        <v>220</v>
      </c>
      <c r="JX189" t="s">
        <v>220</v>
      </c>
      <c r="JY189" t="s">
        <v>220</v>
      </c>
      <c r="JZ189" t="s">
        <v>220</v>
      </c>
      <c r="KA189" t="s">
        <v>220</v>
      </c>
      <c r="KB189" t="s">
        <v>220</v>
      </c>
      <c r="KC189" t="s">
        <v>220</v>
      </c>
      <c r="KD189" t="s">
        <v>220</v>
      </c>
    </row>
  </sheetData>
  <autoFilter ref="A1:KD189" xr:uid="{BEFC2594-A829-4B20-9EF8-3A52B2FB4461}">
    <filterColumn colId="0">
      <filters>
        <filter val="Southern California Edison Company"/>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dc:creator>
  <cp:lastModifiedBy>Marshall</cp:lastModifiedBy>
  <dcterms:created xsi:type="dcterms:W3CDTF">2021-01-05T00:45:34Z</dcterms:created>
  <dcterms:modified xsi:type="dcterms:W3CDTF">2021-02-12T20:43:08Z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{33DF75EF-B1C1-4699-BA24-F62829270BEC}</vt:lpwstr>
  </property>
</Properties>
</file>