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  <sheet name="DROP cashflow" sheetId="25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3" i="25" l="1"/>
  <c r="U54" i="25"/>
  <c r="U55" i="25"/>
  <c r="U56" i="25"/>
  <c r="U57" i="25"/>
  <c r="U58" i="25"/>
  <c r="U59" i="25"/>
  <c r="U60" i="25"/>
  <c r="W60" i="25" s="1"/>
  <c r="U61" i="25"/>
  <c r="U62" i="25"/>
  <c r="U63" i="25"/>
  <c r="U64" i="25"/>
  <c r="U65" i="25"/>
  <c r="U66" i="25"/>
  <c r="U67" i="25"/>
  <c r="U68" i="25"/>
  <c r="V68" i="25" s="1"/>
  <c r="U69" i="25"/>
  <c r="U70" i="25"/>
  <c r="U71" i="25"/>
  <c r="U72" i="25"/>
  <c r="U73" i="25"/>
  <c r="U74" i="25"/>
  <c r="U75" i="25"/>
  <c r="U76" i="25"/>
  <c r="W76" i="25" s="1"/>
  <c r="U77" i="25"/>
  <c r="U78" i="25"/>
  <c r="U79" i="25"/>
  <c r="U80" i="25"/>
  <c r="U81" i="25"/>
  <c r="U82" i="25"/>
  <c r="U83" i="25"/>
  <c r="U84" i="25"/>
  <c r="W84" i="25" s="1"/>
  <c r="U85" i="25"/>
  <c r="U86" i="25"/>
  <c r="U87" i="25"/>
  <c r="U88" i="25"/>
  <c r="U89" i="25"/>
  <c r="U90" i="25"/>
  <c r="U91" i="25"/>
  <c r="U92" i="25"/>
  <c r="W92" i="25" s="1"/>
  <c r="U93" i="25"/>
  <c r="U94" i="25"/>
  <c r="U95" i="25"/>
  <c r="U96" i="25"/>
  <c r="U97" i="25"/>
  <c r="U98" i="25"/>
  <c r="U99" i="25"/>
  <c r="U100" i="25"/>
  <c r="W100" i="25" s="1"/>
  <c r="U101" i="25"/>
  <c r="U102" i="25"/>
  <c r="U103" i="25"/>
  <c r="U104" i="25"/>
  <c r="U105" i="25"/>
  <c r="U106" i="25"/>
  <c r="U52" i="25"/>
  <c r="V51" i="25"/>
  <c r="V52" i="25"/>
  <c r="V43" i="25"/>
  <c r="V50" i="25"/>
  <c r="V42" i="25"/>
  <c r="T58" i="25"/>
  <c r="W58" i="25" s="1"/>
  <c r="T59" i="25"/>
  <c r="T60" i="25"/>
  <c r="T61" i="25"/>
  <c r="T62" i="25"/>
  <c r="T63" i="25"/>
  <c r="W63" i="25" s="1"/>
  <c r="T64" i="25"/>
  <c r="T65" i="25"/>
  <c r="T66" i="25"/>
  <c r="W66" i="25" s="1"/>
  <c r="T67" i="25"/>
  <c r="T68" i="25"/>
  <c r="T69" i="25"/>
  <c r="T70" i="25"/>
  <c r="T71" i="25"/>
  <c r="W71" i="25" s="1"/>
  <c r="T72" i="25"/>
  <c r="T73" i="25"/>
  <c r="W73" i="25" s="1"/>
  <c r="T74" i="25"/>
  <c r="W74" i="25" s="1"/>
  <c r="T75" i="25"/>
  <c r="T76" i="25"/>
  <c r="T77" i="25"/>
  <c r="T78" i="25"/>
  <c r="T79" i="25"/>
  <c r="W79" i="25" s="1"/>
  <c r="T80" i="25"/>
  <c r="T81" i="25"/>
  <c r="T82" i="25"/>
  <c r="W82" i="25" s="1"/>
  <c r="T83" i="25"/>
  <c r="T84" i="25"/>
  <c r="T85" i="25"/>
  <c r="T86" i="25"/>
  <c r="T87" i="25"/>
  <c r="W87" i="25" s="1"/>
  <c r="T88" i="25"/>
  <c r="T89" i="25"/>
  <c r="W89" i="25" s="1"/>
  <c r="T90" i="25"/>
  <c r="W90" i="25" s="1"/>
  <c r="T91" i="25"/>
  <c r="T92" i="25"/>
  <c r="T93" i="25"/>
  <c r="T94" i="25"/>
  <c r="T95" i="25"/>
  <c r="W95" i="25" s="1"/>
  <c r="T96" i="25"/>
  <c r="T97" i="25"/>
  <c r="T98" i="25"/>
  <c r="W98" i="25" s="1"/>
  <c r="T99" i="25"/>
  <c r="T100" i="25"/>
  <c r="T101" i="25"/>
  <c r="T102" i="25"/>
  <c r="T103" i="25"/>
  <c r="T104" i="25"/>
  <c r="T105" i="25"/>
  <c r="W105" i="25" s="1"/>
  <c r="T106" i="25"/>
  <c r="W106" i="25" s="1"/>
  <c r="T52" i="25"/>
  <c r="T53" i="25"/>
  <c r="T54" i="25"/>
  <c r="T55" i="25"/>
  <c r="T56" i="25"/>
  <c r="W56" i="25" s="1"/>
  <c r="T57" i="25"/>
  <c r="W57" i="25" s="1"/>
  <c r="S59" i="25"/>
  <c r="S60" i="25"/>
  <c r="S61" i="25"/>
  <c r="V61" i="25" s="1"/>
  <c r="S62" i="25"/>
  <c r="S63" i="25"/>
  <c r="S64" i="25"/>
  <c r="S65" i="25"/>
  <c r="S66" i="25"/>
  <c r="V66" i="25" s="1"/>
  <c r="S67" i="25"/>
  <c r="S68" i="25"/>
  <c r="S69" i="25"/>
  <c r="V69" i="25" s="1"/>
  <c r="S70" i="25"/>
  <c r="S71" i="25"/>
  <c r="S72" i="25"/>
  <c r="S73" i="25"/>
  <c r="S74" i="25"/>
  <c r="V74" i="25" s="1"/>
  <c r="S75" i="25"/>
  <c r="S76" i="25"/>
  <c r="S77" i="25"/>
  <c r="V77" i="25" s="1"/>
  <c r="S78" i="25"/>
  <c r="S79" i="25"/>
  <c r="S80" i="25"/>
  <c r="S81" i="25"/>
  <c r="S82" i="25"/>
  <c r="V82" i="25" s="1"/>
  <c r="S83" i="25"/>
  <c r="S84" i="25"/>
  <c r="S85" i="25"/>
  <c r="V85" i="25" s="1"/>
  <c r="S86" i="25"/>
  <c r="S87" i="25"/>
  <c r="S88" i="25"/>
  <c r="S89" i="25"/>
  <c r="S90" i="25"/>
  <c r="V90" i="25" s="1"/>
  <c r="S91" i="25"/>
  <c r="S92" i="25"/>
  <c r="S93" i="25"/>
  <c r="V93" i="25" s="1"/>
  <c r="S94" i="25"/>
  <c r="S95" i="25"/>
  <c r="S96" i="25"/>
  <c r="S97" i="25"/>
  <c r="S98" i="25"/>
  <c r="V98" i="25" s="1"/>
  <c r="S99" i="25"/>
  <c r="S100" i="25"/>
  <c r="S101" i="25"/>
  <c r="S102" i="25"/>
  <c r="S103" i="25"/>
  <c r="S104" i="25"/>
  <c r="S105" i="25"/>
  <c r="V105" i="25" s="1"/>
  <c r="S106" i="25"/>
  <c r="V106" i="25" s="1"/>
  <c r="S58" i="25"/>
  <c r="V58" i="25"/>
  <c r="S57" i="25"/>
  <c r="Q53" i="25"/>
  <c r="Q54" i="25"/>
  <c r="Q55" i="25"/>
  <c r="Q56" i="25"/>
  <c r="R52" i="25"/>
  <c r="R53" i="25" s="1"/>
  <c r="R54" i="25" s="1"/>
  <c r="R55" i="25" s="1"/>
  <c r="R56" i="25" s="1"/>
  <c r="Q52" i="25"/>
  <c r="W104" i="25"/>
  <c r="V104" i="25"/>
  <c r="W103" i="25"/>
  <c r="V103" i="25"/>
  <c r="V102" i="25"/>
  <c r="W102" i="25"/>
  <c r="W101" i="25"/>
  <c r="V101" i="25"/>
  <c r="W99" i="25"/>
  <c r="V99" i="25"/>
  <c r="W97" i="25"/>
  <c r="V97" i="25"/>
  <c r="W96" i="25"/>
  <c r="V96" i="25"/>
  <c r="V95" i="25"/>
  <c r="V94" i="25"/>
  <c r="W94" i="25"/>
  <c r="W93" i="25"/>
  <c r="W91" i="25"/>
  <c r="V91" i="25"/>
  <c r="V89" i="25"/>
  <c r="W88" i="25"/>
  <c r="V88" i="25"/>
  <c r="V87" i="25"/>
  <c r="V86" i="25"/>
  <c r="W85" i="25"/>
  <c r="V83" i="25"/>
  <c r="W83" i="25"/>
  <c r="W81" i="25"/>
  <c r="V81" i="25"/>
  <c r="W80" i="25"/>
  <c r="V80" i="25"/>
  <c r="V79" i="25"/>
  <c r="V78" i="25"/>
  <c r="W77" i="25"/>
  <c r="V75" i="25"/>
  <c r="W75" i="25"/>
  <c r="V73" i="25"/>
  <c r="W72" i="25"/>
  <c r="V72" i="25"/>
  <c r="V71" i="25"/>
  <c r="V70" i="25"/>
  <c r="W69" i="25"/>
  <c r="W68" i="25"/>
  <c r="V67" i="25"/>
  <c r="W67" i="25"/>
  <c r="W65" i="25"/>
  <c r="V65" i="25"/>
  <c r="W64" i="25"/>
  <c r="V64" i="25"/>
  <c r="V63" i="25"/>
  <c r="V62" i="25"/>
  <c r="W61" i="25"/>
  <c r="V59" i="25"/>
  <c r="W59" i="25"/>
  <c r="V57" i="25"/>
  <c r="V56" i="25"/>
  <c r="W55" i="25"/>
  <c r="V55" i="25"/>
  <c r="W54" i="25"/>
  <c r="W53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H38" i="25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E8" i="25"/>
  <c r="E9" i="25" s="1"/>
  <c r="E10" i="25" s="1"/>
  <c r="E11" i="25" s="1"/>
  <c r="E12" i="25" s="1"/>
  <c r="E13" i="25" s="1"/>
  <c r="E14" i="25" s="1"/>
  <c r="E15" i="25" s="1"/>
  <c r="E16" i="25" s="1"/>
  <c r="E17" i="25" s="1"/>
  <c r="V76" i="25" l="1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F28" i="13"/>
  <c r="F29" i="13" s="1"/>
  <c r="F30" i="13" s="1"/>
  <c r="F31" i="13" s="1"/>
  <c r="F32" i="13" s="1"/>
  <c r="F33" i="13" s="1"/>
  <c r="F34" i="13" s="1"/>
  <c r="F35" i="13" s="1"/>
  <c r="F36" i="13" s="1"/>
  <c r="F37" i="13" s="1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 s="1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V108" i="25" l="1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V109" i="25" l="1"/>
  <c r="P43" i="25"/>
  <c r="O43" i="25"/>
  <c r="D45" i="25"/>
  <c r="N44" i="25"/>
  <c r="E20" i="25"/>
  <c r="I19" i="25"/>
  <c r="P44" i="25" l="1"/>
  <c r="O44" i="25"/>
  <c r="D46" i="25"/>
  <c r="N45" i="25"/>
  <c r="E21" i="25"/>
  <c r="I20" i="25"/>
  <c r="P45" i="25" l="1"/>
  <c r="O45" i="25"/>
  <c r="D47" i="25"/>
  <c r="N46" i="25"/>
  <c r="E22" i="25"/>
  <c r="I21" i="25"/>
  <c r="P46" i="25" l="1"/>
  <c r="O46" i="25"/>
  <c r="D48" i="25"/>
  <c r="N47" i="25"/>
  <c r="E23" i="25"/>
  <c r="I22" i="25"/>
  <c r="P47" i="25" l="1"/>
  <c r="O47" i="25"/>
  <c r="D49" i="25"/>
  <c r="N48" i="25"/>
  <c r="E24" i="25"/>
  <c r="I23" i="25"/>
  <c r="O48" i="25" l="1"/>
  <c r="P48" i="25"/>
  <c r="D50" i="25"/>
  <c r="N49" i="25"/>
  <c r="E25" i="25"/>
  <c r="I24" i="25"/>
  <c r="O49" i="25" l="1"/>
  <c r="P49" i="25"/>
  <c r="D51" i="25"/>
  <c r="N50" i="25"/>
  <c r="E26" i="25"/>
  <c r="I25" i="25"/>
  <c r="P50" i="25" l="1"/>
  <c r="O50" i="25"/>
  <c r="D52" i="25"/>
  <c r="N51" i="25"/>
  <c r="E27" i="25"/>
  <c r="I26" i="25"/>
  <c r="P51" i="25" l="1"/>
  <c r="O51" i="25"/>
  <c r="D53" i="25"/>
  <c r="N52" i="25"/>
  <c r="E28" i="25"/>
  <c r="I27" i="25"/>
  <c r="P52" i="25" l="1"/>
  <c r="O52" i="25"/>
  <c r="D54" i="25"/>
  <c r="N53" i="25"/>
  <c r="E29" i="25"/>
  <c r="I28" i="25"/>
  <c r="P53" i="25" l="1"/>
  <c r="O53" i="25"/>
  <c r="D55" i="25"/>
  <c r="N54" i="25"/>
  <c r="E30" i="25"/>
  <c r="I29" i="25"/>
  <c r="P54" i="25" l="1"/>
  <c r="O54" i="25"/>
  <c r="D56" i="25"/>
  <c r="N55" i="25"/>
  <c r="E31" i="25"/>
  <c r="I30" i="25"/>
  <c r="O55" i="25" l="1"/>
  <c r="P55" i="25"/>
  <c r="D57" i="25"/>
  <c r="N56" i="25"/>
  <c r="E32" i="25"/>
  <c r="I31" i="25"/>
  <c r="P56" i="25" l="1"/>
  <c r="O56" i="25"/>
  <c r="D58" i="25"/>
  <c r="N57" i="25"/>
  <c r="E33" i="25"/>
  <c r="I32" i="25"/>
  <c r="O57" i="25" l="1"/>
  <c r="P57" i="25"/>
  <c r="D59" i="25"/>
  <c r="N58" i="25"/>
  <c r="E34" i="25"/>
  <c r="I33" i="25"/>
  <c r="P58" i="25" l="1"/>
  <c r="O58" i="25"/>
  <c r="D60" i="25"/>
  <c r="N59" i="25"/>
  <c r="E35" i="25"/>
  <c r="I34" i="25"/>
  <c r="P59" i="25" l="1"/>
  <c r="O59" i="25"/>
  <c r="D61" i="25"/>
  <c r="N60" i="25"/>
  <c r="E36" i="25"/>
  <c r="I35" i="25"/>
  <c r="P60" i="25" l="1"/>
  <c r="O60" i="25"/>
  <c r="D62" i="25"/>
  <c r="N61" i="25"/>
  <c r="E37" i="25"/>
  <c r="I36" i="25"/>
  <c r="P61" i="25" l="1"/>
  <c r="O61" i="25"/>
  <c r="D63" i="25"/>
  <c r="N62" i="25"/>
  <c r="E38" i="25"/>
  <c r="I37" i="25"/>
  <c r="P62" i="25" l="1"/>
  <c r="O62" i="25"/>
  <c r="D64" i="25"/>
  <c r="N63" i="25"/>
  <c r="E39" i="25"/>
  <c r="I38" i="25"/>
  <c r="P63" i="25" l="1"/>
  <c r="O63" i="25"/>
  <c r="D65" i="25"/>
  <c r="N64" i="25"/>
  <c r="E40" i="25"/>
  <c r="I39" i="25"/>
  <c r="O64" i="25" l="1"/>
  <c r="P64" i="25"/>
  <c r="D66" i="25"/>
  <c r="N65" i="25"/>
  <c r="E41" i="25"/>
  <c r="I40" i="25"/>
  <c r="O65" i="25" l="1"/>
  <c r="P65" i="25"/>
  <c r="D67" i="25"/>
  <c r="N66" i="25"/>
  <c r="E42" i="25"/>
  <c r="I41" i="25"/>
  <c r="P66" i="25" l="1"/>
  <c r="O66" i="25"/>
  <c r="D68" i="25"/>
  <c r="N67" i="25"/>
  <c r="E43" i="25"/>
  <c r="M60" i="25"/>
  <c r="M64" i="25"/>
  <c r="M68" i="25"/>
  <c r="M72" i="25"/>
  <c r="M76" i="25"/>
  <c r="M80" i="25"/>
  <c r="M84" i="25"/>
  <c r="M88" i="25"/>
  <c r="M92" i="25"/>
  <c r="M96" i="25"/>
  <c r="M100" i="25"/>
  <c r="M104" i="25"/>
  <c r="M46" i="25"/>
  <c r="M54" i="25"/>
  <c r="L51" i="25"/>
  <c r="J42" i="25"/>
  <c r="K42" i="25" s="1"/>
  <c r="L58" i="25"/>
  <c r="L66" i="25"/>
  <c r="L74" i="25"/>
  <c r="L82" i="25"/>
  <c r="L90" i="25"/>
  <c r="L98" i="25"/>
  <c r="L106" i="25"/>
  <c r="M57" i="25"/>
  <c r="L72" i="25"/>
  <c r="L92" i="25"/>
  <c r="M45" i="25"/>
  <c r="J46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M47" i="25"/>
  <c r="M55" i="25"/>
  <c r="L52" i="25"/>
  <c r="I42" i="25"/>
  <c r="L62" i="25"/>
  <c r="L70" i="25"/>
  <c r="L78" i="25"/>
  <c r="L86" i="25"/>
  <c r="L94" i="25"/>
  <c r="L102" i="25"/>
  <c r="M49" i="25"/>
  <c r="L54" i="25"/>
  <c r="L48" i="25"/>
  <c r="L60" i="25"/>
  <c r="L68" i="25"/>
  <c r="L80" i="25"/>
  <c r="L88" i="25"/>
  <c r="L104" i="25"/>
  <c r="M53" i="25"/>
  <c r="M61" i="25"/>
  <c r="M65" i="25"/>
  <c r="M69" i="25"/>
  <c r="M73" i="25"/>
  <c r="M77" i="25"/>
  <c r="M81" i="25"/>
  <c r="M85" i="25"/>
  <c r="M89" i="25"/>
  <c r="M93" i="25"/>
  <c r="M97" i="25"/>
  <c r="M101" i="25"/>
  <c r="M105" i="25"/>
  <c r="M48" i="25"/>
  <c r="M56" i="25"/>
  <c r="L53" i="25"/>
  <c r="M58" i="25"/>
  <c r="M62" i="25"/>
  <c r="M66" i="25"/>
  <c r="M70" i="25"/>
  <c r="M74" i="25"/>
  <c r="M78" i="25"/>
  <c r="M82" i="25"/>
  <c r="M86" i="25"/>
  <c r="M90" i="25"/>
  <c r="M94" i="25"/>
  <c r="M98" i="25"/>
  <c r="M102" i="25"/>
  <c r="M106" i="25"/>
  <c r="M50" i="25"/>
  <c r="M42" i="25"/>
  <c r="L55" i="25"/>
  <c r="J43" i="25"/>
  <c r="M59" i="25"/>
  <c r="M63" i="25"/>
  <c r="M71" i="25"/>
  <c r="M79" i="25"/>
  <c r="M91" i="25"/>
  <c r="M99" i="25"/>
  <c r="M103" i="25"/>
  <c r="M52" i="25"/>
  <c r="J45" i="25"/>
  <c r="L76" i="25"/>
  <c r="L96" i="25"/>
  <c r="L50" i="25"/>
  <c r="L59" i="25"/>
  <c r="L63" i="25"/>
  <c r="L67" i="25"/>
  <c r="L71" i="25"/>
  <c r="L75" i="25"/>
  <c r="L79" i="25"/>
  <c r="L83" i="25"/>
  <c r="L87" i="25"/>
  <c r="L91" i="25"/>
  <c r="L95" i="25"/>
  <c r="L99" i="25"/>
  <c r="L103" i="25"/>
  <c r="M43" i="25"/>
  <c r="M51" i="25"/>
  <c r="L57" i="25"/>
  <c r="L56" i="25"/>
  <c r="J44" i="25"/>
  <c r="M67" i="25"/>
  <c r="M75" i="25"/>
  <c r="M83" i="25"/>
  <c r="M87" i="25"/>
  <c r="M95" i="25"/>
  <c r="M44" i="25"/>
  <c r="L49" i="25"/>
  <c r="L64" i="25"/>
  <c r="L84" i="25"/>
  <c r="L100" i="25"/>
  <c r="P67" i="25" l="1"/>
  <c r="O67" i="25"/>
  <c r="D69" i="25"/>
  <c r="N68" i="25"/>
  <c r="K43" i="25"/>
  <c r="K44" i="25" s="1"/>
  <c r="K45" i="25" s="1"/>
  <c r="K46" i="25" s="1"/>
  <c r="L47" i="25" s="1"/>
  <c r="E44" i="25"/>
  <c r="I43" i="25"/>
  <c r="P68" i="25" l="1"/>
  <c r="O68" i="25"/>
  <c r="D70" i="25"/>
  <c r="N69" i="25"/>
  <c r="E45" i="25"/>
  <c r="I44" i="25"/>
  <c r="P69" i="25" l="1"/>
  <c r="O69" i="25"/>
  <c r="D71" i="25"/>
  <c r="N70" i="25"/>
  <c r="E46" i="25"/>
  <c r="I45" i="25"/>
  <c r="P70" i="25" l="1"/>
  <c r="O70" i="25"/>
  <c r="D72" i="25"/>
  <c r="N71" i="25"/>
  <c r="E47" i="25"/>
  <c r="I46" i="25"/>
  <c r="O71" i="25" l="1"/>
  <c r="P71" i="25"/>
  <c r="D73" i="25"/>
  <c r="N72" i="25"/>
  <c r="E48" i="25"/>
  <c r="I47" i="25"/>
  <c r="P72" i="25" l="1"/>
  <c r="O72" i="25"/>
  <c r="D74" i="25"/>
  <c r="N73" i="25"/>
  <c r="E49" i="25"/>
  <c r="I48" i="25"/>
  <c r="O73" i="25" l="1"/>
  <c r="P73" i="25"/>
  <c r="D75" i="25"/>
  <c r="N74" i="25"/>
  <c r="E50" i="25"/>
  <c r="I49" i="25"/>
  <c r="P74" i="25" l="1"/>
  <c r="O74" i="25"/>
  <c r="D76" i="25"/>
  <c r="N75" i="25"/>
  <c r="E51" i="25"/>
  <c r="I50" i="25"/>
  <c r="P75" i="25" l="1"/>
  <c r="O75" i="25"/>
  <c r="D77" i="25"/>
  <c r="N76" i="25"/>
  <c r="E52" i="25"/>
  <c r="I51" i="25"/>
  <c r="P76" i="25" l="1"/>
  <c r="O76" i="25"/>
  <c r="D78" i="25"/>
  <c r="N77" i="25"/>
  <c r="E53" i="25"/>
  <c r="I52" i="25"/>
  <c r="P77" i="25" l="1"/>
  <c r="O77" i="25"/>
  <c r="D79" i="25"/>
  <c r="N78" i="25"/>
  <c r="E54" i="25"/>
  <c r="I53" i="25"/>
  <c r="P78" i="25" l="1"/>
  <c r="O78" i="25"/>
  <c r="D80" i="25"/>
  <c r="N79" i="25"/>
  <c r="E55" i="25"/>
  <c r="I54" i="25"/>
  <c r="P79" i="25" l="1"/>
  <c r="O79" i="25"/>
  <c r="D81" i="25"/>
  <c r="N80" i="25"/>
  <c r="E56" i="25"/>
  <c r="I55" i="25"/>
  <c r="O80" i="25" l="1"/>
  <c r="P80" i="25"/>
  <c r="D82" i="25"/>
  <c r="N81" i="25"/>
  <c r="E57" i="25"/>
  <c r="I57" i="25" s="1"/>
  <c r="I56" i="25"/>
  <c r="O81" i="25" l="1"/>
  <c r="P81" i="25"/>
  <c r="D83" i="25"/>
  <c r="N82" i="25"/>
  <c r="P82" i="25" l="1"/>
  <c r="O82" i="25"/>
  <c r="D84" i="25"/>
  <c r="N83" i="25"/>
  <c r="P83" i="25" l="1"/>
  <c r="O83" i="25"/>
  <c r="D85" i="25"/>
  <c r="N84" i="25"/>
  <c r="P84" i="25" l="1"/>
  <c r="O84" i="25"/>
  <c r="D86" i="25"/>
  <c r="N85" i="25"/>
  <c r="P85" i="25" l="1"/>
  <c r="O85" i="25"/>
  <c r="D87" i="25"/>
  <c r="N86" i="25"/>
  <c r="P86" i="25" l="1"/>
  <c r="O86" i="25"/>
  <c r="D88" i="25"/>
  <c r="N87" i="25"/>
  <c r="O87" i="25" l="1"/>
  <c r="P87" i="25"/>
  <c r="D89" i="25"/>
  <c r="N88" i="25"/>
  <c r="P88" i="25" l="1"/>
  <c r="O88" i="25"/>
  <c r="D90" i="25"/>
  <c r="N89" i="25"/>
  <c r="O89" i="25" l="1"/>
  <c r="P89" i="25"/>
  <c r="D91" i="25"/>
  <c r="N90" i="25"/>
  <c r="P90" i="25" l="1"/>
  <c r="O90" i="25"/>
  <c r="D92" i="25"/>
  <c r="N91" i="25"/>
  <c r="P91" i="25" l="1"/>
  <c r="O91" i="25"/>
  <c r="D93" i="25"/>
  <c r="N92" i="25"/>
  <c r="O92" i="25" l="1"/>
  <c r="P92" i="25"/>
  <c r="D94" i="25"/>
  <c r="N93" i="25"/>
  <c r="P93" i="25" l="1"/>
  <c r="O93" i="25"/>
  <c r="D95" i="25"/>
  <c r="N94" i="25"/>
  <c r="P94" i="25" l="1"/>
  <c r="O94" i="25"/>
  <c r="D96" i="25"/>
  <c r="N95" i="25"/>
  <c r="O95" i="25" l="1"/>
  <c r="P95" i="25"/>
  <c r="D97" i="25"/>
  <c r="N96" i="25"/>
  <c r="O96" i="25" l="1"/>
  <c r="P96" i="25"/>
  <c r="D98" i="25"/>
  <c r="N97" i="25"/>
  <c r="O97" i="25" l="1"/>
  <c r="P97" i="25"/>
  <c r="D99" i="25"/>
  <c r="N98" i="25"/>
  <c r="P98" i="25" l="1"/>
  <c r="O98" i="25"/>
  <c r="D100" i="25"/>
  <c r="N99" i="25"/>
  <c r="P99" i="25" l="1"/>
  <c r="O99" i="25"/>
  <c r="D101" i="25"/>
  <c r="N100" i="25"/>
  <c r="P100" i="25" l="1"/>
  <c r="O100" i="25"/>
  <c r="D102" i="25"/>
  <c r="N101" i="25"/>
  <c r="P101" i="25" l="1"/>
  <c r="O101" i="25"/>
  <c r="D103" i="25"/>
  <c r="N102" i="25"/>
  <c r="P102" i="25" l="1"/>
  <c r="O102" i="25"/>
  <c r="D104" i="25"/>
  <c r="N103" i="25"/>
  <c r="O103" i="25" l="1"/>
  <c r="P103" i="25"/>
  <c r="D105" i="25"/>
  <c r="N104" i="25"/>
  <c r="O104" i="25" l="1"/>
  <c r="P104" i="25"/>
  <c r="D106" i="25"/>
  <c r="N106" i="25" s="1"/>
  <c r="N105" i="25"/>
  <c r="O105" i="25" l="1"/>
  <c r="P105" i="25"/>
  <c r="P106" i="25"/>
  <c r="P108" i="25" s="1"/>
  <c r="O106" i="25"/>
  <c r="O108" i="25" s="1"/>
  <c r="O109" i="25" s="1"/>
</calcChain>
</file>

<file path=xl/sharedStrings.xml><?xml version="1.0" encoding="utf-8"?>
<sst xmlns="http://schemas.openxmlformats.org/spreadsheetml/2006/main" count="302" uniqueCount="225">
  <si>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</si>
  <si>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</si>
  <si>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</si>
  <si>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</si>
  <si>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</si>
  <si>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</si>
  <si>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</si>
  <si>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</si>
  <si>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</si>
  <si>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</si>
  <si>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</si>
  <si>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</si>
  <si>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</si>
  <si>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</si>
  <si>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</si>
  <si>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</si>
  <si>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</si>
  <si>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</si>
  <si>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</si>
  <si>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</si>
  <si>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</si>
  <si>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</si>
  <si>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</si>
  <si>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</si>
  <si>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</si>
  <si>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</si>
  <si>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</si>
  <si>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</si>
  <si>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</si>
  <si>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</si>
  <si>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</si>
  <si>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</si>
  <si>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</si>
  <si>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</si>
  <si>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</si>
  <si>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</si>
  <si>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</si>
  <si>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</si>
  <si>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</si>
  <si>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</si>
  <si>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</si>
  <si>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</si>
  <si>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</si>
  <si>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</si>
  <si>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</si>
  <si>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</si>
  <si>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</si>
  <si>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</si>
  <si>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</si>
  <si>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</si>
  <si>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</si>
  <si>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</si>
  <si>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</si>
  <si>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</si>
  <si>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</si>
  <si>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</si>
  <si>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</si>
  <si>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</si>
  <si>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</si>
  <si>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</si>
  <si>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</si>
  <si>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</si>
  <si>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</si>
  <si>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</si>
  <si>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</si>
  <si>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</si>
  <si>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</si>
  <si>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</si>
  <si>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</si>
  <si>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</si>
  <si>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</si>
  <si>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</si>
  <si>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</si>
  <si>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</si>
  <si>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</si>
  <si>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</si>
  <si>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</si>
  <si>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</si>
  <si>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</si>
  <si>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</si>
  <si>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</si>
  <si>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</si>
  <si>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</si>
  <si>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</si>
  <si>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</si>
  <si>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</si>
  <si>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</si>
  <si>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</si>
  <si>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</si>
  <si>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</si>
  <si>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</si>
  <si>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</si>
  <si>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</si>
  <si>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</si>
  <si>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</si>
  <si>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</si>
  <si>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</si>
  <si>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</si>
  <si>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</si>
  <si>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</si>
  <si>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</si>
  <si>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</si>
  <si>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</si>
  <si>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</si>
  <si>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</si>
  <si>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</si>
  <si>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</si>
  <si>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</si>
  <si>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</si>
  <si>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</si>
  <si>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</si>
  <si>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</si>
  <si>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</si>
  <si>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</si>
  <si>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</si>
  <si>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</si>
  <si>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</si>
  <si>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</si>
  <si>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</si>
  <si>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</si>
  <si>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</si>
  <si>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</si>
  <si>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</si>
  <si>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</si>
  <si>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</si>
  <si>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</si>
  <si>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</si>
  <si>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</si>
  <si>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</si>
  <si>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</si>
  <si>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</si>
  <si>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</si>
  <si>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</si>
  <si>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</si>
  <si>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</si>
  <si>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</si>
  <si>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</si>
  <si>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</si>
  <si>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</si>
  <si>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</si>
  <si>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</si>
  <si>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</si>
  <si>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</si>
  <si>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</si>
  <si>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</si>
  <si>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</si>
  <si>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</si>
  <si>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</si>
  <si>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</si>
  <si>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</si>
  <si>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</si>
  <si>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</si>
  <si>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</si>
  <si>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</si>
  <si>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</si>
  <si>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</si>
  <si>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</si>
  <si>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</si>
  <si>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</si>
  <si>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</si>
  <si>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</si>
  <si>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</si>
  <si>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</si>
  <si>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</si>
  <si>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</si>
  <si>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</si>
  <si>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</si>
  <si>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</si>
  <si>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</si>
  <si>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</si>
  <si>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</si>
  <si>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</si>
  <si>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</si>
  <si>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</si>
  <si>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</si>
  <si>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</si>
  <si>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</si>
  <si>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</si>
  <si>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</si>
  <si>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</si>
  <si>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</si>
  <si>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</si>
  <si>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</si>
  <si>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</si>
  <si>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</si>
  <si>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</si>
  <si>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</si>
  <si>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</si>
  <si>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</si>
  <si>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</si>
  <si>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</si>
  <si>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</si>
  <si>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</si>
  <si>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</si>
  <si>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</si>
  <si>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</si>
  <si>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</si>
  <si>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</si>
  <si>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</si>
  <si>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</si>
  <si>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</si>
  <si>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</si>
  <si>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</si>
  <si>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</si>
  <si>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</si>
  <si>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</si>
  <si>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</si>
  <si>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</si>
  <si>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</si>
  <si>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>100% accrued retirement benefit
Not to sceed 50% Normal pension base</t>
  </si>
  <si>
    <t xml:space="preserve">50% of normal pension base </t>
  </si>
  <si>
    <t>yos&gt;=20</t>
  </si>
  <si>
    <t>100% accrued retirement benefit
Not to sceed 55% Normal pension base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</si>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</sst>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2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10</xdr:row>
      <xdr:rowOff>133350</xdr:rowOff>
    </xdr:from>
    <xdr:to>
      <xdr:col>3</xdr:col>
      <xdr:colOff>742164</xdr:colOff>
      <xdr:row>17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/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/>
        <xdr:cNvGrpSpPr/>
      </xdr:nvGrpSpPr>
      <xdr:grpSpPr>
        <a:xfrm>
          <a:off x="4019550" y="6924675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K42" sqref="K42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9" t="s">
        <v>91</v>
      </c>
      <c r="B5" s="110" t="s">
        <v>92</v>
      </c>
      <c r="C5" s="110"/>
      <c r="D5" s="110"/>
      <c r="E5" s="110" t="s">
        <v>93</v>
      </c>
      <c r="F5" s="110"/>
      <c r="G5" s="110"/>
    </row>
    <row r="6" spans="1:14" x14ac:dyDescent="0.25">
      <c r="A6" s="109"/>
      <c r="B6" s="57" t="s">
        <v>94</v>
      </c>
      <c r="C6" s="57" t="s">
        <v>95</v>
      </c>
      <c r="D6" s="58" t="s">
        <v>96</v>
      </c>
      <c r="E6" s="59" t="s">
        <v>94</v>
      </c>
      <c r="F6" s="57" t="s">
        <v>95</v>
      </c>
      <c r="G6" s="56" t="s">
        <v>96</v>
      </c>
    </row>
    <row r="7" spans="1:14" x14ac:dyDescent="0.25">
      <c r="A7" s="61" t="s">
        <v>97</v>
      </c>
      <c r="B7" s="62" t="s">
        <v>98</v>
      </c>
      <c r="C7" s="62" t="s">
        <v>99</v>
      </c>
      <c r="D7" s="62" t="s">
        <v>100</v>
      </c>
      <c r="E7" s="62" t="s">
        <v>101</v>
      </c>
      <c r="F7" s="62" t="s">
        <v>102</v>
      </c>
      <c r="G7" s="62" t="s">
        <v>103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4" workbookViewId="0">
      <selection activeCell="B32" sqref="B32:G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85</v>
      </c>
      <c r="B6" s="69" t="s">
        <v>111</v>
      </c>
      <c r="C6" s="69" t="s">
        <v>112</v>
      </c>
      <c r="D6" s="69" t="s">
        <v>113</v>
      </c>
      <c r="E6" s="69" t="s">
        <v>114</v>
      </c>
      <c r="F6" s="69" t="s">
        <v>115</v>
      </c>
      <c r="G6" s="69" t="s">
        <v>116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7" t="s">
        <v>141</v>
      </c>
      <c r="B4" s="86" t="s">
        <v>140</v>
      </c>
      <c r="C4" s="8" t="s">
        <v>142</v>
      </c>
      <c r="D4" s="76" t="s">
        <v>123</v>
      </c>
      <c r="E4" s="14" t="s">
        <v>139</v>
      </c>
      <c r="F4" s="104" t="s">
        <v>124</v>
      </c>
      <c r="G4" s="106"/>
    </row>
    <row r="5" spans="1:7" ht="129" customHeight="1" x14ac:dyDescent="0.25">
      <c r="A5" s="67" t="s">
        <v>144</v>
      </c>
      <c r="B5" s="86" t="s">
        <v>140</v>
      </c>
      <c r="C5" s="8" t="s">
        <v>142</v>
      </c>
      <c r="D5" s="76" t="s">
        <v>146</v>
      </c>
      <c r="E5" s="14" t="s">
        <v>145</v>
      </c>
      <c r="F5" s="104" t="s">
        <v>147</v>
      </c>
      <c r="G5" s="104"/>
    </row>
    <row r="6" spans="1:7" ht="78" customHeight="1" x14ac:dyDescent="0.25">
      <c r="A6" s="111" t="s">
        <v>170</v>
      </c>
      <c r="B6" s="111"/>
      <c r="C6" s="111"/>
      <c r="D6" s="111"/>
      <c r="E6" s="111"/>
      <c r="F6" s="111"/>
      <c r="G6" s="111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M35" sqref="M35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79" t="s">
        <v>85</v>
      </c>
      <c r="B5" s="79" t="s">
        <v>149</v>
      </c>
      <c r="C5" s="79" t="s">
        <v>150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79" t="s">
        <v>97</v>
      </c>
      <c r="B5" s="79" t="s">
        <v>151</v>
      </c>
      <c r="C5" s="79" t="s">
        <v>152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B8" sqref="B8:G8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7" t="s">
        <v>129</v>
      </c>
      <c r="B4" s="112" t="s">
        <v>136</v>
      </c>
      <c r="C4" s="112"/>
      <c r="D4" s="112"/>
      <c r="E4" s="112"/>
      <c r="F4" s="112"/>
      <c r="G4" s="112"/>
    </row>
    <row r="5" spans="1:7" ht="114" customHeight="1" x14ac:dyDescent="0.25">
      <c r="A5" s="67" t="s">
        <v>128</v>
      </c>
      <c r="B5" s="105" t="s">
        <v>130</v>
      </c>
      <c r="C5" s="105"/>
      <c r="D5" s="105"/>
      <c r="E5" s="105"/>
      <c r="F5" s="105"/>
      <c r="G5" s="105"/>
    </row>
    <row r="7" spans="1:7" ht="304.5" customHeight="1" x14ac:dyDescent="0.25">
      <c r="A7" s="113" t="s">
        <v>221</v>
      </c>
      <c r="B7" s="16" t="s">
        <v>76</v>
      </c>
      <c r="C7" s="8" t="s">
        <v>75</v>
      </c>
      <c r="D7" s="104" t="s">
        <v>73</v>
      </c>
      <c r="E7" s="106"/>
      <c r="F7" s="8" t="s">
        <v>64</v>
      </c>
      <c r="G7" s="8" t="s">
        <v>74</v>
      </c>
    </row>
    <row r="8" spans="1:7" ht="142.5" customHeight="1" x14ac:dyDescent="0.25">
      <c r="A8" s="113"/>
      <c r="B8" s="114" t="s">
        <v>222</v>
      </c>
      <c r="C8" s="114"/>
      <c r="D8" s="114"/>
      <c r="E8" s="114"/>
      <c r="F8" s="114"/>
      <c r="G8" s="11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M29" sqref="M29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5" t="s">
        <v>88</v>
      </c>
      <c r="B3" s="23" t="s">
        <v>126</v>
      </c>
      <c r="C3" s="23"/>
      <c r="D3" s="23"/>
    </row>
    <row r="5" spans="1:5" x14ac:dyDescent="0.25">
      <c r="A5" s="82" t="s">
        <v>97</v>
      </c>
      <c r="B5" s="82" t="s">
        <v>131</v>
      </c>
      <c r="C5" s="82" t="s">
        <v>132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1.1000000000000001E-3</v>
      </c>
      <c r="D9" s="28"/>
      <c r="E9" s="28"/>
    </row>
    <row r="10" spans="1:5" x14ac:dyDescent="0.25">
      <c r="A10" s="84">
        <v>40</v>
      </c>
      <c r="B10" s="55">
        <v>1.5E-3</v>
      </c>
      <c r="C10" s="55">
        <v>2.8999999999999998E-3</v>
      </c>
      <c r="D10" s="28"/>
      <c r="E10" s="28"/>
    </row>
    <row r="11" spans="1:5" x14ac:dyDescent="0.25">
      <c r="A11" s="84">
        <v>45</v>
      </c>
      <c r="B11" s="55">
        <v>2.5999999999999999E-3</v>
      </c>
      <c r="C11" s="55">
        <v>4.5999999999999999E-3</v>
      </c>
      <c r="D11" s="28"/>
      <c r="E11" s="28"/>
    </row>
    <row r="12" spans="1:5" x14ac:dyDescent="0.25">
      <c r="A12" s="84">
        <v>50</v>
      </c>
      <c r="B12" s="55">
        <v>4.1999999999999997E-3</v>
      </c>
      <c r="C12" s="55">
        <v>5.6000000000000008E-3</v>
      </c>
      <c r="D12" s="28"/>
      <c r="E12" s="28"/>
    </row>
    <row r="13" spans="1:5" x14ac:dyDescent="0.25">
      <c r="A13" s="84">
        <v>55</v>
      </c>
      <c r="B13" s="55">
        <v>1.3999999999999999E-2</v>
      </c>
      <c r="C13" s="55">
        <v>1.0800000000000001E-2</v>
      </c>
      <c r="D13" s="28"/>
      <c r="E13" s="28"/>
    </row>
    <row r="14" spans="1:5" x14ac:dyDescent="0.25">
      <c r="A14" s="84">
        <v>60</v>
      </c>
      <c r="B14" s="55">
        <v>4.4000000000000004E-2</v>
      </c>
      <c r="C14" s="55">
        <v>1.4800000000000001E-2</v>
      </c>
      <c r="D14" s="28"/>
      <c r="E14" s="28"/>
    </row>
    <row r="21" spans="9:9" x14ac:dyDescent="0.25">
      <c r="I21" t="s">
        <v>133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topLeftCell="B1" workbookViewId="0">
      <selection activeCell="D6" sqref="D6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202</v>
      </c>
      <c r="D3" s="34" t="s">
        <v>68</v>
      </c>
      <c r="E3" s="34" t="s">
        <v>69</v>
      </c>
      <c r="F3" s="34" t="s">
        <v>203</v>
      </c>
      <c r="G3" s="34" t="s">
        <v>71</v>
      </c>
      <c r="H3" s="34" t="s">
        <v>72</v>
      </c>
    </row>
    <row r="4" spans="1:8" ht="63.75" customHeight="1" x14ac:dyDescent="0.25">
      <c r="A4" t="s">
        <v>206</v>
      </c>
      <c r="B4" s="98" t="s">
        <v>204</v>
      </c>
      <c r="C4" s="101" t="s">
        <v>208</v>
      </c>
      <c r="D4" s="101" t="s">
        <v>211</v>
      </c>
      <c r="E4" s="101" t="s">
        <v>214</v>
      </c>
      <c r="F4" s="101" t="s">
        <v>211</v>
      </c>
      <c r="G4" s="101" t="s">
        <v>211</v>
      </c>
    </row>
    <row r="5" spans="1:8" ht="63.75" customHeight="1" x14ac:dyDescent="0.25">
      <c r="B5" s="98" t="s">
        <v>205</v>
      </c>
      <c r="C5" s="101" t="s">
        <v>209</v>
      </c>
      <c r="D5" s="101" t="s">
        <v>212</v>
      </c>
      <c r="E5" s="115" t="s">
        <v>215</v>
      </c>
      <c r="F5" s="115"/>
      <c r="G5" s="101" t="s">
        <v>218</v>
      </c>
    </row>
    <row r="6" spans="1:8" ht="63.75" customHeight="1" x14ac:dyDescent="0.25">
      <c r="A6" s="97" t="s">
        <v>207</v>
      </c>
      <c r="B6" s="98" t="s">
        <v>204</v>
      </c>
      <c r="C6" s="101" t="s">
        <v>220</v>
      </c>
      <c r="D6" s="37" t="s">
        <v>216</v>
      </c>
      <c r="E6" s="115" t="s">
        <v>216</v>
      </c>
      <c r="F6" s="115"/>
      <c r="G6" s="101" t="s">
        <v>216</v>
      </c>
      <c r="H6" s="101" t="s">
        <v>216</v>
      </c>
    </row>
    <row r="7" spans="1:8" ht="63.75" customHeight="1" x14ac:dyDescent="0.25">
      <c r="A7" s="19"/>
      <c r="B7" s="98" t="s">
        <v>205</v>
      </c>
      <c r="C7" s="101" t="s">
        <v>210</v>
      </c>
      <c r="D7" s="101" t="s">
        <v>213</v>
      </c>
      <c r="E7" s="115" t="s">
        <v>217</v>
      </c>
      <c r="F7" s="115"/>
      <c r="G7" s="101" t="s">
        <v>217</v>
      </c>
      <c r="H7" s="101" t="s">
        <v>219</v>
      </c>
    </row>
    <row r="8" spans="1:8" ht="63.75" customHeight="1" x14ac:dyDescent="0.25">
      <c r="A8" s="19"/>
      <c r="B8" s="98"/>
      <c r="C8" s="101"/>
      <c r="D8" s="101"/>
      <c r="E8" s="102"/>
      <c r="F8" s="102"/>
      <c r="G8" s="101"/>
      <c r="H8" s="101"/>
    </row>
    <row r="9" spans="1:8" ht="126" customHeight="1" x14ac:dyDescent="0.25">
      <c r="A9" s="1" t="s">
        <v>66</v>
      </c>
      <c r="B9" s="36"/>
      <c r="C9" s="91" t="s">
        <v>143</v>
      </c>
      <c r="D9" s="99"/>
      <c r="E9" s="99"/>
      <c r="F9" s="99"/>
      <c r="G9" s="100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100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4" sqref="C24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148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D64" activePane="bottomRight" state="frozen"/>
      <selection pane="topRight" activeCell="C1" sqref="C1"/>
      <selection pane="bottomLeft" activeCell="A7" sqref="A7"/>
      <selection pane="bottomRight" activeCell="U108" sqref="U108"/>
    </sheetView>
  </sheetViews>
  <sheetFormatPr defaultRowHeight="15" x14ac:dyDescent="0.25"/>
  <cols>
    <col min="5" max="5" width="11.140625" customWidth="1"/>
    <col min="10" max="12" width="10.5703125" style="92" customWidth="1"/>
    <col min="13" max="13" width="12.5703125" style="92" customWidth="1"/>
    <col min="14" max="14" width="13.140625" customWidth="1"/>
    <col min="15" max="15" width="13.42578125" customWidth="1"/>
    <col min="17" max="17" width="12" style="92" customWidth="1"/>
    <col min="18" max="18" width="15.42578125" style="92" customWidth="1"/>
    <col min="19" max="19" width="15.140625" style="92" customWidth="1"/>
    <col min="20" max="20" width="12.5703125" style="92" customWidth="1"/>
    <col min="21" max="21" width="13.140625" customWidth="1"/>
    <col min="22" max="22" width="13.42578125" customWidth="1"/>
  </cols>
  <sheetData>
    <row r="2" spans="2:23" x14ac:dyDescent="0.25">
      <c r="B2" t="s">
        <v>195</v>
      </c>
      <c r="C2">
        <v>7.4999999999999997E-2</v>
      </c>
    </row>
    <row r="5" spans="2:23" x14ac:dyDescent="0.25">
      <c r="J5" s="116" t="s">
        <v>187</v>
      </c>
      <c r="K5" s="116"/>
      <c r="L5" s="116"/>
      <c r="M5" s="116"/>
      <c r="N5" s="116"/>
      <c r="O5" s="116"/>
      <c r="P5" s="116"/>
      <c r="Q5" s="116" t="s">
        <v>200</v>
      </c>
      <c r="R5" s="116"/>
      <c r="S5" s="116"/>
      <c r="T5" s="116"/>
      <c r="U5" s="116"/>
      <c r="V5" s="116"/>
      <c r="W5" s="116"/>
    </row>
    <row r="6" spans="2:23" x14ac:dyDescent="0.25">
      <c r="B6" t="s">
        <v>97</v>
      </c>
      <c r="C6" t="s">
        <v>193</v>
      </c>
      <c r="D6" t="s">
        <v>194</v>
      </c>
      <c r="E6" t="s">
        <v>186</v>
      </c>
      <c r="G6" t="s">
        <v>85</v>
      </c>
      <c r="H6" t="s">
        <v>185</v>
      </c>
      <c r="I6" t="s">
        <v>188</v>
      </c>
      <c r="J6" s="93" t="s">
        <v>189</v>
      </c>
      <c r="K6" s="93" t="s">
        <v>190</v>
      </c>
      <c r="L6" s="93" t="s">
        <v>191</v>
      </c>
      <c r="M6" s="93" t="s">
        <v>192</v>
      </c>
      <c r="N6" s="93" t="s">
        <v>196</v>
      </c>
      <c r="O6" s="93" t="s">
        <v>198</v>
      </c>
      <c r="P6" s="93" t="s">
        <v>199</v>
      </c>
      <c r="Q6" s="95" t="s">
        <v>189</v>
      </c>
      <c r="R6" s="95" t="s">
        <v>190</v>
      </c>
      <c r="S6" s="95" t="s">
        <v>191</v>
      </c>
      <c r="T6" s="95" t="s">
        <v>192</v>
      </c>
      <c r="U6" s="95" t="s">
        <v>196</v>
      </c>
      <c r="V6" s="95" t="s">
        <v>198</v>
      </c>
      <c r="W6" s="95" t="s">
        <v>199</v>
      </c>
    </row>
    <row r="7" spans="2:23" x14ac:dyDescent="0.25">
      <c r="B7">
        <v>20</v>
      </c>
      <c r="C7" s="94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2">
        <f>E$42</f>
        <v>6.7984261679476479</v>
      </c>
      <c r="K42" s="92">
        <f>J42</f>
        <v>6.7984261679476479</v>
      </c>
      <c r="L42" s="92">
        <v>0</v>
      </c>
      <c r="M42" s="92">
        <f>$E$42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2">
        <f t="shared" ref="J43:J46" si="4">E$42</f>
        <v>6.7984261679476479</v>
      </c>
      <c r="K43" s="92">
        <f>K42*1.05 +J43</f>
        <v>13.936773644292678</v>
      </c>
      <c r="L43" s="92">
        <v>0</v>
      </c>
      <c r="M43" s="92">
        <f t="shared" ref="M43:M106" si="5">$E$42</f>
        <v>6.7984261679476479</v>
      </c>
      <c r="N43">
        <f>D43/$D$42 *(1 +  $C$2)^(55-B43)</f>
        <v>0.92657547944186047</v>
      </c>
      <c r="O43">
        <f t="shared" ref="O43:O106" si="6">L43*N43</f>
        <v>0</v>
      </c>
      <c r="P43">
        <f t="shared" ref="P43:P106" si="7">M43*N43</f>
        <v>6.2992549860161819</v>
      </c>
      <c r="V43">
        <f t="shared" ref="V43:V106" si="8">S43*U43</f>
        <v>0</v>
      </c>
      <c r="W43">
        <f t="shared" ref="W43:W106" si="9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2">
        <f t="shared" si="4"/>
        <v>6.7984261679476479</v>
      </c>
      <c r="K44" s="92">
        <f>K43*1.05 + J44</f>
        <v>21.432038494454961</v>
      </c>
      <c r="L44" s="92">
        <v>0</v>
      </c>
      <c r="M44" s="92">
        <f t="shared" si="5"/>
        <v>6.7984261679476479</v>
      </c>
      <c r="N44">
        <f t="shared" ref="N44:N106" si="10">D44/$D$42 *(1 +  $C$2)^(55-B44)</f>
        <v>0.85822704223961699</v>
      </c>
      <c r="O44">
        <f t="shared" si="6"/>
        <v>0</v>
      </c>
      <c r="P44">
        <f t="shared" si="7"/>
        <v>5.8345931820021235</v>
      </c>
      <c r="V44">
        <f t="shared" si="8"/>
        <v>0</v>
      </c>
      <c r="W44">
        <f t="shared" si="9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2">
        <f t="shared" si="4"/>
        <v>6.7984261679476479</v>
      </c>
      <c r="K45" s="92">
        <f t="shared" ref="K45:K46" si="11">K44*1.05 + J45</f>
        <v>29.30206658712536</v>
      </c>
      <c r="L45" s="92">
        <v>0</v>
      </c>
      <c r="M45" s="92">
        <f t="shared" si="5"/>
        <v>6.7984261679476479</v>
      </c>
      <c r="N45">
        <f t="shared" si="10"/>
        <v>0.79458058133664</v>
      </c>
      <c r="O45">
        <f t="shared" si="6"/>
        <v>0</v>
      </c>
      <c r="P45">
        <f t="shared" si="7"/>
        <v>5.4018974167020675</v>
      </c>
      <c r="V45">
        <f t="shared" si="8"/>
        <v>0</v>
      </c>
      <c r="W45">
        <f t="shared" si="9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2">
        <f t="shared" si="4"/>
        <v>6.7984261679476479</v>
      </c>
      <c r="K46" s="92">
        <f t="shared" si="11"/>
        <v>37.565596084429274</v>
      </c>
      <c r="L46" s="92">
        <v>0</v>
      </c>
      <c r="M46" s="92">
        <f t="shared" si="5"/>
        <v>6.7984261679476479</v>
      </c>
      <c r="N46">
        <f t="shared" si="10"/>
        <v>0.73529542650806778</v>
      </c>
      <c r="O46">
        <f t="shared" si="6"/>
        <v>0</v>
      </c>
      <c r="P46">
        <f t="shared" si="7"/>
        <v>4.9988516687446749</v>
      </c>
      <c r="V46">
        <f t="shared" si="8"/>
        <v>0</v>
      </c>
      <c r="W46">
        <f t="shared" si="9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2">
        <f>$E$42 + K46</f>
        <v>44.36402225237692</v>
      </c>
      <c r="M47" s="92">
        <f t="shared" si="5"/>
        <v>6.7984261679476479</v>
      </c>
      <c r="N47">
        <f t="shared" si="10"/>
        <v>0.68004164621115304</v>
      </c>
      <c r="O47">
        <f t="shared" si="6"/>
        <v>30.169382725054625</v>
      </c>
      <c r="P47">
        <f t="shared" si="7"/>
        <v>4.6232129228960996</v>
      </c>
      <c r="V47">
        <f t="shared" si="8"/>
        <v>0</v>
      </c>
      <c r="W47">
        <f t="shared" si="9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2">
        <f>$E$42</f>
        <v>6.7984261679476479</v>
      </c>
      <c r="M48" s="92">
        <f t="shared" si="5"/>
        <v>6.7984261679476479</v>
      </c>
      <c r="N48">
        <f t="shared" si="10"/>
        <v>0.6285275887316506</v>
      </c>
      <c r="O48">
        <f t="shared" si="6"/>
        <v>4.2729984065102906</v>
      </c>
      <c r="P48">
        <f t="shared" si="7"/>
        <v>4.2729984065102906</v>
      </c>
      <c r="V48">
        <f t="shared" si="8"/>
        <v>0</v>
      </c>
      <c r="W48">
        <f t="shared" si="9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2">
        <f t="shared" ref="L49:L56" si="12">$E$42</f>
        <v>6.7984261679476479</v>
      </c>
      <c r="M49" s="92">
        <f t="shared" si="5"/>
        <v>6.7984261679476479</v>
      </c>
      <c r="N49">
        <f t="shared" si="10"/>
        <v>0.5804802841883886</v>
      </c>
      <c r="O49">
        <f t="shared" si="6"/>
        <v>3.9463523540040284</v>
      </c>
      <c r="P49">
        <f t="shared" si="7"/>
        <v>3.9463523540040284</v>
      </c>
      <c r="V49">
        <f t="shared" si="8"/>
        <v>0</v>
      </c>
      <c r="W49">
        <f t="shared" si="9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2">
        <f t="shared" si="12"/>
        <v>6.7984261679476479</v>
      </c>
      <c r="M50" s="92">
        <f t="shared" si="5"/>
        <v>6.7984261679476479</v>
      </c>
      <c r="N50">
        <f t="shared" si="10"/>
        <v>0.53564780713792903</v>
      </c>
      <c r="O50">
        <f t="shared" si="6"/>
        <v>3.6415620688502717</v>
      </c>
      <c r="P50">
        <f t="shared" si="7"/>
        <v>3.6415620688502717</v>
      </c>
      <c r="V50">
        <f t="shared" si="8"/>
        <v>0</v>
      </c>
      <c r="W50">
        <f t="shared" si="9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2">
        <f t="shared" si="12"/>
        <v>6.7984261679476479</v>
      </c>
      <c r="M51" s="92">
        <f t="shared" si="5"/>
        <v>6.7984261679476479</v>
      </c>
      <c r="N51">
        <f t="shared" si="10"/>
        <v>0.49387048314885457</v>
      </c>
      <c r="O51">
        <f t="shared" si="6"/>
        <v>3.3575420162161209</v>
      </c>
      <c r="P51">
        <f t="shared" si="7"/>
        <v>3.3575420162161209</v>
      </c>
      <c r="V51">
        <f t="shared" si="8"/>
        <v>0</v>
      </c>
      <c r="W51">
        <f t="shared" si="9"/>
        <v>0</v>
      </c>
    </row>
    <row r="52" spans="2:23" x14ac:dyDescent="0.25">
      <c r="B52" s="96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2">
        <f t="shared" si="12"/>
        <v>6.7984261679476479</v>
      </c>
      <c r="M52" s="92">
        <f t="shared" si="5"/>
        <v>6.7984261679476479</v>
      </c>
      <c r="N52">
        <f t="shared" si="10"/>
        <v>0.45492772870044101</v>
      </c>
      <c r="O52">
        <f t="shared" si="6"/>
        <v>3.0927925753220662</v>
      </c>
      <c r="P52">
        <f t="shared" si="7"/>
        <v>3.0927925753220662</v>
      </c>
      <c r="Q52" s="92">
        <f>$E$52</f>
        <v>10.813062214747143</v>
      </c>
      <c r="R52" s="92">
        <f>Q52</f>
        <v>10.813062214747143</v>
      </c>
      <c r="T52" s="92">
        <f t="shared" ref="T52:T106" si="13">$E$52</f>
        <v>10.813062214747143</v>
      </c>
      <c r="U52">
        <f>$D52/$D$52 *(1 +  $C$2)^(65-B52)</f>
        <v>1</v>
      </c>
      <c r="V52">
        <f t="shared" si="8"/>
        <v>0</v>
      </c>
      <c r="W52">
        <f t="shared" si="9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2">
        <f t="shared" si="12"/>
        <v>6.7984261679476479</v>
      </c>
      <c r="M53" s="92">
        <f t="shared" si="5"/>
        <v>6.7984261679476479</v>
      </c>
      <c r="N53">
        <f t="shared" si="10"/>
        <v>0.41861617504691528</v>
      </c>
      <c r="O53">
        <f t="shared" si="6"/>
        <v>2.8459311587651022</v>
      </c>
      <c r="P53">
        <f t="shared" si="7"/>
        <v>2.8459311587651022</v>
      </c>
      <c r="Q53" s="92">
        <f t="shared" ref="Q53:Q56" si="14">$E$52</f>
        <v>10.813062214747143</v>
      </c>
      <c r="R53" s="92">
        <f>R52*1.05 +Q53</f>
        <v>22.166777540231642</v>
      </c>
      <c r="T53" s="92">
        <f t="shared" si="13"/>
        <v>10.813062214747143</v>
      </c>
      <c r="U53">
        <f t="shared" ref="U53:U106" si="15">$D53/$D$52 *(1 +  $C$2)^(65-B53)</f>
        <v>0.92018170939534893</v>
      </c>
      <c r="V53">
        <f t="shared" si="8"/>
        <v>0</v>
      </c>
      <c r="W53">
        <f t="shared" si="9"/>
        <v>9.9499820725642838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2">
        <f t="shared" si="12"/>
        <v>6.7984261679476479</v>
      </c>
      <c r="M54" s="92">
        <f t="shared" si="5"/>
        <v>6.7984261679476479</v>
      </c>
      <c r="N54">
        <f t="shared" si="10"/>
        <v>0.38481999410935075</v>
      </c>
      <c r="O54">
        <f t="shared" si="6"/>
        <v>2.61617031790247</v>
      </c>
      <c r="P54">
        <f t="shared" si="7"/>
        <v>2.61617031790247</v>
      </c>
      <c r="Q54" s="92">
        <f t="shared" si="14"/>
        <v>10.813062214747143</v>
      </c>
      <c r="R54" s="92">
        <f>R53*1.05 + Q54</f>
        <v>34.088178631990367</v>
      </c>
      <c r="T54" s="92">
        <f t="shared" si="13"/>
        <v>10.813062214747143</v>
      </c>
      <c r="U54">
        <f t="shared" si="15"/>
        <v>0.84589258871653783</v>
      </c>
      <c r="V54">
        <f t="shared" si="8"/>
        <v>0</v>
      </c>
      <c r="W54">
        <f t="shared" si="9"/>
        <v>9.1466891887854409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2">
        <f t="shared" si="12"/>
        <v>6.7984261679476479</v>
      </c>
      <c r="M55" s="92">
        <f t="shared" si="5"/>
        <v>6.7984261679476479</v>
      </c>
      <c r="N55">
        <f t="shared" si="10"/>
        <v>0.35338438671620859</v>
      </c>
      <c r="O55">
        <f t="shared" si="6"/>
        <v>2.4024576619956037</v>
      </c>
      <c r="P55">
        <f t="shared" si="7"/>
        <v>2.4024576619956037</v>
      </c>
      <c r="Q55" s="92">
        <f t="shared" si="14"/>
        <v>10.813062214747143</v>
      </c>
      <c r="R55" s="92">
        <f t="shared" ref="R55:R56" si="16">R54*1.05 + Q55</f>
        <v>46.605649778337025</v>
      </c>
      <c r="T55" s="92">
        <f t="shared" si="13"/>
        <v>10.813062214747143</v>
      </c>
      <c r="U55">
        <f t="shared" si="15"/>
        <v>0.77679236595600842</v>
      </c>
      <c r="V55">
        <f t="shared" si="8"/>
        <v>0</v>
      </c>
      <c r="W55">
        <f t="shared" si="9"/>
        <v>8.3995041810229498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2">
        <f t="shared" si="12"/>
        <v>6.7984261679476479</v>
      </c>
      <c r="M56" s="92">
        <f t="shared" si="5"/>
        <v>6.7984261679476479</v>
      </c>
      <c r="N56">
        <f t="shared" si="10"/>
        <v>0.3240615097368893</v>
      </c>
      <c r="O56">
        <f t="shared" si="6"/>
        <v>2.2031082478198898</v>
      </c>
      <c r="P56">
        <f t="shared" si="7"/>
        <v>2.2031082478198898</v>
      </c>
      <c r="Q56" s="92">
        <f t="shared" si="14"/>
        <v>10.813062214747143</v>
      </c>
      <c r="R56" s="92">
        <f t="shared" si="16"/>
        <v>59.748994482001017</v>
      </c>
      <c r="T56" s="92">
        <f t="shared" si="13"/>
        <v>10.813062214747143</v>
      </c>
      <c r="U56">
        <f t="shared" si="15"/>
        <v>0.71233624440218735</v>
      </c>
      <c r="V56">
        <f t="shared" si="8"/>
        <v>0</v>
      </c>
      <c r="W56">
        <f t="shared" si="9"/>
        <v>7.7025361285401779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2">
        <f>$E$42</f>
        <v>6.7984261679476479</v>
      </c>
      <c r="M57" s="92">
        <f t="shared" si="5"/>
        <v>6.7984261679476479</v>
      </c>
      <c r="N57">
        <f t="shared" si="10"/>
        <v>0.29665206809551031</v>
      </c>
      <c r="O57">
        <f t="shared" si="6"/>
        <v>2.0167671825163049</v>
      </c>
      <c r="P57">
        <f t="shared" si="7"/>
        <v>2.0167671825163049</v>
      </c>
      <c r="S57" s="92">
        <f>R56+$E$52</f>
        <v>70.562056696748158</v>
      </c>
      <c r="T57" s="92">
        <f>$E$52</f>
        <v>10.813062214747143</v>
      </c>
      <c r="U57">
        <f t="shared" si="15"/>
        <v>0.65208614331541137</v>
      </c>
      <c r="V57">
        <f t="shared" si="8"/>
        <v>46.012539415785902</v>
      </c>
      <c r="W57">
        <f t="shared" si="9"/>
        <v>7.0510480370440654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2">
        <f t="shared" ref="L58:L106" si="17">$E$42</f>
        <v>6.7984261679476479</v>
      </c>
      <c r="M58" s="92">
        <f t="shared" si="5"/>
        <v>6.7984261679476479</v>
      </c>
      <c r="N58">
        <f t="shared" si="10"/>
        <v>0.27109311899177302</v>
      </c>
      <c r="O58">
        <f t="shared" si="6"/>
        <v>1.8430065541042151</v>
      </c>
      <c r="P58">
        <f t="shared" si="7"/>
        <v>1.8430065541042151</v>
      </c>
      <c r="S58" s="92">
        <f>$E$52</f>
        <v>10.813062214747143</v>
      </c>
      <c r="T58" s="92">
        <f t="shared" si="13"/>
        <v>10.813062214747143</v>
      </c>
      <c r="U58">
        <f t="shared" si="15"/>
        <v>0.59590370489436884</v>
      </c>
      <c r="V58">
        <f t="shared" si="8"/>
        <v>6.4435438350211323</v>
      </c>
      <c r="W58">
        <f t="shared" si="9"/>
        <v>6.4435438350211323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2">
        <f t="shared" si="17"/>
        <v>6.7984261679476479</v>
      </c>
      <c r="M59" s="92">
        <f t="shared" si="5"/>
        <v>6.7984261679476479</v>
      </c>
      <c r="N59">
        <f t="shared" si="10"/>
        <v>0.24724600636694491</v>
      </c>
      <c r="O59">
        <f t="shared" si="6"/>
        <v>1.680883719605589</v>
      </c>
      <c r="P59">
        <f t="shared" si="7"/>
        <v>1.680883719605589</v>
      </c>
      <c r="S59" s="92">
        <f t="shared" ref="S59:S106" si="18">$E$52</f>
        <v>10.813062214747143</v>
      </c>
      <c r="T59" s="92">
        <f t="shared" si="13"/>
        <v>10.813062214747143</v>
      </c>
      <c r="U59">
        <f t="shared" si="15"/>
        <v>0.54348414213667451</v>
      </c>
      <c r="V59">
        <f t="shared" si="8"/>
        <v>5.8767278416523405</v>
      </c>
      <c r="W59">
        <f t="shared" si="9"/>
        <v>5.8767278416523405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2">
        <f t="shared" si="17"/>
        <v>6.7984261679476479</v>
      </c>
      <c r="M60" s="92">
        <f t="shared" si="5"/>
        <v>6.7984261679476479</v>
      </c>
      <c r="N60">
        <f t="shared" si="10"/>
        <v>0.22498434666167738</v>
      </c>
      <c r="O60">
        <f t="shared" si="6"/>
        <v>1.5295394697233526</v>
      </c>
      <c r="P60">
        <f t="shared" si="7"/>
        <v>1.5295394697233526</v>
      </c>
      <c r="S60" s="92">
        <f t="shared" si="18"/>
        <v>10.813062214747143</v>
      </c>
      <c r="T60" s="92">
        <f t="shared" si="13"/>
        <v>10.813062214747143</v>
      </c>
      <c r="U60">
        <f t="shared" si="15"/>
        <v>0.49454964485100483</v>
      </c>
      <c r="V60">
        <f t="shared" si="8"/>
        <v>5.3475960780550196</v>
      </c>
      <c r="W60">
        <f t="shared" si="9"/>
        <v>5.3475960780550196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2">
        <f t="shared" si="17"/>
        <v>6.7984261679476479</v>
      </c>
      <c r="M61" s="92">
        <f t="shared" si="5"/>
        <v>6.7984261679476479</v>
      </c>
      <c r="N61">
        <f t="shared" si="10"/>
        <v>0.20419984042528408</v>
      </c>
      <c r="O61">
        <f t="shared" si="6"/>
        <v>1.3882375386379853</v>
      </c>
      <c r="P61">
        <f t="shared" si="7"/>
        <v>1.3882375386379853</v>
      </c>
      <c r="S61" s="92">
        <f t="shared" si="18"/>
        <v>10.813062214747143</v>
      </c>
      <c r="T61" s="92">
        <f t="shared" si="13"/>
        <v>10.813062214747143</v>
      </c>
      <c r="U61">
        <f t="shared" si="15"/>
        <v>0.44886215445386674</v>
      </c>
      <c r="V61">
        <f t="shared" si="8"/>
        <v>4.8535744019551021</v>
      </c>
      <c r="W61">
        <f t="shared" si="9"/>
        <v>4.8535744019551021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2">
        <f t="shared" si="17"/>
        <v>6.7984261679476479</v>
      </c>
      <c r="M62" s="92">
        <f t="shared" si="5"/>
        <v>6.7984261679476479</v>
      </c>
      <c r="N62">
        <f t="shared" si="10"/>
        <v>0.18479955531627962</v>
      </c>
      <c r="O62">
        <f t="shared" si="6"/>
        <v>1.2563461326872842</v>
      </c>
      <c r="P62">
        <f t="shared" si="7"/>
        <v>1.2563461326872842</v>
      </c>
      <c r="S62" s="92">
        <f t="shared" si="18"/>
        <v>10.813062214747143</v>
      </c>
      <c r="T62" s="92">
        <f t="shared" si="13"/>
        <v>10.813062214747143</v>
      </c>
      <c r="U62">
        <f t="shared" si="15"/>
        <v>0.40621739159356829</v>
      </c>
      <c r="V62">
        <f t="shared" si="8"/>
        <v>4.3924539280135573</v>
      </c>
      <c r="W62">
        <f t="shared" si="9"/>
        <v>4.3924539280135573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2">
        <f t="shared" si="17"/>
        <v>6.7984261679476479</v>
      </c>
      <c r="M63" s="92">
        <f t="shared" si="5"/>
        <v>6.7984261679476479</v>
      </c>
      <c r="N63">
        <f t="shared" si="10"/>
        <v>0.16670800583428946</v>
      </c>
      <c r="O63">
        <f t="shared" si="6"/>
        <v>1.1333520692702026</v>
      </c>
      <c r="P63">
        <f t="shared" si="7"/>
        <v>1.1333520692702026</v>
      </c>
      <c r="S63" s="92">
        <f t="shared" si="18"/>
        <v>10.813062214747143</v>
      </c>
      <c r="T63" s="92">
        <f t="shared" si="13"/>
        <v>10.813062214747143</v>
      </c>
      <c r="U63">
        <f t="shared" si="15"/>
        <v>0.3664494277157212</v>
      </c>
      <c r="V63">
        <f t="shared" si="8"/>
        <v>3.9624404604485792</v>
      </c>
      <c r="W63">
        <f t="shared" si="9"/>
        <v>3.9624404604485792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2">
        <f t="shared" si="17"/>
        <v>6.7984261679476479</v>
      </c>
      <c r="M64" s="92">
        <f t="shared" si="5"/>
        <v>6.7984261679476479</v>
      </c>
      <c r="N64">
        <f t="shared" si="10"/>
        <v>0.14986078378208126</v>
      </c>
      <c r="O64">
        <f t="shared" si="6"/>
        <v>1.0188174740132456</v>
      </c>
      <c r="P64">
        <f t="shared" si="7"/>
        <v>1.0188174740132456</v>
      </c>
      <c r="S64" s="92">
        <f t="shared" si="18"/>
        <v>10.813062214747143</v>
      </c>
      <c r="T64" s="92">
        <f t="shared" si="13"/>
        <v>10.813062214747143</v>
      </c>
      <c r="U64">
        <f t="shared" si="15"/>
        <v>0.32941668385476897</v>
      </c>
      <c r="V64">
        <f t="shared" si="8"/>
        <v>3.5620030970973078</v>
      </c>
      <c r="W64">
        <f t="shared" si="9"/>
        <v>3.5620030970973078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2">
        <f t="shared" si="17"/>
        <v>6.7984261679476479</v>
      </c>
      <c r="M65" s="92">
        <f t="shared" si="5"/>
        <v>6.7984261679476479</v>
      </c>
      <c r="N65">
        <f t="shared" si="10"/>
        <v>0.13419456099597024</v>
      </c>
      <c r="O65">
        <f t="shared" si="6"/>
        <v>0.91231181507125081</v>
      </c>
      <c r="P65">
        <f t="shared" si="7"/>
        <v>0.91231181507125081</v>
      </c>
      <c r="S65" s="92">
        <f t="shared" si="18"/>
        <v>10.813062214747143</v>
      </c>
      <c r="T65" s="92">
        <f t="shared" si="13"/>
        <v>10.813062214747143</v>
      </c>
      <c r="U65">
        <f t="shared" si="15"/>
        <v>0.29497995512235348</v>
      </c>
      <c r="V65">
        <f t="shared" si="8"/>
        <v>3.1896366068413284</v>
      </c>
      <c r="W65">
        <f t="shared" si="9"/>
        <v>3.1896366068413284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2">
        <f t="shared" si="17"/>
        <v>6.7984261679476479</v>
      </c>
      <c r="M66" s="92">
        <f t="shared" si="5"/>
        <v>6.7984261679476479</v>
      </c>
      <c r="N66">
        <f t="shared" si="10"/>
        <v>0.11964648356150787</v>
      </c>
      <c r="O66">
        <f t="shared" si="6"/>
        <v>0.81340778474747322</v>
      </c>
      <c r="P66">
        <f t="shared" si="7"/>
        <v>0.81340778474747322</v>
      </c>
      <c r="S66" s="92">
        <f t="shared" si="18"/>
        <v>10.813062214747143</v>
      </c>
      <c r="T66" s="92">
        <f t="shared" si="13"/>
        <v>10.813062214747143</v>
      </c>
      <c r="U66">
        <f t="shared" si="15"/>
        <v>0.26300107910171422</v>
      </c>
      <c r="V66">
        <f t="shared" si="8"/>
        <v>2.8438470308724706</v>
      </c>
      <c r="W66">
        <f t="shared" si="9"/>
        <v>2.8438470308724706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2">
        <f t="shared" si="17"/>
        <v>6.7984261679476479</v>
      </c>
      <c r="M67" s="92">
        <f t="shared" si="5"/>
        <v>6.7984261679476479</v>
      </c>
      <c r="N67">
        <f t="shared" si="10"/>
        <v>0.10616147490663662</v>
      </c>
      <c r="O67">
        <f t="shared" si="6"/>
        <v>0.72173094903319601</v>
      </c>
      <c r="P67">
        <f t="shared" si="7"/>
        <v>0.72173094903319601</v>
      </c>
      <c r="S67" s="92">
        <f t="shared" si="18"/>
        <v>10.813062214747143</v>
      </c>
      <c r="T67" s="92">
        <f t="shared" si="13"/>
        <v>10.813062214747143</v>
      </c>
      <c r="U67">
        <f t="shared" si="15"/>
        <v>0.23335898915175035</v>
      </c>
      <c r="V67">
        <f t="shared" si="8"/>
        <v>2.5233252680683802</v>
      </c>
      <c r="W67">
        <f t="shared" si="9"/>
        <v>2.5233252680683802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2">
        <f t="shared" si="17"/>
        <v>6.7984261679476479</v>
      </c>
      <c r="M68" s="92">
        <f t="shared" si="5"/>
        <v>6.7984261679476479</v>
      </c>
      <c r="N68">
        <f t="shared" si="10"/>
        <v>9.365292112917345E-2</v>
      </c>
      <c r="O68">
        <f t="shared" si="6"/>
        <v>0.63669246970930993</v>
      </c>
      <c r="P68">
        <f t="shared" si="7"/>
        <v>0.63669246970930993</v>
      </c>
      <c r="S68" s="92">
        <f t="shared" si="18"/>
        <v>10.813062214747143</v>
      </c>
      <c r="T68" s="92">
        <f t="shared" si="13"/>
        <v>10.813062214747143</v>
      </c>
      <c r="U68">
        <f t="shared" si="15"/>
        <v>0.20586329480663873</v>
      </c>
      <c r="V68">
        <f t="shared" si="8"/>
        <v>2.2260126144770171</v>
      </c>
      <c r="W68">
        <f t="shared" si="9"/>
        <v>2.2260126144770171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2">
        <f t="shared" si="17"/>
        <v>6.7984261679476479</v>
      </c>
      <c r="M69" s="92">
        <f t="shared" si="5"/>
        <v>6.7984261679476479</v>
      </c>
      <c r="N69">
        <f t="shared" si="10"/>
        <v>8.2090591058535431E-2</v>
      </c>
      <c r="O69">
        <f t="shared" si="6"/>
        <v>0.55808682239463647</v>
      </c>
      <c r="P69">
        <f t="shared" si="7"/>
        <v>0.55808682239463647</v>
      </c>
      <c r="S69" s="92">
        <f t="shared" si="18"/>
        <v>10.813062214747143</v>
      </c>
      <c r="T69" s="92">
        <f t="shared" si="13"/>
        <v>10.813062214747143</v>
      </c>
      <c r="U69">
        <f t="shared" si="15"/>
        <v>0.18044754337801669</v>
      </c>
      <c r="V69">
        <f t="shared" si="8"/>
        <v>1.9511905130447784</v>
      </c>
      <c r="W69">
        <f t="shared" si="9"/>
        <v>1.9511905130447784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2">
        <f t="shared" si="17"/>
        <v>6.7984261679476479</v>
      </c>
      <c r="M70" s="92">
        <f t="shared" si="5"/>
        <v>6.7984261679476479</v>
      </c>
      <c r="N70">
        <f t="shared" si="10"/>
        <v>7.1450172987073207E-2</v>
      </c>
      <c r="O70">
        <f t="shared" si="6"/>
        <v>0.48574872573970462</v>
      </c>
      <c r="P70">
        <f t="shared" si="7"/>
        <v>0.48574872573970462</v>
      </c>
      <c r="S70" s="92">
        <f t="shared" si="18"/>
        <v>10.813062214747143</v>
      </c>
      <c r="T70" s="92">
        <f t="shared" si="13"/>
        <v>10.813062214747143</v>
      </c>
      <c r="U70">
        <f t="shared" si="15"/>
        <v>0.15705829405294716</v>
      </c>
      <c r="V70">
        <f t="shared" si="8"/>
        <v>1.6982811049365689</v>
      </c>
      <c r="W70">
        <f t="shared" si="9"/>
        <v>1.6982811049365689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2">
        <f t="shared" si="17"/>
        <v>6.7984261679476479</v>
      </c>
      <c r="M71" s="92">
        <f t="shared" si="5"/>
        <v>6.7984261679476479</v>
      </c>
      <c r="N71">
        <f t="shared" si="10"/>
        <v>6.1709395549070296E-2</v>
      </c>
      <c r="O71">
        <f t="shared" si="6"/>
        <v>0.41952676950903162</v>
      </c>
      <c r="P71">
        <f t="shared" si="7"/>
        <v>0.41952676950903162</v>
      </c>
      <c r="S71" s="92">
        <f t="shared" si="18"/>
        <v>10.813062214747143</v>
      </c>
      <c r="T71" s="92">
        <f t="shared" si="13"/>
        <v>10.813062214747143</v>
      </c>
      <c r="U71">
        <f t="shared" si="15"/>
        <v>0.13564659099886273</v>
      </c>
      <c r="V71">
        <f t="shared" si="8"/>
        <v>1.4667550276890624</v>
      </c>
      <c r="W71">
        <f t="shared" si="9"/>
        <v>1.4667550276890624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2">
        <f t="shared" si="17"/>
        <v>6.7984261679476479</v>
      </c>
      <c r="M72" s="92">
        <f t="shared" si="5"/>
        <v>6.7984261679476479</v>
      </c>
      <c r="N72">
        <f t="shared" si="10"/>
        <v>5.2844653316326332E-2</v>
      </c>
      <c r="O72">
        <f t="shared" si="6"/>
        <v>0.35926047394183436</v>
      </c>
      <c r="P72">
        <f t="shared" si="7"/>
        <v>0.35926047394183436</v>
      </c>
      <c r="S72" s="92">
        <f t="shared" si="18"/>
        <v>10.813062214747143</v>
      </c>
      <c r="T72" s="92">
        <f t="shared" si="13"/>
        <v>10.813062214747143</v>
      </c>
      <c r="U72">
        <f t="shared" si="15"/>
        <v>0.1161605459119492</v>
      </c>
      <c r="V72">
        <f t="shared" si="8"/>
        <v>1.2560512098448986</v>
      </c>
      <c r="W72">
        <f t="shared" si="9"/>
        <v>1.2560512098448986</v>
      </c>
    </row>
    <row r="73" spans="2:23" x14ac:dyDescent="0.25">
      <c r="B73">
        <v>86</v>
      </c>
      <c r="C73">
        <v>9.9762730899999999E-2</v>
      </c>
      <c r="D73">
        <f t="shared" ref="D73:D106" si="19">D72*(1-C72)</f>
        <v>0.40540807054563471</v>
      </c>
      <c r="L73" s="92">
        <f t="shared" si="17"/>
        <v>6.7984261679476479</v>
      </c>
      <c r="M73" s="92">
        <f t="shared" si="5"/>
        <v>6.7984261679476479</v>
      </c>
      <c r="N73">
        <f t="shared" si="10"/>
        <v>4.4828918404650427E-2</v>
      </c>
      <c r="O73">
        <f t="shared" si="6"/>
        <v>0.30476609196296539</v>
      </c>
      <c r="P73">
        <f t="shared" si="7"/>
        <v>0.30476609196296539</v>
      </c>
      <c r="S73" s="92">
        <f t="shared" si="18"/>
        <v>10.813062214747143</v>
      </c>
      <c r="T73" s="92">
        <f t="shared" si="13"/>
        <v>10.813062214747143</v>
      </c>
      <c r="U73">
        <f t="shared" si="15"/>
        <v>9.8540747412143803E-2</v>
      </c>
      <c r="V73">
        <f t="shared" si="8"/>
        <v>1.0655272324551945</v>
      </c>
      <c r="W73">
        <f t="shared" si="9"/>
        <v>1.0655272324551945</v>
      </c>
    </row>
    <row r="74" spans="2:23" x14ac:dyDescent="0.25">
      <c r="B74">
        <v>87</v>
      </c>
      <c r="C74">
        <v>0.1129206819</v>
      </c>
      <c r="D74">
        <f t="shared" si="19"/>
        <v>0.36496345429910237</v>
      </c>
      <c r="L74" s="92">
        <f t="shared" si="17"/>
        <v>6.7984261679476479</v>
      </c>
      <c r="M74" s="92">
        <f t="shared" si="5"/>
        <v>6.7984261679476479</v>
      </c>
      <c r="N74">
        <f t="shared" si="10"/>
        <v>3.7541081936101617E-2</v>
      </c>
      <c r="O74">
        <f t="shared" si="6"/>
        <v>0.25522027380745999</v>
      </c>
      <c r="P74">
        <f t="shared" si="7"/>
        <v>0.25522027380745999</v>
      </c>
      <c r="S74" s="92">
        <f t="shared" si="18"/>
        <v>10.813062214747143</v>
      </c>
      <c r="T74" s="92">
        <f t="shared" si="13"/>
        <v>10.813062214747143</v>
      </c>
      <c r="U74">
        <f t="shared" si="15"/>
        <v>8.2520979856168589E-2</v>
      </c>
      <c r="V74">
        <f t="shared" si="8"/>
        <v>0.89230448920664673</v>
      </c>
      <c r="W74">
        <f t="shared" si="9"/>
        <v>0.89230448920664673</v>
      </c>
    </row>
    <row r="75" spans="2:23" x14ac:dyDescent="0.25">
      <c r="B75">
        <v>88</v>
      </c>
      <c r="C75">
        <v>0.12760224009999999</v>
      </c>
      <c r="D75">
        <f t="shared" si="19"/>
        <v>0.32375153217106822</v>
      </c>
      <c r="L75" s="92">
        <f t="shared" si="17"/>
        <v>6.7984261679476479</v>
      </c>
      <c r="M75" s="92">
        <f t="shared" si="5"/>
        <v>6.7984261679476479</v>
      </c>
      <c r="N75">
        <f t="shared" si="10"/>
        <v>3.0978527781035579E-2</v>
      </c>
      <c r="O75">
        <f t="shared" si="6"/>
        <v>0.21060523391108546</v>
      </c>
      <c r="P75">
        <f t="shared" si="7"/>
        <v>0.21060523391108546</v>
      </c>
      <c r="S75" s="92">
        <f t="shared" si="18"/>
        <v>10.813062214747143</v>
      </c>
      <c r="T75" s="92">
        <f t="shared" si="13"/>
        <v>10.813062214747143</v>
      </c>
      <c r="U75">
        <f t="shared" si="15"/>
        <v>6.8095492595119864E-2</v>
      </c>
      <c r="V75">
        <f t="shared" si="8"/>
        <v>0.73632079797488448</v>
      </c>
      <c r="W75">
        <f t="shared" si="9"/>
        <v>0.73632079797488448</v>
      </c>
    </row>
    <row r="76" spans="2:23" x14ac:dyDescent="0.25">
      <c r="B76">
        <v>89</v>
      </c>
      <c r="C76">
        <v>0.14379265090000001</v>
      </c>
      <c r="D76">
        <f t="shared" si="19"/>
        <v>0.28244011143023273</v>
      </c>
      <c r="L76" s="92">
        <f t="shared" si="17"/>
        <v>6.7984261679476479</v>
      </c>
      <c r="M76" s="92">
        <f t="shared" si="5"/>
        <v>6.7984261679476479</v>
      </c>
      <c r="N76">
        <f t="shared" si="10"/>
        <v>2.5140091387139876E-2</v>
      </c>
      <c r="O76">
        <f t="shared" si="6"/>
        <v>0.170913055150927</v>
      </c>
      <c r="P76">
        <f t="shared" si="7"/>
        <v>0.170913055150927</v>
      </c>
      <c r="S76" s="92">
        <f t="shared" si="18"/>
        <v>10.813062214747143</v>
      </c>
      <c r="T76" s="92">
        <f t="shared" si="13"/>
        <v>10.813062214747143</v>
      </c>
      <c r="U76">
        <f t="shared" si="15"/>
        <v>5.5261725766762443E-2</v>
      </c>
      <c r="V76">
        <f t="shared" si="8"/>
        <v>0.5975484788102976</v>
      </c>
      <c r="W76">
        <f t="shared" si="9"/>
        <v>0.5975484788102976</v>
      </c>
    </row>
    <row r="77" spans="2:23" x14ac:dyDescent="0.25">
      <c r="B77">
        <v>90</v>
      </c>
      <c r="C77">
        <v>0.1601409412</v>
      </c>
      <c r="D77">
        <f t="shared" si="19"/>
        <v>0.24182729908718817</v>
      </c>
      <c r="L77" s="92">
        <f t="shared" si="17"/>
        <v>6.7984261679476479</v>
      </c>
      <c r="M77" s="92">
        <f t="shared" si="5"/>
        <v>6.7984261679476479</v>
      </c>
      <c r="N77">
        <f t="shared" si="10"/>
        <v>2.0023377676943972E-2</v>
      </c>
      <c r="O77">
        <f t="shared" si="6"/>
        <v>0.13612745476963467</v>
      </c>
      <c r="P77">
        <f t="shared" si="7"/>
        <v>0.13612745476963467</v>
      </c>
      <c r="S77" s="92">
        <f t="shared" si="18"/>
        <v>10.813062214747143</v>
      </c>
      <c r="T77" s="92">
        <f t="shared" si="13"/>
        <v>10.813062214747143</v>
      </c>
      <c r="U77">
        <f t="shared" si="15"/>
        <v>4.4014414628326358E-2</v>
      </c>
      <c r="V77">
        <f t="shared" si="8"/>
        <v>0.47593060372176965</v>
      </c>
      <c r="W77">
        <f t="shared" si="9"/>
        <v>0.47593060372176965</v>
      </c>
    </row>
    <row r="78" spans="2:23" x14ac:dyDescent="0.25">
      <c r="B78">
        <v>91</v>
      </c>
      <c r="C78">
        <v>0.1775369997</v>
      </c>
      <c r="D78">
        <f t="shared" si="19"/>
        <v>0.20310084780351195</v>
      </c>
      <c r="L78" s="92">
        <f t="shared" si="17"/>
        <v>6.7984261679476479</v>
      </c>
      <c r="M78" s="92">
        <f t="shared" si="5"/>
        <v>6.7984261679476479</v>
      </c>
      <c r="N78">
        <f t="shared" si="10"/>
        <v>1.5643548957911719E-2</v>
      </c>
      <c r="O78">
        <f t="shared" si="6"/>
        <v>0.10635151259503718</v>
      </c>
      <c r="P78">
        <f t="shared" si="7"/>
        <v>0.10635151259503718</v>
      </c>
      <c r="S78" s="92">
        <f t="shared" si="18"/>
        <v>10.813062214747143</v>
      </c>
      <c r="T78" s="92">
        <f t="shared" si="13"/>
        <v>10.813062214747143</v>
      </c>
      <c r="U78">
        <f t="shared" si="15"/>
        <v>3.4386888226399195E-2</v>
      </c>
      <c r="V78">
        <f t="shared" si="8"/>
        <v>0.37182756176361054</v>
      </c>
      <c r="W78">
        <f t="shared" si="9"/>
        <v>0.37182756176361054</v>
      </c>
    </row>
    <row r="79" spans="2:23" x14ac:dyDescent="0.25">
      <c r="B79">
        <v>92</v>
      </c>
      <c r="C79">
        <v>0.1958145131</v>
      </c>
      <c r="D79">
        <f t="shared" si="19"/>
        <v>0.16704293264795009</v>
      </c>
      <c r="L79" s="92">
        <f t="shared" si="17"/>
        <v>6.7984261679476479</v>
      </c>
      <c r="M79" s="92">
        <f t="shared" si="5"/>
        <v>6.7984261679476479</v>
      </c>
      <c r="N79">
        <f t="shared" si="10"/>
        <v>1.1968595545361869E-2</v>
      </c>
      <c r="O79">
        <f t="shared" si="6"/>
        <v>8.1367613149169779E-2</v>
      </c>
      <c r="P79">
        <f t="shared" si="7"/>
        <v>8.1367613149169779E-2</v>
      </c>
      <c r="S79" s="92">
        <f t="shared" si="18"/>
        <v>10.813062214747143</v>
      </c>
      <c r="T79" s="92">
        <f t="shared" si="13"/>
        <v>10.813062214747143</v>
      </c>
      <c r="U79">
        <f t="shared" si="15"/>
        <v>2.6308784429455837E-2</v>
      </c>
      <c r="V79">
        <f t="shared" si="8"/>
        <v>0.28447852283007691</v>
      </c>
      <c r="W79">
        <f t="shared" si="9"/>
        <v>0.28447852283007691</v>
      </c>
    </row>
    <row r="80" spans="2:23" x14ac:dyDescent="0.25">
      <c r="B80">
        <v>93</v>
      </c>
      <c r="C80">
        <v>0.2147957452</v>
      </c>
      <c r="D80">
        <f t="shared" si="19"/>
        <v>0.13433350212469566</v>
      </c>
      <c r="L80" s="92">
        <f t="shared" si="17"/>
        <v>6.7984261679476479</v>
      </c>
      <c r="M80" s="92">
        <f t="shared" si="5"/>
        <v>6.7984261679476479</v>
      </c>
      <c r="N80">
        <f t="shared" si="10"/>
        <v>8.9534612429358201E-3</v>
      </c>
      <c r="O80">
        <f t="shared" si="6"/>
        <v>6.0869445207679951E-2</v>
      </c>
      <c r="P80">
        <f t="shared" si="7"/>
        <v>6.0869445207679951E-2</v>
      </c>
      <c r="S80" s="92">
        <f t="shared" si="18"/>
        <v>10.813062214747143</v>
      </c>
      <c r="T80" s="92">
        <f t="shared" si="13"/>
        <v>10.813062214747143</v>
      </c>
      <c r="U80">
        <f t="shared" si="15"/>
        <v>1.9681062898743332E-2</v>
      </c>
      <c r="V80">
        <f t="shared" si="8"/>
        <v>0.21281255757646342</v>
      </c>
      <c r="W80">
        <f t="shared" si="9"/>
        <v>0.21281255757646342</v>
      </c>
    </row>
    <row r="81" spans="2:23" x14ac:dyDescent="0.25">
      <c r="B81">
        <v>94</v>
      </c>
      <c r="C81">
        <v>0.23432014700000001</v>
      </c>
      <c r="D81">
        <f t="shared" si="19"/>
        <v>0.10547923743049588</v>
      </c>
      <c r="L81" s="92">
        <f t="shared" si="17"/>
        <v>6.7984261679476479</v>
      </c>
      <c r="M81" s="92">
        <f t="shared" si="5"/>
        <v>6.7984261679476479</v>
      </c>
      <c r="N81">
        <f t="shared" si="10"/>
        <v>6.5398101052466084E-3</v>
      </c>
      <c r="O81">
        <f t="shared" si="6"/>
        <v>4.4460416152917001E-2</v>
      </c>
      <c r="P81">
        <f t="shared" si="7"/>
        <v>4.4460416152917001E-2</v>
      </c>
      <c r="S81" s="92">
        <f t="shared" si="18"/>
        <v>10.813062214747143</v>
      </c>
      <c r="T81" s="92">
        <f t="shared" si="13"/>
        <v>10.813062214747143</v>
      </c>
      <c r="U81">
        <f t="shared" si="15"/>
        <v>1.4375492397283427E-2</v>
      </c>
      <c r="V81">
        <f t="shared" si="8"/>
        <v>0.15544309365945025</v>
      </c>
      <c r="W81">
        <f t="shared" si="9"/>
        <v>0.15544309365945025</v>
      </c>
    </row>
    <row r="82" spans="2:23" x14ac:dyDescent="0.25">
      <c r="B82">
        <v>95</v>
      </c>
      <c r="C82">
        <v>0.25426162460000001</v>
      </c>
      <c r="D82">
        <f t="shared" si="19"/>
        <v>8.0763327010334174E-2</v>
      </c>
      <c r="L82" s="92">
        <f t="shared" si="17"/>
        <v>6.7984261679476479</v>
      </c>
      <c r="M82" s="92">
        <f t="shared" si="5"/>
        <v>6.7984261679476479</v>
      </c>
      <c r="N82">
        <f t="shared" si="10"/>
        <v>4.6580472930540804E-3</v>
      </c>
      <c r="O82">
        <f t="shared" si="6"/>
        <v>3.1667390608636568E-2</v>
      </c>
      <c r="P82">
        <f t="shared" si="7"/>
        <v>3.1667390608636568E-2</v>
      </c>
      <c r="S82" s="92">
        <f t="shared" si="18"/>
        <v>10.813062214747143</v>
      </c>
      <c r="T82" s="92">
        <f t="shared" si="13"/>
        <v>10.813062214747143</v>
      </c>
      <c r="U82">
        <f t="shared" si="15"/>
        <v>1.0239092935399621E-2</v>
      </c>
      <c r="V82">
        <f t="shared" si="8"/>
        <v>0.11071594893305405</v>
      </c>
      <c r="W82">
        <f t="shared" si="9"/>
        <v>0.11071594893305405</v>
      </c>
    </row>
    <row r="83" spans="2:23" x14ac:dyDescent="0.25">
      <c r="B83">
        <v>96</v>
      </c>
      <c r="C83">
        <v>0.27454427710000001</v>
      </c>
      <c r="D83">
        <f t="shared" si="19"/>
        <v>6.0228312276585545E-2</v>
      </c>
      <c r="L83" s="92">
        <f t="shared" si="17"/>
        <v>6.7984261679476479</v>
      </c>
      <c r="M83" s="92">
        <f t="shared" si="5"/>
        <v>6.7984261679476479</v>
      </c>
      <c r="N83">
        <f t="shared" si="10"/>
        <v>3.2313345310311784E-3</v>
      </c>
      <c r="O83">
        <f t="shared" si="6"/>
        <v>2.1967989233155204E-2</v>
      </c>
      <c r="P83">
        <f t="shared" si="7"/>
        <v>2.1967989233155204E-2</v>
      </c>
      <c r="S83" s="92">
        <f t="shared" si="18"/>
        <v>10.813062214747143</v>
      </c>
      <c r="T83" s="92">
        <f t="shared" si="13"/>
        <v>10.813062214747143</v>
      </c>
      <c r="U83">
        <f t="shared" si="15"/>
        <v>7.1029623546181682E-3</v>
      </c>
      <c r="V83">
        <f t="shared" si="8"/>
        <v>7.6804773849493108E-2</v>
      </c>
      <c r="W83">
        <f t="shared" si="9"/>
        <v>7.6804773849493108E-2</v>
      </c>
    </row>
    <row r="84" spans="2:23" x14ac:dyDescent="0.25">
      <c r="B84">
        <v>97</v>
      </c>
      <c r="C84">
        <v>0.28868479250000001</v>
      </c>
      <c r="D84">
        <f t="shared" si="19"/>
        <v>4.3692973821657315E-2</v>
      </c>
      <c r="L84" s="92">
        <f t="shared" si="17"/>
        <v>6.7984261679476479</v>
      </c>
      <c r="M84" s="92">
        <f t="shared" si="5"/>
        <v>6.7984261679476479</v>
      </c>
      <c r="N84">
        <f t="shared" si="10"/>
        <v>2.1806419796660064E-3</v>
      </c>
      <c r="O84">
        <f t="shared" si="6"/>
        <v>1.482493349748654E-2</v>
      </c>
      <c r="P84">
        <f t="shared" si="7"/>
        <v>1.482493349748654E-2</v>
      </c>
      <c r="S84" s="92">
        <f t="shared" si="18"/>
        <v>10.813062214747143</v>
      </c>
      <c r="T84" s="92">
        <f t="shared" si="13"/>
        <v>10.813062214747143</v>
      </c>
      <c r="U84">
        <f t="shared" si="15"/>
        <v>4.7933811066986137E-3</v>
      </c>
      <c r="V84">
        <f t="shared" si="8"/>
        <v>5.1831128125725622E-2</v>
      </c>
      <c r="W84">
        <f t="shared" si="9"/>
        <v>5.1831128125725622E-2</v>
      </c>
    </row>
    <row r="85" spans="2:23" x14ac:dyDescent="0.25">
      <c r="B85">
        <v>98</v>
      </c>
      <c r="C85">
        <v>0.30908630190000003</v>
      </c>
      <c r="D85">
        <f t="shared" si="19"/>
        <v>3.1079476740244239E-2</v>
      </c>
      <c r="L85" s="92">
        <f t="shared" si="17"/>
        <v>6.7984261679476479</v>
      </c>
      <c r="M85" s="92">
        <f t="shared" si="5"/>
        <v>6.7984261679476479</v>
      </c>
      <c r="N85">
        <f t="shared" si="10"/>
        <v>1.4429058625575219E-3</v>
      </c>
      <c r="O85">
        <f t="shared" si="6"/>
        <v>9.8094889738961286E-3</v>
      </c>
      <c r="P85">
        <f t="shared" si="7"/>
        <v>9.8094889738961286E-3</v>
      </c>
      <c r="S85" s="92">
        <f t="shared" si="18"/>
        <v>10.813062214747143</v>
      </c>
      <c r="T85" s="92">
        <f t="shared" si="13"/>
        <v>10.813062214747143</v>
      </c>
      <c r="U85">
        <f t="shared" si="15"/>
        <v>3.1717254665468873E-3</v>
      </c>
      <c r="V85">
        <f t="shared" si="8"/>
        <v>3.4296064797869404E-2</v>
      </c>
      <c r="W85">
        <f t="shared" si="9"/>
        <v>3.4296064797869404E-2</v>
      </c>
    </row>
    <row r="86" spans="2:23" x14ac:dyDescent="0.25">
      <c r="B86">
        <v>99</v>
      </c>
      <c r="C86">
        <v>0.3225175113</v>
      </c>
      <c r="D86">
        <f t="shared" si="19"/>
        <v>2.1473236209615078E-2</v>
      </c>
      <c r="L86" s="92">
        <f t="shared" si="17"/>
        <v>6.7984261679476479</v>
      </c>
      <c r="M86" s="92">
        <f t="shared" si="5"/>
        <v>6.7984261679476479</v>
      </c>
      <c r="N86">
        <f t="shared" si="10"/>
        <v>9.2737062838119783E-4</v>
      </c>
      <c r="O86">
        <f t="shared" si="6"/>
        <v>6.3046607473727888E-3</v>
      </c>
      <c r="P86">
        <f t="shared" si="7"/>
        <v>6.3046607473727888E-3</v>
      </c>
      <c r="S86" s="92">
        <f t="shared" si="18"/>
        <v>10.813062214747143</v>
      </c>
      <c r="T86" s="92">
        <f t="shared" si="13"/>
        <v>10.813062214747143</v>
      </c>
      <c r="U86">
        <f t="shared" si="15"/>
        <v>2.0385009966975422E-3</v>
      </c>
      <c r="V86">
        <f t="shared" si="8"/>
        <v>2.2042438102114585E-2</v>
      </c>
      <c r="W86">
        <f t="shared" si="9"/>
        <v>2.2042438102114585E-2</v>
      </c>
    </row>
    <row r="87" spans="2:23" x14ac:dyDescent="0.25">
      <c r="B87">
        <v>100</v>
      </c>
      <c r="C87">
        <v>0.34317536360000001</v>
      </c>
      <c r="D87">
        <f t="shared" si="19"/>
        <v>1.4547741507732977E-2</v>
      </c>
      <c r="L87" s="92">
        <f t="shared" si="17"/>
        <v>6.7984261679476479</v>
      </c>
      <c r="M87" s="92">
        <f t="shared" si="5"/>
        <v>6.7984261679476479</v>
      </c>
      <c r="N87">
        <f t="shared" si="10"/>
        <v>5.844440569888154E-4</v>
      </c>
      <c r="O87">
        <f t="shared" si="6"/>
        <v>3.9732997707342494E-3</v>
      </c>
      <c r="P87">
        <f t="shared" si="7"/>
        <v>3.9732997707342494E-3</v>
      </c>
      <c r="S87" s="92">
        <f t="shared" si="18"/>
        <v>10.813062214747143</v>
      </c>
      <c r="T87" s="92">
        <f t="shared" si="13"/>
        <v>10.813062214747143</v>
      </c>
      <c r="U87">
        <f t="shared" si="15"/>
        <v>1.2846964915907732E-3</v>
      </c>
      <c r="V87">
        <f t="shared" si="8"/>
        <v>1.3891503090638411E-2</v>
      </c>
      <c r="W87">
        <f t="shared" si="9"/>
        <v>1.3891503090638411E-2</v>
      </c>
    </row>
    <row r="88" spans="2:23" x14ac:dyDescent="0.25">
      <c r="B88">
        <v>101</v>
      </c>
      <c r="C88">
        <v>0.35566976099999997</v>
      </c>
      <c r="D88">
        <f t="shared" si="19"/>
        <v>9.5553150262579004E-3</v>
      </c>
      <c r="L88" s="92">
        <f t="shared" si="17"/>
        <v>6.7984261679476479</v>
      </c>
      <c r="M88" s="92">
        <f t="shared" si="5"/>
        <v>6.7984261679476479</v>
      </c>
      <c r="N88">
        <f t="shared" si="10"/>
        <v>3.5709512114215786E-4</v>
      </c>
      <c r="O88">
        <f t="shared" si="6"/>
        <v>2.4276848160192815E-3</v>
      </c>
      <c r="P88">
        <f t="shared" si="7"/>
        <v>2.4276848160192815E-3</v>
      </c>
      <c r="S88" s="92">
        <f t="shared" si="18"/>
        <v>10.813062214747143</v>
      </c>
      <c r="T88" s="92">
        <f t="shared" si="13"/>
        <v>10.813062214747143</v>
      </c>
      <c r="U88">
        <f t="shared" si="15"/>
        <v>7.8494912183578154E-4</v>
      </c>
      <c r="V88">
        <f t="shared" si="8"/>
        <v>8.4877036898214405E-3</v>
      </c>
      <c r="W88">
        <f t="shared" si="9"/>
        <v>8.4877036898214405E-3</v>
      </c>
    </row>
    <row r="89" spans="2:23" x14ac:dyDescent="0.25">
      <c r="B89">
        <v>102</v>
      </c>
      <c r="C89">
        <v>0.37470101519999999</v>
      </c>
      <c r="D89">
        <f t="shared" si="19"/>
        <v>6.1567784145890453E-3</v>
      </c>
      <c r="L89" s="92">
        <f t="shared" si="17"/>
        <v>6.7984261679476479</v>
      </c>
      <c r="M89" s="92">
        <f t="shared" si="5"/>
        <v>6.7984261679476479</v>
      </c>
      <c r="N89">
        <f t="shared" si="10"/>
        <v>2.1403459046628886E-4</v>
      </c>
      <c r="O89">
        <f t="shared" si="6"/>
        <v>1.4550983606719764E-3</v>
      </c>
      <c r="P89">
        <f t="shared" si="7"/>
        <v>1.4550983606719764E-3</v>
      </c>
      <c r="S89" s="92">
        <f t="shared" si="18"/>
        <v>10.813062214747143</v>
      </c>
      <c r="T89" s="92">
        <f t="shared" si="13"/>
        <v>10.813062214747143</v>
      </c>
      <c r="U89">
        <f t="shared" si="15"/>
        <v>4.7048042351189706E-4</v>
      </c>
      <c r="V89">
        <f t="shared" si="8"/>
        <v>5.0873340902547271E-3</v>
      </c>
      <c r="W89">
        <f t="shared" si="9"/>
        <v>5.0873340902547271E-3</v>
      </c>
    </row>
    <row r="90" spans="2:23" x14ac:dyDescent="0.25">
      <c r="B90">
        <v>103</v>
      </c>
      <c r="C90">
        <v>0.3834688859</v>
      </c>
      <c r="D90">
        <f t="shared" si="19"/>
        <v>3.8498272922810836E-3</v>
      </c>
      <c r="L90" s="92">
        <f t="shared" si="17"/>
        <v>6.7984261679476479</v>
      </c>
      <c r="M90" s="92">
        <f t="shared" si="5"/>
        <v>6.7984261679476479</v>
      </c>
      <c r="N90">
        <f t="shared" si="10"/>
        <v>1.2449824384246902E-4</v>
      </c>
      <c r="O90">
        <f t="shared" si="6"/>
        <v>8.4639211880216847E-4</v>
      </c>
      <c r="P90">
        <f t="shared" si="7"/>
        <v>8.4639211880216847E-4</v>
      </c>
      <c r="S90" s="92">
        <f t="shared" si="18"/>
        <v>10.813062214747143</v>
      </c>
      <c r="T90" s="92">
        <f t="shared" si="13"/>
        <v>10.813062214747143</v>
      </c>
      <c r="U90">
        <f t="shared" si="15"/>
        <v>2.7366598250257054E-4</v>
      </c>
      <c r="V90">
        <f t="shared" si="8"/>
        <v>2.9591672948601983E-3</v>
      </c>
      <c r="W90">
        <f t="shared" si="9"/>
        <v>2.9591672948601983E-3</v>
      </c>
    </row>
    <row r="91" spans="2:23" x14ac:dyDescent="0.25">
      <c r="B91">
        <v>104</v>
      </c>
      <c r="C91">
        <v>0.39788600000000002</v>
      </c>
      <c r="D91">
        <f t="shared" si="19"/>
        <v>2.3735383096026431E-3</v>
      </c>
      <c r="L91" s="92">
        <f t="shared" si="17"/>
        <v>6.7984261679476479</v>
      </c>
      <c r="M91" s="92">
        <f t="shared" si="5"/>
        <v>6.7984261679476479</v>
      </c>
      <c r="N91">
        <f t="shared" si="10"/>
        <v>7.1401898585758987E-5</v>
      </c>
      <c r="O91">
        <f t="shared" si="6"/>
        <v>4.8542053578656802E-4</v>
      </c>
      <c r="P91">
        <f t="shared" si="7"/>
        <v>4.8542053578656802E-4</v>
      </c>
      <c r="S91" s="92">
        <f t="shared" si="18"/>
        <v>10.813062214747143</v>
      </c>
      <c r="T91" s="92">
        <f t="shared" si="13"/>
        <v>10.813062214747143</v>
      </c>
      <c r="U91">
        <f t="shared" si="15"/>
        <v>1.5695217961263347E-4</v>
      </c>
      <c r="V91">
        <f t="shared" si="8"/>
        <v>1.6971336828915738E-3</v>
      </c>
      <c r="W91">
        <f t="shared" si="9"/>
        <v>1.6971336828915738E-3</v>
      </c>
    </row>
    <row r="92" spans="2:23" x14ac:dyDescent="0.25">
      <c r="B92">
        <v>105</v>
      </c>
      <c r="C92">
        <v>0.4</v>
      </c>
      <c r="D92">
        <f t="shared" si="19"/>
        <v>1.429140645748086E-3</v>
      </c>
      <c r="L92" s="92">
        <f t="shared" si="17"/>
        <v>6.7984261679476479</v>
      </c>
      <c r="M92" s="92">
        <f t="shared" si="5"/>
        <v>6.7984261679476479</v>
      </c>
      <c r="N92">
        <f t="shared" si="10"/>
        <v>3.9992635130293667E-5</v>
      </c>
      <c r="O92">
        <f t="shared" si="6"/>
        <v>2.7188697719497088E-4</v>
      </c>
      <c r="P92">
        <f t="shared" si="7"/>
        <v>2.7188697719497088E-4</v>
      </c>
      <c r="S92" s="92">
        <f t="shared" si="18"/>
        <v>10.813062214747143</v>
      </c>
      <c r="T92" s="92">
        <f t="shared" si="13"/>
        <v>10.813062214747143</v>
      </c>
      <c r="U92">
        <f t="shared" si="15"/>
        <v>8.790986481421506E-5</v>
      </c>
      <c r="V92">
        <f t="shared" si="8"/>
        <v>9.5057483752611827E-4</v>
      </c>
      <c r="W92">
        <f t="shared" si="9"/>
        <v>9.5057483752611827E-4</v>
      </c>
    </row>
    <row r="93" spans="2:23" x14ac:dyDescent="0.25">
      <c r="B93">
        <v>106</v>
      </c>
      <c r="C93">
        <v>0.4</v>
      </c>
      <c r="D93">
        <f t="shared" si="19"/>
        <v>8.5748438744885159E-4</v>
      </c>
      <c r="L93" s="92">
        <f t="shared" si="17"/>
        <v>6.7984261679476479</v>
      </c>
      <c r="M93" s="92">
        <f t="shared" si="5"/>
        <v>6.7984261679476479</v>
      </c>
      <c r="N93">
        <f t="shared" si="10"/>
        <v>2.2321470770396463E-5</v>
      </c>
      <c r="O93">
        <f t="shared" si="6"/>
        <v>1.5175087099254185E-4</v>
      </c>
      <c r="P93">
        <f t="shared" si="7"/>
        <v>1.5175087099254185E-4</v>
      </c>
      <c r="S93" s="92">
        <f t="shared" si="18"/>
        <v>10.813062214747143</v>
      </c>
      <c r="T93" s="92">
        <f t="shared" si="13"/>
        <v>10.813062214747143</v>
      </c>
      <c r="U93">
        <f t="shared" si="15"/>
        <v>4.9065971059096772E-5</v>
      </c>
      <c r="V93">
        <f t="shared" si="8"/>
        <v>5.3055339768899611E-4</v>
      </c>
      <c r="W93">
        <f t="shared" si="9"/>
        <v>5.3055339768899611E-4</v>
      </c>
    </row>
    <row r="94" spans="2:23" x14ac:dyDescent="0.25">
      <c r="B94">
        <v>107</v>
      </c>
      <c r="C94">
        <v>0.4</v>
      </c>
      <c r="D94">
        <f t="shared" si="19"/>
        <v>5.1449063246931091E-4</v>
      </c>
      <c r="L94" s="92">
        <f t="shared" si="17"/>
        <v>6.7984261679476479</v>
      </c>
      <c r="M94" s="92">
        <f t="shared" si="5"/>
        <v>6.7984261679476479</v>
      </c>
      <c r="N94">
        <f t="shared" si="10"/>
        <v>1.2458495313709654E-5</v>
      </c>
      <c r="O94">
        <f t="shared" si="6"/>
        <v>8.4698160553976846E-5</v>
      </c>
      <c r="P94">
        <f t="shared" si="7"/>
        <v>8.4698160553976846E-5</v>
      </c>
      <c r="S94" s="92">
        <f t="shared" si="18"/>
        <v>10.813062214747143</v>
      </c>
      <c r="T94" s="92">
        <f t="shared" si="13"/>
        <v>10.813062214747143</v>
      </c>
      <c r="U94">
        <f t="shared" si="15"/>
        <v>2.7385658265542386E-5</v>
      </c>
      <c r="V94">
        <f t="shared" si="8"/>
        <v>2.9612282661711418E-4</v>
      </c>
      <c r="W94">
        <f t="shared" si="9"/>
        <v>2.9612282661711418E-4</v>
      </c>
    </row>
    <row r="95" spans="2:23" x14ac:dyDescent="0.25">
      <c r="B95">
        <v>108</v>
      </c>
      <c r="C95">
        <v>0.4</v>
      </c>
      <c r="D95">
        <f t="shared" si="19"/>
        <v>3.0869437948158654E-4</v>
      </c>
      <c r="L95" s="92">
        <f t="shared" si="17"/>
        <v>6.7984261679476479</v>
      </c>
      <c r="M95" s="92">
        <f t="shared" si="5"/>
        <v>6.7984261679476479</v>
      </c>
      <c r="N95">
        <f t="shared" si="10"/>
        <v>6.9535787797449231E-6</v>
      </c>
      <c r="O95">
        <f t="shared" si="6"/>
        <v>4.7273391937103357E-5</v>
      </c>
      <c r="P95">
        <f t="shared" si="7"/>
        <v>4.7273391937103357E-5</v>
      </c>
      <c r="S95" s="92">
        <f t="shared" si="18"/>
        <v>10.813062214747143</v>
      </c>
      <c r="T95" s="92">
        <f t="shared" si="13"/>
        <v>10.813062214747143</v>
      </c>
      <c r="U95">
        <f t="shared" si="15"/>
        <v>1.5285018566814353E-5</v>
      </c>
      <c r="V95">
        <f t="shared" si="8"/>
        <v>1.652778567165288E-4</v>
      </c>
      <c r="W95">
        <f t="shared" si="9"/>
        <v>1.652778567165288E-4</v>
      </c>
    </row>
    <row r="96" spans="2:23" x14ac:dyDescent="0.25">
      <c r="B96">
        <v>109</v>
      </c>
      <c r="C96">
        <v>0.4</v>
      </c>
      <c r="D96">
        <f t="shared" si="19"/>
        <v>1.8521662768895193E-4</v>
      </c>
      <c r="L96" s="92">
        <f t="shared" si="17"/>
        <v>6.7984261679476479</v>
      </c>
      <c r="M96" s="92">
        <f t="shared" si="5"/>
        <v>6.7984261679476479</v>
      </c>
      <c r="N96">
        <f t="shared" si="10"/>
        <v>3.8810672259041433E-6</v>
      </c>
      <c r="O96">
        <f t="shared" si="6"/>
        <v>2.6385148988150714E-5</v>
      </c>
      <c r="P96">
        <f t="shared" si="7"/>
        <v>2.6385148988150714E-5</v>
      </c>
      <c r="S96" s="92">
        <f t="shared" si="18"/>
        <v>10.813062214747143</v>
      </c>
      <c r="T96" s="92">
        <f t="shared" si="13"/>
        <v>10.813062214747143</v>
      </c>
      <c r="U96">
        <f t="shared" si="15"/>
        <v>8.5311731535708037E-6</v>
      </c>
      <c r="V96">
        <f t="shared" si="8"/>
        <v>9.2248106074341681E-5</v>
      </c>
      <c r="W96">
        <f t="shared" si="9"/>
        <v>9.2248106074341681E-5</v>
      </c>
    </row>
    <row r="97" spans="2:23" x14ac:dyDescent="0.25">
      <c r="B97">
        <v>110</v>
      </c>
      <c r="C97">
        <v>0.4</v>
      </c>
      <c r="D97">
        <f t="shared" si="19"/>
        <v>1.1112997661337116E-4</v>
      </c>
      <c r="L97" s="92">
        <f t="shared" si="17"/>
        <v>6.7984261679476479</v>
      </c>
      <c r="M97" s="92">
        <f t="shared" si="5"/>
        <v>6.7984261679476479</v>
      </c>
      <c r="N97">
        <f t="shared" si="10"/>
        <v>2.1661770563185919E-6</v>
      </c>
      <c r="O97">
        <f t="shared" si="6"/>
        <v>1.4726594784084121E-5</v>
      </c>
      <c r="P97">
        <f t="shared" si="7"/>
        <v>1.4726594784084121E-5</v>
      </c>
      <c r="S97" s="92">
        <f t="shared" si="18"/>
        <v>10.813062214747143</v>
      </c>
      <c r="T97" s="92">
        <f t="shared" si="13"/>
        <v>10.813062214747143</v>
      </c>
      <c r="U97">
        <f t="shared" si="15"/>
        <v>4.7615850159464948E-6</v>
      </c>
      <c r="V97">
        <f t="shared" si="8"/>
        <v>5.1487315018237214E-5</v>
      </c>
      <c r="W97">
        <f t="shared" si="9"/>
        <v>5.1487315018237214E-5</v>
      </c>
    </row>
    <row r="98" spans="2:23" x14ac:dyDescent="0.25">
      <c r="B98">
        <v>111</v>
      </c>
      <c r="C98">
        <v>0.4</v>
      </c>
      <c r="D98">
        <f t="shared" si="19"/>
        <v>6.6677985968022693E-5</v>
      </c>
      <c r="L98" s="92">
        <f t="shared" si="17"/>
        <v>6.7984261679476479</v>
      </c>
      <c r="M98" s="92">
        <f t="shared" si="5"/>
        <v>6.7984261679476479</v>
      </c>
      <c r="N98">
        <f t="shared" si="10"/>
        <v>1.2090290546894466E-6</v>
      </c>
      <c r="O98">
        <f t="shared" si="6"/>
        <v>8.2194947632097419E-6</v>
      </c>
      <c r="P98">
        <f t="shared" si="7"/>
        <v>8.2194947632097419E-6</v>
      </c>
      <c r="S98" s="92">
        <f t="shared" si="18"/>
        <v>10.813062214747143</v>
      </c>
      <c r="T98" s="92">
        <f t="shared" si="13"/>
        <v>10.813062214747143</v>
      </c>
      <c r="U98">
        <f t="shared" si="15"/>
        <v>2.6576288461096713E-6</v>
      </c>
      <c r="V98">
        <f t="shared" si="8"/>
        <v>2.8737106056690536E-5</v>
      </c>
      <c r="W98">
        <f t="shared" si="9"/>
        <v>2.8737106056690536E-5</v>
      </c>
    </row>
    <row r="99" spans="2:23" x14ac:dyDescent="0.25">
      <c r="B99">
        <v>112</v>
      </c>
      <c r="C99">
        <v>0.4</v>
      </c>
      <c r="D99">
        <f t="shared" si="19"/>
        <v>4.0006791580813616E-5</v>
      </c>
      <c r="L99" s="92">
        <f t="shared" si="17"/>
        <v>6.7984261679476479</v>
      </c>
      <c r="M99" s="92">
        <f t="shared" si="5"/>
        <v>6.7984261679476479</v>
      </c>
      <c r="N99">
        <f t="shared" si="10"/>
        <v>6.7480691424527244E-7</v>
      </c>
      <c r="O99">
        <f t="shared" si="6"/>
        <v>4.587624984117065E-6</v>
      </c>
      <c r="P99">
        <f t="shared" si="7"/>
        <v>4.587624984117065E-6</v>
      </c>
      <c r="S99" s="92">
        <f t="shared" si="18"/>
        <v>10.813062214747143</v>
      </c>
      <c r="T99" s="92">
        <f t="shared" si="13"/>
        <v>10.813062214747143</v>
      </c>
      <c r="U99">
        <f t="shared" si="15"/>
        <v>1.4833277280612119E-6</v>
      </c>
      <c r="V99">
        <f t="shared" si="8"/>
        <v>1.6039315008385418E-5</v>
      </c>
      <c r="W99">
        <f t="shared" si="9"/>
        <v>1.6039315008385418E-5</v>
      </c>
    </row>
    <row r="100" spans="2:23" x14ac:dyDescent="0.25">
      <c r="B100">
        <v>113</v>
      </c>
      <c r="C100">
        <v>0.4</v>
      </c>
      <c r="D100">
        <f t="shared" si="19"/>
        <v>2.400407494848817E-5</v>
      </c>
      <c r="L100" s="92">
        <f t="shared" si="17"/>
        <v>6.7984261679476479</v>
      </c>
      <c r="M100" s="92">
        <f t="shared" si="5"/>
        <v>6.7984261679476479</v>
      </c>
      <c r="N100">
        <f t="shared" si="10"/>
        <v>3.7663641725317549E-7</v>
      </c>
      <c r="O100">
        <f t="shared" si="6"/>
        <v>2.5605348748560373E-6</v>
      </c>
      <c r="P100">
        <f t="shared" si="7"/>
        <v>2.5605348748560373E-6</v>
      </c>
      <c r="S100" s="92">
        <f t="shared" si="18"/>
        <v>10.813062214747143</v>
      </c>
      <c r="T100" s="92">
        <f t="shared" si="13"/>
        <v>10.813062214747143</v>
      </c>
      <c r="U100">
        <f t="shared" si="15"/>
        <v>8.2790384822021134E-7</v>
      </c>
      <c r="V100">
        <f t="shared" si="8"/>
        <v>8.9521758186337219E-6</v>
      </c>
      <c r="W100">
        <f t="shared" si="9"/>
        <v>8.9521758186337219E-6</v>
      </c>
    </row>
    <row r="101" spans="2:23" x14ac:dyDescent="0.25">
      <c r="B101">
        <v>114</v>
      </c>
      <c r="C101">
        <v>0.4</v>
      </c>
      <c r="D101">
        <f t="shared" si="19"/>
        <v>1.4402444969092902E-5</v>
      </c>
      <c r="L101" s="92">
        <f t="shared" si="17"/>
        <v>6.7984261679476479</v>
      </c>
      <c r="M101" s="92">
        <f t="shared" si="5"/>
        <v>6.7984261679476479</v>
      </c>
      <c r="N101">
        <f t="shared" si="10"/>
        <v>2.1021567474595837E-7</v>
      </c>
      <c r="O101">
        <f t="shared" si="6"/>
        <v>1.429135744105695E-6</v>
      </c>
      <c r="P101">
        <f t="shared" si="7"/>
        <v>1.429135744105695E-6</v>
      </c>
      <c r="S101" s="92">
        <f t="shared" si="18"/>
        <v>10.813062214747143</v>
      </c>
      <c r="T101" s="92">
        <f t="shared" si="13"/>
        <v>10.813062214747143</v>
      </c>
      <c r="U101">
        <f t="shared" si="15"/>
        <v>4.6208586877407156E-7</v>
      </c>
      <c r="V101">
        <f t="shared" si="8"/>
        <v>4.9965632476095197E-6</v>
      </c>
      <c r="W101">
        <f t="shared" si="9"/>
        <v>4.9965632476095197E-6</v>
      </c>
    </row>
    <row r="102" spans="2:23" x14ac:dyDescent="0.25">
      <c r="B102">
        <v>115</v>
      </c>
      <c r="C102">
        <v>0.4</v>
      </c>
      <c r="D102">
        <f t="shared" si="19"/>
        <v>8.6414669814557416E-6</v>
      </c>
      <c r="L102" s="92">
        <f t="shared" si="17"/>
        <v>6.7984261679476479</v>
      </c>
      <c r="M102" s="92">
        <f t="shared" si="5"/>
        <v>6.7984261679476479</v>
      </c>
      <c r="N102">
        <f t="shared" si="10"/>
        <v>1.1732967892797677E-7</v>
      </c>
      <c r="O102">
        <f t="shared" si="6"/>
        <v>7.9765715950085294E-7</v>
      </c>
      <c r="P102">
        <f t="shared" si="7"/>
        <v>7.9765715950085294E-7</v>
      </c>
      <c r="S102" s="92">
        <f t="shared" si="18"/>
        <v>10.813062214747143</v>
      </c>
      <c r="T102" s="92">
        <f t="shared" si="13"/>
        <v>10.813062214747143</v>
      </c>
      <c r="U102">
        <f t="shared" si="15"/>
        <v>2.5790839187390041E-7</v>
      </c>
      <c r="V102">
        <f t="shared" si="8"/>
        <v>2.7887794870378718E-6</v>
      </c>
      <c r="W102">
        <f t="shared" si="9"/>
        <v>2.7887794870378718E-6</v>
      </c>
    </row>
    <row r="103" spans="2:23" x14ac:dyDescent="0.25">
      <c r="B103">
        <v>116</v>
      </c>
      <c r="C103">
        <v>0.4</v>
      </c>
      <c r="D103">
        <f t="shared" si="19"/>
        <v>5.1848801888734449E-6</v>
      </c>
      <c r="L103" s="92">
        <f t="shared" si="17"/>
        <v>6.7984261679476479</v>
      </c>
      <c r="M103" s="92">
        <f t="shared" si="5"/>
        <v>6.7984261679476479</v>
      </c>
      <c r="N103">
        <f t="shared" si="10"/>
        <v>6.5486332424917249E-8</v>
      </c>
      <c r="O103">
        <f t="shared" si="6"/>
        <v>4.4520399600047596E-7</v>
      </c>
      <c r="P103">
        <f t="shared" si="7"/>
        <v>4.4520399600047596E-7</v>
      </c>
      <c r="S103" s="92">
        <f t="shared" si="18"/>
        <v>10.813062214747143</v>
      </c>
      <c r="T103" s="92">
        <f t="shared" si="13"/>
        <v>10.813062214747143</v>
      </c>
      <c r="U103">
        <f t="shared" si="15"/>
        <v>1.439488698831072E-7</v>
      </c>
      <c r="V103">
        <f t="shared" si="8"/>
        <v>1.5565280857885794E-6</v>
      </c>
      <c r="W103">
        <f t="shared" si="9"/>
        <v>1.5565280857885794E-6</v>
      </c>
    </row>
    <row r="104" spans="2:23" x14ac:dyDescent="0.25">
      <c r="B104">
        <v>117</v>
      </c>
      <c r="C104">
        <v>0.4</v>
      </c>
      <c r="D104">
        <f t="shared" si="19"/>
        <v>3.1109281133240667E-6</v>
      </c>
      <c r="L104" s="92">
        <f t="shared" si="17"/>
        <v>6.7984261679476479</v>
      </c>
      <c r="M104" s="92">
        <f t="shared" si="5"/>
        <v>6.7984261679476479</v>
      </c>
      <c r="N104">
        <f t="shared" si="10"/>
        <v>3.6550511120884056E-8</v>
      </c>
      <c r="O104">
        <f t="shared" si="6"/>
        <v>2.4848595125607966E-7</v>
      </c>
      <c r="P104">
        <f t="shared" si="7"/>
        <v>2.4848595125607966E-7</v>
      </c>
      <c r="S104" s="92">
        <f t="shared" si="18"/>
        <v>10.813062214747143</v>
      </c>
      <c r="T104" s="92">
        <f t="shared" si="13"/>
        <v>10.813062214747143</v>
      </c>
      <c r="U104">
        <f t="shared" si="15"/>
        <v>8.0343555283594712E-8</v>
      </c>
      <c r="V104">
        <f t="shared" si="8"/>
        <v>8.6875986183548622E-7</v>
      </c>
      <c r="W104">
        <f t="shared" si="9"/>
        <v>8.6875986183548622E-7</v>
      </c>
    </row>
    <row r="105" spans="2:23" x14ac:dyDescent="0.25">
      <c r="B105">
        <v>118</v>
      </c>
      <c r="C105">
        <v>0.4</v>
      </c>
      <c r="D105">
        <f t="shared" si="19"/>
        <v>1.8665568679944399E-6</v>
      </c>
      <c r="L105" s="92">
        <f t="shared" si="17"/>
        <v>6.7984261679476479</v>
      </c>
      <c r="M105" s="92">
        <f t="shared" si="5"/>
        <v>6.7984261679476479</v>
      </c>
      <c r="N105">
        <f t="shared" si="10"/>
        <v>2.0400285276772491E-8</v>
      </c>
      <c r="O105">
        <f t="shared" si="6"/>
        <v>1.3868983325920723E-7</v>
      </c>
      <c r="P105">
        <f t="shared" si="7"/>
        <v>1.3868983325920723E-7</v>
      </c>
      <c r="S105" s="92">
        <f t="shared" si="18"/>
        <v>10.813062214747143</v>
      </c>
      <c r="T105" s="92">
        <f t="shared" si="13"/>
        <v>10.813062214747143</v>
      </c>
      <c r="U105">
        <f t="shared" si="15"/>
        <v>4.4842914576890065E-8</v>
      </c>
      <c r="V105">
        <f t="shared" si="8"/>
        <v>4.8488922521050388E-7</v>
      </c>
      <c r="W105">
        <f t="shared" si="9"/>
        <v>4.8488922521050388E-7</v>
      </c>
    </row>
    <row r="106" spans="2:23" x14ac:dyDescent="0.25">
      <c r="B106">
        <v>119</v>
      </c>
      <c r="C106">
        <v>1</v>
      </c>
      <c r="D106">
        <f t="shared" si="19"/>
        <v>1.1199341207966639E-6</v>
      </c>
      <c r="L106" s="92">
        <f t="shared" si="17"/>
        <v>6.7984261679476479</v>
      </c>
      <c r="M106" s="92">
        <f t="shared" si="5"/>
        <v>6.7984261679476479</v>
      </c>
      <c r="N106">
        <f t="shared" si="10"/>
        <v>1.1386205735873019E-8</v>
      </c>
      <c r="O106">
        <f t="shared" si="6"/>
        <v>7.7408279028394735E-8</v>
      </c>
      <c r="P106">
        <f t="shared" si="7"/>
        <v>7.7408279028394735E-8</v>
      </c>
      <c r="S106" s="92">
        <f t="shared" si="18"/>
        <v>10.813062214747143</v>
      </c>
      <c r="T106" s="92">
        <f t="shared" si="13"/>
        <v>10.813062214747143</v>
      </c>
      <c r="U106">
        <f t="shared" si="15"/>
        <v>2.502860348477585E-8</v>
      </c>
      <c r="V106">
        <f t="shared" si="8"/>
        <v>2.7063584662911843E-7</v>
      </c>
      <c r="W106">
        <f t="shared" si="9"/>
        <v>2.7063584662911843E-7</v>
      </c>
    </row>
    <row r="108" spans="2:23" x14ac:dyDescent="0.25">
      <c r="N108" s="92" t="s">
        <v>197</v>
      </c>
      <c r="O108">
        <f>SUM(O42:O106)</f>
        <v>76.787072163894578</v>
      </c>
      <c r="P108">
        <f>SUM(P42:P106)</f>
        <v>80.573925783148752</v>
      </c>
      <c r="U108" s="92" t="s">
        <v>201</v>
      </c>
      <c r="V108">
        <f>SUM(V42:V106)</f>
        <v>102.72813592655085</v>
      </c>
      <c r="W108">
        <f>SUM(W42:W106)</f>
        <v>109.77841833346901</v>
      </c>
    </row>
    <row r="109" spans="2:23" x14ac:dyDescent="0.25">
      <c r="O109">
        <f>O108/P108</f>
        <v>0.95300150039299492</v>
      </c>
      <c r="V109">
        <f>V108/W108</f>
        <v>0.93577715443574871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1" sqref="G11"/>
    </sheetView>
  </sheetViews>
  <sheetFormatPr defaultRowHeight="15" x14ac:dyDescent="0.25"/>
  <cols>
    <col min="7" max="7" width="13.7109375" customWidth="1"/>
  </cols>
  <sheetData>
    <row r="1" spans="1:9" x14ac:dyDescent="0.25">
      <c r="A1" s="32" t="s">
        <v>12</v>
      </c>
    </row>
    <row r="2" spans="1:9" x14ac:dyDescent="0.25">
      <c r="A2" s="50" t="s">
        <v>87</v>
      </c>
      <c r="B2" s="50" t="s">
        <v>89</v>
      </c>
    </row>
    <row r="3" spans="1:9" x14ac:dyDescent="0.25">
      <c r="A3" s="50" t="s">
        <v>88</v>
      </c>
      <c r="B3" s="50" t="s">
        <v>224</v>
      </c>
    </row>
    <row r="6" spans="1:9" x14ac:dyDescent="0.25">
      <c r="A6" s="79" t="s">
        <v>156</v>
      </c>
      <c r="B6" s="88" t="s">
        <v>163</v>
      </c>
      <c r="C6" s="88" t="s">
        <v>164</v>
      </c>
      <c r="D6" s="88" t="s">
        <v>165</v>
      </c>
      <c r="E6" s="88" t="s">
        <v>166</v>
      </c>
      <c r="F6" s="88" t="s">
        <v>169</v>
      </c>
      <c r="G6" s="88" t="s">
        <v>223</v>
      </c>
      <c r="H6" s="88" t="s">
        <v>168</v>
      </c>
      <c r="I6" s="88" t="s">
        <v>167</v>
      </c>
    </row>
    <row r="7" spans="1:9" x14ac:dyDescent="0.25">
      <c r="A7" s="79" t="s">
        <v>157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</row>
    <row r="8" spans="1:9" x14ac:dyDescent="0.25">
      <c r="A8" s="79" t="s">
        <v>158</v>
      </c>
      <c r="B8" s="88">
        <v>20</v>
      </c>
      <c r="C8" s="88">
        <v>0</v>
      </c>
      <c r="D8" s="88">
        <v>1</v>
      </c>
      <c r="E8" s="88">
        <v>0.03</v>
      </c>
      <c r="F8" s="88">
        <v>0.55000000000000004</v>
      </c>
      <c r="G8" s="88">
        <v>0.8</v>
      </c>
      <c r="H8" s="88">
        <v>50</v>
      </c>
      <c r="I8" s="88">
        <v>999</v>
      </c>
    </row>
    <row r="9" spans="1:9" x14ac:dyDescent="0.25">
      <c r="A9" s="79" t="s">
        <v>159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</row>
    <row r="10" spans="1:9" x14ac:dyDescent="0.25">
      <c r="A10" s="79" t="s">
        <v>160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</row>
    <row r="11" spans="1:9" x14ac:dyDescent="0.25">
      <c r="A11" s="79" t="s">
        <v>161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</row>
    <row r="12" spans="1:9" x14ac:dyDescent="0.25">
      <c r="A12" s="79" t="s">
        <v>162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C48" sqref="C48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134</v>
      </c>
      <c r="B1" s="3" t="s">
        <v>135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6" t="s">
        <v>138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7" sqref="B7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137</v>
      </c>
    </row>
    <row r="12" spans="1:3" x14ac:dyDescent="0.25">
      <c r="A12" s="47" t="s">
        <v>81</v>
      </c>
      <c r="B12" s="47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opLeftCell="A4" workbookViewId="0">
      <selection activeCell="B7" sqref="B7:B18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87</v>
      </c>
      <c r="B2" s="50" t="s">
        <v>89</v>
      </c>
    </row>
    <row r="3" spans="1:2" x14ac:dyDescent="0.25">
      <c r="A3" s="50" t="s">
        <v>88</v>
      </c>
      <c r="B3" s="50" t="s">
        <v>90</v>
      </c>
    </row>
    <row r="5" spans="1:2" ht="51" x14ac:dyDescent="0.25">
      <c r="A5" s="48" t="s">
        <v>83</v>
      </c>
      <c r="B5" s="49" t="s">
        <v>84</v>
      </c>
    </row>
    <row r="6" spans="1:2" x14ac:dyDescent="0.25">
      <c r="A6" s="51" t="s">
        <v>85</v>
      </c>
      <c r="B6" s="51" t="s">
        <v>86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0" t="s">
        <v>87</v>
      </c>
      <c r="B2" s="50" t="s">
        <v>89</v>
      </c>
    </row>
    <row r="3" spans="1:7" x14ac:dyDescent="0.25">
      <c r="A3" s="50" t="s">
        <v>88</v>
      </c>
      <c r="B3" s="50" t="s">
        <v>184</v>
      </c>
    </row>
    <row r="5" spans="1:7" x14ac:dyDescent="0.25">
      <c r="B5" s="29"/>
      <c r="D5" s="30"/>
      <c r="E5" s="30"/>
      <c r="G5" s="30"/>
    </row>
    <row r="6" spans="1:7" x14ac:dyDescent="0.25">
      <c r="A6" s="79" t="s">
        <v>171</v>
      </c>
      <c r="B6" s="79" t="s">
        <v>172</v>
      </c>
      <c r="C6" s="79" t="s">
        <v>173</v>
      </c>
      <c r="D6" s="79" t="s">
        <v>174</v>
      </c>
      <c r="E6" s="79" t="s">
        <v>175</v>
      </c>
      <c r="F6" s="79" t="s">
        <v>176</v>
      </c>
      <c r="G6" s="79" t="s">
        <v>177</v>
      </c>
    </row>
    <row r="7" spans="1:7" x14ac:dyDescent="0.25">
      <c r="A7" s="79" t="s">
        <v>178</v>
      </c>
      <c r="B7" s="89">
        <v>40360</v>
      </c>
      <c r="C7" s="79">
        <v>30</v>
      </c>
      <c r="D7" s="90">
        <v>0</v>
      </c>
      <c r="E7" s="90">
        <v>0</v>
      </c>
      <c r="F7" s="90">
        <v>25</v>
      </c>
      <c r="G7" s="90">
        <v>0</v>
      </c>
    </row>
    <row r="8" spans="1:7" x14ac:dyDescent="0.25">
      <c r="A8" s="79" t="s">
        <v>179</v>
      </c>
      <c r="B8" s="89">
        <v>40725</v>
      </c>
      <c r="C8" s="79">
        <v>30</v>
      </c>
      <c r="D8" s="90">
        <v>0</v>
      </c>
      <c r="E8" s="90">
        <v>0</v>
      </c>
      <c r="F8" s="90">
        <v>26</v>
      </c>
      <c r="G8" s="90">
        <v>0</v>
      </c>
    </row>
    <row r="9" spans="1:7" x14ac:dyDescent="0.25">
      <c r="A9" s="79" t="s">
        <v>180</v>
      </c>
      <c r="B9" s="89">
        <v>40725</v>
      </c>
      <c r="C9" s="79">
        <v>15</v>
      </c>
      <c r="D9" s="90">
        <v>0</v>
      </c>
      <c r="E9" s="90">
        <v>0</v>
      </c>
      <c r="F9" s="90">
        <v>11</v>
      </c>
      <c r="G9" s="90">
        <v>0</v>
      </c>
    </row>
    <row r="10" spans="1:7" x14ac:dyDescent="0.25">
      <c r="A10" s="79" t="s">
        <v>181</v>
      </c>
      <c r="B10" s="89">
        <v>40725</v>
      </c>
      <c r="C10" s="79">
        <v>15</v>
      </c>
      <c r="D10" s="90">
        <v>0</v>
      </c>
      <c r="E10" s="90">
        <v>0</v>
      </c>
      <c r="F10" s="90">
        <v>11</v>
      </c>
      <c r="G10" s="90">
        <v>0</v>
      </c>
    </row>
    <row r="11" spans="1:7" x14ac:dyDescent="0.25">
      <c r="A11" s="79" t="s">
        <v>179</v>
      </c>
      <c r="B11" s="89">
        <v>41091</v>
      </c>
      <c r="C11" s="79">
        <v>30</v>
      </c>
      <c r="D11" s="90">
        <v>0</v>
      </c>
      <c r="E11" s="90">
        <v>0</v>
      </c>
      <c r="F11" s="90">
        <v>27</v>
      </c>
      <c r="G11" s="90">
        <v>0</v>
      </c>
    </row>
    <row r="12" spans="1:7" x14ac:dyDescent="0.25">
      <c r="A12" s="79" t="s">
        <v>179</v>
      </c>
      <c r="B12" s="89">
        <v>41456</v>
      </c>
      <c r="C12" s="79">
        <v>30</v>
      </c>
      <c r="D12" s="90">
        <v>0</v>
      </c>
      <c r="E12" s="90">
        <v>0</v>
      </c>
      <c r="F12" s="90">
        <v>28</v>
      </c>
      <c r="G12" s="90">
        <v>0</v>
      </c>
    </row>
    <row r="13" spans="1:7" x14ac:dyDescent="0.25">
      <c r="A13" s="79" t="s">
        <v>182</v>
      </c>
      <c r="B13" s="89">
        <v>41821</v>
      </c>
      <c r="C13" s="79">
        <v>30</v>
      </c>
      <c r="D13" s="90">
        <v>0</v>
      </c>
      <c r="E13" s="90">
        <v>0</v>
      </c>
      <c r="F13" s="90">
        <v>29</v>
      </c>
      <c r="G13" s="90">
        <v>0</v>
      </c>
    </row>
    <row r="14" spans="1:7" ht="21" customHeight="1" x14ac:dyDescent="0.25">
      <c r="A14" s="79" t="s">
        <v>182</v>
      </c>
      <c r="B14" s="89">
        <v>42186</v>
      </c>
      <c r="C14" s="79">
        <v>20</v>
      </c>
      <c r="D14" s="90">
        <v>0</v>
      </c>
      <c r="E14" s="90">
        <v>0</v>
      </c>
      <c r="F14" s="90">
        <v>20</v>
      </c>
      <c r="G14" s="90">
        <v>0</v>
      </c>
    </row>
    <row r="15" spans="1:7" x14ac:dyDescent="0.25">
      <c r="A15" s="79" t="s">
        <v>180</v>
      </c>
      <c r="B15" s="89">
        <v>42186</v>
      </c>
      <c r="C15" s="79">
        <v>20</v>
      </c>
      <c r="D15" s="90">
        <v>0</v>
      </c>
      <c r="E15" s="90">
        <v>0</v>
      </c>
      <c r="F15" s="90">
        <v>20</v>
      </c>
      <c r="G15" s="90">
        <v>0</v>
      </c>
    </row>
    <row r="16" spans="1:7" x14ac:dyDescent="0.25">
      <c r="A16" t="s">
        <v>183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105" t="s">
        <v>58</v>
      </c>
      <c r="C5" s="106"/>
      <c r="D5" s="103" t="s">
        <v>57</v>
      </c>
      <c r="E5" s="103"/>
      <c r="F5" s="103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6" t="s">
        <v>119</v>
      </c>
      <c r="C6" s="46" t="s">
        <v>119</v>
      </c>
      <c r="D6" s="45" t="s">
        <v>120</v>
      </c>
      <c r="E6" s="46" t="s">
        <v>119</v>
      </c>
      <c r="F6" s="107" t="s">
        <v>121</v>
      </c>
      <c r="G6" s="107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104" t="s">
        <v>63</v>
      </c>
      <c r="E9" s="104"/>
      <c r="F9" s="38" t="s">
        <v>64</v>
      </c>
      <c r="G9" s="38" t="s">
        <v>65</v>
      </c>
    </row>
    <row r="10" spans="1:9" ht="135" customHeight="1" x14ac:dyDescent="0.25">
      <c r="A10" s="67" t="s">
        <v>153</v>
      </c>
      <c r="B10" s="108" t="s">
        <v>155</v>
      </c>
      <c r="C10" s="108"/>
      <c r="D10" s="108" t="s">
        <v>154</v>
      </c>
      <c r="E10" s="108"/>
      <c r="F10" s="108"/>
      <c r="G10" s="108"/>
    </row>
    <row r="11" spans="1:9" x14ac:dyDescent="0.25">
      <c r="A11" s="13"/>
      <c r="B11" s="37"/>
      <c r="C11" s="37"/>
    </row>
    <row r="12" spans="1:9" ht="123" customHeight="1" x14ac:dyDescent="0.25">
      <c r="A12" s="67" t="s">
        <v>122</v>
      </c>
      <c r="B12" s="104" t="s">
        <v>108</v>
      </c>
      <c r="C12" s="106"/>
      <c r="D12" s="104" t="s">
        <v>109</v>
      </c>
      <c r="E12" s="104"/>
      <c r="F12" s="104" t="s">
        <v>110</v>
      </c>
      <c r="G12" s="104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2016-07-05T02:10:47Z</dcterms:modified>
</cp:coreProperties>
</file>