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hub\Model_LAFPP\Data_inputs\"/>
    </mc:Choice>
  </mc:AlternateContent>
  <bookViews>
    <workbookView xWindow="0" yWindow="0" windowWidth="28800" windowHeight="14010" tabRatio="711" activeTab="2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25" l="1"/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<sst xmlns="http://schemas.openxmlformats.org/spreadsheetml/2006/main" count="269" uniqueCount="204">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</sst>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D35" sqref="D35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5" t="s">
        <v>91</v>
      </c>
      <c r="B5" s="106" t="s">
        <v>92</v>
      </c>
      <c r="C5" s="106"/>
      <c r="D5" s="106"/>
      <c r="E5" s="106" t="s">
        <v>93</v>
      </c>
      <c r="F5" s="106"/>
      <c r="G5" s="106"/>
    </row>
    <row r="6" spans="1:14" x14ac:dyDescent="0.25">
      <c r="A6" s="105"/>
      <c r="B6" s="58" t="s">
        <v>94</v>
      </c>
      <c r="C6" s="58" t="s">
        <v>95</v>
      </c>
      <c r="D6" s="59" t="s">
        <v>96</v>
      </c>
      <c r="E6" s="60" t="s">
        <v>94</v>
      </c>
      <c r="F6" s="58" t="s">
        <v>95</v>
      </c>
      <c r="G6" s="57" t="s">
        <v>96</v>
      </c>
    </row>
    <row r="7" spans="1:14" x14ac:dyDescent="0.25">
      <c r="A7" s="62" t="s">
        <v>97</v>
      </c>
      <c r="B7" s="63" t="s">
        <v>98</v>
      </c>
      <c r="C7" s="63" t="s">
        <v>99</v>
      </c>
      <c r="D7" s="63" t="s">
        <v>100</v>
      </c>
      <c r="E7" s="63" t="s">
        <v>101</v>
      </c>
      <c r="F7" s="63" t="s">
        <v>102</v>
      </c>
      <c r="G7" s="63" t="s">
        <v>103</v>
      </c>
    </row>
    <row r="8" spans="1:14" x14ac:dyDescent="0.25">
      <c r="A8" s="64">
        <v>41</v>
      </c>
      <c r="B8" s="65">
        <v>0.01</v>
      </c>
      <c r="C8" s="65">
        <v>0</v>
      </c>
      <c r="D8" s="65">
        <v>0</v>
      </c>
      <c r="E8" s="65">
        <v>0.1</v>
      </c>
      <c r="F8" s="65">
        <v>0</v>
      </c>
      <c r="G8" s="65">
        <v>0</v>
      </c>
      <c r="I8" s="61"/>
      <c r="J8" s="61"/>
      <c r="K8" s="61"/>
      <c r="L8" s="61"/>
      <c r="M8" s="61"/>
      <c r="N8" s="61"/>
    </row>
    <row r="9" spans="1:14" x14ac:dyDescent="0.25">
      <c r="A9" s="66">
        <v>42</v>
      </c>
      <c r="B9" s="67">
        <v>0.01</v>
      </c>
      <c r="C9" s="67">
        <v>0</v>
      </c>
      <c r="D9" s="67">
        <v>0</v>
      </c>
      <c r="E9" s="67">
        <v>0.1</v>
      </c>
      <c r="F9" s="67">
        <v>0</v>
      </c>
      <c r="G9" s="67">
        <v>0</v>
      </c>
      <c r="I9" s="61"/>
      <c r="J9" s="61"/>
      <c r="K9" s="61"/>
      <c r="L9" s="61"/>
      <c r="M9" s="61"/>
      <c r="N9" s="61"/>
    </row>
    <row r="10" spans="1:14" x14ac:dyDescent="0.25">
      <c r="A10" s="66">
        <v>43</v>
      </c>
      <c r="B10" s="67">
        <v>0.01</v>
      </c>
      <c r="C10" s="67">
        <v>0</v>
      </c>
      <c r="D10" s="67">
        <v>0</v>
      </c>
      <c r="E10" s="67">
        <v>0.1</v>
      </c>
      <c r="F10" s="67">
        <v>0</v>
      </c>
      <c r="G10" s="67">
        <v>0</v>
      </c>
      <c r="I10" s="61"/>
      <c r="J10" s="61"/>
      <c r="K10" s="61"/>
      <c r="L10" s="61"/>
      <c r="M10" s="61"/>
      <c r="N10" s="61"/>
    </row>
    <row r="11" spans="1:14" x14ac:dyDescent="0.25">
      <c r="A11" s="66">
        <v>44</v>
      </c>
      <c r="B11" s="67">
        <v>0.01</v>
      </c>
      <c r="C11" s="67">
        <v>0</v>
      </c>
      <c r="D11" s="67">
        <v>0</v>
      </c>
      <c r="E11" s="67">
        <v>0.1</v>
      </c>
      <c r="F11" s="67">
        <v>0</v>
      </c>
      <c r="G11" s="67">
        <v>0</v>
      </c>
      <c r="I11" s="61"/>
      <c r="J11" s="61"/>
      <c r="K11" s="61"/>
      <c r="L11" s="61"/>
      <c r="M11" s="61"/>
      <c r="N11" s="61"/>
    </row>
    <row r="12" spans="1:14" x14ac:dyDescent="0.25">
      <c r="A12" s="66">
        <v>45</v>
      </c>
      <c r="B12" s="67">
        <v>0.01</v>
      </c>
      <c r="C12" s="67">
        <v>0</v>
      </c>
      <c r="D12" s="67">
        <v>0</v>
      </c>
      <c r="E12" s="67">
        <v>0.1</v>
      </c>
      <c r="F12" s="67">
        <v>0</v>
      </c>
      <c r="G12" s="67">
        <v>0</v>
      </c>
      <c r="I12" s="61"/>
      <c r="J12" s="61"/>
      <c r="K12" s="61"/>
      <c r="L12" s="61"/>
      <c r="M12" s="61"/>
      <c r="N12" s="61"/>
    </row>
    <row r="13" spans="1:14" x14ac:dyDescent="0.25">
      <c r="A13" s="66">
        <v>46</v>
      </c>
      <c r="B13" s="67">
        <v>0.01</v>
      </c>
      <c r="C13" s="67">
        <v>0</v>
      </c>
      <c r="D13" s="67">
        <v>0</v>
      </c>
      <c r="E13" s="67">
        <v>7.0000000000000007E-2</v>
      </c>
      <c r="F13" s="67">
        <v>0</v>
      </c>
      <c r="G13" s="67">
        <v>0</v>
      </c>
      <c r="I13" s="61"/>
      <c r="J13" s="61"/>
      <c r="K13" s="61"/>
      <c r="L13" s="61"/>
      <c r="M13" s="61"/>
      <c r="N13" s="61"/>
    </row>
    <row r="14" spans="1:14" x14ac:dyDescent="0.25">
      <c r="A14" s="66">
        <v>47</v>
      </c>
      <c r="B14" s="67">
        <v>0.01</v>
      </c>
      <c r="C14" s="67">
        <v>0</v>
      </c>
      <c r="D14" s="67">
        <v>0</v>
      </c>
      <c r="E14" s="67">
        <v>7.0000000000000007E-2</v>
      </c>
      <c r="F14" s="67">
        <v>0</v>
      </c>
      <c r="G14" s="67">
        <v>0</v>
      </c>
      <c r="I14" s="61"/>
      <c r="J14" s="61"/>
      <c r="K14" s="61"/>
      <c r="L14" s="61"/>
      <c r="M14" s="61"/>
      <c r="N14" s="61"/>
    </row>
    <row r="15" spans="1:14" x14ac:dyDescent="0.25">
      <c r="A15" s="66">
        <v>48</v>
      </c>
      <c r="B15" s="67">
        <v>0.02</v>
      </c>
      <c r="C15" s="67">
        <v>0</v>
      </c>
      <c r="D15" s="67">
        <v>0</v>
      </c>
      <c r="E15" s="67">
        <v>7.0000000000000007E-2</v>
      </c>
      <c r="F15" s="67">
        <v>0</v>
      </c>
      <c r="G15" s="67">
        <v>0</v>
      </c>
      <c r="I15" s="61"/>
      <c r="J15" s="61"/>
      <c r="K15" s="61"/>
      <c r="L15" s="61"/>
      <c r="M15" s="61"/>
      <c r="N15" s="61"/>
    </row>
    <row r="16" spans="1:14" x14ac:dyDescent="0.25">
      <c r="A16" s="66">
        <v>49</v>
      </c>
      <c r="B16" s="67">
        <v>0.02</v>
      </c>
      <c r="C16" s="67">
        <v>0</v>
      </c>
      <c r="D16" s="67">
        <v>0</v>
      </c>
      <c r="E16" s="67">
        <v>7.0000000000000007E-2</v>
      </c>
      <c r="F16" s="67">
        <v>0</v>
      </c>
      <c r="G16" s="67">
        <v>0</v>
      </c>
      <c r="I16" s="61"/>
      <c r="J16" s="61"/>
      <c r="K16" s="61"/>
      <c r="L16" s="61"/>
      <c r="M16" s="61"/>
      <c r="N16" s="61"/>
    </row>
    <row r="17" spans="1:14" x14ac:dyDescent="0.25">
      <c r="A17" s="66">
        <v>50</v>
      </c>
      <c r="B17" s="67">
        <v>0.03</v>
      </c>
      <c r="C17" s="67">
        <v>0.03</v>
      </c>
      <c r="D17" s="67">
        <v>0.03</v>
      </c>
      <c r="E17" s="67">
        <v>0.12</v>
      </c>
      <c r="F17" s="67">
        <v>7.0000000000000007E-2</v>
      </c>
      <c r="G17" s="67">
        <v>0.08</v>
      </c>
      <c r="I17" s="61"/>
      <c r="J17" s="61"/>
      <c r="K17" s="61"/>
      <c r="L17" s="61"/>
      <c r="M17" s="61"/>
      <c r="N17" s="61"/>
    </row>
    <row r="18" spans="1:14" x14ac:dyDescent="0.25">
      <c r="A18" s="66">
        <v>51</v>
      </c>
      <c r="B18" s="67">
        <v>0.04</v>
      </c>
      <c r="C18" s="67">
        <v>0.03</v>
      </c>
      <c r="D18" s="67">
        <v>0.03</v>
      </c>
      <c r="E18" s="67">
        <v>0.12</v>
      </c>
      <c r="F18" s="67">
        <v>0.06</v>
      </c>
      <c r="G18" s="67">
        <v>0.1</v>
      </c>
      <c r="I18" s="61"/>
      <c r="J18" s="61"/>
      <c r="K18" s="61"/>
      <c r="L18" s="61"/>
      <c r="M18" s="61"/>
      <c r="N18" s="61"/>
    </row>
    <row r="19" spans="1:14" x14ac:dyDescent="0.25">
      <c r="A19" s="66">
        <v>52</v>
      </c>
      <c r="B19" s="67">
        <v>0.05</v>
      </c>
      <c r="C19" s="67">
        <v>0.03</v>
      </c>
      <c r="D19" s="67">
        <v>0.04</v>
      </c>
      <c r="E19" s="67">
        <v>0.12</v>
      </c>
      <c r="F19" s="67">
        <v>0.06</v>
      </c>
      <c r="G19" s="67">
        <v>0.1</v>
      </c>
      <c r="I19" s="61"/>
      <c r="J19" s="61"/>
      <c r="K19" s="61"/>
      <c r="L19" s="61"/>
      <c r="M19" s="61"/>
      <c r="N19" s="61"/>
    </row>
    <row r="20" spans="1:14" x14ac:dyDescent="0.25">
      <c r="A20" s="66">
        <v>53</v>
      </c>
      <c r="B20" s="67">
        <v>0.1</v>
      </c>
      <c r="C20" s="67">
        <v>0.03</v>
      </c>
      <c r="D20" s="67">
        <v>0.05</v>
      </c>
      <c r="E20" s="67">
        <v>0.15</v>
      </c>
      <c r="F20" s="67">
        <v>0.06</v>
      </c>
      <c r="G20" s="67">
        <v>0.15</v>
      </c>
      <c r="I20" s="61"/>
      <c r="J20" s="61"/>
      <c r="K20" s="61"/>
      <c r="L20" s="61"/>
      <c r="M20" s="61"/>
      <c r="N20" s="61"/>
    </row>
    <row r="21" spans="1:14" x14ac:dyDescent="0.25">
      <c r="A21" s="66">
        <v>54</v>
      </c>
      <c r="B21" s="67">
        <v>0.15</v>
      </c>
      <c r="C21" s="67">
        <v>7.0000000000000007E-2</v>
      </c>
      <c r="D21" s="67">
        <v>0.05</v>
      </c>
      <c r="E21" s="67">
        <v>0.2</v>
      </c>
      <c r="F21" s="67">
        <v>0.1</v>
      </c>
      <c r="G21" s="67">
        <v>0.15</v>
      </c>
      <c r="I21" s="61"/>
      <c r="J21" s="61"/>
      <c r="K21" s="61"/>
      <c r="L21" s="61"/>
      <c r="M21" s="61"/>
      <c r="N21" s="61"/>
    </row>
    <row r="22" spans="1:14" x14ac:dyDescent="0.25">
      <c r="A22" s="66">
        <v>55</v>
      </c>
      <c r="B22" s="67">
        <v>0.2</v>
      </c>
      <c r="C22" s="67">
        <v>0.12</v>
      </c>
      <c r="D22" s="67">
        <v>0.1</v>
      </c>
      <c r="E22" s="67">
        <v>0.2</v>
      </c>
      <c r="F22" s="67">
        <v>0.18</v>
      </c>
      <c r="G22" s="67">
        <v>0.18</v>
      </c>
      <c r="I22" s="61"/>
      <c r="J22" s="61"/>
      <c r="K22" s="61"/>
      <c r="L22" s="61"/>
      <c r="M22" s="61"/>
      <c r="N22" s="61"/>
    </row>
    <row r="23" spans="1:14" x14ac:dyDescent="0.25">
      <c r="A23" s="66">
        <v>56</v>
      </c>
      <c r="B23" s="67">
        <v>0.2</v>
      </c>
      <c r="C23" s="67">
        <v>0.14000000000000001</v>
      </c>
      <c r="D23" s="67">
        <v>0.12</v>
      </c>
      <c r="E23" s="67">
        <v>0.25</v>
      </c>
      <c r="F23" s="67">
        <v>0.18</v>
      </c>
      <c r="G23" s="67">
        <v>0.18</v>
      </c>
      <c r="I23" s="61"/>
      <c r="J23" s="61"/>
      <c r="K23" s="61"/>
      <c r="L23" s="61"/>
      <c r="M23" s="61"/>
      <c r="N23" s="61"/>
    </row>
    <row r="24" spans="1:14" x14ac:dyDescent="0.25">
      <c r="A24" s="66">
        <v>57</v>
      </c>
      <c r="B24" s="67">
        <v>0.2</v>
      </c>
      <c r="C24" s="67">
        <v>0.16</v>
      </c>
      <c r="D24" s="67">
        <v>0.15</v>
      </c>
      <c r="E24" s="67">
        <v>0.25</v>
      </c>
      <c r="F24" s="67">
        <v>0.2</v>
      </c>
      <c r="G24" s="67">
        <v>0.2</v>
      </c>
      <c r="I24" s="61"/>
      <c r="J24" s="61"/>
      <c r="K24" s="61"/>
      <c r="L24" s="61"/>
      <c r="M24" s="61"/>
      <c r="N24" s="61"/>
    </row>
    <row r="25" spans="1:14" x14ac:dyDescent="0.25">
      <c r="A25" s="66">
        <v>58</v>
      </c>
      <c r="B25" s="67">
        <v>0.2</v>
      </c>
      <c r="C25" s="67">
        <v>0.2</v>
      </c>
      <c r="D25" s="67">
        <v>0.18</v>
      </c>
      <c r="E25" s="67">
        <v>0.25</v>
      </c>
      <c r="F25" s="67">
        <v>0.22</v>
      </c>
      <c r="G25" s="67">
        <v>0.22</v>
      </c>
      <c r="I25" s="61"/>
      <c r="J25" s="61"/>
      <c r="K25" s="61"/>
      <c r="L25" s="61"/>
      <c r="M25" s="61"/>
      <c r="N25" s="61"/>
    </row>
    <row r="26" spans="1:14" x14ac:dyDescent="0.25">
      <c r="A26" s="66">
        <v>59</v>
      </c>
      <c r="B26" s="67">
        <v>0.2</v>
      </c>
      <c r="C26" s="67">
        <v>0.25</v>
      </c>
      <c r="D26" s="67">
        <v>0.2</v>
      </c>
      <c r="E26" s="67">
        <v>0.25</v>
      </c>
      <c r="F26" s="67">
        <v>0.25</v>
      </c>
      <c r="G26" s="67">
        <v>0.25</v>
      </c>
      <c r="I26" s="61"/>
      <c r="J26" s="61"/>
      <c r="K26" s="61"/>
      <c r="L26" s="61"/>
      <c r="M26" s="61"/>
      <c r="N26" s="61"/>
    </row>
    <row r="27" spans="1:14" x14ac:dyDescent="0.25">
      <c r="A27" s="66">
        <v>60</v>
      </c>
      <c r="B27" s="67">
        <v>0.2</v>
      </c>
      <c r="C27" s="67">
        <v>0.25</v>
      </c>
      <c r="D27" s="67">
        <v>0.25</v>
      </c>
      <c r="E27" s="67">
        <v>0.25</v>
      </c>
      <c r="F27" s="67">
        <v>0.25</v>
      </c>
      <c r="G27" s="67">
        <v>0.25</v>
      </c>
      <c r="I27" s="61"/>
      <c r="J27" s="61"/>
      <c r="K27" s="61"/>
      <c r="L27" s="61"/>
      <c r="M27" s="61"/>
      <c r="N27" s="61"/>
    </row>
    <row r="28" spans="1:14" x14ac:dyDescent="0.25">
      <c r="A28" s="66">
        <v>61</v>
      </c>
      <c r="B28" s="67">
        <v>0.2</v>
      </c>
      <c r="C28" s="67">
        <v>0.3</v>
      </c>
      <c r="D28" s="67">
        <v>0.3</v>
      </c>
      <c r="E28" s="67">
        <v>0.25</v>
      </c>
      <c r="F28" s="67">
        <v>0.25</v>
      </c>
      <c r="G28" s="67">
        <v>0.25</v>
      </c>
      <c r="I28" s="61"/>
      <c r="J28" s="61"/>
      <c r="K28" s="61"/>
      <c r="L28" s="61"/>
      <c r="M28" s="61"/>
      <c r="N28" s="61"/>
    </row>
    <row r="29" spans="1:14" x14ac:dyDescent="0.25">
      <c r="A29" s="66">
        <v>62</v>
      </c>
      <c r="B29" s="67">
        <v>0.25</v>
      </c>
      <c r="C29" s="67">
        <v>0.35</v>
      </c>
      <c r="D29" s="67">
        <v>0.3</v>
      </c>
      <c r="E29" s="67">
        <v>0.25</v>
      </c>
      <c r="F29" s="67">
        <v>0.25</v>
      </c>
      <c r="G29" s="67">
        <v>0.25</v>
      </c>
      <c r="I29" s="61"/>
      <c r="J29" s="61"/>
      <c r="K29" s="61"/>
      <c r="L29" s="61"/>
      <c r="M29" s="61"/>
      <c r="N29" s="61"/>
    </row>
    <row r="30" spans="1:14" x14ac:dyDescent="0.25">
      <c r="A30" s="66">
        <v>63</v>
      </c>
      <c r="B30" s="67">
        <v>0.25</v>
      </c>
      <c r="C30" s="67">
        <v>0.4</v>
      </c>
      <c r="D30" s="67">
        <v>0.35</v>
      </c>
      <c r="E30" s="67">
        <v>0.3</v>
      </c>
      <c r="F30" s="67">
        <v>0.25</v>
      </c>
      <c r="G30" s="67">
        <v>0.25</v>
      </c>
      <c r="I30" s="61"/>
      <c r="J30" s="61"/>
      <c r="K30" s="61"/>
      <c r="L30" s="61"/>
      <c r="M30" s="61"/>
      <c r="N30" s="61"/>
    </row>
    <row r="31" spans="1:14" x14ac:dyDescent="0.25">
      <c r="A31" s="66">
        <v>64</v>
      </c>
      <c r="B31" s="67">
        <v>0.3</v>
      </c>
      <c r="C31" s="67">
        <v>0.4</v>
      </c>
      <c r="D31" s="67">
        <v>0.4</v>
      </c>
      <c r="E31" s="67">
        <v>0.4</v>
      </c>
      <c r="F31" s="67">
        <v>0.3</v>
      </c>
      <c r="G31" s="67">
        <v>0.3</v>
      </c>
      <c r="I31" s="61"/>
      <c r="J31" s="61"/>
      <c r="K31" s="61"/>
      <c r="L31" s="61"/>
      <c r="M31" s="61"/>
      <c r="N31" s="61"/>
    </row>
    <row r="32" spans="1:14" x14ac:dyDescent="0.25">
      <c r="A32" s="66">
        <v>65</v>
      </c>
      <c r="B32" s="67">
        <v>1</v>
      </c>
      <c r="C32" s="67">
        <v>1</v>
      </c>
      <c r="D32" s="67">
        <v>1</v>
      </c>
      <c r="E32" s="67">
        <v>1</v>
      </c>
      <c r="F32" s="67">
        <v>1</v>
      </c>
      <c r="G32" s="67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K59" sqref="K59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9" t="s">
        <v>85</v>
      </c>
      <c r="B6" s="70" t="s">
        <v>111</v>
      </c>
      <c r="C6" s="70" t="s">
        <v>112</v>
      </c>
      <c r="D6" s="70" t="s">
        <v>113</v>
      </c>
      <c r="E6" s="70" t="s">
        <v>114</v>
      </c>
      <c r="F6" s="70" t="s">
        <v>115</v>
      </c>
      <c r="G6" s="70" t="s">
        <v>116</v>
      </c>
    </row>
    <row r="7" spans="1:7" x14ac:dyDescent="0.25">
      <c r="A7" s="69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0</v>
      </c>
    </row>
    <row r="8" spans="1:7" x14ac:dyDescent="0.25">
      <c r="A8" s="69">
        <v>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</row>
    <row r="9" spans="1:7" x14ac:dyDescent="0.25">
      <c r="A9" s="69">
        <v>2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</row>
    <row r="10" spans="1:7" x14ac:dyDescent="0.25">
      <c r="A10" s="69">
        <v>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x14ac:dyDescent="0.25">
      <c r="A11" s="69">
        <v>4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x14ac:dyDescent="0.25">
      <c r="A12" s="69">
        <v>5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</row>
    <row r="13" spans="1:7" x14ac:dyDescent="0.25">
      <c r="A13" s="69">
        <v>6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</row>
    <row r="14" spans="1:7" x14ac:dyDescent="0.25">
      <c r="A14" s="69">
        <v>7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</row>
    <row r="15" spans="1:7" x14ac:dyDescent="0.25">
      <c r="A15" s="69">
        <v>8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</row>
    <row r="16" spans="1:7" x14ac:dyDescent="0.25">
      <c r="A16" s="69">
        <v>9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</row>
    <row r="17" spans="1:7" x14ac:dyDescent="0.25">
      <c r="A17" s="69">
        <v>10</v>
      </c>
      <c r="B17" s="71">
        <v>0</v>
      </c>
      <c r="C17" s="71">
        <v>0</v>
      </c>
      <c r="D17" s="72">
        <f>0.02*$A17</f>
        <v>0.2</v>
      </c>
      <c r="E17" s="71">
        <v>0</v>
      </c>
      <c r="F17" s="71">
        <v>0</v>
      </c>
      <c r="G17" s="71">
        <v>0</v>
      </c>
    </row>
    <row r="18" spans="1:7" x14ac:dyDescent="0.25">
      <c r="A18" s="69">
        <v>11</v>
      </c>
      <c r="B18" s="71">
        <v>0</v>
      </c>
      <c r="C18" s="71">
        <v>0</v>
      </c>
      <c r="D18" s="72">
        <f t="shared" ref="D18:D26" si="0">0.02*$A18</f>
        <v>0.22</v>
      </c>
      <c r="E18" s="71">
        <v>0</v>
      </c>
      <c r="F18" s="71">
        <v>0</v>
      </c>
      <c r="G18" s="71">
        <v>0</v>
      </c>
    </row>
    <row r="19" spans="1:7" x14ac:dyDescent="0.25">
      <c r="A19" s="69">
        <v>12</v>
      </c>
      <c r="B19" s="71">
        <v>0</v>
      </c>
      <c r="C19" s="71">
        <v>0</v>
      </c>
      <c r="D19" s="72">
        <f t="shared" si="0"/>
        <v>0.24</v>
      </c>
      <c r="E19" s="71">
        <v>0</v>
      </c>
      <c r="F19" s="71">
        <v>0</v>
      </c>
      <c r="G19" s="71">
        <v>0</v>
      </c>
    </row>
    <row r="20" spans="1:7" x14ac:dyDescent="0.25">
      <c r="A20" s="69">
        <v>13</v>
      </c>
      <c r="B20" s="71">
        <v>0</v>
      </c>
      <c r="C20" s="71">
        <v>0</v>
      </c>
      <c r="D20" s="72">
        <f t="shared" si="0"/>
        <v>0.26</v>
      </c>
      <c r="E20" s="71">
        <v>0</v>
      </c>
      <c r="F20" s="71">
        <v>0</v>
      </c>
      <c r="G20" s="71">
        <v>0</v>
      </c>
    </row>
    <row r="21" spans="1:7" x14ac:dyDescent="0.25">
      <c r="A21" s="69">
        <v>14</v>
      </c>
      <c r="B21" s="71">
        <v>0</v>
      </c>
      <c r="C21" s="71">
        <v>0</v>
      </c>
      <c r="D21" s="72">
        <f t="shared" si="0"/>
        <v>0.28000000000000003</v>
      </c>
      <c r="E21" s="71">
        <v>0</v>
      </c>
      <c r="F21" s="71">
        <v>0</v>
      </c>
      <c r="G21" s="71">
        <v>0</v>
      </c>
    </row>
    <row r="22" spans="1:7" x14ac:dyDescent="0.25">
      <c r="A22" s="69">
        <v>15</v>
      </c>
      <c r="B22" s="71">
        <v>0</v>
      </c>
      <c r="C22" s="71">
        <v>0</v>
      </c>
      <c r="D22" s="72">
        <f t="shared" si="0"/>
        <v>0.3</v>
      </c>
      <c r="E22" s="71">
        <v>0</v>
      </c>
      <c r="F22" s="71">
        <v>0</v>
      </c>
      <c r="G22" s="71">
        <v>0</v>
      </c>
    </row>
    <row r="23" spans="1:7" x14ac:dyDescent="0.25">
      <c r="A23" s="69">
        <v>16</v>
      </c>
      <c r="B23" s="71">
        <v>0</v>
      </c>
      <c r="C23" s="71">
        <v>0</v>
      </c>
      <c r="D23" s="72">
        <f t="shared" si="0"/>
        <v>0.32</v>
      </c>
      <c r="E23" s="71">
        <v>0</v>
      </c>
      <c r="F23" s="71">
        <v>0</v>
      </c>
      <c r="G23" s="71">
        <v>0</v>
      </c>
    </row>
    <row r="24" spans="1:7" x14ac:dyDescent="0.25">
      <c r="A24" s="69">
        <v>17</v>
      </c>
      <c r="B24" s="71">
        <v>0</v>
      </c>
      <c r="C24" s="71">
        <v>0</v>
      </c>
      <c r="D24" s="72">
        <f t="shared" si="0"/>
        <v>0.34</v>
      </c>
      <c r="E24" s="71">
        <v>0</v>
      </c>
      <c r="F24" s="71">
        <v>0</v>
      </c>
      <c r="G24" s="71">
        <v>0</v>
      </c>
    </row>
    <row r="25" spans="1:7" x14ac:dyDescent="0.25">
      <c r="A25" s="69">
        <v>18</v>
      </c>
      <c r="B25" s="71">
        <v>0</v>
      </c>
      <c r="C25" s="71">
        <v>0</v>
      </c>
      <c r="D25" s="72">
        <f t="shared" si="0"/>
        <v>0.36</v>
      </c>
      <c r="E25" s="71">
        <v>0</v>
      </c>
      <c r="F25" s="71">
        <v>0</v>
      </c>
      <c r="G25" s="71">
        <v>0</v>
      </c>
    </row>
    <row r="26" spans="1:7" x14ac:dyDescent="0.25">
      <c r="A26" s="69">
        <v>19</v>
      </c>
      <c r="B26" s="71">
        <v>0</v>
      </c>
      <c r="C26" s="71">
        <v>0</v>
      </c>
      <c r="D26" s="72">
        <f t="shared" si="0"/>
        <v>0.38</v>
      </c>
      <c r="E26" s="71">
        <v>0</v>
      </c>
      <c r="F26" s="71">
        <v>0</v>
      </c>
      <c r="G26" s="71">
        <v>0</v>
      </c>
    </row>
    <row r="27" spans="1:7" x14ac:dyDescent="0.25">
      <c r="A27" s="69">
        <v>20</v>
      </c>
      <c r="B27" s="72">
        <v>0.4</v>
      </c>
      <c r="C27" s="72">
        <f>0.02*A27</f>
        <v>0.4</v>
      </c>
      <c r="D27" s="72">
        <f>MIN($D$26+0.03*($A27-19), 0.7)</f>
        <v>0.41000000000000003</v>
      </c>
      <c r="E27" s="73">
        <v>0.4</v>
      </c>
      <c r="F27" s="73">
        <v>0.5</v>
      </c>
      <c r="G27" s="73">
        <v>0.4</v>
      </c>
    </row>
    <row r="28" spans="1:7" x14ac:dyDescent="0.25">
      <c r="A28" s="69">
        <v>21</v>
      </c>
      <c r="B28" s="72">
        <v>0.42</v>
      </c>
      <c r="C28" s="72">
        <f t="shared" ref="C28:C31" si="1">0.02*A28</f>
        <v>0.42</v>
      </c>
      <c r="D28" s="72">
        <f t="shared" ref="D28:D72" si="2">MIN($D$26+0.03*($A28-19), 0.7)</f>
        <v>0.44</v>
      </c>
      <c r="E28" s="72">
        <f>MIN($E$27+0.03*($A28-20), 0.7)</f>
        <v>0.43000000000000005</v>
      </c>
      <c r="F28" s="72">
        <f>MIN(F27 + 0.03, 0.9)</f>
        <v>0.53</v>
      </c>
      <c r="G28" s="72">
        <f>MIN(G27 + 0.03, 0.9)</f>
        <v>0.43000000000000005</v>
      </c>
    </row>
    <row r="29" spans="1:7" x14ac:dyDescent="0.25">
      <c r="A29" s="69">
        <v>22</v>
      </c>
      <c r="B29" s="72">
        <v>0.44</v>
      </c>
      <c r="C29" s="72">
        <f t="shared" si="1"/>
        <v>0.44</v>
      </c>
      <c r="D29" s="72">
        <f t="shared" si="2"/>
        <v>0.47</v>
      </c>
      <c r="E29" s="72">
        <f t="shared" ref="E29:E72" si="3">MIN($E$27+0.03*($A29-20), 0.7)</f>
        <v>0.46</v>
      </c>
      <c r="F29" s="72">
        <f t="shared" ref="F29:G72" si="4">MIN(F28 + 0.03, 0.9)</f>
        <v>0.56000000000000005</v>
      </c>
      <c r="G29" s="72">
        <f t="shared" si="4"/>
        <v>0.46000000000000008</v>
      </c>
    </row>
    <row r="30" spans="1:7" x14ac:dyDescent="0.25">
      <c r="A30" s="69">
        <v>23</v>
      </c>
      <c r="B30" s="72">
        <v>0.46</v>
      </c>
      <c r="C30" s="72">
        <f t="shared" si="1"/>
        <v>0.46</v>
      </c>
      <c r="D30" s="72">
        <f t="shared" si="2"/>
        <v>0.5</v>
      </c>
      <c r="E30" s="72">
        <f t="shared" si="3"/>
        <v>0.49</v>
      </c>
      <c r="F30" s="72">
        <f t="shared" si="4"/>
        <v>0.59000000000000008</v>
      </c>
      <c r="G30" s="72">
        <f t="shared" si="4"/>
        <v>0.4900000000000001</v>
      </c>
    </row>
    <row r="31" spans="1:7" x14ac:dyDescent="0.25">
      <c r="A31" s="69">
        <v>24</v>
      </c>
      <c r="B31" s="72">
        <v>0.48</v>
      </c>
      <c r="C31" s="72">
        <f t="shared" si="1"/>
        <v>0.48</v>
      </c>
      <c r="D31" s="72">
        <f t="shared" si="2"/>
        <v>0.53</v>
      </c>
      <c r="E31" s="72">
        <f t="shared" si="3"/>
        <v>0.52</v>
      </c>
      <c r="F31" s="72">
        <f t="shared" si="4"/>
        <v>0.62000000000000011</v>
      </c>
      <c r="G31" s="72">
        <f t="shared" si="4"/>
        <v>0.52000000000000013</v>
      </c>
    </row>
    <row r="32" spans="1:7" x14ac:dyDescent="0.25">
      <c r="A32" s="69">
        <v>25</v>
      </c>
      <c r="B32" s="72">
        <v>0.5</v>
      </c>
      <c r="C32" s="72">
        <f>MIN(0.55+0.03*(A32-25), 0.7)</f>
        <v>0.55000000000000004</v>
      </c>
      <c r="D32" s="72">
        <f t="shared" si="2"/>
        <v>0.56000000000000005</v>
      </c>
      <c r="E32" s="72">
        <f t="shared" si="3"/>
        <v>0.55000000000000004</v>
      </c>
      <c r="F32" s="72">
        <f t="shared" si="4"/>
        <v>0.65000000000000013</v>
      </c>
      <c r="G32" s="72">
        <f t="shared" si="4"/>
        <v>0.55000000000000016</v>
      </c>
    </row>
    <row r="33" spans="1:7" x14ac:dyDescent="0.25">
      <c r="A33" s="69">
        <v>26</v>
      </c>
      <c r="B33" s="74">
        <f>0.5 + 5/300</f>
        <v>0.51666666666666672</v>
      </c>
      <c r="C33" s="72">
        <f t="shared" ref="C33:C72" si="5">MIN(0.55+0.03*(A33-25), 0.7)</f>
        <v>0.58000000000000007</v>
      </c>
      <c r="D33" s="72">
        <f t="shared" si="2"/>
        <v>0.59</v>
      </c>
      <c r="E33" s="72">
        <f t="shared" si="3"/>
        <v>0.58000000000000007</v>
      </c>
      <c r="F33" s="72">
        <f t="shared" si="4"/>
        <v>0.68000000000000016</v>
      </c>
      <c r="G33" s="72">
        <f>MIN(G32 + 0.04, 0.9)</f>
        <v>0.59000000000000019</v>
      </c>
    </row>
    <row r="34" spans="1:7" x14ac:dyDescent="0.25">
      <c r="A34" s="69">
        <v>27</v>
      </c>
      <c r="B34" s="75">
        <f>B33 + 5/300</f>
        <v>0.53333333333333344</v>
      </c>
      <c r="C34" s="72">
        <f t="shared" si="5"/>
        <v>0.6100000000000001</v>
      </c>
      <c r="D34" s="72">
        <f t="shared" si="2"/>
        <v>0.62</v>
      </c>
      <c r="E34" s="72">
        <f t="shared" si="3"/>
        <v>0.61</v>
      </c>
      <c r="F34" s="72">
        <f t="shared" si="4"/>
        <v>0.71000000000000019</v>
      </c>
      <c r="G34" s="72">
        <f t="shared" ref="G34:G37" si="6">MIN(G33 + 0.04, 0.9)</f>
        <v>0.63000000000000023</v>
      </c>
    </row>
    <row r="35" spans="1:7" x14ac:dyDescent="0.25">
      <c r="A35" s="69">
        <v>28</v>
      </c>
      <c r="B35" s="75">
        <f t="shared" ref="B35:B42" si="7">B34 + 5/300</f>
        <v>0.55000000000000016</v>
      </c>
      <c r="C35" s="72">
        <f t="shared" si="5"/>
        <v>0.64</v>
      </c>
      <c r="D35" s="72">
        <f t="shared" si="2"/>
        <v>0.65</v>
      </c>
      <c r="E35" s="72">
        <f t="shared" si="3"/>
        <v>0.64</v>
      </c>
      <c r="F35" s="72">
        <f t="shared" si="4"/>
        <v>0.74000000000000021</v>
      </c>
      <c r="G35" s="72">
        <f t="shared" si="6"/>
        <v>0.67000000000000026</v>
      </c>
    </row>
    <row r="36" spans="1:7" x14ac:dyDescent="0.25">
      <c r="A36" s="69">
        <v>29</v>
      </c>
      <c r="B36" s="75">
        <f t="shared" si="7"/>
        <v>0.56666666666666687</v>
      </c>
      <c r="C36" s="72">
        <f t="shared" si="5"/>
        <v>0.67</v>
      </c>
      <c r="D36" s="72">
        <f t="shared" si="2"/>
        <v>0.67999999999999994</v>
      </c>
      <c r="E36" s="72">
        <f t="shared" si="3"/>
        <v>0.67</v>
      </c>
      <c r="F36" s="72">
        <f t="shared" si="4"/>
        <v>0.77000000000000024</v>
      </c>
      <c r="G36" s="72">
        <f t="shared" si="6"/>
        <v>0.7100000000000003</v>
      </c>
    </row>
    <row r="37" spans="1:7" x14ac:dyDescent="0.25">
      <c r="A37" s="69">
        <v>30</v>
      </c>
      <c r="B37" s="75">
        <f t="shared" si="7"/>
        <v>0.58333333333333359</v>
      </c>
      <c r="C37" s="72">
        <f t="shared" si="5"/>
        <v>0.7</v>
      </c>
      <c r="D37" s="72">
        <f t="shared" si="2"/>
        <v>0.7</v>
      </c>
      <c r="E37" s="72">
        <f t="shared" si="3"/>
        <v>0.7</v>
      </c>
      <c r="F37" s="72">
        <f>MIN(F36 + 0.04, 0.9)</f>
        <v>0.81000000000000028</v>
      </c>
      <c r="G37" s="72">
        <f t="shared" si="6"/>
        <v>0.75000000000000033</v>
      </c>
    </row>
    <row r="38" spans="1:7" x14ac:dyDescent="0.25">
      <c r="A38" s="69">
        <v>31</v>
      </c>
      <c r="B38" s="75">
        <f t="shared" si="7"/>
        <v>0.60000000000000031</v>
      </c>
      <c r="C38" s="72">
        <f t="shared" si="5"/>
        <v>0.7</v>
      </c>
      <c r="D38" s="72">
        <f t="shared" si="2"/>
        <v>0.7</v>
      </c>
      <c r="E38" s="72">
        <f t="shared" si="3"/>
        <v>0.7</v>
      </c>
      <c r="F38" s="72">
        <f t="shared" si="4"/>
        <v>0.8400000000000003</v>
      </c>
      <c r="G38" s="72">
        <f>MIN(G37 + 0.05, 0.9)</f>
        <v>0.80000000000000038</v>
      </c>
    </row>
    <row r="39" spans="1:7" x14ac:dyDescent="0.25">
      <c r="A39" s="69">
        <v>32</v>
      </c>
      <c r="B39" s="75">
        <f t="shared" si="7"/>
        <v>0.61666666666666703</v>
      </c>
      <c r="C39" s="72">
        <f t="shared" si="5"/>
        <v>0.7</v>
      </c>
      <c r="D39" s="72">
        <f t="shared" si="2"/>
        <v>0.7</v>
      </c>
      <c r="E39" s="72">
        <f t="shared" si="3"/>
        <v>0.7</v>
      </c>
      <c r="F39" s="72">
        <f t="shared" si="4"/>
        <v>0.87000000000000033</v>
      </c>
      <c r="G39" s="72">
        <f t="shared" ref="G39:G72" si="8">MIN(G38 + 0.05, 0.9)</f>
        <v>0.85000000000000042</v>
      </c>
    </row>
    <row r="40" spans="1:7" x14ac:dyDescent="0.25">
      <c r="A40" s="69">
        <v>33</v>
      </c>
      <c r="B40" s="75">
        <f t="shared" si="7"/>
        <v>0.63333333333333375</v>
      </c>
      <c r="C40" s="72">
        <f t="shared" si="5"/>
        <v>0.7</v>
      </c>
      <c r="D40" s="72">
        <f t="shared" si="2"/>
        <v>0.7</v>
      </c>
      <c r="E40" s="72">
        <f t="shared" si="3"/>
        <v>0.7</v>
      </c>
      <c r="F40" s="72">
        <f t="shared" si="4"/>
        <v>0.9</v>
      </c>
      <c r="G40" s="72">
        <f t="shared" si="8"/>
        <v>0.9</v>
      </c>
    </row>
    <row r="41" spans="1:7" x14ac:dyDescent="0.25">
      <c r="A41" s="69">
        <v>34</v>
      </c>
      <c r="B41" s="75">
        <f t="shared" si="7"/>
        <v>0.65000000000000047</v>
      </c>
      <c r="C41" s="72">
        <f t="shared" si="5"/>
        <v>0.7</v>
      </c>
      <c r="D41" s="72">
        <f t="shared" si="2"/>
        <v>0.7</v>
      </c>
      <c r="E41" s="72">
        <f t="shared" si="3"/>
        <v>0.7</v>
      </c>
      <c r="F41" s="72">
        <f t="shared" si="4"/>
        <v>0.9</v>
      </c>
      <c r="G41" s="72">
        <f t="shared" si="8"/>
        <v>0.9</v>
      </c>
    </row>
    <row r="42" spans="1:7" x14ac:dyDescent="0.25">
      <c r="A42" s="69">
        <v>35</v>
      </c>
      <c r="B42" s="75">
        <f t="shared" si="7"/>
        <v>0.66666666666666718</v>
      </c>
      <c r="C42" s="72">
        <f t="shared" si="5"/>
        <v>0.7</v>
      </c>
      <c r="D42" s="72">
        <f t="shared" si="2"/>
        <v>0.7</v>
      </c>
      <c r="E42" s="72">
        <f t="shared" si="3"/>
        <v>0.7</v>
      </c>
      <c r="F42" s="72">
        <f t="shared" si="4"/>
        <v>0.9</v>
      </c>
      <c r="G42" s="72">
        <f t="shared" si="8"/>
        <v>0.9</v>
      </c>
    </row>
    <row r="43" spans="1:7" x14ac:dyDescent="0.25">
      <c r="A43" s="69">
        <v>36</v>
      </c>
      <c r="B43" s="76">
        <f>B42</f>
        <v>0.66666666666666718</v>
      </c>
      <c r="C43" s="72">
        <f t="shared" si="5"/>
        <v>0.7</v>
      </c>
      <c r="D43" s="72">
        <f t="shared" si="2"/>
        <v>0.7</v>
      </c>
      <c r="E43" s="72">
        <f t="shared" si="3"/>
        <v>0.7</v>
      </c>
      <c r="F43" s="72">
        <f t="shared" si="4"/>
        <v>0.9</v>
      </c>
      <c r="G43" s="72">
        <f t="shared" si="8"/>
        <v>0.9</v>
      </c>
    </row>
    <row r="44" spans="1:7" x14ac:dyDescent="0.25">
      <c r="A44" s="69">
        <v>37</v>
      </c>
      <c r="B44" s="76">
        <f t="shared" ref="B44:B72" si="9">B43</f>
        <v>0.66666666666666718</v>
      </c>
      <c r="C44" s="72">
        <f t="shared" si="5"/>
        <v>0.7</v>
      </c>
      <c r="D44" s="72">
        <f t="shared" si="2"/>
        <v>0.7</v>
      </c>
      <c r="E44" s="72">
        <f t="shared" si="3"/>
        <v>0.7</v>
      </c>
      <c r="F44" s="72">
        <f t="shared" si="4"/>
        <v>0.9</v>
      </c>
      <c r="G44" s="72">
        <f t="shared" si="8"/>
        <v>0.9</v>
      </c>
    </row>
    <row r="45" spans="1:7" x14ac:dyDescent="0.25">
      <c r="A45" s="69">
        <v>38</v>
      </c>
      <c r="B45" s="76">
        <f t="shared" si="9"/>
        <v>0.66666666666666718</v>
      </c>
      <c r="C45" s="72">
        <f t="shared" si="5"/>
        <v>0.7</v>
      </c>
      <c r="D45" s="72">
        <f t="shared" si="2"/>
        <v>0.7</v>
      </c>
      <c r="E45" s="72">
        <f t="shared" si="3"/>
        <v>0.7</v>
      </c>
      <c r="F45" s="72">
        <f t="shared" si="4"/>
        <v>0.9</v>
      </c>
      <c r="G45" s="72">
        <f t="shared" si="8"/>
        <v>0.9</v>
      </c>
    </row>
    <row r="46" spans="1:7" x14ac:dyDescent="0.25">
      <c r="A46" s="69">
        <v>39</v>
      </c>
      <c r="B46" s="76">
        <f t="shared" si="9"/>
        <v>0.66666666666666718</v>
      </c>
      <c r="C46" s="72">
        <f t="shared" si="5"/>
        <v>0.7</v>
      </c>
      <c r="D46" s="72">
        <f t="shared" si="2"/>
        <v>0.7</v>
      </c>
      <c r="E46" s="72">
        <f t="shared" si="3"/>
        <v>0.7</v>
      </c>
      <c r="F46" s="72">
        <f t="shared" si="4"/>
        <v>0.9</v>
      </c>
      <c r="G46" s="72">
        <f t="shared" si="8"/>
        <v>0.9</v>
      </c>
    </row>
    <row r="47" spans="1:7" x14ac:dyDescent="0.25">
      <c r="A47" s="69">
        <v>40</v>
      </c>
      <c r="B47" s="76">
        <f t="shared" si="9"/>
        <v>0.66666666666666718</v>
      </c>
      <c r="C47" s="72">
        <f t="shared" si="5"/>
        <v>0.7</v>
      </c>
      <c r="D47" s="72">
        <f t="shared" si="2"/>
        <v>0.7</v>
      </c>
      <c r="E47" s="72">
        <f t="shared" si="3"/>
        <v>0.7</v>
      </c>
      <c r="F47" s="72">
        <f t="shared" si="4"/>
        <v>0.9</v>
      </c>
      <c r="G47" s="72">
        <f t="shared" si="8"/>
        <v>0.9</v>
      </c>
    </row>
    <row r="48" spans="1:7" x14ac:dyDescent="0.25">
      <c r="A48" s="69">
        <v>41</v>
      </c>
      <c r="B48" s="76">
        <f t="shared" si="9"/>
        <v>0.66666666666666718</v>
      </c>
      <c r="C48" s="72">
        <f t="shared" si="5"/>
        <v>0.7</v>
      </c>
      <c r="D48" s="72">
        <f t="shared" si="2"/>
        <v>0.7</v>
      </c>
      <c r="E48" s="72">
        <f t="shared" si="3"/>
        <v>0.7</v>
      </c>
      <c r="F48" s="72">
        <f t="shared" si="4"/>
        <v>0.9</v>
      </c>
      <c r="G48" s="72">
        <f t="shared" si="8"/>
        <v>0.9</v>
      </c>
    </row>
    <row r="49" spans="1:7" x14ac:dyDescent="0.25">
      <c r="A49" s="69">
        <v>42</v>
      </c>
      <c r="B49" s="76">
        <f t="shared" si="9"/>
        <v>0.66666666666666718</v>
      </c>
      <c r="C49" s="72">
        <f t="shared" si="5"/>
        <v>0.7</v>
      </c>
      <c r="D49" s="72">
        <f t="shared" si="2"/>
        <v>0.7</v>
      </c>
      <c r="E49" s="72">
        <f t="shared" si="3"/>
        <v>0.7</v>
      </c>
      <c r="F49" s="72">
        <f t="shared" si="4"/>
        <v>0.9</v>
      </c>
      <c r="G49" s="72">
        <f t="shared" si="8"/>
        <v>0.9</v>
      </c>
    </row>
    <row r="50" spans="1:7" x14ac:dyDescent="0.25">
      <c r="A50" s="69">
        <v>43</v>
      </c>
      <c r="B50" s="76">
        <f t="shared" si="9"/>
        <v>0.66666666666666718</v>
      </c>
      <c r="C50" s="72">
        <f t="shared" si="5"/>
        <v>0.7</v>
      </c>
      <c r="D50" s="72">
        <f t="shared" si="2"/>
        <v>0.7</v>
      </c>
      <c r="E50" s="72">
        <f t="shared" si="3"/>
        <v>0.7</v>
      </c>
      <c r="F50" s="72">
        <f t="shared" si="4"/>
        <v>0.9</v>
      </c>
      <c r="G50" s="72">
        <f t="shared" si="8"/>
        <v>0.9</v>
      </c>
    </row>
    <row r="51" spans="1:7" x14ac:dyDescent="0.25">
      <c r="A51" s="69">
        <v>44</v>
      </c>
      <c r="B51" s="76">
        <f t="shared" si="9"/>
        <v>0.66666666666666718</v>
      </c>
      <c r="C51" s="72">
        <f t="shared" si="5"/>
        <v>0.7</v>
      </c>
      <c r="D51" s="72">
        <f t="shared" si="2"/>
        <v>0.7</v>
      </c>
      <c r="E51" s="72">
        <f t="shared" si="3"/>
        <v>0.7</v>
      </c>
      <c r="F51" s="72">
        <f t="shared" si="4"/>
        <v>0.9</v>
      </c>
      <c r="G51" s="72">
        <f t="shared" si="8"/>
        <v>0.9</v>
      </c>
    </row>
    <row r="52" spans="1:7" x14ac:dyDescent="0.25">
      <c r="A52" s="69">
        <v>45</v>
      </c>
      <c r="B52" s="76">
        <f t="shared" si="9"/>
        <v>0.66666666666666718</v>
      </c>
      <c r="C52" s="72">
        <f t="shared" si="5"/>
        <v>0.7</v>
      </c>
      <c r="D52" s="72">
        <f t="shared" si="2"/>
        <v>0.7</v>
      </c>
      <c r="E52" s="72">
        <f t="shared" si="3"/>
        <v>0.7</v>
      </c>
      <c r="F52" s="72">
        <f t="shared" si="4"/>
        <v>0.9</v>
      </c>
      <c r="G52" s="72">
        <f t="shared" si="8"/>
        <v>0.9</v>
      </c>
    </row>
    <row r="53" spans="1:7" x14ac:dyDescent="0.25">
      <c r="A53" s="69">
        <v>46</v>
      </c>
      <c r="B53" s="76">
        <f t="shared" si="9"/>
        <v>0.66666666666666718</v>
      </c>
      <c r="C53" s="72">
        <f t="shared" si="5"/>
        <v>0.7</v>
      </c>
      <c r="D53" s="72">
        <f t="shared" si="2"/>
        <v>0.7</v>
      </c>
      <c r="E53" s="72">
        <f t="shared" si="3"/>
        <v>0.7</v>
      </c>
      <c r="F53" s="72">
        <f t="shared" si="4"/>
        <v>0.9</v>
      </c>
      <c r="G53" s="72">
        <f t="shared" si="8"/>
        <v>0.9</v>
      </c>
    </row>
    <row r="54" spans="1:7" x14ac:dyDescent="0.25">
      <c r="A54" s="69">
        <v>47</v>
      </c>
      <c r="B54" s="76">
        <f t="shared" si="9"/>
        <v>0.66666666666666718</v>
      </c>
      <c r="C54" s="72">
        <f t="shared" si="5"/>
        <v>0.7</v>
      </c>
      <c r="D54" s="72">
        <f t="shared" si="2"/>
        <v>0.7</v>
      </c>
      <c r="E54" s="72">
        <f t="shared" si="3"/>
        <v>0.7</v>
      </c>
      <c r="F54" s="72">
        <f t="shared" si="4"/>
        <v>0.9</v>
      </c>
      <c r="G54" s="72">
        <f t="shared" si="8"/>
        <v>0.9</v>
      </c>
    </row>
    <row r="55" spans="1:7" x14ac:dyDescent="0.25">
      <c r="A55" s="69">
        <v>48</v>
      </c>
      <c r="B55" s="76">
        <f t="shared" si="9"/>
        <v>0.66666666666666718</v>
      </c>
      <c r="C55" s="72">
        <f t="shared" si="5"/>
        <v>0.7</v>
      </c>
      <c r="D55" s="72">
        <f t="shared" si="2"/>
        <v>0.7</v>
      </c>
      <c r="E55" s="72">
        <f t="shared" si="3"/>
        <v>0.7</v>
      </c>
      <c r="F55" s="72">
        <f t="shared" si="4"/>
        <v>0.9</v>
      </c>
      <c r="G55" s="72">
        <f t="shared" si="8"/>
        <v>0.9</v>
      </c>
    </row>
    <row r="56" spans="1:7" x14ac:dyDescent="0.25">
      <c r="A56" s="69">
        <v>49</v>
      </c>
      <c r="B56" s="76">
        <f t="shared" si="9"/>
        <v>0.66666666666666718</v>
      </c>
      <c r="C56" s="72">
        <f t="shared" si="5"/>
        <v>0.7</v>
      </c>
      <c r="D56" s="72">
        <f t="shared" si="2"/>
        <v>0.7</v>
      </c>
      <c r="E56" s="72">
        <f t="shared" si="3"/>
        <v>0.7</v>
      </c>
      <c r="F56" s="72">
        <f t="shared" si="4"/>
        <v>0.9</v>
      </c>
      <c r="G56" s="72">
        <f t="shared" si="8"/>
        <v>0.9</v>
      </c>
    </row>
    <row r="57" spans="1:7" x14ac:dyDescent="0.25">
      <c r="A57" s="69">
        <v>50</v>
      </c>
      <c r="B57" s="76">
        <f t="shared" si="9"/>
        <v>0.66666666666666718</v>
      </c>
      <c r="C57" s="72">
        <f t="shared" si="5"/>
        <v>0.7</v>
      </c>
      <c r="D57" s="72">
        <f t="shared" si="2"/>
        <v>0.7</v>
      </c>
      <c r="E57" s="72">
        <f t="shared" si="3"/>
        <v>0.7</v>
      </c>
      <c r="F57" s="72">
        <f t="shared" si="4"/>
        <v>0.9</v>
      </c>
      <c r="G57" s="72">
        <f t="shared" si="8"/>
        <v>0.9</v>
      </c>
    </row>
    <row r="58" spans="1:7" x14ac:dyDescent="0.25">
      <c r="A58" s="69">
        <v>51</v>
      </c>
      <c r="B58" s="76">
        <f t="shared" si="9"/>
        <v>0.66666666666666718</v>
      </c>
      <c r="C58" s="72">
        <f t="shared" si="5"/>
        <v>0.7</v>
      </c>
      <c r="D58" s="72">
        <f t="shared" si="2"/>
        <v>0.7</v>
      </c>
      <c r="E58" s="72">
        <f t="shared" si="3"/>
        <v>0.7</v>
      </c>
      <c r="F58" s="72">
        <f t="shared" si="4"/>
        <v>0.9</v>
      </c>
      <c r="G58" s="72">
        <f t="shared" si="8"/>
        <v>0.9</v>
      </c>
    </row>
    <row r="59" spans="1:7" x14ac:dyDescent="0.25">
      <c r="A59" s="69">
        <v>52</v>
      </c>
      <c r="B59" s="76">
        <f t="shared" si="9"/>
        <v>0.66666666666666718</v>
      </c>
      <c r="C59" s="72">
        <f t="shared" si="5"/>
        <v>0.7</v>
      </c>
      <c r="D59" s="72">
        <f t="shared" si="2"/>
        <v>0.7</v>
      </c>
      <c r="E59" s="72">
        <f t="shared" si="3"/>
        <v>0.7</v>
      </c>
      <c r="F59" s="72">
        <f t="shared" si="4"/>
        <v>0.9</v>
      </c>
      <c r="G59" s="72">
        <f t="shared" si="8"/>
        <v>0.9</v>
      </c>
    </row>
    <row r="60" spans="1:7" x14ac:dyDescent="0.25">
      <c r="A60" s="69">
        <v>53</v>
      </c>
      <c r="B60" s="76">
        <f t="shared" si="9"/>
        <v>0.66666666666666718</v>
      </c>
      <c r="C60" s="72">
        <f t="shared" si="5"/>
        <v>0.7</v>
      </c>
      <c r="D60" s="72">
        <f t="shared" si="2"/>
        <v>0.7</v>
      </c>
      <c r="E60" s="72">
        <f t="shared" si="3"/>
        <v>0.7</v>
      </c>
      <c r="F60" s="72">
        <f t="shared" si="4"/>
        <v>0.9</v>
      </c>
      <c r="G60" s="72">
        <f t="shared" si="8"/>
        <v>0.9</v>
      </c>
    </row>
    <row r="61" spans="1:7" x14ac:dyDescent="0.25">
      <c r="A61" s="69">
        <v>54</v>
      </c>
      <c r="B61" s="76">
        <f t="shared" si="9"/>
        <v>0.66666666666666718</v>
      </c>
      <c r="C61" s="72">
        <f t="shared" si="5"/>
        <v>0.7</v>
      </c>
      <c r="D61" s="72">
        <f t="shared" si="2"/>
        <v>0.7</v>
      </c>
      <c r="E61" s="72">
        <f t="shared" si="3"/>
        <v>0.7</v>
      </c>
      <c r="F61" s="72">
        <f t="shared" si="4"/>
        <v>0.9</v>
      </c>
      <c r="G61" s="72">
        <f t="shared" si="8"/>
        <v>0.9</v>
      </c>
    </row>
    <row r="62" spans="1:7" x14ac:dyDescent="0.25">
      <c r="A62" s="69">
        <v>55</v>
      </c>
      <c r="B62" s="76">
        <f t="shared" si="9"/>
        <v>0.66666666666666718</v>
      </c>
      <c r="C62" s="72">
        <f t="shared" si="5"/>
        <v>0.7</v>
      </c>
      <c r="D62" s="72">
        <f t="shared" si="2"/>
        <v>0.7</v>
      </c>
      <c r="E62" s="72">
        <f t="shared" si="3"/>
        <v>0.7</v>
      </c>
      <c r="F62" s="72">
        <f t="shared" si="4"/>
        <v>0.9</v>
      </c>
      <c r="G62" s="72">
        <f t="shared" si="8"/>
        <v>0.9</v>
      </c>
    </row>
    <row r="63" spans="1:7" x14ac:dyDescent="0.25">
      <c r="A63" s="69">
        <v>56</v>
      </c>
      <c r="B63" s="76">
        <f t="shared" si="9"/>
        <v>0.66666666666666718</v>
      </c>
      <c r="C63" s="72">
        <f t="shared" si="5"/>
        <v>0.7</v>
      </c>
      <c r="D63" s="72">
        <f t="shared" si="2"/>
        <v>0.7</v>
      </c>
      <c r="E63" s="72">
        <f t="shared" si="3"/>
        <v>0.7</v>
      </c>
      <c r="F63" s="72">
        <f t="shared" si="4"/>
        <v>0.9</v>
      </c>
      <c r="G63" s="72">
        <f t="shared" si="8"/>
        <v>0.9</v>
      </c>
    </row>
    <row r="64" spans="1:7" x14ac:dyDescent="0.25">
      <c r="A64" s="69">
        <v>57</v>
      </c>
      <c r="B64" s="76">
        <f t="shared" si="9"/>
        <v>0.66666666666666718</v>
      </c>
      <c r="C64" s="72">
        <f t="shared" si="5"/>
        <v>0.7</v>
      </c>
      <c r="D64" s="72">
        <f t="shared" si="2"/>
        <v>0.7</v>
      </c>
      <c r="E64" s="72">
        <f t="shared" si="3"/>
        <v>0.7</v>
      </c>
      <c r="F64" s="72">
        <f t="shared" si="4"/>
        <v>0.9</v>
      </c>
      <c r="G64" s="72">
        <f t="shared" si="8"/>
        <v>0.9</v>
      </c>
    </row>
    <row r="65" spans="1:7" x14ac:dyDescent="0.25">
      <c r="A65" s="69">
        <v>58</v>
      </c>
      <c r="B65" s="76">
        <f t="shared" si="9"/>
        <v>0.66666666666666718</v>
      </c>
      <c r="C65" s="72">
        <f t="shared" si="5"/>
        <v>0.7</v>
      </c>
      <c r="D65" s="72">
        <f t="shared" si="2"/>
        <v>0.7</v>
      </c>
      <c r="E65" s="72">
        <f t="shared" si="3"/>
        <v>0.7</v>
      </c>
      <c r="F65" s="72">
        <f t="shared" si="4"/>
        <v>0.9</v>
      </c>
      <c r="G65" s="72">
        <f t="shared" si="8"/>
        <v>0.9</v>
      </c>
    </row>
    <row r="66" spans="1:7" x14ac:dyDescent="0.25">
      <c r="A66" s="69">
        <v>59</v>
      </c>
      <c r="B66" s="76">
        <f t="shared" si="9"/>
        <v>0.66666666666666718</v>
      </c>
      <c r="C66" s="72">
        <f t="shared" si="5"/>
        <v>0.7</v>
      </c>
      <c r="D66" s="72">
        <f t="shared" si="2"/>
        <v>0.7</v>
      </c>
      <c r="E66" s="72">
        <f t="shared" si="3"/>
        <v>0.7</v>
      </c>
      <c r="F66" s="72">
        <f t="shared" si="4"/>
        <v>0.9</v>
      </c>
      <c r="G66" s="72">
        <f t="shared" si="8"/>
        <v>0.9</v>
      </c>
    </row>
    <row r="67" spans="1:7" x14ac:dyDescent="0.25">
      <c r="A67" s="69">
        <v>60</v>
      </c>
      <c r="B67" s="76">
        <f t="shared" si="9"/>
        <v>0.66666666666666718</v>
      </c>
      <c r="C67" s="72">
        <f t="shared" si="5"/>
        <v>0.7</v>
      </c>
      <c r="D67" s="72">
        <f t="shared" si="2"/>
        <v>0.7</v>
      </c>
      <c r="E67" s="72">
        <f t="shared" si="3"/>
        <v>0.7</v>
      </c>
      <c r="F67" s="72">
        <f t="shared" si="4"/>
        <v>0.9</v>
      </c>
      <c r="G67" s="72">
        <f t="shared" si="8"/>
        <v>0.9</v>
      </c>
    </row>
    <row r="68" spans="1:7" x14ac:dyDescent="0.25">
      <c r="A68" s="69">
        <v>61</v>
      </c>
      <c r="B68" s="76">
        <f t="shared" si="9"/>
        <v>0.66666666666666718</v>
      </c>
      <c r="C68" s="72">
        <f t="shared" si="5"/>
        <v>0.7</v>
      </c>
      <c r="D68" s="72">
        <f t="shared" si="2"/>
        <v>0.7</v>
      </c>
      <c r="E68" s="72">
        <f t="shared" si="3"/>
        <v>0.7</v>
      </c>
      <c r="F68" s="72">
        <f t="shared" si="4"/>
        <v>0.9</v>
      </c>
      <c r="G68" s="72">
        <f t="shared" si="8"/>
        <v>0.9</v>
      </c>
    </row>
    <row r="69" spans="1:7" x14ac:dyDescent="0.25">
      <c r="A69" s="69">
        <v>62</v>
      </c>
      <c r="B69" s="76">
        <f t="shared" si="9"/>
        <v>0.66666666666666718</v>
      </c>
      <c r="C69" s="72">
        <f t="shared" si="5"/>
        <v>0.7</v>
      </c>
      <c r="D69" s="72">
        <f t="shared" si="2"/>
        <v>0.7</v>
      </c>
      <c r="E69" s="72">
        <f t="shared" si="3"/>
        <v>0.7</v>
      </c>
      <c r="F69" s="72">
        <f t="shared" si="4"/>
        <v>0.9</v>
      </c>
      <c r="G69" s="72">
        <f t="shared" si="8"/>
        <v>0.9</v>
      </c>
    </row>
    <row r="70" spans="1:7" x14ac:dyDescent="0.25">
      <c r="A70" s="69">
        <v>63</v>
      </c>
      <c r="B70" s="76">
        <f t="shared" si="9"/>
        <v>0.66666666666666718</v>
      </c>
      <c r="C70" s="72">
        <f t="shared" si="5"/>
        <v>0.7</v>
      </c>
      <c r="D70" s="72">
        <f t="shared" si="2"/>
        <v>0.7</v>
      </c>
      <c r="E70" s="72">
        <f t="shared" si="3"/>
        <v>0.7</v>
      </c>
      <c r="F70" s="72">
        <f t="shared" si="4"/>
        <v>0.9</v>
      </c>
      <c r="G70" s="72">
        <f t="shared" si="8"/>
        <v>0.9</v>
      </c>
    </row>
    <row r="71" spans="1:7" x14ac:dyDescent="0.25">
      <c r="A71" s="69">
        <v>64</v>
      </c>
      <c r="B71" s="76">
        <f t="shared" si="9"/>
        <v>0.66666666666666718</v>
      </c>
      <c r="C71" s="72">
        <f t="shared" si="5"/>
        <v>0.7</v>
      </c>
      <c r="D71" s="72">
        <f t="shared" si="2"/>
        <v>0.7</v>
      </c>
      <c r="E71" s="72">
        <f t="shared" si="3"/>
        <v>0.7</v>
      </c>
      <c r="F71" s="72">
        <f t="shared" si="4"/>
        <v>0.9</v>
      </c>
      <c r="G71" s="72">
        <f t="shared" si="8"/>
        <v>0.9</v>
      </c>
    </row>
    <row r="72" spans="1:7" x14ac:dyDescent="0.25">
      <c r="A72" s="69">
        <v>65</v>
      </c>
      <c r="B72" s="76">
        <f t="shared" si="9"/>
        <v>0.66666666666666718</v>
      </c>
      <c r="C72" s="72">
        <f t="shared" si="5"/>
        <v>0.7</v>
      </c>
      <c r="D72" s="72">
        <f t="shared" si="2"/>
        <v>0.7</v>
      </c>
      <c r="E72" s="72">
        <f t="shared" si="3"/>
        <v>0.7</v>
      </c>
      <c r="F72" s="72">
        <f t="shared" si="4"/>
        <v>0.9</v>
      </c>
      <c r="G72" s="72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8" t="s">
        <v>142</v>
      </c>
      <c r="B4" s="89" t="s">
        <v>141</v>
      </c>
      <c r="C4" s="8" t="s">
        <v>143</v>
      </c>
      <c r="D4" s="77" t="s">
        <v>123</v>
      </c>
      <c r="E4" s="14" t="s">
        <v>140</v>
      </c>
      <c r="F4" s="100" t="s">
        <v>124</v>
      </c>
      <c r="G4" s="102"/>
    </row>
    <row r="5" spans="1:7" ht="129" customHeight="1" x14ac:dyDescent="0.25">
      <c r="A5" s="68" t="s">
        <v>145</v>
      </c>
      <c r="B5" s="89" t="s">
        <v>141</v>
      </c>
      <c r="C5" s="8" t="s">
        <v>143</v>
      </c>
      <c r="D5" s="77" t="s">
        <v>147</v>
      </c>
      <c r="E5" s="14" t="s">
        <v>146</v>
      </c>
      <c r="F5" s="100" t="s">
        <v>148</v>
      </c>
      <c r="G5" s="100"/>
    </row>
    <row r="6" spans="1:7" ht="78" customHeight="1" x14ac:dyDescent="0.25">
      <c r="A6" s="107" t="s">
        <v>172</v>
      </c>
      <c r="B6" s="107"/>
      <c r="C6" s="107"/>
      <c r="D6" s="107"/>
      <c r="E6" s="107"/>
      <c r="F6" s="107"/>
      <c r="G6" s="107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0" t="s">
        <v>85</v>
      </c>
      <c r="B5" s="80" t="s">
        <v>150</v>
      </c>
      <c r="C5" s="80" t="s">
        <v>151</v>
      </c>
    </row>
    <row r="6" spans="1:9" x14ac:dyDescent="0.25">
      <c r="A6" s="80">
        <v>0</v>
      </c>
      <c r="B6" s="81">
        <v>0.08</v>
      </c>
      <c r="C6" s="81">
        <v>0.08</v>
      </c>
      <c r="F6" s="78"/>
      <c r="G6" s="78"/>
      <c r="H6" s="24"/>
      <c r="I6" s="24"/>
    </row>
    <row r="7" spans="1:9" x14ac:dyDescent="0.25">
      <c r="A7" s="80">
        <v>1</v>
      </c>
      <c r="B7" s="81">
        <v>2.5000000000000001E-2</v>
      </c>
      <c r="C7" s="81">
        <v>0.03</v>
      </c>
      <c r="F7" s="79"/>
      <c r="G7" s="79"/>
      <c r="H7" s="24"/>
      <c r="I7" s="24"/>
    </row>
    <row r="8" spans="1:9" x14ac:dyDescent="0.25">
      <c r="A8" s="80">
        <v>2</v>
      </c>
      <c r="B8" s="81">
        <v>1.4999999999999999E-2</v>
      </c>
      <c r="C8" s="81">
        <v>2.5000000000000001E-2</v>
      </c>
      <c r="D8" s="24"/>
      <c r="F8" s="79"/>
      <c r="G8" s="79"/>
      <c r="H8" s="24"/>
      <c r="I8" s="24"/>
    </row>
    <row r="9" spans="1:9" x14ac:dyDescent="0.25">
      <c r="A9" s="80">
        <v>3</v>
      </c>
      <c r="B9" s="82">
        <v>7.4999999999999997E-3</v>
      </c>
      <c r="C9" s="81">
        <v>2.5000000000000001E-2</v>
      </c>
      <c r="D9" s="24"/>
      <c r="F9" s="79"/>
      <c r="G9" s="79"/>
      <c r="H9" s="24"/>
      <c r="I9" s="24"/>
    </row>
    <row r="10" spans="1:9" x14ac:dyDescent="0.25">
      <c r="A10" s="80">
        <v>4</v>
      </c>
      <c r="B10" s="81">
        <v>5.0000000000000001E-3</v>
      </c>
      <c r="C10" s="82">
        <v>1.7500000000000002E-2</v>
      </c>
      <c r="D10" s="24"/>
      <c r="F10" s="79"/>
      <c r="G10" s="79"/>
      <c r="H10" s="24"/>
      <c r="I10" s="24"/>
    </row>
    <row r="11" spans="1:9" x14ac:dyDescent="0.25">
      <c r="B11" s="24"/>
      <c r="C11" s="24"/>
      <c r="D11" s="24"/>
      <c r="F11" s="79"/>
      <c r="G11" s="79"/>
      <c r="H11" s="24"/>
      <c r="I11" s="24"/>
    </row>
    <row r="12" spans="1:9" x14ac:dyDescent="0.25">
      <c r="B12" s="24"/>
      <c r="C12" s="24"/>
      <c r="D12" s="24"/>
      <c r="F12" s="79"/>
      <c r="G12" s="79"/>
      <c r="H12" s="24"/>
      <c r="I12" s="24"/>
    </row>
    <row r="13" spans="1:9" x14ac:dyDescent="0.25">
      <c r="B13" s="24"/>
      <c r="C13" s="24"/>
      <c r="D13" s="24"/>
      <c r="F13" s="79"/>
      <c r="G13" s="79"/>
      <c r="H13" s="24"/>
      <c r="I13" s="24"/>
    </row>
    <row r="14" spans="1:9" x14ac:dyDescent="0.25">
      <c r="B14" s="24"/>
      <c r="C14" s="24"/>
      <c r="D14" s="24"/>
      <c r="F14" s="79"/>
      <c r="G14" s="79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0" sqref="B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0" t="s">
        <v>97</v>
      </c>
      <c r="B5" s="80" t="s">
        <v>152</v>
      </c>
      <c r="C5" s="80" t="s">
        <v>153</v>
      </c>
    </row>
    <row r="6" spans="1:9" x14ac:dyDescent="0.25">
      <c r="A6" s="80">
        <v>20</v>
      </c>
      <c r="B6" s="54">
        <v>0.01</v>
      </c>
      <c r="C6" s="54">
        <v>0.02</v>
      </c>
      <c r="H6" s="24"/>
      <c r="I6" s="24"/>
    </row>
    <row r="7" spans="1:9" x14ac:dyDescent="0.25">
      <c r="A7" s="80">
        <v>25</v>
      </c>
      <c r="B7" s="56">
        <v>0.01</v>
      </c>
      <c r="C7" s="56">
        <v>0.02</v>
      </c>
      <c r="H7" s="24"/>
      <c r="I7" s="24"/>
    </row>
    <row r="8" spans="1:9" x14ac:dyDescent="0.25">
      <c r="A8" s="80">
        <v>30</v>
      </c>
      <c r="B8" s="56">
        <v>8.5000000000000006E-3</v>
      </c>
      <c r="C8" s="56">
        <v>1.7000000000000001E-2</v>
      </c>
      <c r="D8" s="24"/>
      <c r="H8" s="24"/>
      <c r="I8" s="24"/>
    </row>
    <row r="9" spans="1:9" x14ac:dyDescent="0.25">
      <c r="A9" s="80">
        <v>35</v>
      </c>
      <c r="B9" s="56">
        <v>5.4000000000000003E-3</v>
      </c>
      <c r="C9" s="56">
        <v>1.2E-2</v>
      </c>
      <c r="D9" s="24"/>
      <c r="H9" s="24"/>
      <c r="I9" s="24"/>
    </row>
    <row r="10" spans="1:9" x14ac:dyDescent="0.25">
      <c r="A10" s="80">
        <v>40</v>
      </c>
      <c r="B10" s="56">
        <v>3.7000000000000002E-3</v>
      </c>
      <c r="C10" s="56">
        <v>8.5000000000000006E-3</v>
      </c>
      <c r="D10" s="24"/>
      <c r="H10" s="24"/>
      <c r="I10" s="24"/>
    </row>
    <row r="11" spans="1:9" x14ac:dyDescent="0.25">
      <c r="A11" s="80">
        <v>45</v>
      </c>
      <c r="B11" s="56">
        <v>1.7000000000000001E-3</v>
      </c>
      <c r="C11" s="56">
        <v>6.6E-3</v>
      </c>
      <c r="D11" s="24"/>
      <c r="H11" s="24"/>
      <c r="I11" s="24"/>
    </row>
    <row r="12" spans="1:9" x14ac:dyDescent="0.25">
      <c r="A12" s="80">
        <v>50</v>
      </c>
      <c r="B12" s="56">
        <v>2.0000000000000001E-4</v>
      </c>
      <c r="C12" s="56">
        <v>2.3999999999999998E-3</v>
      </c>
      <c r="D12" s="24"/>
      <c r="H12" s="24"/>
      <c r="I12" s="24"/>
    </row>
    <row r="13" spans="1:9" x14ac:dyDescent="0.25">
      <c r="A13" s="80">
        <v>55</v>
      </c>
      <c r="B13" s="56">
        <v>0</v>
      </c>
      <c r="C13" s="56">
        <v>0</v>
      </c>
      <c r="D13" s="24"/>
      <c r="H13" s="24"/>
      <c r="I13" s="24"/>
    </row>
    <row r="14" spans="1:9" x14ac:dyDescent="0.25">
      <c r="A14" s="80">
        <v>60</v>
      </c>
      <c r="B14" s="56">
        <v>0</v>
      </c>
      <c r="C14" s="56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G7" sqref="G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8" t="s">
        <v>129</v>
      </c>
      <c r="B4" s="108" t="s">
        <v>137</v>
      </c>
      <c r="C4" s="108"/>
      <c r="D4" s="108"/>
      <c r="E4" s="108"/>
      <c r="F4" s="108"/>
      <c r="G4" s="108"/>
    </row>
    <row r="5" spans="1:7" ht="114" customHeight="1" x14ac:dyDescent="0.25">
      <c r="A5" s="68" t="s">
        <v>128</v>
      </c>
      <c r="B5" s="101" t="s">
        <v>130</v>
      </c>
      <c r="C5" s="101"/>
      <c r="D5" s="101"/>
      <c r="E5" s="101"/>
      <c r="F5" s="101"/>
      <c r="G5" s="101"/>
    </row>
    <row r="7" spans="1:7" ht="304.5" customHeight="1" x14ac:dyDescent="0.25">
      <c r="A7" s="83" t="s">
        <v>131</v>
      </c>
      <c r="B7" s="16" t="s">
        <v>76</v>
      </c>
      <c r="C7" s="8" t="s">
        <v>75</v>
      </c>
      <c r="D7" s="100" t="s">
        <v>73</v>
      </c>
      <c r="E7" s="102"/>
      <c r="F7" s="8" t="s">
        <v>64</v>
      </c>
      <c r="G7" s="8" t="s">
        <v>74</v>
      </c>
    </row>
    <row r="9" spans="1:7" x14ac:dyDescent="0.25">
      <c r="A9" s="6"/>
      <c r="B9" s="43"/>
      <c r="C9" s="43"/>
      <c r="D9" s="43"/>
      <c r="E9" s="43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7" t="s">
        <v>88</v>
      </c>
      <c r="B3" s="23" t="s">
        <v>126</v>
      </c>
      <c r="C3" s="23"/>
      <c r="D3" s="23"/>
    </row>
    <row r="5" spans="1:5" x14ac:dyDescent="0.25">
      <c r="A5" s="84" t="s">
        <v>97</v>
      </c>
      <c r="B5" s="84" t="s">
        <v>132</v>
      </c>
      <c r="C5" s="84" t="s">
        <v>133</v>
      </c>
      <c r="D5" s="28"/>
    </row>
    <row r="6" spans="1:5" x14ac:dyDescent="0.25">
      <c r="A6" s="85">
        <v>20</v>
      </c>
      <c r="B6" s="54">
        <v>2.0000000000000001E-4</v>
      </c>
      <c r="C6" s="54">
        <v>2.0000000000000001E-4</v>
      </c>
      <c r="D6" s="28"/>
      <c r="E6" s="28"/>
    </row>
    <row r="7" spans="1:5" x14ac:dyDescent="0.25">
      <c r="A7" s="86">
        <v>25</v>
      </c>
      <c r="B7" s="56">
        <v>2.0000000000000001E-4</v>
      </c>
      <c r="C7" s="56">
        <v>2.9999999999999997E-4</v>
      </c>
      <c r="D7" s="28"/>
      <c r="E7" s="28"/>
    </row>
    <row r="8" spans="1:5" x14ac:dyDescent="0.25">
      <c r="A8" s="86">
        <v>30</v>
      </c>
      <c r="B8" s="56">
        <v>2.9999999999999997E-4</v>
      </c>
      <c r="C8" s="56">
        <v>5.0000000000000001E-4</v>
      </c>
      <c r="D8" s="28"/>
      <c r="E8" s="28"/>
    </row>
    <row r="9" spans="1:5" x14ac:dyDescent="0.25">
      <c r="A9" s="86">
        <v>35</v>
      </c>
      <c r="B9" s="56">
        <v>5.9999999999999995E-4</v>
      </c>
      <c r="C9" s="56">
        <v>1.1000000000000001E-3</v>
      </c>
      <c r="D9" s="28"/>
      <c r="E9" s="28"/>
    </row>
    <row r="10" spans="1:5" x14ac:dyDescent="0.25">
      <c r="A10" s="86">
        <v>40</v>
      </c>
      <c r="B10" s="56">
        <v>1.5E-3</v>
      </c>
      <c r="C10" s="56">
        <v>2.8999999999999998E-3</v>
      </c>
      <c r="D10" s="28"/>
      <c r="E10" s="28"/>
    </row>
    <row r="11" spans="1:5" x14ac:dyDescent="0.25">
      <c r="A11" s="86">
        <v>45</v>
      </c>
      <c r="B11" s="56">
        <v>2.5999999999999999E-3</v>
      </c>
      <c r="C11" s="56">
        <v>4.5999999999999999E-3</v>
      </c>
      <c r="D11" s="28"/>
      <c r="E11" s="28"/>
    </row>
    <row r="12" spans="1:5" x14ac:dyDescent="0.25">
      <c r="A12" s="86">
        <v>50</v>
      </c>
      <c r="B12" s="56">
        <v>4.1999999999999997E-3</v>
      </c>
      <c r="C12" s="56">
        <v>5.6000000000000008E-3</v>
      </c>
      <c r="D12" s="28"/>
      <c r="E12" s="28"/>
    </row>
    <row r="13" spans="1:5" x14ac:dyDescent="0.25">
      <c r="A13" s="86">
        <v>55</v>
      </c>
      <c r="B13" s="56">
        <v>1.3999999999999999E-2</v>
      </c>
      <c r="C13" s="56">
        <v>1.0800000000000001E-2</v>
      </c>
      <c r="D13" s="28"/>
      <c r="E13" s="28"/>
    </row>
    <row r="14" spans="1:5" x14ac:dyDescent="0.25">
      <c r="A14" s="86">
        <v>60</v>
      </c>
      <c r="B14" s="56">
        <v>4.4000000000000004E-2</v>
      </c>
      <c r="C14" s="56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topLeftCell="A34" workbookViewId="0">
      <selection activeCell="C18" sqref="C18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2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8" t="s">
        <v>144</v>
      </c>
      <c r="C3" s="14"/>
      <c r="D3" s="14"/>
      <c r="E3" s="14"/>
      <c r="F3" s="18"/>
    </row>
    <row r="5" spans="1:6" x14ac:dyDescent="0.25">
      <c r="A5" s="12"/>
      <c r="B5" s="44"/>
      <c r="C5" s="43"/>
      <c r="D5" s="43"/>
      <c r="E5" s="43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D41" sqref="D41:D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0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R96" sqref="R96"/>
    </sheetView>
  </sheetViews>
  <sheetFormatPr defaultRowHeight="15" x14ac:dyDescent="0.25"/>
  <cols>
    <col min="5" max="5" width="11.140625" customWidth="1"/>
    <col min="10" max="12" width="10.5703125" style="94" customWidth="1"/>
    <col min="13" max="13" width="12.5703125" style="94" customWidth="1"/>
    <col min="14" max="14" width="13.140625" customWidth="1"/>
    <col min="15" max="15" width="13.42578125" customWidth="1"/>
    <col min="17" max="17" width="12" style="94" customWidth="1"/>
    <col min="18" max="18" width="15.42578125" style="94" customWidth="1"/>
    <col min="19" max="19" width="15.140625" style="94" customWidth="1"/>
    <col min="20" max="20" width="12.5703125" style="94" customWidth="1"/>
    <col min="21" max="21" width="13.140625" customWidth="1"/>
    <col min="22" max="22" width="13.42578125" customWidth="1"/>
  </cols>
  <sheetData>
    <row r="2" spans="2:23" x14ac:dyDescent="0.25">
      <c r="B2" t="s">
        <v>197</v>
      </c>
      <c r="C2">
        <v>7.4999999999999997E-2</v>
      </c>
    </row>
    <row r="5" spans="2:23" x14ac:dyDescent="0.25">
      <c r="J5" s="109" t="s">
        <v>189</v>
      </c>
      <c r="K5" s="109"/>
      <c r="L5" s="109"/>
      <c r="M5" s="109"/>
      <c r="N5" s="109"/>
      <c r="O5" s="109"/>
      <c r="P5" s="109"/>
      <c r="Q5" s="109" t="s">
        <v>202</v>
      </c>
      <c r="R5" s="109"/>
      <c r="S5" s="109"/>
      <c r="T5" s="109"/>
      <c r="U5" s="109"/>
      <c r="V5" s="109"/>
      <c r="W5" s="109"/>
    </row>
    <row r="6" spans="2:23" x14ac:dyDescent="0.25">
      <c r="B6" t="s">
        <v>97</v>
      </c>
      <c r="C6" t="s">
        <v>195</v>
      </c>
      <c r="D6" t="s">
        <v>196</v>
      </c>
      <c r="E6" t="s">
        <v>188</v>
      </c>
      <c r="G6" t="s">
        <v>85</v>
      </c>
      <c r="H6" t="s">
        <v>187</v>
      </c>
      <c r="I6" t="s">
        <v>190</v>
      </c>
      <c r="J6" s="95" t="s">
        <v>191</v>
      </c>
      <c r="K6" s="95" t="s">
        <v>192</v>
      </c>
      <c r="L6" s="95" t="s">
        <v>193</v>
      </c>
      <c r="M6" s="95" t="s">
        <v>194</v>
      </c>
      <c r="N6" s="95" t="s">
        <v>198</v>
      </c>
      <c r="O6" s="95" t="s">
        <v>200</v>
      </c>
      <c r="P6" s="95" t="s">
        <v>201</v>
      </c>
      <c r="Q6" s="97" t="s">
        <v>191</v>
      </c>
      <c r="R6" s="97" t="s">
        <v>192</v>
      </c>
      <c r="S6" s="97" t="s">
        <v>193</v>
      </c>
      <c r="T6" s="97" t="s">
        <v>194</v>
      </c>
      <c r="U6" s="97" t="s">
        <v>198</v>
      </c>
      <c r="V6" s="97" t="s">
        <v>200</v>
      </c>
      <c r="W6" s="97" t="s">
        <v>201</v>
      </c>
    </row>
    <row r="7" spans="2:23" x14ac:dyDescent="0.25">
      <c r="B7">
        <v>20</v>
      </c>
      <c r="C7" s="96">
        <v>3.3416560000000002E-4</v>
      </c>
      <c r="D7">
        <v>1</v>
      </c>
      <c r="E7">
        <v>1</v>
      </c>
      <c r="F7" s="54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6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6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6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6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6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6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6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6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6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6">
        <v>1.2500000000000001E-2</v>
      </c>
      <c r="G17">
        <v>0</v>
      </c>
      <c r="H17" s="71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6">
        <v>7.4999999999999997E-3</v>
      </c>
      <c r="G18">
        <v>1</v>
      </c>
      <c r="H18" s="71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6">
        <v>7.4999999999999997E-3</v>
      </c>
      <c r="G19">
        <v>2</v>
      </c>
      <c r="H19" s="71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6">
        <v>7.4999999999999997E-3</v>
      </c>
      <c r="G20">
        <v>3</v>
      </c>
      <c r="H20" s="71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6">
        <v>7.4999999999999997E-3</v>
      </c>
      <c r="G21">
        <v>4</v>
      </c>
      <c r="H21" s="71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6">
        <v>7.4999999999999997E-3</v>
      </c>
      <c r="G22">
        <v>5</v>
      </c>
      <c r="H22" s="71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6">
        <v>7.4999999999999997E-3</v>
      </c>
      <c r="G23">
        <v>6</v>
      </c>
      <c r="H23" s="71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6">
        <v>7.4999999999999997E-3</v>
      </c>
      <c r="G24">
        <v>7</v>
      </c>
      <c r="H24" s="71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6">
        <v>7.4999999999999997E-3</v>
      </c>
      <c r="G25">
        <v>8</v>
      </c>
      <c r="H25" s="71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6">
        <v>7.4999999999999997E-3</v>
      </c>
      <c r="G26">
        <v>9</v>
      </c>
      <c r="H26" s="71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6">
        <v>7.4999999999999997E-3</v>
      </c>
      <c r="G27">
        <v>10</v>
      </c>
      <c r="H27" s="71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6">
        <v>7.4999999999999997E-3</v>
      </c>
      <c r="G28">
        <v>11</v>
      </c>
      <c r="H28" s="71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6">
        <v>7.4999999999999997E-3</v>
      </c>
      <c r="G29">
        <v>12</v>
      </c>
      <c r="H29" s="71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6">
        <v>7.4999999999999997E-3</v>
      </c>
      <c r="G30">
        <v>13</v>
      </c>
      <c r="H30" s="71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6">
        <v>7.4999999999999997E-3</v>
      </c>
      <c r="G31">
        <v>14</v>
      </c>
      <c r="H31" s="71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6">
        <v>7.4999999999999997E-3</v>
      </c>
      <c r="G32">
        <v>15</v>
      </c>
      <c r="H32" s="71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6">
        <v>7.4999999999999997E-3</v>
      </c>
      <c r="G33">
        <v>16</v>
      </c>
      <c r="H33" s="71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6">
        <v>7.4999999999999997E-3</v>
      </c>
      <c r="G34">
        <v>17</v>
      </c>
      <c r="H34" s="71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6">
        <v>7.4999999999999997E-3</v>
      </c>
      <c r="G35">
        <v>18</v>
      </c>
      <c r="H35" s="71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6">
        <v>7.4999999999999997E-3</v>
      </c>
      <c r="G36">
        <v>19</v>
      </c>
      <c r="H36" s="71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6">
        <v>7.4999999999999997E-3</v>
      </c>
      <c r="G37">
        <v>20</v>
      </c>
      <c r="H37" s="73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6">
        <v>7.4999999999999997E-3</v>
      </c>
      <c r="G38">
        <v>21</v>
      </c>
      <c r="H38" s="72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6">
        <v>7.4999999999999997E-3</v>
      </c>
      <c r="G39">
        <v>22</v>
      </c>
      <c r="H39" s="72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6">
        <v>7.4999999999999997E-3</v>
      </c>
      <c r="G40">
        <v>23</v>
      </c>
      <c r="H40" s="72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6">
        <v>7.4999999999999997E-3</v>
      </c>
      <c r="G41">
        <v>24</v>
      </c>
      <c r="H41" s="72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6">
        <v>7.4999999999999997E-3</v>
      </c>
      <c r="G42">
        <v>25</v>
      </c>
      <c r="H42" s="72">
        <f t="shared" si="3"/>
        <v>0.65000000000000013</v>
      </c>
      <c r="I42">
        <f t="shared" si="2"/>
        <v>4.4189770091659719</v>
      </c>
      <c r="J42" s="94">
        <f>E$42</f>
        <v>6.7984261679476479</v>
      </c>
      <c r="K42" s="94">
        <f>J42</f>
        <v>6.7984261679476479</v>
      </c>
      <c r="L42" s="94">
        <v>0</v>
      </c>
      <c r="M42" s="94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6">
        <v>7.4999999999999997E-3</v>
      </c>
      <c r="G43">
        <v>26</v>
      </c>
      <c r="H43" s="72">
        <f t="shared" si="3"/>
        <v>0.68000000000000016</v>
      </c>
      <c r="I43">
        <f t="shared" si="2"/>
        <v>4.8425189594291114</v>
      </c>
      <c r="J43" s="94">
        <f t="shared" ref="J43:J46" si="4">E$42</f>
        <v>6.7984261679476479</v>
      </c>
      <c r="K43" s="94">
        <f>K42*1.05 +J43</f>
        <v>13.936773644292678</v>
      </c>
      <c r="L43" s="94">
        <v>0</v>
      </c>
      <c r="M43" s="94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6">
        <v>7.4999999999999997E-3</v>
      </c>
      <c r="G44">
        <v>27</v>
      </c>
      <c r="H44" s="72">
        <f t="shared" si="3"/>
        <v>0.71000000000000019</v>
      </c>
      <c r="I44">
        <f t="shared" si="2"/>
        <v>5.296327078090318</v>
      </c>
      <c r="J44" s="94">
        <f t="shared" si="4"/>
        <v>6.7984261679476479</v>
      </c>
      <c r="K44" s="94">
        <f>K43*1.05 + J44</f>
        <v>21.432038494454961</v>
      </c>
      <c r="L44" s="94">
        <v>0</v>
      </c>
      <c r="M44" s="94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6">
        <v>7.4999999999999997E-3</v>
      </c>
      <c r="G45">
        <v>28</v>
      </c>
      <c r="H45" s="72">
        <f t="shared" si="3"/>
        <v>0.74000000000000021</v>
      </c>
      <c r="I45">
        <f t="shared" si="2"/>
        <v>5.7823210346221279</v>
      </c>
      <c r="J45" s="94">
        <f t="shared" si="4"/>
        <v>6.7984261679476479</v>
      </c>
      <c r="K45" s="94">
        <f t="shared" ref="K45:K46" si="11">K44*1.05 + J45</f>
        <v>29.30206658712536</v>
      </c>
      <c r="L45" s="94">
        <v>0</v>
      </c>
      <c r="M45" s="94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6">
        <v>7.4999999999999997E-3</v>
      </c>
      <c r="G46">
        <v>29</v>
      </c>
      <c r="H46" s="72">
        <f t="shared" si="3"/>
        <v>0.77000000000000024</v>
      </c>
      <c r="I46">
        <f t="shared" si="2"/>
        <v>6.3025345790545186</v>
      </c>
      <c r="J46" s="94">
        <f t="shared" si="4"/>
        <v>6.7984261679476479</v>
      </c>
      <c r="K46" s="94">
        <f t="shared" si="11"/>
        <v>37.565596084429274</v>
      </c>
      <c r="L46" s="94">
        <v>0</v>
      </c>
      <c r="M46" s="94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6">
        <v>7.4999999999999997E-3</v>
      </c>
      <c r="G47">
        <v>30</v>
      </c>
      <c r="H47" s="72">
        <f>MIN(H46 + 0.04, 0.9)</f>
        <v>0.81000000000000028</v>
      </c>
      <c r="I47">
        <f t="shared" si="2"/>
        <v>6.9448610739782888</v>
      </c>
      <c r="L47" s="94">
        <f>$E$42 + K46*1.05</f>
        <v>46.242302056598383</v>
      </c>
      <c r="M47" s="94">
        <f t="shared" si="5"/>
        <v>6.7984261679476479</v>
      </c>
      <c r="N47">
        <f t="shared" si="10"/>
        <v>0.68004164621115304</v>
      </c>
      <c r="O47">
        <f t="shared" si="6"/>
        <v>31.446691215162552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6">
        <v>7.4999999999999997E-3</v>
      </c>
      <c r="G48">
        <v>31</v>
      </c>
      <c r="H48" s="72">
        <f t="shared" si="3"/>
        <v>0.8400000000000003</v>
      </c>
      <c r="I48">
        <f t="shared" si="2"/>
        <v>7.5441768629549353</v>
      </c>
      <c r="L48" s="94">
        <f>$E$42</f>
        <v>6.7984261679476479</v>
      </c>
      <c r="M48" s="94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6">
        <v>7.4999999999999997E-3</v>
      </c>
      <c r="G49">
        <v>32</v>
      </c>
      <c r="H49" s="72">
        <f t="shared" si="3"/>
        <v>0.87000000000000033</v>
      </c>
      <c r="I49">
        <f t="shared" si="2"/>
        <v>8.1847583090861988</v>
      </c>
      <c r="L49" s="94">
        <f t="shared" ref="L49:L56" si="12">$E$42</f>
        <v>6.7984261679476479</v>
      </c>
      <c r="M49" s="94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6">
        <v>7.4999999999999997E-3</v>
      </c>
      <c r="G50">
        <v>33</v>
      </c>
      <c r="H50" s="72">
        <f t="shared" si="3"/>
        <v>0.9</v>
      </c>
      <c r="I50">
        <f t="shared" si="2"/>
        <v>8.8691734435528868</v>
      </c>
      <c r="L50" s="94">
        <f t="shared" si="12"/>
        <v>6.7984261679476479</v>
      </c>
      <c r="M50" s="94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6">
        <v>7.4999999999999997E-3</v>
      </c>
      <c r="G51">
        <v>34</v>
      </c>
      <c r="H51" s="72">
        <f t="shared" si="3"/>
        <v>0.9</v>
      </c>
      <c r="I51">
        <f t="shared" si="2"/>
        <v>9.2904591821216496</v>
      </c>
      <c r="L51" s="94">
        <f t="shared" si="12"/>
        <v>6.7984261679476479</v>
      </c>
      <c r="M51" s="94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8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6">
        <v>7.4999999999999997E-3</v>
      </c>
      <c r="G52">
        <v>35</v>
      </c>
      <c r="H52" s="72">
        <f t="shared" si="3"/>
        <v>0.9</v>
      </c>
      <c r="I52">
        <f t="shared" si="2"/>
        <v>9.7317559932724294</v>
      </c>
      <c r="L52" s="94">
        <f t="shared" si="12"/>
        <v>6.7984261679476479</v>
      </c>
      <c r="M52" s="94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4">
        <f>$E$52</f>
        <v>10.813062214747143</v>
      </c>
      <c r="R52" s="94">
        <f>Q52</f>
        <v>10.813062214747143</v>
      </c>
      <c r="T52" s="94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6">
        <v>7.4999999999999997E-3</v>
      </c>
      <c r="G53">
        <v>36</v>
      </c>
      <c r="H53" s="72">
        <f t="shared" si="3"/>
        <v>0.9</v>
      </c>
      <c r="I53">
        <f t="shared" si="2"/>
        <v>10.19401440295287</v>
      </c>
      <c r="L53" s="94">
        <f t="shared" si="12"/>
        <v>6.7984261679476479</v>
      </c>
      <c r="M53" s="94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4">
        <f t="shared" ref="Q53:Q56" si="14">$E$52</f>
        <v>10.813062214747143</v>
      </c>
      <c r="R53" s="94">
        <f>R52*1.05 +Q53</f>
        <v>22.166777540231642</v>
      </c>
      <c r="T53" s="94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6">
        <v>7.4999999999999997E-3</v>
      </c>
      <c r="G54">
        <v>37</v>
      </c>
      <c r="H54" s="72">
        <f t="shared" si="3"/>
        <v>0.9</v>
      </c>
      <c r="I54">
        <f t="shared" si="2"/>
        <v>10.678230087093132</v>
      </c>
      <c r="L54" s="94">
        <f t="shared" si="12"/>
        <v>6.7984261679476479</v>
      </c>
      <c r="M54" s="94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4">
        <f t="shared" si="14"/>
        <v>10.813062214747143</v>
      </c>
      <c r="R54" s="94">
        <f>R53*1.05 + Q54</f>
        <v>34.088178631990367</v>
      </c>
      <c r="T54" s="94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6">
        <v>7.4999999999999997E-3</v>
      </c>
      <c r="G55">
        <v>38</v>
      </c>
      <c r="H55" s="72">
        <f t="shared" si="3"/>
        <v>0.9</v>
      </c>
      <c r="I55">
        <f t="shared" si="2"/>
        <v>11.185446016230058</v>
      </c>
      <c r="L55" s="94">
        <f t="shared" si="12"/>
        <v>6.7984261679476479</v>
      </c>
      <c r="M55" s="94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4">
        <f t="shared" si="14"/>
        <v>10.813062214747143</v>
      </c>
      <c r="R55" s="94">
        <f t="shared" ref="R55:R56" si="16">R54*1.05 + Q55</f>
        <v>46.605649778337025</v>
      </c>
      <c r="T55" s="94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6">
        <v>7.4999999999999997E-3</v>
      </c>
      <c r="G56">
        <v>39</v>
      </c>
      <c r="H56" s="72">
        <f t="shared" si="3"/>
        <v>0.9</v>
      </c>
      <c r="I56">
        <f t="shared" si="2"/>
        <v>11.716754702000985</v>
      </c>
      <c r="L56" s="94">
        <f t="shared" si="12"/>
        <v>6.7984261679476479</v>
      </c>
      <c r="M56" s="94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4">
        <f t="shared" si="14"/>
        <v>10.813062214747143</v>
      </c>
      <c r="R56" s="94">
        <f t="shared" si="16"/>
        <v>59.748994482001017</v>
      </c>
      <c r="T56" s="94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6">
        <v>7.4999999999999997E-3</v>
      </c>
      <c r="G57">
        <v>40</v>
      </c>
      <c r="H57" s="72">
        <f t="shared" si="3"/>
        <v>0.9</v>
      </c>
      <c r="I57">
        <f t="shared" si="2"/>
        <v>12.273300550346033</v>
      </c>
      <c r="L57" s="94">
        <f>$E$42</f>
        <v>6.7984261679476479</v>
      </c>
      <c r="M57" s="94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4">
        <f>R56+$E$52</f>
        <v>70.562056696748158</v>
      </c>
      <c r="T57" s="94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4">
        <f t="shared" ref="L58:L106" si="17">$E$42</f>
        <v>6.7984261679476479</v>
      </c>
      <c r="M58" s="94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4">
        <f>$E$52</f>
        <v>10.813062214747143</v>
      </c>
      <c r="T58" s="94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4">
        <f t="shared" si="17"/>
        <v>6.7984261679476479</v>
      </c>
      <c r="M59" s="94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4">
        <f t="shared" ref="S59:S106" si="18">$E$52</f>
        <v>10.813062214747143</v>
      </c>
      <c r="T59" s="94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4">
        <f t="shared" si="17"/>
        <v>6.7984261679476479</v>
      </c>
      <c r="M60" s="94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4">
        <f t="shared" si="18"/>
        <v>10.813062214747143</v>
      </c>
      <c r="T60" s="94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4">
        <f t="shared" si="17"/>
        <v>6.7984261679476479</v>
      </c>
      <c r="M61" s="94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4">
        <f t="shared" si="18"/>
        <v>10.813062214747143</v>
      </c>
      <c r="T61" s="94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4">
        <f t="shared" si="17"/>
        <v>6.7984261679476479</v>
      </c>
      <c r="M62" s="94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4">
        <f t="shared" si="18"/>
        <v>10.813062214747143</v>
      </c>
      <c r="T62" s="94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4">
        <f t="shared" si="17"/>
        <v>6.7984261679476479</v>
      </c>
      <c r="M63" s="94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4">
        <f t="shared" si="18"/>
        <v>10.813062214747143</v>
      </c>
      <c r="T63" s="94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4">
        <f t="shared" si="17"/>
        <v>6.7984261679476479</v>
      </c>
      <c r="M64" s="94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4">
        <f t="shared" si="18"/>
        <v>10.813062214747143</v>
      </c>
      <c r="T64" s="94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4">
        <f t="shared" si="17"/>
        <v>6.7984261679476479</v>
      </c>
      <c r="M65" s="94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4">
        <f t="shared" si="18"/>
        <v>10.813062214747143</v>
      </c>
      <c r="T65" s="94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4">
        <f t="shared" si="17"/>
        <v>6.7984261679476479</v>
      </c>
      <c r="M66" s="94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4">
        <f t="shared" si="18"/>
        <v>10.813062214747143</v>
      </c>
      <c r="T66" s="94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4">
        <f t="shared" si="17"/>
        <v>6.7984261679476479</v>
      </c>
      <c r="M67" s="94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4">
        <f t="shared" si="18"/>
        <v>10.813062214747143</v>
      </c>
      <c r="T67" s="94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4">
        <f t="shared" si="17"/>
        <v>6.7984261679476479</v>
      </c>
      <c r="M68" s="94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4">
        <f t="shared" si="18"/>
        <v>10.813062214747143</v>
      </c>
      <c r="T68" s="94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4">
        <f t="shared" si="17"/>
        <v>6.7984261679476479</v>
      </c>
      <c r="M69" s="94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4">
        <f t="shared" si="18"/>
        <v>10.813062214747143</v>
      </c>
      <c r="T69" s="94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4">
        <f t="shared" si="17"/>
        <v>6.7984261679476479</v>
      </c>
      <c r="M70" s="94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4">
        <f t="shared" si="18"/>
        <v>10.813062214747143</v>
      </c>
      <c r="T70" s="94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4">
        <f t="shared" si="17"/>
        <v>6.7984261679476479</v>
      </c>
      <c r="M71" s="94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4">
        <f t="shared" si="18"/>
        <v>10.813062214747143</v>
      </c>
      <c r="T71" s="94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4">
        <f t="shared" si="17"/>
        <v>6.7984261679476479</v>
      </c>
      <c r="M72" s="94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4">
        <f t="shared" si="18"/>
        <v>10.813062214747143</v>
      </c>
      <c r="T72" s="94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4">
        <f t="shared" si="17"/>
        <v>6.7984261679476479</v>
      </c>
      <c r="M73" s="94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4">
        <f t="shared" si="18"/>
        <v>10.813062214747143</v>
      </c>
      <c r="T73" s="94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4">
        <f t="shared" si="17"/>
        <v>6.7984261679476479</v>
      </c>
      <c r="M74" s="94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4">
        <f t="shared" si="18"/>
        <v>10.813062214747143</v>
      </c>
      <c r="T74" s="94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4">
        <f t="shared" si="17"/>
        <v>6.7984261679476479</v>
      </c>
      <c r="M75" s="94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4">
        <f t="shared" si="18"/>
        <v>10.813062214747143</v>
      </c>
      <c r="T75" s="94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4">
        <f t="shared" si="17"/>
        <v>6.7984261679476479</v>
      </c>
      <c r="M76" s="94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4">
        <f t="shared" si="18"/>
        <v>10.813062214747143</v>
      </c>
      <c r="T76" s="94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4">
        <f t="shared" si="17"/>
        <v>6.7984261679476479</v>
      </c>
      <c r="M77" s="94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4">
        <f t="shared" si="18"/>
        <v>10.813062214747143</v>
      </c>
      <c r="T77" s="94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4">
        <f t="shared" si="17"/>
        <v>6.7984261679476479</v>
      </c>
      <c r="M78" s="94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4">
        <f t="shared" si="18"/>
        <v>10.813062214747143</v>
      </c>
      <c r="T78" s="94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4">
        <f t="shared" si="17"/>
        <v>6.7984261679476479</v>
      </c>
      <c r="M79" s="94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4">
        <f t="shared" si="18"/>
        <v>10.813062214747143</v>
      </c>
      <c r="T79" s="94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4">
        <f t="shared" si="17"/>
        <v>6.7984261679476479</v>
      </c>
      <c r="M80" s="94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4">
        <f t="shared" si="18"/>
        <v>10.813062214747143</v>
      </c>
      <c r="T80" s="94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4">
        <f t="shared" si="17"/>
        <v>6.7984261679476479</v>
      </c>
      <c r="M81" s="94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4">
        <f t="shared" si="18"/>
        <v>10.813062214747143</v>
      </c>
      <c r="T81" s="94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4">
        <f t="shared" si="17"/>
        <v>6.7984261679476479</v>
      </c>
      <c r="M82" s="94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4">
        <f t="shared" si="18"/>
        <v>10.813062214747143</v>
      </c>
      <c r="T82" s="94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4">
        <f t="shared" si="17"/>
        <v>6.7984261679476479</v>
      </c>
      <c r="M83" s="94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4">
        <f t="shared" si="18"/>
        <v>10.813062214747143</v>
      </c>
      <c r="T83" s="94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4">
        <f t="shared" si="17"/>
        <v>6.7984261679476479</v>
      </c>
      <c r="M84" s="94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4">
        <f t="shared" si="18"/>
        <v>10.813062214747143</v>
      </c>
      <c r="T84" s="94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4">
        <f t="shared" si="17"/>
        <v>6.7984261679476479</v>
      </c>
      <c r="M85" s="94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4">
        <f t="shared" si="18"/>
        <v>10.813062214747143</v>
      </c>
      <c r="T85" s="94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4">
        <f t="shared" si="17"/>
        <v>6.7984261679476479</v>
      </c>
      <c r="M86" s="94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4">
        <f t="shared" si="18"/>
        <v>10.813062214747143</v>
      </c>
      <c r="T86" s="94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4">
        <f t="shared" si="17"/>
        <v>6.7984261679476479</v>
      </c>
      <c r="M87" s="94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4">
        <f t="shared" si="18"/>
        <v>10.813062214747143</v>
      </c>
      <c r="T87" s="94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4">
        <f t="shared" si="17"/>
        <v>6.7984261679476479</v>
      </c>
      <c r="M88" s="94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4">
        <f t="shared" si="18"/>
        <v>10.813062214747143</v>
      </c>
      <c r="T88" s="94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4">
        <f t="shared" si="17"/>
        <v>6.7984261679476479</v>
      </c>
      <c r="M89" s="94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4">
        <f t="shared" si="18"/>
        <v>10.813062214747143</v>
      </c>
      <c r="T89" s="94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4">
        <f t="shared" si="17"/>
        <v>6.7984261679476479</v>
      </c>
      <c r="M90" s="94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4">
        <f t="shared" si="18"/>
        <v>10.813062214747143</v>
      </c>
      <c r="T90" s="94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4">
        <f t="shared" si="17"/>
        <v>6.7984261679476479</v>
      </c>
      <c r="M91" s="94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4">
        <f t="shared" si="18"/>
        <v>10.813062214747143</v>
      </c>
      <c r="T91" s="94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4">
        <f t="shared" si="17"/>
        <v>6.7984261679476479</v>
      </c>
      <c r="M92" s="94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4">
        <f t="shared" si="18"/>
        <v>10.813062214747143</v>
      </c>
      <c r="T92" s="94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4">
        <f t="shared" si="17"/>
        <v>6.7984261679476479</v>
      </c>
      <c r="M93" s="94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4">
        <f t="shared" si="18"/>
        <v>10.813062214747143</v>
      </c>
      <c r="T93" s="94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4">
        <f t="shared" si="17"/>
        <v>6.7984261679476479</v>
      </c>
      <c r="M94" s="94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4">
        <f t="shared" si="18"/>
        <v>10.813062214747143</v>
      </c>
      <c r="T94" s="94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4">
        <f t="shared" si="17"/>
        <v>6.7984261679476479</v>
      </c>
      <c r="M95" s="94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4">
        <f t="shared" si="18"/>
        <v>10.813062214747143</v>
      </c>
      <c r="T95" s="94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4">
        <f t="shared" si="17"/>
        <v>6.7984261679476479</v>
      </c>
      <c r="M96" s="94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4">
        <f t="shared" si="18"/>
        <v>10.813062214747143</v>
      </c>
      <c r="T96" s="94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4">
        <f t="shared" si="17"/>
        <v>6.7984261679476479</v>
      </c>
      <c r="M97" s="94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4">
        <f t="shared" si="18"/>
        <v>10.813062214747143</v>
      </c>
      <c r="T97" s="94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4">
        <f t="shared" si="17"/>
        <v>6.7984261679476479</v>
      </c>
      <c r="M98" s="94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4">
        <f t="shared" si="18"/>
        <v>10.813062214747143</v>
      </c>
      <c r="T98" s="94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4">
        <f t="shared" si="17"/>
        <v>6.7984261679476479</v>
      </c>
      <c r="M99" s="94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4">
        <f t="shared" si="18"/>
        <v>10.813062214747143</v>
      </c>
      <c r="T99" s="94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4">
        <f t="shared" si="17"/>
        <v>6.7984261679476479</v>
      </c>
      <c r="M100" s="94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4">
        <f t="shared" si="18"/>
        <v>10.813062214747143</v>
      </c>
      <c r="T100" s="94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4">
        <f t="shared" si="17"/>
        <v>6.7984261679476479</v>
      </c>
      <c r="M101" s="94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4">
        <f t="shared" si="18"/>
        <v>10.813062214747143</v>
      </c>
      <c r="T101" s="94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4">
        <f t="shared" si="17"/>
        <v>6.7984261679476479</v>
      </c>
      <c r="M102" s="94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4">
        <f t="shared" si="18"/>
        <v>10.813062214747143</v>
      </c>
      <c r="T102" s="94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4">
        <f t="shared" si="17"/>
        <v>6.7984261679476479</v>
      </c>
      <c r="M103" s="94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4">
        <f t="shared" si="18"/>
        <v>10.813062214747143</v>
      </c>
      <c r="T103" s="94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4">
        <f t="shared" si="17"/>
        <v>6.7984261679476479</v>
      </c>
      <c r="M104" s="94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4">
        <f t="shared" si="18"/>
        <v>10.813062214747143</v>
      </c>
      <c r="T104" s="94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4">
        <f t="shared" si="17"/>
        <v>6.7984261679476479</v>
      </c>
      <c r="M105" s="94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4">
        <f t="shared" si="18"/>
        <v>10.813062214747143</v>
      </c>
      <c r="T105" s="94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4">
        <f t="shared" si="17"/>
        <v>6.7984261679476479</v>
      </c>
      <c r="M106" s="94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4">
        <f t="shared" si="18"/>
        <v>10.813062214747143</v>
      </c>
      <c r="T106" s="94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4" t="s">
        <v>199</v>
      </c>
      <c r="O108">
        <f>SUM(O42:O106)</f>
        <v>78.064380654002491</v>
      </c>
      <c r="P108">
        <f>SUM(P42:P106)</f>
        <v>80.573925783148752</v>
      </c>
      <c r="U108" s="94" t="s">
        <v>203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0.96885412861847786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32" t="s">
        <v>12</v>
      </c>
    </row>
    <row r="2" spans="1:8" x14ac:dyDescent="0.25">
      <c r="A2" s="51" t="s">
        <v>87</v>
      </c>
      <c r="B2" s="51" t="s">
        <v>89</v>
      </c>
    </row>
    <row r="3" spans="1:8" x14ac:dyDescent="0.25">
      <c r="A3" s="51" t="s">
        <v>88</v>
      </c>
      <c r="B3" s="51" t="s">
        <v>170</v>
      </c>
    </row>
    <row r="6" spans="1:8" x14ac:dyDescent="0.25">
      <c r="A6" s="80" t="s">
        <v>157</v>
      </c>
      <c r="B6" s="91" t="s">
        <v>164</v>
      </c>
      <c r="C6" s="91" t="s">
        <v>165</v>
      </c>
      <c r="D6" s="91" t="s">
        <v>166</v>
      </c>
      <c r="E6" s="91" t="s">
        <v>167</v>
      </c>
      <c r="F6" s="91" t="s">
        <v>171</v>
      </c>
      <c r="G6" s="91" t="s">
        <v>169</v>
      </c>
      <c r="H6" s="91" t="s">
        <v>168</v>
      </c>
    </row>
    <row r="7" spans="1:8" x14ac:dyDescent="0.25">
      <c r="A7" s="80" t="s">
        <v>158</v>
      </c>
      <c r="B7" s="91">
        <v>20</v>
      </c>
      <c r="C7" s="91">
        <v>0</v>
      </c>
      <c r="D7" s="91">
        <v>1</v>
      </c>
      <c r="E7" s="91">
        <v>3.2500000000000001E-2</v>
      </c>
      <c r="F7" s="91">
        <v>0.5</v>
      </c>
      <c r="G7" s="91">
        <v>50</v>
      </c>
      <c r="H7" s="91">
        <v>999</v>
      </c>
    </row>
    <row r="8" spans="1:8" x14ac:dyDescent="0.25">
      <c r="A8" s="80" t="s">
        <v>159</v>
      </c>
      <c r="B8" s="91">
        <v>20</v>
      </c>
      <c r="C8" s="91">
        <v>0</v>
      </c>
      <c r="D8" s="91">
        <v>1</v>
      </c>
      <c r="E8" s="91">
        <v>0.03</v>
      </c>
      <c r="F8" s="91">
        <v>0.55000000000000004</v>
      </c>
      <c r="G8" s="91">
        <v>50</v>
      </c>
      <c r="H8" s="91">
        <v>999</v>
      </c>
    </row>
    <row r="9" spans="1:8" x14ac:dyDescent="0.25">
      <c r="A9" s="80" t="s">
        <v>160</v>
      </c>
      <c r="B9" s="91">
        <v>10</v>
      </c>
      <c r="C9" s="91">
        <v>50</v>
      </c>
      <c r="D9" s="91">
        <v>1</v>
      </c>
      <c r="E9" s="91">
        <v>0.03</v>
      </c>
      <c r="F9" s="91">
        <v>0.6</v>
      </c>
      <c r="G9" s="91">
        <v>50</v>
      </c>
      <c r="H9" s="91">
        <v>10</v>
      </c>
    </row>
    <row r="10" spans="1:8" x14ac:dyDescent="0.25">
      <c r="A10" s="80" t="s">
        <v>161</v>
      </c>
      <c r="B10" s="91">
        <v>20</v>
      </c>
      <c r="C10" s="91">
        <v>0</v>
      </c>
      <c r="D10" s="91">
        <v>1</v>
      </c>
      <c r="E10" s="91">
        <v>0.03</v>
      </c>
      <c r="F10" s="91">
        <v>0.6</v>
      </c>
      <c r="G10" s="91">
        <v>50</v>
      </c>
      <c r="H10" s="91">
        <v>999</v>
      </c>
    </row>
    <row r="11" spans="1:8" x14ac:dyDescent="0.25">
      <c r="A11" s="80" t="s">
        <v>162</v>
      </c>
      <c r="B11" s="91">
        <v>20</v>
      </c>
      <c r="C11" s="91">
        <v>50</v>
      </c>
      <c r="D11" s="91">
        <v>1</v>
      </c>
      <c r="E11" s="91">
        <v>0.03</v>
      </c>
      <c r="F11" s="91">
        <v>0.6</v>
      </c>
      <c r="G11" s="91">
        <v>50</v>
      </c>
      <c r="H11" s="91">
        <v>20</v>
      </c>
    </row>
    <row r="12" spans="1:8" x14ac:dyDescent="0.25">
      <c r="A12" s="80" t="s">
        <v>163</v>
      </c>
      <c r="B12" s="91">
        <v>20</v>
      </c>
      <c r="C12" s="91">
        <v>50</v>
      </c>
      <c r="D12" s="91">
        <v>2</v>
      </c>
      <c r="E12" s="91">
        <v>0.03</v>
      </c>
      <c r="F12" s="91">
        <v>0.7</v>
      </c>
      <c r="G12" s="91">
        <v>50</v>
      </c>
      <c r="H12" s="91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abSelected="1" workbookViewId="0">
      <selection activeCell="B31" sqref="B31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7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9" sqref="B19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8" t="s">
        <v>81</v>
      </c>
      <c r="B12" s="48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1" t="s">
        <v>87</v>
      </c>
      <c r="B2" s="51" t="s">
        <v>89</v>
      </c>
    </row>
    <row r="3" spans="1:2" x14ac:dyDescent="0.25">
      <c r="A3" s="51" t="s">
        <v>88</v>
      </c>
      <c r="B3" s="51" t="s">
        <v>90</v>
      </c>
    </row>
    <row r="5" spans="1:2" ht="51" x14ac:dyDescent="0.25">
      <c r="A5" s="49" t="s">
        <v>83</v>
      </c>
      <c r="B5" s="50" t="s">
        <v>84</v>
      </c>
    </row>
    <row r="6" spans="1:2" x14ac:dyDescent="0.25">
      <c r="A6" s="52" t="s">
        <v>85</v>
      </c>
      <c r="B6" s="52" t="s">
        <v>86</v>
      </c>
    </row>
    <row r="7" spans="1:2" x14ac:dyDescent="0.25">
      <c r="A7" s="53">
        <v>0</v>
      </c>
      <c r="B7" s="54">
        <v>7.4999999999999997E-2</v>
      </c>
    </row>
    <row r="8" spans="1:2" x14ac:dyDescent="0.25">
      <c r="A8" s="55">
        <v>1</v>
      </c>
      <c r="B8" s="56">
        <v>6.5000000000000002E-2</v>
      </c>
    </row>
    <row r="9" spans="1:2" x14ac:dyDescent="0.25">
      <c r="A9" s="55">
        <v>2</v>
      </c>
      <c r="B9" s="56">
        <v>0.05</v>
      </c>
    </row>
    <row r="10" spans="1:2" x14ac:dyDescent="0.25">
      <c r="A10" s="55">
        <v>3</v>
      </c>
      <c r="B10" s="56">
        <v>4.7500000000000001E-2</v>
      </c>
    </row>
    <row r="11" spans="1:2" x14ac:dyDescent="0.25">
      <c r="A11" s="55">
        <v>4</v>
      </c>
      <c r="B11" s="56">
        <v>3.7499999999999999E-2</v>
      </c>
    </row>
    <row r="12" spans="1:2" x14ac:dyDescent="0.25">
      <c r="A12" s="55">
        <v>5</v>
      </c>
      <c r="B12" s="56">
        <v>0.03</v>
      </c>
    </row>
    <row r="13" spans="1:2" x14ac:dyDescent="0.25">
      <c r="A13" s="55">
        <v>6</v>
      </c>
      <c r="B13" s="56">
        <v>2.2499999999999999E-2</v>
      </c>
    </row>
    <row r="14" spans="1:2" x14ac:dyDescent="0.25">
      <c r="A14" s="55">
        <v>7</v>
      </c>
      <c r="B14" s="56">
        <v>0.02</v>
      </c>
    </row>
    <row r="15" spans="1:2" x14ac:dyDescent="0.25">
      <c r="A15" s="55">
        <v>8</v>
      </c>
      <c r="B15" s="56">
        <v>1.7500000000000002E-2</v>
      </c>
    </row>
    <row r="16" spans="1:2" x14ac:dyDescent="0.25">
      <c r="A16" s="55">
        <v>9</v>
      </c>
      <c r="B16" s="56">
        <v>1.7500000000000002E-2</v>
      </c>
    </row>
    <row r="17" spans="1:3" x14ac:dyDescent="0.25">
      <c r="A17" s="55">
        <v>10</v>
      </c>
      <c r="B17" s="56">
        <v>1.2500000000000001E-2</v>
      </c>
    </row>
    <row r="18" spans="1:3" x14ac:dyDescent="0.25">
      <c r="A18" s="55">
        <v>11</v>
      </c>
      <c r="B18" s="56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1" t="s">
        <v>87</v>
      </c>
      <c r="B2" s="51" t="s">
        <v>89</v>
      </c>
    </row>
    <row r="3" spans="1:7" x14ac:dyDescent="0.25">
      <c r="A3" s="51" t="s">
        <v>88</v>
      </c>
      <c r="B3" s="51" t="s">
        <v>186</v>
      </c>
    </row>
    <row r="5" spans="1:7" x14ac:dyDescent="0.25">
      <c r="B5" s="29"/>
      <c r="D5" s="30"/>
      <c r="E5" s="30"/>
      <c r="G5" s="30"/>
    </row>
    <row r="6" spans="1:7" x14ac:dyDescent="0.25">
      <c r="A6" s="80" t="s">
        <v>173</v>
      </c>
      <c r="B6" s="80" t="s">
        <v>174</v>
      </c>
      <c r="C6" s="80" t="s">
        <v>175</v>
      </c>
      <c r="D6" s="80" t="s">
        <v>176</v>
      </c>
      <c r="E6" s="80" t="s">
        <v>177</v>
      </c>
      <c r="F6" s="80" t="s">
        <v>178</v>
      </c>
      <c r="G6" s="80" t="s">
        <v>179</v>
      </c>
    </row>
    <row r="7" spans="1:7" x14ac:dyDescent="0.25">
      <c r="A7" s="80" t="s">
        <v>180</v>
      </c>
      <c r="B7" s="92">
        <v>40360</v>
      </c>
      <c r="C7" s="80">
        <v>30</v>
      </c>
      <c r="D7" s="93">
        <v>0</v>
      </c>
      <c r="E7" s="93">
        <v>0</v>
      </c>
      <c r="F7" s="93">
        <v>25</v>
      </c>
      <c r="G7" s="93">
        <v>0</v>
      </c>
    </row>
    <row r="8" spans="1:7" x14ac:dyDescent="0.25">
      <c r="A8" s="80" t="s">
        <v>181</v>
      </c>
      <c r="B8" s="92">
        <v>40725</v>
      </c>
      <c r="C8" s="80">
        <v>30</v>
      </c>
      <c r="D8" s="93">
        <v>0</v>
      </c>
      <c r="E8" s="93">
        <v>0</v>
      </c>
      <c r="F8" s="93">
        <v>26</v>
      </c>
      <c r="G8" s="93">
        <v>0</v>
      </c>
    </row>
    <row r="9" spans="1:7" x14ac:dyDescent="0.25">
      <c r="A9" s="80" t="s">
        <v>182</v>
      </c>
      <c r="B9" s="92">
        <v>40725</v>
      </c>
      <c r="C9" s="80">
        <v>15</v>
      </c>
      <c r="D9" s="93">
        <v>0</v>
      </c>
      <c r="E9" s="93">
        <v>0</v>
      </c>
      <c r="F9" s="93">
        <v>11</v>
      </c>
      <c r="G9" s="93">
        <v>0</v>
      </c>
    </row>
    <row r="10" spans="1:7" x14ac:dyDescent="0.25">
      <c r="A10" s="80" t="s">
        <v>183</v>
      </c>
      <c r="B10" s="92">
        <v>40725</v>
      </c>
      <c r="C10" s="80">
        <v>15</v>
      </c>
      <c r="D10" s="93">
        <v>0</v>
      </c>
      <c r="E10" s="93">
        <v>0</v>
      </c>
      <c r="F10" s="93">
        <v>11</v>
      </c>
      <c r="G10" s="93">
        <v>0</v>
      </c>
    </row>
    <row r="11" spans="1:7" x14ac:dyDescent="0.25">
      <c r="A11" s="80" t="s">
        <v>181</v>
      </c>
      <c r="B11" s="92">
        <v>41091</v>
      </c>
      <c r="C11" s="80">
        <v>30</v>
      </c>
      <c r="D11" s="93">
        <v>0</v>
      </c>
      <c r="E11" s="93">
        <v>0</v>
      </c>
      <c r="F11" s="93">
        <v>27</v>
      </c>
      <c r="G11" s="93">
        <v>0</v>
      </c>
    </row>
    <row r="12" spans="1:7" x14ac:dyDescent="0.25">
      <c r="A12" s="80" t="s">
        <v>181</v>
      </c>
      <c r="B12" s="92">
        <v>41456</v>
      </c>
      <c r="C12" s="80">
        <v>30</v>
      </c>
      <c r="D12" s="93">
        <v>0</v>
      </c>
      <c r="E12" s="93">
        <v>0</v>
      </c>
      <c r="F12" s="93">
        <v>28</v>
      </c>
      <c r="G12" s="93">
        <v>0</v>
      </c>
    </row>
    <row r="13" spans="1:7" x14ac:dyDescent="0.25">
      <c r="A13" s="80" t="s">
        <v>184</v>
      </c>
      <c r="B13" s="92">
        <v>41821</v>
      </c>
      <c r="C13" s="80">
        <v>30</v>
      </c>
      <c r="D13" s="93">
        <v>0</v>
      </c>
      <c r="E13" s="93">
        <v>0</v>
      </c>
      <c r="F13" s="93">
        <v>29</v>
      </c>
      <c r="G13" s="93">
        <v>0</v>
      </c>
    </row>
    <row r="14" spans="1:7" ht="21" customHeight="1" x14ac:dyDescent="0.25">
      <c r="A14" s="80" t="s">
        <v>184</v>
      </c>
      <c r="B14" s="92">
        <v>42186</v>
      </c>
      <c r="C14" s="80">
        <v>20</v>
      </c>
      <c r="D14" s="93">
        <v>0</v>
      </c>
      <c r="E14" s="93">
        <v>0</v>
      </c>
      <c r="F14" s="93">
        <v>20</v>
      </c>
      <c r="G14" s="93">
        <v>0</v>
      </c>
    </row>
    <row r="15" spans="1:7" x14ac:dyDescent="0.25">
      <c r="A15" s="80" t="s">
        <v>182</v>
      </c>
      <c r="B15" s="92">
        <v>42186</v>
      </c>
      <c r="C15" s="80">
        <v>20</v>
      </c>
      <c r="D15" s="93">
        <v>0</v>
      </c>
      <c r="E15" s="93">
        <v>0</v>
      </c>
      <c r="F15" s="93">
        <v>20</v>
      </c>
      <c r="G15" s="93">
        <v>0</v>
      </c>
    </row>
    <row r="16" spans="1:7" x14ac:dyDescent="0.25">
      <c r="A16" t="s">
        <v>185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G3" sqref="G3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5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1" t="s">
        <v>58</v>
      </c>
      <c r="C5" s="102"/>
      <c r="D5" s="99" t="s">
        <v>57</v>
      </c>
      <c r="E5" s="99"/>
      <c r="F5" s="99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7" t="s">
        <v>119</v>
      </c>
      <c r="C6" s="47" t="s">
        <v>119</v>
      </c>
      <c r="D6" s="46" t="s">
        <v>120</v>
      </c>
      <c r="E6" s="47" t="s">
        <v>119</v>
      </c>
      <c r="F6" s="103" t="s">
        <v>121</v>
      </c>
      <c r="G6" s="103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0" t="s">
        <v>63</v>
      </c>
      <c r="E9" s="100"/>
      <c r="F9" s="38" t="s">
        <v>64</v>
      </c>
      <c r="G9" s="38" t="s">
        <v>65</v>
      </c>
    </row>
    <row r="10" spans="1:9" ht="135" customHeight="1" x14ac:dyDescent="0.25">
      <c r="A10" s="68" t="s">
        <v>154</v>
      </c>
      <c r="B10" s="104" t="s">
        <v>156</v>
      </c>
      <c r="C10" s="104"/>
      <c r="D10" s="104" t="s">
        <v>155</v>
      </c>
      <c r="E10" s="104"/>
      <c r="F10" s="104"/>
      <c r="G10" s="104"/>
    </row>
    <row r="11" spans="1:9" x14ac:dyDescent="0.25">
      <c r="A11" s="13"/>
      <c r="B11" s="37"/>
      <c r="C11" s="37"/>
    </row>
    <row r="12" spans="1:9" ht="123" customHeight="1" x14ac:dyDescent="0.25">
      <c r="A12" s="68" t="s">
        <v>122</v>
      </c>
      <c r="B12" s="100" t="s">
        <v>108</v>
      </c>
      <c r="C12" s="102"/>
      <c r="D12" s="100" t="s">
        <v>109</v>
      </c>
      <c r="E12" s="100"/>
      <c r="F12" s="100" t="s">
        <v>110</v>
      </c>
      <c r="G12" s="100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2016-06-22T17:23:59Z</dcterms:modified>
</cp:coreProperties>
</file>