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Git\PenSim-Projects\Model_LAFPP\Data_inputs\"/>
    </mc:Choice>
  </mc:AlternateContent>
  <bookViews>
    <workbookView xWindow="0" yWindow="0" windowWidth="28800" windowHeight="14010" tabRatio="711" firstSheet="1" activeTab="6"/>
  </bookViews>
  <sheets>
    <sheet name="TOC" sheetId="22" r:id="rId1"/>
    <sheet name="Tier.param" sheetId="24" r:id="rId2"/>
    <sheet name="Overview" sheetId="7" r:id="rId3"/>
    <sheet name="FundingPolicy" sheetId="6" r:id="rId4"/>
    <sheet name="Assumptions" sheetId="3" r:id="rId5"/>
    <sheet name="SalaryGrowth" sheetId="11" r:id="rId6"/>
    <sheet name="Init_amort" sheetId="18" r:id="rId7"/>
    <sheet name="External_Fund" sheetId="19" r:id="rId8"/>
    <sheet name="Ret_sum" sheetId="12" r:id="rId9"/>
    <sheet name="Ret_dec" sheetId="9" r:id="rId10"/>
    <sheet name="Ret_bfactor" sheetId="13" r:id="rId11"/>
    <sheet name="Term_sum" sheetId="15" r:id="rId12"/>
    <sheet name="Term_dec1" sheetId="8" r:id="rId13"/>
    <sheet name="Term_dec2" sheetId="23" r:id="rId14"/>
    <sheet name="Disb_sum" sheetId="16" r:id="rId15"/>
    <sheet name="Disb_dec" sheetId="10" r:id="rId16"/>
    <sheet name="Death_sum" sheetId="17" r:id="rId17"/>
    <sheet name="Death_dec" sheetId="5" r:id="rId1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3" l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G38" i="13"/>
  <c r="G34" i="13"/>
  <c r="G35" i="13" s="1"/>
  <c r="G36" i="13" s="1"/>
  <c r="G37" i="13" s="1"/>
  <c r="G33" i="13"/>
  <c r="G28" i="13"/>
  <c r="G29" i="13" s="1"/>
  <c r="G30" i="13" s="1"/>
  <c r="G31" i="13" s="1"/>
  <c r="G32" i="13" s="1"/>
  <c r="F37" i="13"/>
  <c r="F29" i="13"/>
  <c r="F30" i="13" s="1"/>
  <c r="F31" i="13" s="1"/>
  <c r="F32" i="13" s="1"/>
  <c r="F33" i="13" s="1"/>
  <c r="F34" i="13" s="1"/>
  <c r="F35" i="13" s="1"/>
  <c r="F36" i="13" s="1"/>
  <c r="F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28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27" i="13"/>
  <c r="D18" i="13"/>
  <c r="D19" i="13"/>
  <c r="D20" i="13"/>
  <c r="D21" i="13"/>
  <c r="D22" i="13"/>
  <c r="D23" i="13"/>
  <c r="D24" i="13"/>
  <c r="D25" i="13"/>
  <c r="D26" i="13"/>
  <c r="D17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32" i="13"/>
  <c r="C28" i="13"/>
  <c r="C29" i="13"/>
  <c r="C30" i="13"/>
  <c r="C31" i="13"/>
  <c r="C27" i="13"/>
  <c r="B44" i="13"/>
  <c r="B45" i="13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43" i="13"/>
  <c r="B35" i="13"/>
  <c r="B36" i="13" s="1"/>
  <c r="B37" i="13" s="1"/>
  <c r="B38" i="13" s="1"/>
  <c r="B39" i="13" s="1"/>
  <c r="B40" i="13" s="1"/>
  <c r="B41" i="13" s="1"/>
  <c r="B42" i="13" s="1"/>
  <c r="B34" i="13"/>
  <c r="B33" i="13"/>
  <c r="F38" i="13" l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</calcChain>
</file>

<file path=xl/sharedStrings.xml><?xml version="1.0" encoding="utf-8"?>
<sst xmlns="http://schemas.openxmlformats.org/spreadsheetml/2006/main" count="243" uniqueCount="187">
  <si>
    <t>Notes</t>
  </si>
  <si>
    <t xml:space="preserve">Employer Contribution </t>
  </si>
  <si>
    <t>Employee Contribution</t>
  </si>
  <si>
    <t xml:space="preserve">External fund </t>
  </si>
  <si>
    <t xml:space="preserve">Benefit </t>
  </si>
  <si>
    <t>Parameter/formula</t>
  </si>
  <si>
    <t>Asset smoothing</t>
  </si>
  <si>
    <t>Amortization</t>
  </si>
  <si>
    <t>Method</t>
  </si>
  <si>
    <t>Net investment return(Discount rate)</t>
  </si>
  <si>
    <t>Note</t>
  </si>
  <si>
    <t>Eligible Survivors: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</si>
  <si>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</si>
  <si>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</si>
  <si>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</si>
  <si>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</si>
  <si>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</si>
  <si>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</si>
  <si>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</si>
  <si>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</si>
  <si>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</si>
  <si>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</si>
  <si>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</si>
  <si>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</si>
  <si>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</si>
  <si>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</si>
  <si>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</si>
  <si>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</si>
  <si>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Demo_sum</t>
  </si>
  <si>
    <t>8</t>
  </si>
  <si>
    <t>Ret_sum</t>
  </si>
  <si>
    <t>9</t>
  </si>
  <si>
    <t>Ret_dec</t>
  </si>
  <si>
    <t>10</t>
  </si>
  <si>
    <t>Ret_cashout</t>
  </si>
  <si>
    <t>11</t>
  </si>
  <si>
    <t>Ret_bfactor</t>
  </si>
  <si>
    <t>12</t>
  </si>
  <si>
    <t>Term_sum</t>
  </si>
  <si>
    <t>13</t>
  </si>
  <si>
    <t>Term_dec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</si>
  <si>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</si>
  <si>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</si>
  <si>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</si>
  <si>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</si>
  <si>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</si>
  <si>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</si>
  <si>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</si>
  <si>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</si>
  <si>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</si>
  <si>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Tier 1</t>
  </si>
  <si>
    <t>Tier 2</t>
  </si>
  <si>
    <t>Tier 3</t>
  </si>
  <si>
    <t>Tier 4</t>
  </si>
  <si>
    <t>Tier 5</t>
  </si>
  <si>
    <t>Tier 6</t>
  </si>
  <si>
    <t>Normal Pension Base /
Final Average salary</t>
  </si>
  <si>
    <r>
      <rPr>
        <b/>
        <sz val="11"/>
        <color rgb="FF000000"/>
        <rFont val="Calibri"/>
        <family val="2"/>
        <scheme val="minor"/>
      </rPr>
      <t>Final Avarage salary</t>
    </r>
    <r>
      <rPr>
        <sz val="11"/>
        <color rgb="FF000000"/>
        <rFont val="Calibri"/>
        <family val="2"/>
        <scheme val="minor"/>
      </rPr>
      <t xml:space="preserve"> 
</t>
    </r>
    <r>
      <rPr>
        <b/>
        <sz val="11"/>
        <color rgb="FF000000"/>
        <rFont val="Calibri"/>
        <family val="2"/>
        <scheme val="minor"/>
      </rPr>
      <t xml:space="preserve">     </t>
    </r>
    <r>
      <rPr>
        <sz val="11"/>
        <color rgb="FF000000"/>
        <rFont val="Calibri"/>
        <family val="2"/>
        <scheme val="minor"/>
      </rPr>
      <t xml:space="preserve"> Highest monthly average salary actually received during any 12 consecutive months of service
</t>
    </r>
    <r>
      <rPr>
        <b/>
        <sz val="11"/>
        <color rgb="FF00B050"/>
        <rFont val="Calibri"/>
        <family val="2"/>
        <scheme val="minor"/>
      </rPr>
      <t xml:space="preserve">Model: </t>
    </r>
    <r>
      <rPr>
        <sz val="11"/>
        <color rgb="FF00B050"/>
        <rFont val="Calibri"/>
        <family val="2"/>
        <scheme val="minor"/>
      </rPr>
      <t xml:space="preserve">Final year salary </t>
    </r>
  </si>
  <si>
    <r>
      <t xml:space="preserve">Normal Pension Base:
   </t>
    </r>
    <r>
      <rPr>
        <sz val="11"/>
        <color theme="1"/>
        <rFont val="Calibri"/>
        <family val="2"/>
        <scheme val="minor"/>
      </rPr>
      <t>Final monthly salary rate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 xml:space="preserve">Model: Final year salary </t>
    </r>
  </si>
  <si>
    <t>DROP</t>
  </si>
  <si>
    <t xml:space="preserve">Death After retirement </t>
  </si>
  <si>
    <t xml:space="preserve">Pension equal to the same percentage of the Member’s Normal Pension Base to a 
maximum of 50%. </t>
  </si>
  <si>
    <t xml:space="preserve">Pension equal to the same percentage of the Member’s Normal Pension Base to a 
maximum of 55%. </t>
  </si>
  <si>
    <t xml:space="preserve">Pension equal to 60% of the pension received by the deceased Member. </t>
  </si>
  <si>
    <t xml:space="preserve">If former Tier 2 member, see Tier 2. Otherwise, see Tier 3. </t>
  </si>
  <si>
    <t xml:space="preserve">Pension equal to 70% of the pension received by the deceased Member. </t>
  </si>
  <si>
    <t>Death before retirement</t>
  </si>
  <si>
    <t>Tier1</t>
  </si>
  <si>
    <t>Tier2</t>
  </si>
  <si>
    <t>Tier3</t>
  </si>
  <si>
    <t>Tier4</t>
  </si>
  <si>
    <t>Tier5</t>
  </si>
  <si>
    <t>Tier6</t>
  </si>
  <si>
    <r>
      <rPr>
        <b/>
        <sz val="11"/>
        <color theme="1"/>
        <rFont val="Calibri"/>
        <family val="2"/>
        <scheme val="minor"/>
      </rPr>
      <t xml:space="preserve">Service Connected Disability
</t>
    </r>
    <r>
      <rPr>
        <sz val="11"/>
        <color theme="1"/>
        <rFont val="Calibri"/>
        <family val="2"/>
        <scheme val="minor"/>
      </rPr>
      <t xml:space="preserve">If death occurs within three years of the Member’s effective date of pension, then the eligible spouse or designated beneficiary shall receive 75% of the Final Average Salary.  Otherwise, a pension equal to 60% of the pension received by the deceased Member immediately preceding the date of death.  
</t>
    </r>
    <r>
      <rPr>
        <b/>
        <sz val="11"/>
        <color theme="1"/>
        <rFont val="Calibri"/>
        <family val="2"/>
        <scheme val="minor"/>
      </rPr>
      <t>Nonservice Connected Disability</t>
    </r>
    <r>
      <rPr>
        <sz val="11"/>
        <color theme="1"/>
        <rFont val="Calibri"/>
        <family val="2"/>
        <scheme val="minor"/>
      </rPr>
      <t xml:space="preserve">
Pension equal to 60% of the pension received by the deceased Member. </t>
    </r>
  </si>
  <si>
    <r>
      <rPr>
        <b/>
        <sz val="11"/>
        <color theme="1"/>
        <rFont val="Calibri"/>
        <family val="2"/>
        <scheme val="minor"/>
      </rPr>
      <t>Service Connected Disability</t>
    </r>
    <r>
      <rPr>
        <sz val="11"/>
        <color theme="1"/>
        <rFont val="Calibri"/>
        <family val="2"/>
        <scheme val="minor"/>
      </rPr>
      <t xml:space="preserve">  If death occurs within three years of the Member’s effective date of pension, then the eligible spouse or designated beneficiary shall receive 80% of the Final Average Salary. Otherwise, a pension equal to 80% of the pension received by the deceased Member immediately preceding the date of death.  
</t>
    </r>
    <r>
      <rPr>
        <b/>
        <sz val="11"/>
        <color theme="1"/>
        <rFont val="Calibri"/>
        <family val="2"/>
        <scheme val="minor"/>
      </rPr>
      <t>Nonservice Connected</t>
    </r>
    <r>
      <rPr>
        <sz val="11"/>
        <color theme="1"/>
        <rFont val="Calibri"/>
        <family val="2"/>
        <scheme val="minor"/>
      </rPr>
      <t xml:space="preserve"> Disability  Pension equal to 70% of the pension received by the deceased Member. </t>
    </r>
  </si>
  <si>
    <r>
      <rPr>
        <b/>
        <sz val="11"/>
        <color theme="1"/>
        <rFont val="Calibri"/>
        <family val="2"/>
        <scheme val="minor"/>
      </rPr>
      <t xml:space="preserve">Service Connected Disability
</t>
    </r>
    <r>
      <rPr>
        <sz val="11"/>
        <color theme="1"/>
        <rFont val="Calibri"/>
        <family val="2"/>
        <scheme val="minor"/>
      </rPr>
      <t xml:space="preserve"> 50% of the Member’s Normal Pension Base, or 55% of the Member’s Normal Pension Base if Member had at least 25 years of service at the date of death. 
</t>
    </r>
    <r>
      <rPr>
        <b/>
        <sz val="11"/>
        <color theme="1"/>
        <rFont val="Calibri"/>
        <family val="2"/>
        <scheme val="minor"/>
      </rPr>
      <t>Nonservice Connected Disability</t>
    </r>
    <r>
      <rPr>
        <sz val="11"/>
        <color theme="1"/>
        <rFont val="Calibri"/>
        <family val="2"/>
        <scheme val="minor"/>
      </rPr>
      <t xml:space="preserve">  40% of highest monthly salary as of Member’s retirement for basic rank of Police Officer III or Firefighter III, and the highest length of service pay (nonservice 
connected pension base). </t>
    </r>
  </si>
  <si>
    <r>
      <rPr>
        <b/>
        <sz val="11"/>
        <color theme="1"/>
        <rFont val="Calibri"/>
        <family val="2"/>
        <scheme val="minor"/>
      </rPr>
      <t>Service Connected Disability</t>
    </r>
    <r>
      <rPr>
        <sz val="11"/>
        <color theme="1"/>
        <rFont val="Calibri"/>
        <family val="2"/>
        <scheme val="minor"/>
      </rPr>
      <t xml:space="preserve">  
50% of Member’s Normal Pension Base. 
</t>
    </r>
    <r>
      <rPr>
        <b/>
        <sz val="11"/>
        <color theme="1"/>
        <rFont val="Calibri"/>
        <family val="2"/>
        <scheme val="minor"/>
      </rPr>
      <t>Nonservice Connected</t>
    </r>
    <r>
      <rPr>
        <sz val="11"/>
        <color theme="1"/>
        <rFont val="Calibri"/>
        <family val="2"/>
        <scheme val="minor"/>
      </rPr>
      <t xml:space="preserve"> 
Disability  40% of highest monthly salary as of Member’s retirement for basic rank of Police Officer III or Firefighter III, and the highest length of service pay. </t>
    </r>
  </si>
  <si>
    <r>
      <t>1. Smoothing Period: 7 years
2.</t>
    </r>
    <r>
      <rPr>
        <sz val="11"/>
        <color rgb="FFC00000"/>
        <rFont val="Calibri"/>
        <family val="2"/>
        <scheme val="minor"/>
      </rPr>
      <t xml:space="preserve"> AVA is adjusted to be within 40% of MVA:
       - 60% ~ 140% of MVA?
       - how to adjust? Simply make AVA = 60%*MVA or 140%*MVA when AVA is out of the range?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3.</t>
    </r>
    <r>
      <rPr>
        <sz val="11"/>
        <color rgb="FFC00000"/>
        <rFont val="Calibri"/>
        <family val="2"/>
        <scheme val="minor"/>
      </rPr>
      <t xml:space="preserve"> Need to find historical investment losses and gains.</t>
    </r>
  </si>
  <si>
    <r>
      <rPr>
        <b/>
        <sz val="11"/>
        <color theme="1"/>
        <rFont val="Calibri"/>
        <family val="2"/>
        <scheme val="minor"/>
      </rPr>
      <t>General Amort method:</t>
    </r>
    <r>
      <rPr>
        <sz val="11"/>
        <color theme="1"/>
        <rFont val="Calibri"/>
        <family val="2"/>
        <scheme val="minor"/>
      </rPr>
      <t xml:space="preserve">
 - gains/losses: 20-year, level pct, closed
 - plan amendments: 15-year, level pct, closed  
 - plan assumption changes: 25-year, level pct, closed
</t>
    </r>
    <r>
      <rPr>
        <b/>
        <sz val="11"/>
        <color theme="1"/>
        <rFont val="Calibri"/>
        <family val="2"/>
        <scheme val="minor"/>
      </rPr>
      <t>Tier specific methods:</t>
    </r>
    <r>
      <rPr>
        <sz val="11"/>
        <color theme="1"/>
        <rFont val="Calibri"/>
        <family val="2"/>
        <scheme val="minor"/>
      </rPr>
      <t xml:space="preserve">
 -  Tier1: UAAL amortized using level dollar method ending on Jun 30, 2037
 -  Tiers 2,3,4: payroll basis: total valuation payroll from the respective employer(i.e. the City or Harbor Port Police)
 -  Tier 5, 6: payroll basis: combined payroll for these tiers from the respective employer (i.e. the City or Harbor Port Police)
</t>
    </r>
    <r>
      <rPr>
        <sz val="11"/>
        <color rgb="FFC00000"/>
        <rFont val="Calibri"/>
        <family val="2"/>
        <scheme val="minor"/>
      </rPr>
      <t xml:space="preserve">Questions:
 - Only UAAL is mentioned in tier specific policies, how about surplus?
 - definitions of "total valuation payroll", "combined payroll for these tiers(5,6)"? </t>
    </r>
  </si>
  <si>
    <r>
      <rPr>
        <b/>
        <sz val="11"/>
        <color rgb="FF000000"/>
        <rFont val="Calibri"/>
        <family val="2"/>
        <scheme val="minor"/>
      </rPr>
      <t>Final Avarage salary</t>
    </r>
    <r>
      <rPr>
        <sz val="11"/>
        <color rgb="FF000000"/>
        <rFont val="Calibri"/>
        <family val="2"/>
        <scheme val="minor"/>
      </rPr>
      <t xml:space="preserve"> 
</t>
    </r>
    <r>
      <rPr>
        <b/>
        <sz val="11"/>
        <color rgb="FF000000"/>
        <rFont val="Calibri"/>
        <family val="2"/>
        <scheme val="minor"/>
      </rPr>
      <t xml:space="preserve">     </t>
    </r>
    <r>
      <rPr>
        <sz val="11"/>
        <color rgb="FF000000"/>
        <rFont val="Calibri"/>
        <family val="2"/>
        <scheme val="minor"/>
      </rPr>
      <t xml:space="preserve"> Highest monthly average salary actually received during any 24 consecutive months of service
</t>
    </r>
    <r>
      <rPr>
        <b/>
        <sz val="11"/>
        <color rgb="FF00B050"/>
        <rFont val="Calibri"/>
        <family val="2"/>
        <scheme val="minor"/>
      </rPr>
      <t xml:space="preserve">Model: Average salary in last 2 years </t>
    </r>
    <r>
      <rPr>
        <sz val="11"/>
        <color rgb="FF00B050"/>
        <rFont val="Calibri"/>
        <family val="2"/>
        <scheme val="minor"/>
      </rPr>
      <t xml:space="preserve"> </t>
    </r>
  </si>
  <si>
    <t>COLA and CPI</t>
  </si>
  <si>
    <t xml:space="preserve">Question: </t>
  </si>
  <si>
    <t xml:space="preserve">Member Contribution and matching account crediting rate 5%? </t>
  </si>
  <si>
    <r>
      <rPr>
        <b/>
        <sz val="10"/>
        <rFont val="Arial"/>
        <family val="2"/>
      </rPr>
      <t>Years of Service</t>
    </r>
  </si>
  <si>
    <r>
      <rPr>
        <b/>
        <sz val="10"/>
        <rFont val="Arial"/>
        <family val="2"/>
      </rPr>
      <t>Additional Salary Increase</t>
    </r>
  </si>
  <si>
    <t>yos</t>
  </si>
  <si>
    <t>salgrowth</t>
  </si>
  <si>
    <t>startcell</t>
  </si>
  <si>
    <t>endcell</t>
  </si>
  <si>
    <t>A6</t>
  </si>
  <si>
    <t>B18</t>
  </si>
  <si>
    <r>
      <rPr>
        <b/>
        <sz val="10"/>
        <rFont val="Arial"/>
        <family val="2"/>
      </rPr>
      <t>Age</t>
    </r>
  </si>
  <si>
    <r>
      <rPr>
        <b/>
        <sz val="10"/>
        <rFont val="Arial"/>
        <family val="2"/>
      </rPr>
      <t>Fire</t>
    </r>
  </si>
  <si>
    <r>
      <rPr>
        <b/>
        <sz val="10"/>
        <rFont val="Arial"/>
        <family val="2"/>
      </rPr>
      <t>Police</t>
    </r>
  </si>
  <si>
    <r>
      <rPr>
        <b/>
        <sz val="10"/>
        <rFont val="Arial"/>
        <family val="2"/>
      </rPr>
      <t>Tiers 2&amp;4</t>
    </r>
  </si>
  <si>
    <r>
      <rPr>
        <b/>
        <sz val="10"/>
        <rFont val="Arial"/>
        <family val="2"/>
      </rPr>
      <t>Tiers 3&amp;5</t>
    </r>
  </si>
  <si>
    <r>
      <rPr>
        <b/>
        <sz val="10"/>
        <rFont val="Arial"/>
        <family val="2"/>
      </rPr>
      <t>Tier 6</t>
    </r>
  </si>
  <si>
    <t>age</t>
  </si>
  <si>
    <t>qxr.t2t4.fire</t>
  </si>
  <si>
    <t>qxr.t3t5.fire</t>
  </si>
  <si>
    <t>qxr.t6.fire</t>
  </si>
  <si>
    <t>qxr.t2t4.plc</t>
  </si>
  <si>
    <t>qxr.t3t5.plc</t>
  </si>
  <si>
    <t>qxr.t6.plc</t>
  </si>
  <si>
    <t>A7</t>
  </si>
  <si>
    <t>G32</t>
  </si>
  <si>
    <r>
      <t xml:space="preserve">Benefit Factor
Tier specific,  </t>
    </r>
    <r>
      <rPr>
        <b/>
        <sz val="11"/>
        <color theme="1"/>
        <rFont val="Calibri"/>
        <family val="2"/>
        <scheme val="minor"/>
      </rPr>
      <t>see tab Ret_bfactor</t>
    </r>
  </si>
  <si>
    <r>
      <rPr>
        <b/>
        <sz val="11"/>
        <color theme="1"/>
        <rFont val="Calibri"/>
        <family val="2"/>
        <scheme val="minor"/>
      </rPr>
      <t xml:space="preserve">COLA provisions: </t>
    </r>
    <r>
      <rPr>
        <sz val="11"/>
        <color theme="1"/>
        <rFont val="Calibri"/>
        <family val="2"/>
        <scheme val="minor"/>
      </rPr>
      <t>see plan provisions</t>
    </r>
    <r>
      <rPr>
        <b/>
        <sz val="11"/>
        <color theme="1"/>
        <rFont val="Calibri"/>
        <family val="2"/>
        <scheme val="minor"/>
      </rPr>
      <t xml:space="preserve"> 
Assumptions:
 - </t>
    </r>
    <r>
      <rPr>
        <sz val="11"/>
        <color theme="1"/>
        <rFont val="Calibri"/>
        <family val="2"/>
        <scheme val="minor"/>
      </rPr>
      <t xml:space="preserve">CPI increases of 3.25% per year
 - Benefit increases due to CPI subject to a 3.0% max for Tier 3 through 6
</t>
    </r>
  </si>
  <si>
    <r>
      <rPr>
        <b/>
        <sz val="11"/>
        <color theme="1"/>
        <rFont val="Calibri"/>
        <family val="2"/>
        <scheme val="minor"/>
      </rPr>
      <t>Provision:</t>
    </r>
    <r>
      <rPr>
        <sz val="11"/>
        <color theme="1"/>
        <rFont val="Calibri"/>
        <family val="2"/>
        <scheme val="minor"/>
      </rPr>
      <t xml:space="preserve"> Based on LA CPI
</t>
    </r>
    <r>
      <rPr>
        <b/>
        <sz val="11"/>
        <color rgb="FF00B050"/>
        <rFont val="Calibri"/>
        <family val="2"/>
        <scheme val="minor"/>
      </rPr>
      <t>Model: cola = 3.25% (see assumption)</t>
    </r>
  </si>
  <si>
    <r>
      <rPr>
        <b/>
        <sz val="11"/>
        <color theme="1"/>
        <rFont val="Calibri"/>
        <family val="2"/>
        <scheme val="minor"/>
      </rPr>
      <t xml:space="preserve">Provision: </t>
    </r>
    <r>
      <rPr>
        <sz val="11"/>
        <color theme="1"/>
        <rFont val="Calibri"/>
        <family val="2"/>
        <scheme val="minor"/>
      </rPr>
      <t xml:space="preserve">Based on LA CPI to a max of 3%, prorated in the first year of retirement.
</t>
    </r>
    <r>
      <rPr>
        <b/>
        <sz val="11"/>
        <color rgb="FFC00000"/>
        <rFont val="Calibri"/>
        <family val="2"/>
        <scheme val="minor"/>
      </rPr>
      <t>Question: how to prorate COLA?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>Model: cola = 3%  (see assumption)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</si>
  <si>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 xml:space="preserve">Provision: </t>
    </r>
    <r>
      <rPr>
        <sz val="11"/>
        <color theme="1"/>
        <rFont val="Calibri"/>
        <family val="2"/>
        <scheme val="minor"/>
      </rPr>
      <t xml:space="preserve">Based on LA CPI to a max of 3%, (excess banked), prorated in the first year of retirement
</t>
    </r>
    <r>
      <rPr>
        <b/>
        <sz val="11"/>
        <color rgb="FFC00000"/>
        <rFont val="Calibri"/>
        <family val="2"/>
        <scheme val="minor"/>
      </rPr>
      <t xml:space="preserve">Question: how to prorate COLA? How excees is banked?
</t>
    </r>
    <r>
      <rPr>
        <b/>
        <sz val="11"/>
        <color rgb="FF00B050"/>
        <rFont val="Calibri"/>
        <family val="2"/>
        <scheme val="minor"/>
      </rPr>
      <t>Model: cola = 3%  (see assumption)</t>
    </r>
  </si>
  <si>
    <t>bf.t1</t>
  </si>
  <si>
    <t>bf.t2</t>
  </si>
  <si>
    <t>bf.t3</t>
  </si>
  <si>
    <t>bf.t4</t>
  </si>
  <si>
    <t>bf.t5</t>
  </si>
  <si>
    <t>bf.t6</t>
  </si>
  <si>
    <t>G72</t>
  </si>
  <si>
    <t>Requirement</t>
  </si>
  <si>
    <t>yos &gt;= 20</t>
  </si>
  <si>
    <t>age&gt;=50, yos &gt;=10</t>
  </si>
  <si>
    <t>age&gt;=50, yos &gt;=20</t>
  </si>
  <si>
    <t>COLA
(starting from July 1, 2015)</t>
  </si>
  <si>
    <t xml:space="preserve">Requirement: yos&gt;=10
Receive pension at age 50
Service retirement benefit
No term assumed after being eligible for retirement
Refund of member contribution if not eligible to term benefit </t>
  </si>
  <si>
    <t xml:space="preserve">Requirement: yos&gt;=20
Receive pension at age 50
Service retirement benefit for tier 3 
No term assumed after being eligible for retirement
Refund of member contribution if not eligible to term benefit </t>
  </si>
  <si>
    <t>A5</t>
  </si>
  <si>
    <t>C14</t>
  </si>
  <si>
    <t>C10</t>
  </si>
  <si>
    <t>(assumed benefit AV2015 pdf p82)</t>
  </si>
  <si>
    <t xml:space="preserve">Requirement
</t>
  </si>
  <si>
    <t>Service connected:
  - yos &lt; 20:    55% of FAS
  - yos 20-30: 65% of FAS
  - yos &gt; 30:    75% of FAS
NonService connected: 40% of FAS</t>
  </si>
  <si>
    <r>
      <t>Death after retirement
(</t>
    </r>
    <r>
      <rPr>
        <b/>
        <sz val="11"/>
        <color rgb="FF00B050"/>
        <rFont val="Calibri"/>
        <family val="2"/>
        <scheme val="minor"/>
      </rPr>
      <t>Do not plan to model</t>
    </r>
    <r>
      <rPr>
        <b/>
        <sz val="11"/>
        <color theme="1"/>
        <rFont val="Calibri"/>
        <family val="2"/>
        <scheme val="minor"/>
      </rPr>
      <t>)</t>
    </r>
  </si>
  <si>
    <t>qxd.fire</t>
  </si>
  <si>
    <t>qxd.plc</t>
  </si>
  <si>
    <t>source: AV15 pdf p78</t>
  </si>
  <si>
    <t>Tier Info</t>
  </si>
  <si>
    <t>Summary Plan Description\Determine Your Pension Plan Tier _ Los Angeles Fire and Police Pensions.pdf</t>
  </si>
  <si>
    <r>
      <t xml:space="preserve">Service connected: none
NonService connected: yos &gt;=5
</t>
    </r>
    <r>
      <rPr>
        <b/>
        <sz val="11"/>
        <color rgb="FF00B050"/>
        <rFont val="Calibri"/>
        <family val="2"/>
        <scheme val="minor"/>
      </rPr>
      <t>90% are assumed to be service connected, not applicable to members eligible to enter the DROP.</t>
    </r>
  </si>
  <si>
    <r>
      <rPr>
        <b/>
        <sz val="11"/>
        <color theme="1"/>
        <rFont val="Calibri"/>
        <family val="2"/>
        <scheme val="minor"/>
      </rPr>
      <t>pct with married/Domestic Partner:</t>
    </r>
    <r>
      <rPr>
        <sz val="11"/>
        <color theme="1"/>
        <rFont val="Calibri"/>
        <family val="2"/>
        <scheme val="minor"/>
      </rPr>
      <t xml:space="preserve">
 - 80% of male, 60% of female
</t>
    </r>
    <r>
      <rPr>
        <b/>
        <sz val="11"/>
        <color theme="1"/>
        <rFont val="Calibri"/>
        <family val="2"/>
        <scheme val="minor"/>
      </rPr>
      <t xml:space="preserve">Eligible survivor Ages:
 - </t>
    </r>
    <r>
      <rPr>
        <sz val="11"/>
        <color theme="1"/>
        <rFont val="Calibri"/>
        <family val="2"/>
        <scheme val="minor"/>
      </rPr>
      <t>Wives are 3 years younger than their husbands.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Number of eligible children?(</t>
    </r>
    <r>
      <rPr>
        <b/>
        <sz val="11"/>
        <color rgb="FF00B050"/>
        <rFont val="Calibri"/>
        <family val="2"/>
        <scheme val="minor"/>
      </rPr>
      <t>We may not plan to model benefits to children in the first version</t>
    </r>
    <r>
      <rPr>
        <b/>
        <sz val="11"/>
        <color theme="1"/>
        <rFont val="Calibri"/>
        <family val="2"/>
        <scheme val="minor"/>
      </rPr>
      <t>)</t>
    </r>
  </si>
  <si>
    <r>
      <t>Tier 1:
 - Normal contribution rate 6%
 - exempt if yos &gt; 30 
Tier 2:
 - Normal contribution rate 6%
 - plus half of the COLA benefit to a max of 1% (</t>
    </r>
    <r>
      <rPr>
        <sz val="11"/>
        <color rgb="FFC00000"/>
        <rFont val="Calibri"/>
        <family val="2"/>
        <scheme val="minor"/>
      </rPr>
      <t>How to calculate?</t>
    </r>
    <r>
      <rPr>
        <sz val="11"/>
        <color theme="1"/>
        <rFont val="Calibri"/>
        <family val="2"/>
        <scheme val="minor"/>
      </rPr>
      <t>)
 - exempt if yos &gt; 30
Tier 3 and 4
 - Normal contribution rate 8%
 - exempt if yos &gt; 30
Tier 5
 - Normal contribuiton rate 9%
 - City of LA paying 1% of the 9% if LAFPP is at least 100% funded</t>
    </r>
    <r>
      <rPr>
        <sz val="11"/>
        <color rgb="FF00B050"/>
        <rFont val="Calibri"/>
        <family val="2"/>
        <scheme val="minor"/>
      </rPr>
      <t xml:space="preserve"> (do not need to model)
- </t>
    </r>
    <r>
      <rPr>
        <sz val="11"/>
        <rFont val="Calibri"/>
        <family val="2"/>
        <scheme val="minor"/>
      </rPr>
      <t>exempt if yos&gt;=33</t>
    </r>
    <r>
      <rPr>
        <sz val="11"/>
        <color theme="1"/>
        <rFont val="Calibri"/>
        <family val="2"/>
        <scheme val="minor"/>
      </rPr>
      <t xml:space="preserve">
Tier 6
 - Normal contribuiton rate 11%
 - 9% if yos&gt;=25 (plus 2% of the 11% to support health benefit, exempt if yos &gt; 25)
 - exempt if yos &gt;= 33 
(See CAFR 2015 p124)</t>
    </r>
  </si>
  <si>
    <t xml:space="preserve">No vestinguntil retirement </t>
  </si>
  <si>
    <t xml:space="preserve">No active members, do not need to model </t>
  </si>
  <si>
    <t>Benefit
AV2015 pdf p79, p92
CAFR2015, p126</t>
  </si>
  <si>
    <r>
      <rPr>
        <sz val="11"/>
        <color rgb="FF00B050"/>
        <rFont val="Calibri"/>
        <family val="2"/>
        <scheme val="minor"/>
      </rPr>
      <t>Only 22 older members in 2015, will not model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</si>
  <si>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Need to evaluate if the death benefits are worth modeling. 
 - </t>
    </r>
    <r>
      <rPr>
        <b/>
        <sz val="11"/>
        <color theme="1"/>
        <rFont val="Calibri"/>
        <family val="2"/>
        <scheme val="minor"/>
      </rPr>
      <t xml:space="preserve">Refund of contribution with interest. 
 - limited pension for qualified survivor. </t>
    </r>
  </si>
  <si>
    <t>Return of contribution</t>
  </si>
  <si>
    <t>No refund</t>
  </si>
  <si>
    <r>
      <t xml:space="preserve">refund contribution with interest
</t>
    </r>
    <r>
      <rPr>
        <sz val="11"/>
        <color rgb="FF00B050"/>
        <rFont val="Calibri"/>
        <family val="2"/>
        <scheme val="minor"/>
      </rPr>
      <t xml:space="preserve">
(Do not model for now)</t>
    </r>
  </si>
  <si>
    <r>
      <t xml:space="preserve">refund contribution with interest
</t>
    </r>
    <r>
      <rPr>
        <sz val="11"/>
        <color rgb="FF00B050"/>
        <rFont val="Calibri"/>
        <family val="2"/>
        <scheme val="minor"/>
      </rPr>
      <t xml:space="preserve">
(Do not model for now)</t>
    </r>
  </si>
  <si>
    <t>Healthy mortality table is used for disabled?</t>
  </si>
  <si>
    <t>qxt.fire.yos</t>
  </si>
  <si>
    <t>qxt.plc.yos</t>
  </si>
  <si>
    <t>qxt.fire.age</t>
  </si>
  <si>
    <t>qxt.plc.age</t>
  </si>
  <si>
    <t>Modeling of contingent annuity</t>
  </si>
  <si>
    <t xml:space="preserve">Modeled as 60% contingent annuity for tier 3, 4, 5
Modeled as 70% contingent annuity for tier 6. </t>
  </si>
  <si>
    <t xml:space="preserve">Modeled as 100% contingent annuity
Notes: 
1. Tier 1 is so small that the approximation would not have a big impact on over results. 
2. For Tier 2, it requires 25 yos for the benefit factor to be greater than 50%. The average retirement age is around 50, so there may not be a great number of retirees whose benefit factors are greater than 50%.  
</t>
  </si>
  <si>
    <t>tier</t>
  </si>
  <si>
    <t>t1</t>
  </si>
  <si>
    <t>t2</t>
  </si>
  <si>
    <t>t3</t>
  </si>
  <si>
    <t>t4</t>
  </si>
  <si>
    <t>t5</t>
  </si>
  <si>
    <t>t6</t>
  </si>
  <si>
    <t>r.yos</t>
  </si>
  <si>
    <t>r.age</t>
  </si>
  <si>
    <t>fasyears</t>
  </si>
  <si>
    <t>cola</t>
  </si>
  <si>
    <t>v.yos</t>
  </si>
  <si>
    <t>r.vben</t>
  </si>
  <si>
    <t>H12</t>
  </si>
  <si>
    <t>factor.ca</t>
  </si>
  <si>
    <r>
      <t>Question: 
  - (</t>
    </r>
    <r>
      <rPr>
        <b/>
        <sz val="11"/>
        <color rgb="FF00B050"/>
        <rFont val="Calibri"/>
        <family val="2"/>
        <scheme val="minor"/>
      </rPr>
      <t>SOLVED</t>
    </r>
    <r>
      <rPr>
        <b/>
        <sz val="11"/>
        <color rgb="FFC00000"/>
        <rFont val="Calibri"/>
        <family val="2"/>
        <scheme val="minor"/>
      </rPr>
      <t xml:space="preserve">) No vested term for Tier 1, 2, 4?(SOLVED, do not need to model 1,2, no vesting for 4)
  - Are the term benefits life annuity or contingent annuity? (Currently modeld as life annuity)
</t>
    </r>
  </si>
  <si>
    <t>Type</t>
  </si>
  <si>
    <t>Date Established</t>
  </si>
  <si>
    <t>Initial Years</t>
  </si>
  <si>
    <t>Initial Amount</t>
  </si>
  <si>
    <t>Annual Payment</t>
  </si>
  <si>
    <t xml:space="preserve">Years remaining </t>
  </si>
  <si>
    <t>Outstanding Balance</t>
  </si>
  <si>
    <t>Actuarial Loss**</t>
  </si>
  <si>
    <t>Actuarial Loss</t>
  </si>
  <si>
    <t>Change in Assumptions</t>
  </si>
  <si>
    <t>Plan Amendment</t>
  </si>
  <si>
    <t>Actuarial Gain</t>
  </si>
  <si>
    <t>Total</t>
  </si>
  <si>
    <t>G15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</si>
</sst>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_(&quot;$&quot;* #,##0_);_(&quot;$&quot;* \(#,##0\);_(&quot;$&quot;* &quot;-&quot;??_);_(@_)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11"/>
      <name val="Times New Roman"/>
      <family val="1"/>
    </font>
    <font>
      <sz val="9"/>
      <name val="Times New Roman"/>
      <family val="1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104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0" fillId="0" borderId="0" xfId="0" applyAlignment="1">
      <alignment vertical="top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5" fillId="0" borderId="0" xfId="0" applyFont="1"/>
    <xf numFmtId="0" fontId="5" fillId="0" borderId="0" xfId="0" applyFont="1" applyAlignment="1">
      <alignment vertical="center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0" fontId="0" fillId="0" borderId="0" xfId="0" applyFont="1" applyFill="1" applyBorder="1"/>
    <xf numFmtId="0" fontId="0" fillId="0" borderId="0" xfId="0" applyFont="1"/>
    <xf numFmtId="0" fontId="7" fillId="0" borderId="0" xfId="0" applyFont="1" applyFill="1" applyBorder="1" applyAlignment="1">
      <alignment vertical="top" wrapText="1"/>
    </xf>
    <xf numFmtId="10" fontId="0" fillId="0" borderId="0" xfId="2" applyNumberFormat="1" applyFont="1" applyAlignment="1">
      <alignment horizontal="center"/>
    </xf>
    <xf numFmtId="14" fontId="0" fillId="0" borderId="0" xfId="0" applyNumberFormat="1"/>
    <xf numFmtId="6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 wrapText="1"/>
    </xf>
    <xf numFmtId="0" fontId="4" fillId="0" borderId="0" xfId="0" applyFont="1" applyAlignment="1">
      <alignment vertical="top" wrapText="1"/>
    </xf>
    <xf numFmtId="0" fontId="0" fillId="0" borderId="0" xfId="0" applyAlignment="1"/>
    <xf numFmtId="0" fontId="2" fillId="0" borderId="0" xfId="0" applyFont="1" applyAlignment="1"/>
    <xf numFmtId="0" fontId="3" fillId="0" borderId="0" xfId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3" fillId="0" borderId="0" xfId="0" applyFont="1"/>
    <xf numFmtId="0" fontId="14" fillId="0" borderId="1" xfId="0" applyFont="1" applyBorder="1" applyAlignment="1">
      <alignment horizontal="right" vertical="center" wrapText="1" indent="4"/>
    </xf>
    <xf numFmtId="0" fontId="14" fillId="0" borderId="1" xfId="0" applyFont="1" applyBorder="1" applyAlignment="1">
      <alignment horizontal="right" vertical="center" wrapText="1" indent="2"/>
    </xf>
    <xf numFmtId="0" fontId="0" fillId="0" borderId="0" xfId="0" applyFill="1"/>
    <xf numFmtId="0" fontId="14" fillId="2" borderId="0" xfId="0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center" wrapText="1"/>
    </xf>
    <xf numFmtId="10" fontId="15" fillId="2" borderId="2" xfId="2" applyNumberFormat="1" applyFont="1" applyFill="1" applyBorder="1" applyAlignment="1">
      <alignment horizontal="right" vertical="center" wrapText="1"/>
    </xf>
    <xf numFmtId="1" fontId="15" fillId="2" borderId="0" xfId="0" applyNumberFormat="1" applyFont="1" applyFill="1" applyAlignment="1">
      <alignment horizontal="center" wrapText="1"/>
    </xf>
    <xf numFmtId="10" fontId="15" fillId="2" borderId="0" xfId="2" applyNumberFormat="1" applyFont="1" applyFill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 indent="4"/>
    </xf>
    <xf numFmtId="0" fontId="14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 indent="1"/>
    </xf>
    <xf numFmtId="9" fontId="0" fillId="0" borderId="0" xfId="2" applyNumberFormat="1" applyFont="1"/>
    <xf numFmtId="0" fontId="14" fillId="2" borderId="2" xfId="0" applyFont="1" applyFill="1" applyBorder="1" applyAlignment="1">
      <alignment horizontal="right" wrapText="1" indent="2"/>
    </xf>
    <xf numFmtId="0" fontId="14" fillId="2" borderId="2" xfId="0" applyFont="1" applyFill="1" applyBorder="1" applyAlignment="1">
      <alignment horizontal="center" vertical="center" wrapText="1"/>
    </xf>
    <xf numFmtId="1" fontId="16" fillId="2" borderId="2" xfId="0" applyNumberFormat="1" applyFont="1" applyFill="1" applyBorder="1" applyAlignment="1">
      <alignment horizontal="right" vertical="center" wrapText="1" indent="3"/>
    </xf>
    <xf numFmtId="9" fontId="16" fillId="2" borderId="2" xfId="2" applyFont="1" applyFill="1" applyBorder="1" applyAlignment="1">
      <alignment horizontal="right" vertical="center" wrapText="1"/>
    </xf>
    <xf numFmtId="1" fontId="16" fillId="2" borderId="0" xfId="0" applyNumberFormat="1" applyFont="1" applyFill="1" applyAlignment="1">
      <alignment horizontal="right" vertical="center" wrapText="1" indent="3"/>
    </xf>
    <xf numFmtId="9" fontId="16" fillId="2" borderId="0" xfId="2" applyFont="1" applyFill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7" fillId="2" borderId="0" xfId="0" applyFont="1" applyFill="1" applyBorder="1" applyAlignment="1">
      <alignment horizontal="right" vertical="top" wrapText="1"/>
    </xf>
    <xf numFmtId="10" fontId="7" fillId="2" borderId="0" xfId="2" applyNumberFormat="1" applyFont="1" applyFill="1" applyBorder="1" applyAlignment="1">
      <alignment horizontal="right" vertical="top" wrapText="1"/>
    </xf>
    <xf numFmtId="9" fontId="7" fillId="2" borderId="0" xfId="2" applyNumberFormat="1" applyFont="1" applyFill="1" applyBorder="1" applyAlignment="1">
      <alignment horizontal="right" vertical="top" wrapText="1"/>
    </xf>
    <xf numFmtId="9" fontId="0" fillId="2" borderId="0" xfId="0" applyNumberFormat="1" applyFill="1" applyBorder="1"/>
    <xf numFmtId="9" fontId="0" fillId="2" borderId="0" xfId="0" applyNumberFormat="1" applyFill="1"/>
    <xf numFmtId="10" fontId="0" fillId="2" borderId="0" xfId="0" applyNumberFormat="1" applyFill="1" applyBorder="1"/>
    <xf numFmtId="10" fontId="0" fillId="2" borderId="0" xfId="2" applyNumberFormat="1" applyFont="1" applyFill="1" applyBorder="1"/>
    <xf numFmtId="10" fontId="0" fillId="2" borderId="0" xfId="0" applyNumberFormat="1" applyFill="1"/>
    <xf numFmtId="0" fontId="0" fillId="0" borderId="0" xfId="0" applyFont="1" applyAlignment="1">
      <alignment vertical="top" wrapText="1"/>
    </xf>
    <xf numFmtId="10" fontId="15" fillId="0" borderId="2" xfId="2" applyNumberFormat="1" applyFont="1" applyBorder="1" applyAlignment="1">
      <alignment horizontal="right" vertical="center" wrapText="1"/>
    </xf>
    <xf numFmtId="10" fontId="15" fillId="0" borderId="0" xfId="2" applyNumberFormat="1" applyFont="1" applyAlignment="1">
      <alignment horizontal="right" vertical="center" wrapText="1"/>
    </xf>
    <xf numFmtId="0" fontId="0" fillId="2" borderId="0" xfId="0" applyFill="1"/>
    <xf numFmtId="165" fontId="0" fillId="2" borderId="0" xfId="2" applyNumberFormat="1" applyFont="1" applyFill="1"/>
    <xf numFmtId="10" fontId="0" fillId="2" borderId="0" xfId="2" applyNumberFormat="1" applyFont="1" applyFill="1"/>
    <xf numFmtId="0" fontId="2" fillId="0" borderId="0" xfId="0" applyFont="1" applyAlignment="1">
      <alignment vertical="center" wrapText="1"/>
    </xf>
    <xf numFmtId="0" fontId="17" fillId="2" borderId="1" xfId="0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right" vertical="center" wrapText="1" indent="7"/>
    </xf>
    <xf numFmtId="1" fontId="15" fillId="2" borderId="0" xfId="0" applyNumberFormat="1" applyFont="1" applyFill="1" applyAlignment="1">
      <alignment horizontal="right" vertical="center" wrapText="1" indent="7"/>
    </xf>
    <xf numFmtId="0" fontId="0" fillId="0" borderId="0" xfId="0" applyAlignment="1">
      <alignment horizontal="left"/>
    </xf>
    <xf numFmtId="0" fontId="13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0" fillId="2" borderId="0" xfId="0" applyFill="1" applyAlignment="1">
      <alignment horizontal="center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center" vertical="top" wrapText="1"/>
    </xf>
    <xf numFmtId="0" fontId="10" fillId="0" borderId="0" xfId="0" applyFont="1" applyAlignment="1">
      <alignment horizontal="left" vertical="top" wrapText="1"/>
    </xf>
    <xf numFmtId="0" fontId="14" fillId="0" borderId="3" xfId="0" applyFont="1" applyBorder="1" applyAlignment="1">
      <alignment horizontal="right" wrapText="1" indent="2"/>
    </xf>
    <xf numFmtId="0" fontId="14" fillId="0" borderId="3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14" fontId="0" fillId="2" borderId="0" xfId="0" applyNumberFormat="1" applyFill="1"/>
    <xf numFmtId="1" fontId="0" fillId="2" borderId="0" xfId="0" applyNumberForma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4" Type="http://schemas.openxmlformats.org/officeDocument/2006/relationships/image" Target="../media/image23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76200</xdr:rowOff>
    </xdr:from>
    <xdr:to>
      <xdr:col>1</xdr:col>
      <xdr:colOff>5504583</xdr:colOff>
      <xdr:row>23</xdr:row>
      <xdr:rowOff>170938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704850"/>
          <a:ext cx="6933333" cy="409523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3</xdr:row>
      <xdr:rowOff>114300</xdr:rowOff>
    </xdr:from>
    <xdr:to>
      <xdr:col>12</xdr:col>
      <xdr:colOff>323238</xdr:colOff>
      <xdr:row>30</xdr:row>
      <xdr:rowOff>132705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48100" y="685800"/>
          <a:ext cx="4895238" cy="51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1238250</xdr:colOff>
      <xdr:row>9</xdr:row>
      <xdr:rowOff>133350</xdr:rowOff>
    </xdr:from>
    <xdr:to>
      <xdr:col>3</xdr:col>
      <xdr:colOff>742164</xdr:colOff>
      <xdr:row>16</xdr:row>
      <xdr:rowOff>190326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" y="6343650"/>
          <a:ext cx="6285714" cy="1390476"/>
        </a:xfrm>
        <a:prstGeom prst="rect">
          <a:avLst/>
        </a:prstGeom>
      </xdr:spPr>
    </xdr:pic>
    <xdr:clientData/>
  </xdr:twoCellAnchor>
  <xdr:twoCellAnchor>
    <xdr:from>
      <xdr:col>3</xdr:col>
      <xdr:colOff>1981200</xdr:colOff>
      <xdr:row>7</xdr:row>
      <xdr:rowOff>38100</xdr:rowOff>
    </xdr:from>
    <xdr:to>
      <xdr:col>8</xdr:col>
      <xdr:colOff>209550</xdr:colOff>
      <xdr:row>39</xdr:row>
      <xdr:rowOff>57150</xdr:rowOff>
    </xdr:to>
    <xdr:grpSp>
      <xdr:nvGrpSpPr>
        <xdr:cNvPr id="5" name="Group 4"/>
        <xdr:cNvGrpSpPr/>
      </xdr:nvGrpSpPr>
      <xdr:grpSpPr>
        <a:xfrm>
          <a:off x="8763000" y="7315200"/>
          <a:ext cx="6953250" cy="6115050"/>
          <a:chOff x="6134100" y="1276350"/>
          <a:chExt cx="7219048" cy="6038509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134100" y="1276350"/>
            <a:ext cx="7219048" cy="3371429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134100" y="4591050"/>
            <a:ext cx="7180952" cy="2723809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400050</xdr:colOff>
      <xdr:row>4</xdr:row>
      <xdr:rowOff>76200</xdr:rowOff>
    </xdr:from>
    <xdr:to>
      <xdr:col>14</xdr:col>
      <xdr:colOff>570945</xdr:colOff>
      <xdr:row>19</xdr:row>
      <xdr:rowOff>56795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100" y="838200"/>
          <a:ext cx="4438095" cy="283809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1238250</xdr:colOff>
      <xdr:row>2</xdr:row>
      <xdr:rowOff>447675</xdr:rowOff>
    </xdr:from>
    <xdr:to>
      <xdr:col>5</xdr:col>
      <xdr:colOff>2628017</xdr:colOff>
      <xdr:row>72</xdr:row>
      <xdr:rowOff>18786</xdr:rowOff>
    </xdr:to>
    <xdr:grpSp>
      <xdr:nvGrpSpPr>
        <xdr:cNvPr id="6" name="Group 5"/>
        <xdr:cNvGrpSpPr/>
      </xdr:nvGrpSpPr>
      <xdr:grpSpPr>
        <a:xfrm>
          <a:off x="9201150" y="838200"/>
          <a:ext cx="7066667" cy="14782536"/>
          <a:chOff x="2286000" y="4191000"/>
          <a:chExt cx="7066667" cy="14782536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286000" y="4191000"/>
            <a:ext cx="7047619" cy="1961905"/>
          </a:xfrm>
          <a:prstGeom prst="rect">
            <a:avLst/>
          </a:prstGeom>
        </xdr:spPr>
      </xdr:pic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286000" y="6076950"/>
            <a:ext cx="7028571" cy="5638095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286000" y="11677650"/>
            <a:ext cx="7066667" cy="5200000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286000" y="16859250"/>
            <a:ext cx="7009524" cy="2114286"/>
          </a:xfrm>
          <a:prstGeom prst="rect">
            <a:avLst/>
          </a:prstGeom>
        </xdr:spPr>
      </xdr:pic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19050</xdr:rowOff>
    </xdr:from>
    <xdr:to>
      <xdr:col>2</xdr:col>
      <xdr:colOff>1523114</xdr:colOff>
      <xdr:row>17</xdr:row>
      <xdr:rowOff>75836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0"/>
          <a:ext cx="7085714" cy="2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609600</xdr:colOff>
      <xdr:row>21</xdr:row>
      <xdr:rowOff>19050</xdr:rowOff>
    </xdr:from>
    <xdr:to>
      <xdr:col>2</xdr:col>
      <xdr:colOff>170809</xdr:colOff>
      <xdr:row>37</xdr:row>
      <xdr:rowOff>18669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448300"/>
          <a:ext cx="5123809" cy="30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5</xdr:row>
      <xdr:rowOff>76200</xdr:rowOff>
    </xdr:from>
    <xdr:to>
      <xdr:col>5</xdr:col>
      <xdr:colOff>475643</xdr:colOff>
      <xdr:row>5</xdr:row>
      <xdr:rowOff>1085724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15100" y="1104900"/>
          <a:ext cx="4857143" cy="10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</xdr:row>
      <xdr:rowOff>171450</xdr:rowOff>
    </xdr:from>
    <xdr:to>
      <xdr:col>5</xdr:col>
      <xdr:colOff>513729</xdr:colOff>
      <xdr:row>6</xdr:row>
      <xdr:rowOff>3257164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900" y="2457450"/>
          <a:ext cx="4971429" cy="30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7</xdr:row>
      <xdr:rowOff>38100</xdr:rowOff>
    </xdr:from>
    <xdr:to>
      <xdr:col>9</xdr:col>
      <xdr:colOff>265809</xdr:colOff>
      <xdr:row>7</xdr:row>
      <xdr:rowOff>2952386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0" y="6438900"/>
          <a:ext cx="7123809" cy="29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4</xdr:row>
      <xdr:rowOff>152400</xdr:rowOff>
    </xdr:from>
    <xdr:to>
      <xdr:col>7</xdr:col>
      <xdr:colOff>570600</xdr:colOff>
      <xdr:row>12</xdr:row>
      <xdr:rowOff>94733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100" y="533400"/>
          <a:ext cx="7200000" cy="4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14</xdr:row>
      <xdr:rowOff>76200</xdr:rowOff>
    </xdr:from>
    <xdr:to>
      <xdr:col>8</xdr:col>
      <xdr:colOff>113376</xdr:colOff>
      <xdr:row>41</xdr:row>
      <xdr:rowOff>151748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5029200"/>
          <a:ext cx="7390476" cy="5219048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9</xdr:row>
      <xdr:rowOff>523875</xdr:rowOff>
    </xdr:from>
    <xdr:to>
      <xdr:col>2</xdr:col>
      <xdr:colOff>3067050</xdr:colOff>
      <xdr:row>9</xdr:row>
      <xdr:rowOff>885825</xdr:rowOff>
    </xdr:to>
    <xdr:sp macro="" textlink="">
      <xdr:nvSpPr>
        <xdr:cNvPr id="4" name="Rectangle 3"/>
        <xdr:cNvSpPr/>
      </xdr:nvSpPr>
      <xdr:spPr>
        <a:xfrm>
          <a:off x="9201150" y="3133725"/>
          <a:ext cx="2990850" cy="36195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22</xdr:row>
      <xdr:rowOff>38100</xdr:rowOff>
    </xdr:from>
    <xdr:to>
      <xdr:col>9</xdr:col>
      <xdr:colOff>437240</xdr:colOff>
      <xdr:row>41</xdr:row>
      <xdr:rowOff>75743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4686300"/>
          <a:ext cx="7276190" cy="36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22</xdr:row>
      <xdr:rowOff>57150</xdr:rowOff>
    </xdr:from>
    <xdr:to>
      <xdr:col>4</xdr:col>
      <xdr:colOff>418207</xdr:colOff>
      <xdr:row>33</xdr:row>
      <xdr:rowOff>190221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1650" y="8858250"/>
          <a:ext cx="7142857" cy="22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38100</xdr:rowOff>
    </xdr:from>
    <xdr:to>
      <xdr:col>4</xdr:col>
      <xdr:colOff>399157</xdr:colOff>
      <xdr:row>20</xdr:row>
      <xdr:rowOff>56957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2600" y="6934200"/>
          <a:ext cx="7142857" cy="15428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4</xdr:row>
      <xdr:rowOff>0</xdr:rowOff>
    </xdr:from>
    <xdr:to>
      <xdr:col>19</xdr:col>
      <xdr:colOff>399145</xdr:colOff>
      <xdr:row>32</xdr:row>
      <xdr:rowOff>113619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2650" y="762000"/>
          <a:ext cx="7238095" cy="54476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3</xdr:row>
      <xdr:rowOff>152400</xdr:rowOff>
    </xdr:from>
    <xdr:to>
      <xdr:col>22</xdr:col>
      <xdr:colOff>14793</xdr:colOff>
      <xdr:row>46</xdr:row>
      <xdr:rowOff>143777</xdr:rowOff>
    </xdr:to>
    <xdr:grpSp>
      <xdr:nvGrpSpPr>
        <xdr:cNvPr id="2" name="Group 1"/>
        <xdr:cNvGrpSpPr/>
      </xdr:nvGrpSpPr>
      <xdr:grpSpPr>
        <a:xfrm>
          <a:off x="6572250" y="723900"/>
          <a:ext cx="7215693" cy="8182877"/>
          <a:chOff x="16024412" y="840441"/>
          <a:chExt cx="7161905" cy="8543146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6158882" y="840441"/>
            <a:ext cx="6590476" cy="2114286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6024412" y="2879912"/>
            <a:ext cx="7161905" cy="4800000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024412" y="7631206"/>
            <a:ext cx="6723809" cy="1752381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6</xdr:row>
      <xdr:rowOff>342900</xdr:rowOff>
    </xdr:from>
    <xdr:to>
      <xdr:col>3</xdr:col>
      <xdr:colOff>1980333</xdr:colOff>
      <xdr:row>13</xdr:row>
      <xdr:rowOff>190317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5372100"/>
          <a:ext cx="6933333" cy="14666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3</xdr:row>
      <xdr:rowOff>0</xdr:rowOff>
    </xdr:from>
    <xdr:to>
      <xdr:col>10</xdr:col>
      <xdr:colOff>513738</xdr:colOff>
      <xdr:row>30</xdr:row>
      <xdr:rowOff>18405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9400" y="571500"/>
          <a:ext cx="4895238" cy="51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13</v>
      </c>
      <c r="B1" s="6" t="s">
        <v>14</v>
      </c>
    </row>
    <row r="2" spans="1:2" x14ac:dyDescent="0.25">
      <c r="A2" s="33" t="s">
        <v>15</v>
      </c>
      <c r="B2" s="32" t="s">
        <v>16</v>
      </c>
    </row>
    <row r="3" spans="1:2" x14ac:dyDescent="0.25">
      <c r="A3" s="33" t="s">
        <v>17</v>
      </c>
      <c r="B3" s="32" t="s">
        <v>18</v>
      </c>
    </row>
    <row r="4" spans="1:2" x14ac:dyDescent="0.25">
      <c r="A4" s="33" t="s">
        <v>19</v>
      </c>
      <c r="B4" s="32" t="s">
        <v>20</v>
      </c>
    </row>
    <row r="5" spans="1:2" x14ac:dyDescent="0.25">
      <c r="A5" s="33" t="s">
        <v>21</v>
      </c>
      <c r="B5" s="32" t="s">
        <v>22</v>
      </c>
    </row>
    <row r="6" spans="1:2" x14ac:dyDescent="0.25">
      <c r="A6" s="33" t="s">
        <v>23</v>
      </c>
      <c r="B6" s="32" t="s">
        <v>24</v>
      </c>
    </row>
    <row r="7" spans="1:2" x14ac:dyDescent="0.25">
      <c r="A7" s="33" t="s">
        <v>25</v>
      </c>
      <c r="B7" s="32" t="s">
        <v>26</v>
      </c>
    </row>
    <row r="8" spans="1:2" x14ac:dyDescent="0.25">
      <c r="A8" s="33" t="s">
        <v>27</v>
      </c>
      <c r="B8" s="32" t="s">
        <v>28</v>
      </c>
    </row>
    <row r="9" spans="1:2" x14ac:dyDescent="0.25">
      <c r="A9" s="33" t="s">
        <v>29</v>
      </c>
      <c r="B9" s="32" t="s">
        <v>30</v>
      </c>
    </row>
    <row r="10" spans="1:2" x14ac:dyDescent="0.25">
      <c r="A10" s="33" t="s">
        <v>31</v>
      </c>
      <c r="B10" s="32" t="s">
        <v>32</v>
      </c>
    </row>
    <row r="11" spans="1:2" x14ac:dyDescent="0.25">
      <c r="A11" s="33" t="s">
        <v>33</v>
      </c>
      <c r="B11" s="32" t="s">
        <v>34</v>
      </c>
    </row>
    <row r="12" spans="1:2" x14ac:dyDescent="0.25">
      <c r="A12" s="33" t="s">
        <v>35</v>
      </c>
      <c r="B12" s="32" t="s">
        <v>36</v>
      </c>
    </row>
    <row r="13" spans="1:2" x14ac:dyDescent="0.25">
      <c r="A13" s="33" t="s">
        <v>37</v>
      </c>
      <c r="B13" s="32" t="s">
        <v>38</v>
      </c>
    </row>
    <row r="14" spans="1:2" x14ac:dyDescent="0.25">
      <c r="A14" s="33" t="s">
        <v>39</v>
      </c>
      <c r="B14" s="32" t="s">
        <v>40</v>
      </c>
    </row>
    <row r="15" spans="1:2" x14ac:dyDescent="0.25">
      <c r="A15" s="33" t="s">
        <v>41</v>
      </c>
      <c r="B15" s="32" t="s">
        <v>42</v>
      </c>
    </row>
    <row r="16" spans="1:2" x14ac:dyDescent="0.25">
      <c r="A16" s="33" t="s">
        <v>43</v>
      </c>
      <c r="B16" s="32" t="s">
        <v>44</v>
      </c>
    </row>
    <row r="17" spans="1:2" x14ac:dyDescent="0.25">
      <c r="A17" s="33" t="s">
        <v>45</v>
      </c>
      <c r="B17" s="32" t="s">
        <v>46</v>
      </c>
    </row>
    <row r="18" spans="1:2" x14ac:dyDescent="0.25">
      <c r="A18" s="33" t="s">
        <v>47</v>
      </c>
      <c r="B18" s="32" t="s">
        <v>48</v>
      </c>
    </row>
  </sheetData>
  <hyperlinks>
    <hyperlink ref="B2" location="'Overview'!A1" display="Overview"/>
    <hyperlink ref="B3" location="'FundingPolicy'!A1" display="FundingPolicy"/>
    <hyperlink ref="B4" location="'Assumptions'!A1" display="Assumptions"/>
    <hyperlink ref="B5" location="'SalaryGrowth'!A1" display="SalaryGrowth"/>
    <hyperlink ref="B6" location="'Init_amort'!A1" display="Init_amort"/>
    <hyperlink ref="B7" location="'External_Fund'!A1" display="External_Fund"/>
    <hyperlink ref="B8" location="'Demo_sum'!A1" display="Demo_sum"/>
    <hyperlink ref="B9" location="'Ret_sum'!A1" display="Ret_sum"/>
    <hyperlink ref="B10" location="'Ret_dec'!A1" display="Ret_dec"/>
    <hyperlink ref="B11" location="'Ret_cashout'!A1" display="Ret_cashout"/>
    <hyperlink ref="B12" location="'Ret_bfactor'!A1" display="Ret_bfactor"/>
    <hyperlink ref="B13" location="'Term_sum'!A1" display="Term_sum"/>
    <hyperlink ref="B14" location="'Term_dec'!A1" display="Term_dec"/>
    <hyperlink ref="B15" location="'Disb_sum'!A1" display="Disb_sum"/>
    <hyperlink ref="B16" location="'Disb_dec'!A1" display="Disb_dec"/>
    <hyperlink ref="B17" location="'Death_sum'!A1" display="Death_sum"/>
    <hyperlink ref="B18" location="'Death_dec'!A1" display="Death_dec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32"/>
  <sheetViews>
    <sheetView workbookViewId="0">
      <selection activeCell="E48" sqref="E48"/>
    </sheetView>
  </sheetViews>
  <sheetFormatPr defaultRowHeight="15" x14ac:dyDescent="0.25"/>
  <cols>
    <col min="2" max="7" width="21.7109375" customWidth="1"/>
  </cols>
  <sheetData>
    <row r="1" spans="1:14" x14ac:dyDescent="0.25">
      <c r="A1" s="32" t="s">
        <v>12</v>
      </c>
    </row>
    <row r="2" spans="1:14" x14ac:dyDescent="0.25">
      <c r="A2" s="6" t="s">
        <v>87</v>
      </c>
      <c r="B2" s="26" t="s">
        <v>104</v>
      </c>
    </row>
    <row r="3" spans="1:14" x14ac:dyDescent="0.25">
      <c r="A3" s="6" t="s">
        <v>88</v>
      </c>
      <c r="B3" s="26" t="s">
        <v>105</v>
      </c>
    </row>
    <row r="5" spans="1:14" x14ac:dyDescent="0.25">
      <c r="A5" s="98" t="s">
        <v>91</v>
      </c>
      <c r="B5" s="99" t="s">
        <v>92</v>
      </c>
      <c r="C5" s="99"/>
      <c r="D5" s="99"/>
      <c r="E5" s="99" t="s">
        <v>93</v>
      </c>
      <c r="F5" s="99"/>
      <c r="G5" s="99"/>
    </row>
    <row r="6" spans="1:14" x14ac:dyDescent="0.25">
      <c r="A6" s="98"/>
      <c r="B6" s="58" t="s">
        <v>94</v>
      </c>
      <c r="C6" s="58" t="s">
        <v>95</v>
      </c>
      <c r="D6" s="59" t="s">
        <v>96</v>
      </c>
      <c r="E6" s="60" t="s">
        <v>94</v>
      </c>
      <c r="F6" s="58" t="s">
        <v>95</v>
      </c>
      <c r="G6" s="57" t="s">
        <v>96</v>
      </c>
    </row>
    <row r="7" spans="1:14" x14ac:dyDescent="0.25">
      <c r="A7" s="62" t="s">
        <v>97</v>
      </c>
      <c r="B7" s="63" t="s">
        <v>98</v>
      </c>
      <c r="C7" s="63" t="s">
        <v>99</v>
      </c>
      <c r="D7" s="63" t="s">
        <v>100</v>
      </c>
      <c r="E7" s="63" t="s">
        <v>101</v>
      </c>
      <c r="F7" s="63" t="s">
        <v>102</v>
      </c>
      <c r="G7" s="63" t="s">
        <v>103</v>
      </c>
    </row>
    <row r="8" spans="1:14" x14ac:dyDescent="0.25">
      <c r="A8" s="64">
        <v>41</v>
      </c>
      <c r="B8" s="65">
        <v>0.01</v>
      </c>
      <c r="C8" s="65">
        <v>0</v>
      </c>
      <c r="D8" s="65">
        <v>0</v>
      </c>
      <c r="E8" s="65">
        <v>0.1</v>
      </c>
      <c r="F8" s="65">
        <v>0</v>
      </c>
      <c r="G8" s="65">
        <v>0</v>
      </c>
      <c r="I8" s="61"/>
      <c r="J8" s="61"/>
      <c r="K8" s="61"/>
      <c r="L8" s="61"/>
      <c r="M8" s="61"/>
      <c r="N8" s="61"/>
    </row>
    <row r="9" spans="1:14" x14ac:dyDescent="0.25">
      <c r="A9" s="66">
        <v>42</v>
      </c>
      <c r="B9" s="67">
        <v>0.01</v>
      </c>
      <c r="C9" s="67">
        <v>0</v>
      </c>
      <c r="D9" s="67">
        <v>0</v>
      </c>
      <c r="E9" s="67">
        <v>0.1</v>
      </c>
      <c r="F9" s="67">
        <v>0</v>
      </c>
      <c r="G9" s="67">
        <v>0</v>
      </c>
      <c r="I9" s="61"/>
      <c r="J9" s="61"/>
      <c r="K9" s="61"/>
      <c r="L9" s="61"/>
      <c r="M9" s="61"/>
      <c r="N9" s="61"/>
    </row>
    <row r="10" spans="1:14" x14ac:dyDescent="0.25">
      <c r="A10" s="66">
        <v>43</v>
      </c>
      <c r="B10" s="67">
        <v>0.01</v>
      </c>
      <c r="C10" s="67">
        <v>0</v>
      </c>
      <c r="D10" s="67">
        <v>0</v>
      </c>
      <c r="E10" s="67">
        <v>0.1</v>
      </c>
      <c r="F10" s="67">
        <v>0</v>
      </c>
      <c r="G10" s="67">
        <v>0</v>
      </c>
      <c r="I10" s="61"/>
      <c r="J10" s="61"/>
      <c r="K10" s="61"/>
      <c r="L10" s="61"/>
      <c r="M10" s="61"/>
      <c r="N10" s="61"/>
    </row>
    <row r="11" spans="1:14" x14ac:dyDescent="0.25">
      <c r="A11" s="66">
        <v>44</v>
      </c>
      <c r="B11" s="67">
        <v>0.01</v>
      </c>
      <c r="C11" s="67">
        <v>0</v>
      </c>
      <c r="D11" s="67">
        <v>0</v>
      </c>
      <c r="E11" s="67">
        <v>0.1</v>
      </c>
      <c r="F11" s="67">
        <v>0</v>
      </c>
      <c r="G11" s="67">
        <v>0</v>
      </c>
      <c r="I11" s="61"/>
      <c r="J11" s="61"/>
      <c r="K11" s="61"/>
      <c r="L11" s="61"/>
      <c r="M11" s="61"/>
      <c r="N11" s="61"/>
    </row>
    <row r="12" spans="1:14" x14ac:dyDescent="0.25">
      <c r="A12" s="66">
        <v>45</v>
      </c>
      <c r="B12" s="67">
        <v>0.01</v>
      </c>
      <c r="C12" s="67">
        <v>0</v>
      </c>
      <c r="D12" s="67">
        <v>0</v>
      </c>
      <c r="E12" s="67">
        <v>0.1</v>
      </c>
      <c r="F12" s="67">
        <v>0</v>
      </c>
      <c r="G12" s="67">
        <v>0</v>
      </c>
      <c r="I12" s="61"/>
      <c r="J12" s="61"/>
      <c r="K12" s="61"/>
      <c r="L12" s="61"/>
      <c r="M12" s="61"/>
      <c r="N12" s="61"/>
    </row>
    <row r="13" spans="1:14" x14ac:dyDescent="0.25">
      <c r="A13" s="66">
        <v>46</v>
      </c>
      <c r="B13" s="67">
        <v>0.01</v>
      </c>
      <c r="C13" s="67">
        <v>0</v>
      </c>
      <c r="D13" s="67">
        <v>0</v>
      </c>
      <c r="E13" s="67">
        <v>7.0000000000000007E-2</v>
      </c>
      <c r="F13" s="67">
        <v>0</v>
      </c>
      <c r="G13" s="67">
        <v>0</v>
      </c>
      <c r="I13" s="61"/>
      <c r="J13" s="61"/>
      <c r="K13" s="61"/>
      <c r="L13" s="61"/>
      <c r="M13" s="61"/>
      <c r="N13" s="61"/>
    </row>
    <row r="14" spans="1:14" x14ac:dyDescent="0.25">
      <c r="A14" s="66">
        <v>47</v>
      </c>
      <c r="B14" s="67">
        <v>0.01</v>
      </c>
      <c r="C14" s="67">
        <v>0</v>
      </c>
      <c r="D14" s="67">
        <v>0</v>
      </c>
      <c r="E14" s="67">
        <v>7.0000000000000007E-2</v>
      </c>
      <c r="F14" s="67">
        <v>0</v>
      </c>
      <c r="G14" s="67">
        <v>0</v>
      </c>
      <c r="I14" s="61"/>
      <c r="J14" s="61"/>
      <c r="K14" s="61"/>
      <c r="L14" s="61"/>
      <c r="M14" s="61"/>
      <c r="N14" s="61"/>
    </row>
    <row r="15" spans="1:14" x14ac:dyDescent="0.25">
      <c r="A15" s="66">
        <v>48</v>
      </c>
      <c r="B15" s="67">
        <v>0.02</v>
      </c>
      <c r="C15" s="67">
        <v>0</v>
      </c>
      <c r="D15" s="67">
        <v>0</v>
      </c>
      <c r="E15" s="67">
        <v>7.0000000000000007E-2</v>
      </c>
      <c r="F15" s="67">
        <v>0</v>
      </c>
      <c r="G15" s="67">
        <v>0</v>
      </c>
      <c r="I15" s="61"/>
      <c r="J15" s="61"/>
      <c r="K15" s="61"/>
      <c r="L15" s="61"/>
      <c r="M15" s="61"/>
      <c r="N15" s="61"/>
    </row>
    <row r="16" spans="1:14" x14ac:dyDescent="0.25">
      <c r="A16" s="66">
        <v>49</v>
      </c>
      <c r="B16" s="67">
        <v>0.02</v>
      </c>
      <c r="C16" s="67">
        <v>0</v>
      </c>
      <c r="D16" s="67">
        <v>0</v>
      </c>
      <c r="E16" s="67">
        <v>7.0000000000000007E-2</v>
      </c>
      <c r="F16" s="67">
        <v>0</v>
      </c>
      <c r="G16" s="67">
        <v>0</v>
      </c>
      <c r="I16" s="61"/>
      <c r="J16" s="61"/>
      <c r="K16" s="61"/>
      <c r="L16" s="61"/>
      <c r="M16" s="61"/>
      <c r="N16" s="61"/>
    </row>
    <row r="17" spans="1:14" x14ac:dyDescent="0.25">
      <c r="A17" s="66">
        <v>50</v>
      </c>
      <c r="B17" s="67">
        <v>0.03</v>
      </c>
      <c r="C17" s="67">
        <v>0.03</v>
      </c>
      <c r="D17" s="67">
        <v>0.03</v>
      </c>
      <c r="E17" s="67">
        <v>0.12</v>
      </c>
      <c r="F17" s="67">
        <v>7.0000000000000007E-2</v>
      </c>
      <c r="G17" s="67">
        <v>0.08</v>
      </c>
      <c r="I17" s="61"/>
      <c r="J17" s="61"/>
      <c r="K17" s="61"/>
      <c r="L17" s="61"/>
      <c r="M17" s="61"/>
      <c r="N17" s="61"/>
    </row>
    <row r="18" spans="1:14" x14ac:dyDescent="0.25">
      <c r="A18" s="66">
        <v>51</v>
      </c>
      <c r="B18" s="67">
        <v>0.04</v>
      </c>
      <c r="C18" s="67">
        <v>0.03</v>
      </c>
      <c r="D18" s="67">
        <v>0.03</v>
      </c>
      <c r="E18" s="67">
        <v>0.12</v>
      </c>
      <c r="F18" s="67">
        <v>0.06</v>
      </c>
      <c r="G18" s="67">
        <v>0.1</v>
      </c>
      <c r="I18" s="61"/>
      <c r="J18" s="61"/>
      <c r="K18" s="61"/>
      <c r="L18" s="61"/>
      <c r="M18" s="61"/>
      <c r="N18" s="61"/>
    </row>
    <row r="19" spans="1:14" x14ac:dyDescent="0.25">
      <c r="A19" s="66">
        <v>52</v>
      </c>
      <c r="B19" s="67">
        <v>0.05</v>
      </c>
      <c r="C19" s="67">
        <v>0.03</v>
      </c>
      <c r="D19" s="67">
        <v>0.04</v>
      </c>
      <c r="E19" s="67">
        <v>0.12</v>
      </c>
      <c r="F19" s="67">
        <v>0.06</v>
      </c>
      <c r="G19" s="67">
        <v>0.1</v>
      </c>
      <c r="I19" s="61"/>
      <c r="J19" s="61"/>
      <c r="K19" s="61"/>
      <c r="L19" s="61"/>
      <c r="M19" s="61"/>
      <c r="N19" s="61"/>
    </row>
    <row r="20" spans="1:14" x14ac:dyDescent="0.25">
      <c r="A20" s="66">
        <v>53</v>
      </c>
      <c r="B20" s="67">
        <v>0.1</v>
      </c>
      <c r="C20" s="67">
        <v>0.03</v>
      </c>
      <c r="D20" s="67">
        <v>0.05</v>
      </c>
      <c r="E20" s="67">
        <v>0.15</v>
      </c>
      <c r="F20" s="67">
        <v>0.06</v>
      </c>
      <c r="G20" s="67">
        <v>0.15</v>
      </c>
      <c r="I20" s="61"/>
      <c r="J20" s="61"/>
      <c r="K20" s="61"/>
      <c r="L20" s="61"/>
      <c r="M20" s="61"/>
      <c r="N20" s="61"/>
    </row>
    <row r="21" spans="1:14" x14ac:dyDescent="0.25">
      <c r="A21" s="66">
        <v>54</v>
      </c>
      <c r="B21" s="67">
        <v>0.15</v>
      </c>
      <c r="C21" s="67">
        <v>7.0000000000000007E-2</v>
      </c>
      <c r="D21" s="67">
        <v>0.05</v>
      </c>
      <c r="E21" s="67">
        <v>0.2</v>
      </c>
      <c r="F21" s="67">
        <v>0.1</v>
      </c>
      <c r="G21" s="67">
        <v>0.15</v>
      </c>
      <c r="I21" s="61"/>
      <c r="J21" s="61"/>
      <c r="K21" s="61"/>
      <c r="L21" s="61"/>
      <c r="M21" s="61"/>
      <c r="N21" s="61"/>
    </row>
    <row r="22" spans="1:14" x14ac:dyDescent="0.25">
      <c r="A22" s="66">
        <v>55</v>
      </c>
      <c r="B22" s="67">
        <v>0.2</v>
      </c>
      <c r="C22" s="67">
        <v>0.12</v>
      </c>
      <c r="D22" s="67">
        <v>0.1</v>
      </c>
      <c r="E22" s="67">
        <v>0.2</v>
      </c>
      <c r="F22" s="67">
        <v>0.18</v>
      </c>
      <c r="G22" s="67">
        <v>0.18</v>
      </c>
      <c r="I22" s="61"/>
      <c r="J22" s="61"/>
      <c r="K22" s="61"/>
      <c r="L22" s="61"/>
      <c r="M22" s="61"/>
      <c r="N22" s="61"/>
    </row>
    <row r="23" spans="1:14" x14ac:dyDescent="0.25">
      <c r="A23" s="66">
        <v>56</v>
      </c>
      <c r="B23" s="67">
        <v>0.2</v>
      </c>
      <c r="C23" s="67">
        <v>0.14000000000000001</v>
      </c>
      <c r="D23" s="67">
        <v>0.12</v>
      </c>
      <c r="E23" s="67">
        <v>0.25</v>
      </c>
      <c r="F23" s="67">
        <v>0.18</v>
      </c>
      <c r="G23" s="67">
        <v>0.18</v>
      </c>
      <c r="I23" s="61"/>
      <c r="J23" s="61"/>
      <c r="K23" s="61"/>
      <c r="L23" s="61"/>
      <c r="M23" s="61"/>
      <c r="N23" s="61"/>
    </row>
    <row r="24" spans="1:14" x14ac:dyDescent="0.25">
      <c r="A24" s="66">
        <v>57</v>
      </c>
      <c r="B24" s="67">
        <v>0.2</v>
      </c>
      <c r="C24" s="67">
        <v>0.16</v>
      </c>
      <c r="D24" s="67">
        <v>0.15</v>
      </c>
      <c r="E24" s="67">
        <v>0.25</v>
      </c>
      <c r="F24" s="67">
        <v>0.2</v>
      </c>
      <c r="G24" s="67">
        <v>0.2</v>
      </c>
      <c r="I24" s="61"/>
      <c r="J24" s="61"/>
      <c r="K24" s="61"/>
      <c r="L24" s="61"/>
      <c r="M24" s="61"/>
      <c r="N24" s="61"/>
    </row>
    <row r="25" spans="1:14" x14ac:dyDescent="0.25">
      <c r="A25" s="66">
        <v>58</v>
      </c>
      <c r="B25" s="67">
        <v>0.2</v>
      </c>
      <c r="C25" s="67">
        <v>0.2</v>
      </c>
      <c r="D25" s="67">
        <v>0.18</v>
      </c>
      <c r="E25" s="67">
        <v>0.25</v>
      </c>
      <c r="F25" s="67">
        <v>0.22</v>
      </c>
      <c r="G25" s="67">
        <v>0.22</v>
      </c>
      <c r="I25" s="61"/>
      <c r="J25" s="61"/>
      <c r="K25" s="61"/>
      <c r="L25" s="61"/>
      <c r="M25" s="61"/>
      <c r="N25" s="61"/>
    </row>
    <row r="26" spans="1:14" x14ac:dyDescent="0.25">
      <c r="A26" s="66">
        <v>59</v>
      </c>
      <c r="B26" s="67">
        <v>0.2</v>
      </c>
      <c r="C26" s="67">
        <v>0.25</v>
      </c>
      <c r="D26" s="67">
        <v>0.2</v>
      </c>
      <c r="E26" s="67">
        <v>0.25</v>
      </c>
      <c r="F26" s="67">
        <v>0.25</v>
      </c>
      <c r="G26" s="67">
        <v>0.25</v>
      </c>
      <c r="I26" s="61"/>
      <c r="J26" s="61"/>
      <c r="K26" s="61"/>
      <c r="L26" s="61"/>
      <c r="M26" s="61"/>
      <c r="N26" s="61"/>
    </row>
    <row r="27" spans="1:14" x14ac:dyDescent="0.25">
      <c r="A27" s="66">
        <v>60</v>
      </c>
      <c r="B27" s="67">
        <v>0.2</v>
      </c>
      <c r="C27" s="67">
        <v>0.25</v>
      </c>
      <c r="D27" s="67">
        <v>0.25</v>
      </c>
      <c r="E27" s="67">
        <v>0.25</v>
      </c>
      <c r="F27" s="67">
        <v>0.25</v>
      </c>
      <c r="G27" s="67">
        <v>0.25</v>
      </c>
      <c r="I27" s="61"/>
      <c r="J27" s="61"/>
      <c r="K27" s="61"/>
      <c r="L27" s="61"/>
      <c r="M27" s="61"/>
      <c r="N27" s="61"/>
    </row>
    <row r="28" spans="1:14" x14ac:dyDescent="0.25">
      <c r="A28" s="66">
        <v>61</v>
      </c>
      <c r="B28" s="67">
        <v>0.2</v>
      </c>
      <c r="C28" s="67">
        <v>0.3</v>
      </c>
      <c r="D28" s="67">
        <v>0.3</v>
      </c>
      <c r="E28" s="67">
        <v>0.25</v>
      </c>
      <c r="F28" s="67">
        <v>0.25</v>
      </c>
      <c r="G28" s="67">
        <v>0.25</v>
      </c>
      <c r="I28" s="61"/>
      <c r="J28" s="61"/>
      <c r="K28" s="61"/>
      <c r="L28" s="61"/>
      <c r="M28" s="61"/>
      <c r="N28" s="61"/>
    </row>
    <row r="29" spans="1:14" x14ac:dyDescent="0.25">
      <c r="A29" s="66">
        <v>62</v>
      </c>
      <c r="B29" s="67">
        <v>0.25</v>
      </c>
      <c r="C29" s="67">
        <v>0.35</v>
      </c>
      <c r="D29" s="67">
        <v>0.3</v>
      </c>
      <c r="E29" s="67">
        <v>0.25</v>
      </c>
      <c r="F29" s="67">
        <v>0.25</v>
      </c>
      <c r="G29" s="67">
        <v>0.25</v>
      </c>
      <c r="I29" s="61"/>
      <c r="J29" s="61"/>
      <c r="K29" s="61"/>
      <c r="L29" s="61"/>
      <c r="M29" s="61"/>
      <c r="N29" s="61"/>
    </row>
    <row r="30" spans="1:14" x14ac:dyDescent="0.25">
      <c r="A30" s="66">
        <v>63</v>
      </c>
      <c r="B30" s="67">
        <v>0.25</v>
      </c>
      <c r="C30" s="67">
        <v>0.4</v>
      </c>
      <c r="D30" s="67">
        <v>0.35</v>
      </c>
      <c r="E30" s="67">
        <v>0.3</v>
      </c>
      <c r="F30" s="67">
        <v>0.25</v>
      </c>
      <c r="G30" s="67">
        <v>0.25</v>
      </c>
      <c r="I30" s="61"/>
      <c r="J30" s="61"/>
      <c r="K30" s="61"/>
      <c r="L30" s="61"/>
      <c r="M30" s="61"/>
      <c r="N30" s="61"/>
    </row>
    <row r="31" spans="1:14" x14ac:dyDescent="0.25">
      <c r="A31" s="66">
        <v>64</v>
      </c>
      <c r="B31" s="67">
        <v>0.3</v>
      </c>
      <c r="C31" s="67">
        <v>0.4</v>
      </c>
      <c r="D31" s="67">
        <v>0.4</v>
      </c>
      <c r="E31" s="67">
        <v>0.4</v>
      </c>
      <c r="F31" s="67">
        <v>0.3</v>
      </c>
      <c r="G31" s="67">
        <v>0.3</v>
      </c>
      <c r="I31" s="61"/>
      <c r="J31" s="61"/>
      <c r="K31" s="61"/>
      <c r="L31" s="61"/>
      <c r="M31" s="61"/>
      <c r="N31" s="61"/>
    </row>
    <row r="32" spans="1:14" x14ac:dyDescent="0.25">
      <c r="A32" s="66">
        <v>65</v>
      </c>
      <c r="B32" s="67">
        <v>1</v>
      </c>
      <c r="C32" s="67">
        <v>1</v>
      </c>
      <c r="D32" s="67">
        <v>1</v>
      </c>
      <c r="E32" s="67">
        <v>1</v>
      </c>
      <c r="F32" s="67">
        <v>1</v>
      </c>
      <c r="G32" s="67">
        <v>1</v>
      </c>
    </row>
  </sheetData>
  <mergeCells count="3">
    <mergeCell ref="A5:A6"/>
    <mergeCell ref="B5:D5"/>
    <mergeCell ref="E5:G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72"/>
  <sheetViews>
    <sheetView topLeftCell="A10" workbookViewId="0">
      <selection activeCell="C32" sqref="C32"/>
    </sheetView>
  </sheetViews>
  <sheetFormatPr defaultRowHeight="15" x14ac:dyDescent="0.25"/>
  <cols>
    <col min="2" max="2" width="13.140625" customWidth="1"/>
    <col min="3" max="3" width="10.5703125" customWidth="1"/>
  </cols>
  <sheetData>
    <row r="1" spans="1:7" x14ac:dyDescent="0.25">
      <c r="A1" s="32" t="s">
        <v>12</v>
      </c>
    </row>
    <row r="2" spans="1:7" x14ac:dyDescent="0.25">
      <c r="A2" s="6" t="s">
        <v>87</v>
      </c>
      <c r="B2" t="s">
        <v>89</v>
      </c>
    </row>
    <row r="3" spans="1:7" x14ac:dyDescent="0.25">
      <c r="A3" s="6" t="s">
        <v>88</v>
      </c>
      <c r="B3" s="26" t="s">
        <v>117</v>
      </c>
      <c r="C3" s="26"/>
    </row>
    <row r="4" spans="1:7" x14ac:dyDescent="0.25">
      <c r="A4" s="25"/>
      <c r="B4" s="25"/>
      <c r="C4" s="25"/>
    </row>
    <row r="5" spans="1:7" x14ac:dyDescent="0.25">
      <c r="A5" s="27"/>
      <c r="B5" s="27"/>
      <c r="C5" s="27"/>
    </row>
    <row r="6" spans="1:7" x14ac:dyDescent="0.25">
      <c r="A6" s="69" t="s">
        <v>85</v>
      </c>
      <c r="B6" s="70" t="s">
        <v>111</v>
      </c>
      <c r="C6" s="70" t="s">
        <v>112</v>
      </c>
      <c r="D6" s="70" t="s">
        <v>113</v>
      </c>
      <c r="E6" s="70" t="s">
        <v>114</v>
      </c>
      <c r="F6" s="70" t="s">
        <v>115</v>
      </c>
      <c r="G6" s="70" t="s">
        <v>116</v>
      </c>
    </row>
    <row r="7" spans="1:7" x14ac:dyDescent="0.25">
      <c r="A7" s="69">
        <v>0</v>
      </c>
      <c r="B7" s="71">
        <v>0</v>
      </c>
      <c r="C7" s="71">
        <v>0</v>
      </c>
      <c r="D7" s="71">
        <v>0</v>
      </c>
      <c r="E7" s="71">
        <v>0</v>
      </c>
      <c r="F7" s="71">
        <v>0</v>
      </c>
      <c r="G7" s="71">
        <v>0</v>
      </c>
    </row>
    <row r="8" spans="1:7" x14ac:dyDescent="0.25">
      <c r="A8" s="69">
        <v>1</v>
      </c>
      <c r="B8" s="71">
        <v>0</v>
      </c>
      <c r="C8" s="71">
        <v>0</v>
      </c>
      <c r="D8" s="71">
        <v>0</v>
      </c>
      <c r="E8" s="71">
        <v>0</v>
      </c>
      <c r="F8" s="71">
        <v>0</v>
      </c>
      <c r="G8" s="71">
        <v>0</v>
      </c>
    </row>
    <row r="9" spans="1:7" x14ac:dyDescent="0.25">
      <c r="A9" s="69">
        <v>2</v>
      </c>
      <c r="B9" s="71">
        <v>0</v>
      </c>
      <c r="C9" s="71">
        <v>0</v>
      </c>
      <c r="D9" s="71">
        <v>0</v>
      </c>
      <c r="E9" s="71">
        <v>0</v>
      </c>
      <c r="F9" s="71">
        <v>0</v>
      </c>
      <c r="G9" s="71">
        <v>0</v>
      </c>
    </row>
    <row r="10" spans="1:7" x14ac:dyDescent="0.25">
      <c r="A10" s="69">
        <v>3</v>
      </c>
      <c r="B10" s="71">
        <v>0</v>
      </c>
      <c r="C10" s="71">
        <v>0</v>
      </c>
      <c r="D10" s="71">
        <v>0</v>
      </c>
      <c r="E10" s="71">
        <v>0</v>
      </c>
      <c r="F10" s="71">
        <v>0</v>
      </c>
      <c r="G10" s="71">
        <v>0</v>
      </c>
    </row>
    <row r="11" spans="1:7" x14ac:dyDescent="0.25">
      <c r="A11" s="69">
        <v>4</v>
      </c>
      <c r="B11" s="71">
        <v>0</v>
      </c>
      <c r="C11" s="71">
        <v>0</v>
      </c>
      <c r="D11" s="71">
        <v>0</v>
      </c>
      <c r="E11" s="71">
        <v>0</v>
      </c>
      <c r="F11" s="71">
        <v>0</v>
      </c>
      <c r="G11" s="71">
        <v>0</v>
      </c>
    </row>
    <row r="12" spans="1:7" x14ac:dyDescent="0.25">
      <c r="A12" s="69">
        <v>5</v>
      </c>
      <c r="B12" s="71">
        <v>0</v>
      </c>
      <c r="C12" s="71">
        <v>0</v>
      </c>
      <c r="D12" s="71">
        <v>0</v>
      </c>
      <c r="E12" s="71">
        <v>0</v>
      </c>
      <c r="F12" s="71">
        <v>0</v>
      </c>
      <c r="G12" s="71">
        <v>0</v>
      </c>
    </row>
    <row r="13" spans="1:7" x14ac:dyDescent="0.25">
      <c r="A13" s="69">
        <v>6</v>
      </c>
      <c r="B13" s="71">
        <v>0</v>
      </c>
      <c r="C13" s="71">
        <v>0</v>
      </c>
      <c r="D13" s="71">
        <v>0</v>
      </c>
      <c r="E13" s="71">
        <v>0</v>
      </c>
      <c r="F13" s="71">
        <v>0</v>
      </c>
      <c r="G13" s="71">
        <v>0</v>
      </c>
    </row>
    <row r="14" spans="1:7" x14ac:dyDescent="0.25">
      <c r="A14" s="69">
        <v>7</v>
      </c>
      <c r="B14" s="71">
        <v>0</v>
      </c>
      <c r="C14" s="71">
        <v>0</v>
      </c>
      <c r="D14" s="71">
        <v>0</v>
      </c>
      <c r="E14" s="71">
        <v>0</v>
      </c>
      <c r="F14" s="71">
        <v>0</v>
      </c>
      <c r="G14" s="71">
        <v>0</v>
      </c>
    </row>
    <row r="15" spans="1:7" x14ac:dyDescent="0.25">
      <c r="A15" s="69">
        <v>8</v>
      </c>
      <c r="B15" s="71">
        <v>0</v>
      </c>
      <c r="C15" s="71">
        <v>0</v>
      </c>
      <c r="D15" s="71">
        <v>0</v>
      </c>
      <c r="E15" s="71">
        <v>0</v>
      </c>
      <c r="F15" s="71">
        <v>0</v>
      </c>
      <c r="G15" s="71">
        <v>0</v>
      </c>
    </row>
    <row r="16" spans="1:7" x14ac:dyDescent="0.25">
      <c r="A16" s="69">
        <v>9</v>
      </c>
      <c r="B16" s="71">
        <v>0</v>
      </c>
      <c r="C16" s="71">
        <v>0</v>
      </c>
      <c r="D16" s="71">
        <v>0</v>
      </c>
      <c r="E16" s="71">
        <v>0</v>
      </c>
      <c r="F16" s="71">
        <v>0</v>
      </c>
      <c r="G16" s="71">
        <v>0</v>
      </c>
    </row>
    <row r="17" spans="1:7" x14ac:dyDescent="0.25">
      <c r="A17" s="69">
        <v>10</v>
      </c>
      <c r="B17" s="71">
        <v>0</v>
      </c>
      <c r="C17" s="71">
        <v>0</v>
      </c>
      <c r="D17" s="72">
        <f>0.02*$A17</f>
        <v>0.2</v>
      </c>
      <c r="E17" s="71">
        <v>0</v>
      </c>
      <c r="F17" s="71">
        <v>0</v>
      </c>
      <c r="G17" s="71">
        <v>0</v>
      </c>
    </row>
    <row r="18" spans="1:7" x14ac:dyDescent="0.25">
      <c r="A18" s="69">
        <v>11</v>
      </c>
      <c r="B18" s="71">
        <v>0</v>
      </c>
      <c r="C18" s="71">
        <v>0</v>
      </c>
      <c r="D18" s="72">
        <f t="shared" ref="D18:D26" si="0">0.02*$A18</f>
        <v>0.22</v>
      </c>
      <c r="E18" s="71">
        <v>0</v>
      </c>
      <c r="F18" s="71">
        <v>0</v>
      </c>
      <c r="G18" s="71">
        <v>0</v>
      </c>
    </row>
    <row r="19" spans="1:7" x14ac:dyDescent="0.25">
      <c r="A19" s="69">
        <v>12</v>
      </c>
      <c r="B19" s="71">
        <v>0</v>
      </c>
      <c r="C19" s="71">
        <v>0</v>
      </c>
      <c r="D19" s="72">
        <f t="shared" si="0"/>
        <v>0.24</v>
      </c>
      <c r="E19" s="71">
        <v>0</v>
      </c>
      <c r="F19" s="71">
        <v>0</v>
      </c>
      <c r="G19" s="71">
        <v>0</v>
      </c>
    </row>
    <row r="20" spans="1:7" x14ac:dyDescent="0.25">
      <c r="A20" s="69">
        <v>13</v>
      </c>
      <c r="B20" s="71">
        <v>0</v>
      </c>
      <c r="C20" s="71">
        <v>0</v>
      </c>
      <c r="D20" s="72">
        <f t="shared" si="0"/>
        <v>0.26</v>
      </c>
      <c r="E20" s="71">
        <v>0</v>
      </c>
      <c r="F20" s="71">
        <v>0</v>
      </c>
      <c r="G20" s="71">
        <v>0</v>
      </c>
    </row>
    <row r="21" spans="1:7" x14ac:dyDescent="0.25">
      <c r="A21" s="69">
        <v>14</v>
      </c>
      <c r="B21" s="71">
        <v>0</v>
      </c>
      <c r="C21" s="71">
        <v>0</v>
      </c>
      <c r="D21" s="72">
        <f t="shared" si="0"/>
        <v>0.28000000000000003</v>
      </c>
      <c r="E21" s="71">
        <v>0</v>
      </c>
      <c r="F21" s="71">
        <v>0</v>
      </c>
      <c r="G21" s="71">
        <v>0</v>
      </c>
    </row>
    <row r="22" spans="1:7" x14ac:dyDescent="0.25">
      <c r="A22" s="69">
        <v>15</v>
      </c>
      <c r="B22" s="71">
        <v>0</v>
      </c>
      <c r="C22" s="71">
        <v>0</v>
      </c>
      <c r="D22" s="72">
        <f t="shared" si="0"/>
        <v>0.3</v>
      </c>
      <c r="E22" s="71">
        <v>0</v>
      </c>
      <c r="F22" s="71">
        <v>0</v>
      </c>
      <c r="G22" s="71">
        <v>0</v>
      </c>
    </row>
    <row r="23" spans="1:7" x14ac:dyDescent="0.25">
      <c r="A23" s="69">
        <v>16</v>
      </c>
      <c r="B23" s="71">
        <v>0</v>
      </c>
      <c r="C23" s="71">
        <v>0</v>
      </c>
      <c r="D23" s="72">
        <f t="shared" si="0"/>
        <v>0.32</v>
      </c>
      <c r="E23" s="71">
        <v>0</v>
      </c>
      <c r="F23" s="71">
        <v>0</v>
      </c>
      <c r="G23" s="71">
        <v>0</v>
      </c>
    </row>
    <row r="24" spans="1:7" x14ac:dyDescent="0.25">
      <c r="A24" s="69">
        <v>17</v>
      </c>
      <c r="B24" s="71">
        <v>0</v>
      </c>
      <c r="C24" s="71">
        <v>0</v>
      </c>
      <c r="D24" s="72">
        <f t="shared" si="0"/>
        <v>0.34</v>
      </c>
      <c r="E24" s="71">
        <v>0</v>
      </c>
      <c r="F24" s="71">
        <v>0</v>
      </c>
      <c r="G24" s="71">
        <v>0</v>
      </c>
    </row>
    <row r="25" spans="1:7" x14ac:dyDescent="0.25">
      <c r="A25" s="69">
        <v>18</v>
      </c>
      <c r="B25" s="71">
        <v>0</v>
      </c>
      <c r="C25" s="71">
        <v>0</v>
      </c>
      <c r="D25" s="72">
        <f t="shared" si="0"/>
        <v>0.36</v>
      </c>
      <c r="E25" s="71">
        <v>0</v>
      </c>
      <c r="F25" s="71">
        <v>0</v>
      </c>
      <c r="G25" s="71">
        <v>0</v>
      </c>
    </row>
    <row r="26" spans="1:7" x14ac:dyDescent="0.25">
      <c r="A26" s="69">
        <v>19</v>
      </c>
      <c r="B26" s="71">
        <v>0</v>
      </c>
      <c r="C26" s="71">
        <v>0</v>
      </c>
      <c r="D26" s="72">
        <f t="shared" si="0"/>
        <v>0.38</v>
      </c>
      <c r="E26" s="71">
        <v>0</v>
      </c>
      <c r="F26" s="71">
        <v>0</v>
      </c>
      <c r="G26" s="71">
        <v>0</v>
      </c>
    </row>
    <row r="27" spans="1:7" x14ac:dyDescent="0.25">
      <c r="A27" s="69">
        <v>20</v>
      </c>
      <c r="B27" s="72">
        <v>0.4</v>
      </c>
      <c r="C27" s="72">
        <f>0.02*A27</f>
        <v>0.4</v>
      </c>
      <c r="D27" s="72">
        <f>MIN($D$26+0.03*($A27-19), 0.7)</f>
        <v>0.41000000000000003</v>
      </c>
      <c r="E27" s="73">
        <v>0.4</v>
      </c>
      <c r="F27" s="73">
        <v>0.5</v>
      </c>
      <c r="G27" s="73">
        <v>0.4</v>
      </c>
    </row>
    <row r="28" spans="1:7" x14ac:dyDescent="0.25">
      <c r="A28" s="69">
        <v>21</v>
      </c>
      <c r="B28" s="72">
        <v>0.42</v>
      </c>
      <c r="C28" s="72">
        <f t="shared" ref="C28:C31" si="1">0.02*A28</f>
        <v>0.42</v>
      </c>
      <c r="D28" s="72">
        <f t="shared" ref="D28:D72" si="2">MIN($D$26+0.03*($A28-19), 0.7)</f>
        <v>0.44</v>
      </c>
      <c r="E28" s="72">
        <f>MIN($E$27+0.03*($A28-20), 0.7)</f>
        <v>0.43000000000000005</v>
      </c>
      <c r="F28" s="72">
        <f>MIN(F27 + 0.03, 0.9)</f>
        <v>0.53</v>
      </c>
      <c r="G28" s="72">
        <f>MIN(G27 + 0.03, 0.9)</f>
        <v>0.43000000000000005</v>
      </c>
    </row>
    <row r="29" spans="1:7" x14ac:dyDescent="0.25">
      <c r="A29" s="69">
        <v>22</v>
      </c>
      <c r="B29" s="72">
        <v>0.44</v>
      </c>
      <c r="C29" s="72">
        <f t="shared" si="1"/>
        <v>0.44</v>
      </c>
      <c r="D29" s="72">
        <f t="shared" si="2"/>
        <v>0.47</v>
      </c>
      <c r="E29" s="72">
        <f t="shared" ref="E29:E72" si="3">MIN($E$27+0.03*($A29-20), 0.7)</f>
        <v>0.46</v>
      </c>
      <c r="F29" s="72">
        <f t="shared" ref="F29:G72" si="4">MIN(F28 + 0.03, 0.9)</f>
        <v>0.56000000000000005</v>
      </c>
      <c r="G29" s="72">
        <f t="shared" si="4"/>
        <v>0.46000000000000008</v>
      </c>
    </row>
    <row r="30" spans="1:7" x14ac:dyDescent="0.25">
      <c r="A30" s="69">
        <v>23</v>
      </c>
      <c r="B30" s="72">
        <v>0.46</v>
      </c>
      <c r="C30" s="72">
        <f t="shared" si="1"/>
        <v>0.46</v>
      </c>
      <c r="D30" s="72">
        <f t="shared" si="2"/>
        <v>0.5</v>
      </c>
      <c r="E30" s="72">
        <f t="shared" si="3"/>
        <v>0.49</v>
      </c>
      <c r="F30" s="72">
        <f t="shared" si="4"/>
        <v>0.59000000000000008</v>
      </c>
      <c r="G30" s="72">
        <f t="shared" si="4"/>
        <v>0.4900000000000001</v>
      </c>
    </row>
    <row r="31" spans="1:7" x14ac:dyDescent="0.25">
      <c r="A31" s="69">
        <v>24</v>
      </c>
      <c r="B31" s="72">
        <v>0.48</v>
      </c>
      <c r="C31" s="72">
        <f t="shared" si="1"/>
        <v>0.48</v>
      </c>
      <c r="D31" s="72">
        <f t="shared" si="2"/>
        <v>0.53</v>
      </c>
      <c r="E31" s="72">
        <f t="shared" si="3"/>
        <v>0.52</v>
      </c>
      <c r="F31" s="72">
        <f t="shared" si="4"/>
        <v>0.62000000000000011</v>
      </c>
      <c r="G31" s="72">
        <f t="shared" si="4"/>
        <v>0.52000000000000013</v>
      </c>
    </row>
    <row r="32" spans="1:7" x14ac:dyDescent="0.25">
      <c r="A32" s="69">
        <v>25</v>
      </c>
      <c r="B32" s="72">
        <v>0.5</v>
      </c>
      <c r="C32" s="72">
        <f>MIN(0.55+0.03*(A32-25), 0.7)</f>
        <v>0.55000000000000004</v>
      </c>
      <c r="D32" s="72">
        <f t="shared" si="2"/>
        <v>0.56000000000000005</v>
      </c>
      <c r="E32" s="72">
        <f t="shared" si="3"/>
        <v>0.55000000000000004</v>
      </c>
      <c r="F32" s="72">
        <f t="shared" si="4"/>
        <v>0.65000000000000013</v>
      </c>
      <c r="G32" s="72">
        <f t="shared" si="4"/>
        <v>0.55000000000000016</v>
      </c>
    </row>
    <row r="33" spans="1:7" x14ac:dyDescent="0.25">
      <c r="A33" s="69">
        <v>26</v>
      </c>
      <c r="B33" s="74">
        <f>0.5 + 5/300</f>
        <v>0.51666666666666672</v>
      </c>
      <c r="C33" s="72">
        <f t="shared" ref="C33:C72" si="5">MIN(0.55+0.03*(A33-25), 0.7)</f>
        <v>0.58000000000000007</v>
      </c>
      <c r="D33" s="72">
        <f t="shared" si="2"/>
        <v>0.59</v>
      </c>
      <c r="E33" s="72">
        <f t="shared" si="3"/>
        <v>0.58000000000000007</v>
      </c>
      <c r="F33" s="72">
        <f t="shared" si="4"/>
        <v>0.68000000000000016</v>
      </c>
      <c r="G33" s="72">
        <f>MIN(G32 + 0.04, 0.9)</f>
        <v>0.59000000000000019</v>
      </c>
    </row>
    <row r="34" spans="1:7" x14ac:dyDescent="0.25">
      <c r="A34" s="69">
        <v>27</v>
      </c>
      <c r="B34" s="75">
        <f>B33 + 5/300</f>
        <v>0.53333333333333344</v>
      </c>
      <c r="C34" s="72">
        <f t="shared" si="5"/>
        <v>0.6100000000000001</v>
      </c>
      <c r="D34" s="72">
        <f t="shared" si="2"/>
        <v>0.62</v>
      </c>
      <c r="E34" s="72">
        <f t="shared" si="3"/>
        <v>0.61</v>
      </c>
      <c r="F34" s="72">
        <f t="shared" si="4"/>
        <v>0.71000000000000019</v>
      </c>
      <c r="G34" s="72">
        <f t="shared" ref="G34:G37" si="6">MIN(G33 + 0.04, 0.9)</f>
        <v>0.63000000000000023</v>
      </c>
    </row>
    <row r="35" spans="1:7" x14ac:dyDescent="0.25">
      <c r="A35" s="69">
        <v>28</v>
      </c>
      <c r="B35" s="75">
        <f t="shared" ref="B35:B42" si="7">B34 + 5/300</f>
        <v>0.55000000000000016</v>
      </c>
      <c r="C35" s="72">
        <f t="shared" si="5"/>
        <v>0.64</v>
      </c>
      <c r="D35" s="72">
        <f t="shared" si="2"/>
        <v>0.65</v>
      </c>
      <c r="E35" s="72">
        <f t="shared" si="3"/>
        <v>0.64</v>
      </c>
      <c r="F35" s="72">
        <f t="shared" si="4"/>
        <v>0.74000000000000021</v>
      </c>
      <c r="G35" s="72">
        <f t="shared" si="6"/>
        <v>0.67000000000000026</v>
      </c>
    </row>
    <row r="36" spans="1:7" x14ac:dyDescent="0.25">
      <c r="A36" s="69">
        <v>29</v>
      </c>
      <c r="B36" s="75">
        <f t="shared" si="7"/>
        <v>0.56666666666666687</v>
      </c>
      <c r="C36" s="72">
        <f t="shared" si="5"/>
        <v>0.67</v>
      </c>
      <c r="D36" s="72">
        <f t="shared" si="2"/>
        <v>0.67999999999999994</v>
      </c>
      <c r="E36" s="72">
        <f t="shared" si="3"/>
        <v>0.67</v>
      </c>
      <c r="F36" s="72">
        <f t="shared" si="4"/>
        <v>0.77000000000000024</v>
      </c>
      <c r="G36" s="72">
        <f t="shared" si="6"/>
        <v>0.7100000000000003</v>
      </c>
    </row>
    <row r="37" spans="1:7" x14ac:dyDescent="0.25">
      <c r="A37" s="69">
        <v>30</v>
      </c>
      <c r="B37" s="75">
        <f t="shared" si="7"/>
        <v>0.58333333333333359</v>
      </c>
      <c r="C37" s="72">
        <f t="shared" si="5"/>
        <v>0.7</v>
      </c>
      <c r="D37" s="72">
        <f t="shared" si="2"/>
        <v>0.7</v>
      </c>
      <c r="E37" s="72">
        <f t="shared" si="3"/>
        <v>0.7</v>
      </c>
      <c r="F37" s="72">
        <f>MIN(F36 + 0.04, 0.9)</f>
        <v>0.81000000000000028</v>
      </c>
      <c r="G37" s="72">
        <f t="shared" si="6"/>
        <v>0.75000000000000033</v>
      </c>
    </row>
    <row r="38" spans="1:7" x14ac:dyDescent="0.25">
      <c r="A38" s="69">
        <v>31</v>
      </c>
      <c r="B38" s="75">
        <f t="shared" si="7"/>
        <v>0.60000000000000031</v>
      </c>
      <c r="C38" s="72">
        <f t="shared" si="5"/>
        <v>0.7</v>
      </c>
      <c r="D38" s="72">
        <f t="shared" si="2"/>
        <v>0.7</v>
      </c>
      <c r="E38" s="72">
        <f t="shared" si="3"/>
        <v>0.7</v>
      </c>
      <c r="F38" s="72">
        <f t="shared" si="4"/>
        <v>0.8400000000000003</v>
      </c>
      <c r="G38" s="72">
        <f>MIN(G37 + 0.05, 0.9)</f>
        <v>0.80000000000000038</v>
      </c>
    </row>
    <row r="39" spans="1:7" x14ac:dyDescent="0.25">
      <c r="A39" s="69">
        <v>32</v>
      </c>
      <c r="B39" s="75">
        <f t="shared" si="7"/>
        <v>0.61666666666666703</v>
      </c>
      <c r="C39" s="72">
        <f t="shared" si="5"/>
        <v>0.7</v>
      </c>
      <c r="D39" s="72">
        <f t="shared" si="2"/>
        <v>0.7</v>
      </c>
      <c r="E39" s="72">
        <f t="shared" si="3"/>
        <v>0.7</v>
      </c>
      <c r="F39" s="72">
        <f t="shared" si="4"/>
        <v>0.87000000000000033</v>
      </c>
      <c r="G39" s="72">
        <f t="shared" ref="G39:G72" si="8">MIN(G38 + 0.05, 0.9)</f>
        <v>0.85000000000000042</v>
      </c>
    </row>
    <row r="40" spans="1:7" x14ac:dyDescent="0.25">
      <c r="A40" s="69">
        <v>33</v>
      </c>
      <c r="B40" s="75">
        <f t="shared" si="7"/>
        <v>0.63333333333333375</v>
      </c>
      <c r="C40" s="72">
        <f t="shared" si="5"/>
        <v>0.7</v>
      </c>
      <c r="D40" s="72">
        <f t="shared" si="2"/>
        <v>0.7</v>
      </c>
      <c r="E40" s="72">
        <f t="shared" si="3"/>
        <v>0.7</v>
      </c>
      <c r="F40" s="72">
        <f t="shared" si="4"/>
        <v>0.9</v>
      </c>
      <c r="G40" s="72">
        <f t="shared" si="8"/>
        <v>0.9</v>
      </c>
    </row>
    <row r="41" spans="1:7" x14ac:dyDescent="0.25">
      <c r="A41" s="69">
        <v>34</v>
      </c>
      <c r="B41" s="75">
        <f t="shared" si="7"/>
        <v>0.65000000000000047</v>
      </c>
      <c r="C41" s="72">
        <f t="shared" si="5"/>
        <v>0.7</v>
      </c>
      <c r="D41" s="72">
        <f t="shared" si="2"/>
        <v>0.7</v>
      </c>
      <c r="E41" s="72">
        <f t="shared" si="3"/>
        <v>0.7</v>
      </c>
      <c r="F41" s="72">
        <f t="shared" si="4"/>
        <v>0.9</v>
      </c>
      <c r="G41" s="72">
        <f t="shared" si="8"/>
        <v>0.9</v>
      </c>
    </row>
    <row r="42" spans="1:7" x14ac:dyDescent="0.25">
      <c r="A42" s="69">
        <v>35</v>
      </c>
      <c r="B42" s="75">
        <f t="shared" si="7"/>
        <v>0.66666666666666718</v>
      </c>
      <c r="C42" s="72">
        <f t="shared" si="5"/>
        <v>0.7</v>
      </c>
      <c r="D42" s="72">
        <f t="shared" si="2"/>
        <v>0.7</v>
      </c>
      <c r="E42" s="72">
        <f t="shared" si="3"/>
        <v>0.7</v>
      </c>
      <c r="F42" s="72">
        <f t="shared" si="4"/>
        <v>0.9</v>
      </c>
      <c r="G42" s="72">
        <f t="shared" si="8"/>
        <v>0.9</v>
      </c>
    </row>
    <row r="43" spans="1:7" x14ac:dyDescent="0.25">
      <c r="A43" s="69">
        <v>36</v>
      </c>
      <c r="B43" s="76">
        <f>B42</f>
        <v>0.66666666666666718</v>
      </c>
      <c r="C43" s="72">
        <f t="shared" si="5"/>
        <v>0.7</v>
      </c>
      <c r="D43" s="72">
        <f t="shared" si="2"/>
        <v>0.7</v>
      </c>
      <c r="E43" s="72">
        <f t="shared" si="3"/>
        <v>0.7</v>
      </c>
      <c r="F43" s="72">
        <f t="shared" si="4"/>
        <v>0.9</v>
      </c>
      <c r="G43" s="72">
        <f t="shared" si="8"/>
        <v>0.9</v>
      </c>
    </row>
    <row r="44" spans="1:7" x14ac:dyDescent="0.25">
      <c r="A44" s="69">
        <v>37</v>
      </c>
      <c r="B44" s="76">
        <f t="shared" ref="B44:B72" si="9">B43</f>
        <v>0.66666666666666718</v>
      </c>
      <c r="C44" s="72">
        <f t="shared" si="5"/>
        <v>0.7</v>
      </c>
      <c r="D44" s="72">
        <f t="shared" si="2"/>
        <v>0.7</v>
      </c>
      <c r="E44" s="72">
        <f t="shared" si="3"/>
        <v>0.7</v>
      </c>
      <c r="F44" s="72">
        <f t="shared" si="4"/>
        <v>0.9</v>
      </c>
      <c r="G44" s="72">
        <f t="shared" si="8"/>
        <v>0.9</v>
      </c>
    </row>
    <row r="45" spans="1:7" x14ac:dyDescent="0.25">
      <c r="A45" s="69">
        <v>38</v>
      </c>
      <c r="B45" s="76">
        <f t="shared" si="9"/>
        <v>0.66666666666666718</v>
      </c>
      <c r="C45" s="72">
        <f t="shared" si="5"/>
        <v>0.7</v>
      </c>
      <c r="D45" s="72">
        <f t="shared" si="2"/>
        <v>0.7</v>
      </c>
      <c r="E45" s="72">
        <f t="shared" si="3"/>
        <v>0.7</v>
      </c>
      <c r="F45" s="72">
        <f t="shared" si="4"/>
        <v>0.9</v>
      </c>
      <c r="G45" s="72">
        <f t="shared" si="8"/>
        <v>0.9</v>
      </c>
    </row>
    <row r="46" spans="1:7" x14ac:dyDescent="0.25">
      <c r="A46" s="69">
        <v>39</v>
      </c>
      <c r="B46" s="76">
        <f t="shared" si="9"/>
        <v>0.66666666666666718</v>
      </c>
      <c r="C46" s="72">
        <f t="shared" si="5"/>
        <v>0.7</v>
      </c>
      <c r="D46" s="72">
        <f t="shared" si="2"/>
        <v>0.7</v>
      </c>
      <c r="E46" s="72">
        <f t="shared" si="3"/>
        <v>0.7</v>
      </c>
      <c r="F46" s="72">
        <f t="shared" si="4"/>
        <v>0.9</v>
      </c>
      <c r="G46" s="72">
        <f t="shared" si="8"/>
        <v>0.9</v>
      </c>
    </row>
    <row r="47" spans="1:7" x14ac:dyDescent="0.25">
      <c r="A47" s="69">
        <v>40</v>
      </c>
      <c r="B47" s="76">
        <f t="shared" si="9"/>
        <v>0.66666666666666718</v>
      </c>
      <c r="C47" s="72">
        <f t="shared" si="5"/>
        <v>0.7</v>
      </c>
      <c r="D47" s="72">
        <f t="shared" si="2"/>
        <v>0.7</v>
      </c>
      <c r="E47" s="72">
        <f t="shared" si="3"/>
        <v>0.7</v>
      </c>
      <c r="F47" s="72">
        <f t="shared" si="4"/>
        <v>0.9</v>
      </c>
      <c r="G47" s="72">
        <f t="shared" si="8"/>
        <v>0.9</v>
      </c>
    </row>
    <row r="48" spans="1:7" x14ac:dyDescent="0.25">
      <c r="A48" s="69">
        <v>41</v>
      </c>
      <c r="B48" s="76">
        <f t="shared" si="9"/>
        <v>0.66666666666666718</v>
      </c>
      <c r="C48" s="72">
        <f t="shared" si="5"/>
        <v>0.7</v>
      </c>
      <c r="D48" s="72">
        <f t="shared" si="2"/>
        <v>0.7</v>
      </c>
      <c r="E48" s="72">
        <f t="shared" si="3"/>
        <v>0.7</v>
      </c>
      <c r="F48" s="72">
        <f t="shared" si="4"/>
        <v>0.9</v>
      </c>
      <c r="G48" s="72">
        <f t="shared" si="8"/>
        <v>0.9</v>
      </c>
    </row>
    <row r="49" spans="1:7" x14ac:dyDescent="0.25">
      <c r="A49" s="69">
        <v>42</v>
      </c>
      <c r="B49" s="76">
        <f t="shared" si="9"/>
        <v>0.66666666666666718</v>
      </c>
      <c r="C49" s="72">
        <f t="shared" si="5"/>
        <v>0.7</v>
      </c>
      <c r="D49" s="72">
        <f t="shared" si="2"/>
        <v>0.7</v>
      </c>
      <c r="E49" s="72">
        <f t="shared" si="3"/>
        <v>0.7</v>
      </c>
      <c r="F49" s="72">
        <f t="shared" si="4"/>
        <v>0.9</v>
      </c>
      <c r="G49" s="72">
        <f t="shared" si="8"/>
        <v>0.9</v>
      </c>
    </row>
    <row r="50" spans="1:7" x14ac:dyDescent="0.25">
      <c r="A50" s="69">
        <v>43</v>
      </c>
      <c r="B50" s="76">
        <f t="shared" si="9"/>
        <v>0.66666666666666718</v>
      </c>
      <c r="C50" s="72">
        <f t="shared" si="5"/>
        <v>0.7</v>
      </c>
      <c r="D50" s="72">
        <f t="shared" si="2"/>
        <v>0.7</v>
      </c>
      <c r="E50" s="72">
        <f t="shared" si="3"/>
        <v>0.7</v>
      </c>
      <c r="F50" s="72">
        <f t="shared" si="4"/>
        <v>0.9</v>
      </c>
      <c r="G50" s="72">
        <f t="shared" si="8"/>
        <v>0.9</v>
      </c>
    </row>
    <row r="51" spans="1:7" x14ac:dyDescent="0.25">
      <c r="A51" s="69">
        <v>44</v>
      </c>
      <c r="B51" s="76">
        <f t="shared" si="9"/>
        <v>0.66666666666666718</v>
      </c>
      <c r="C51" s="72">
        <f t="shared" si="5"/>
        <v>0.7</v>
      </c>
      <c r="D51" s="72">
        <f t="shared" si="2"/>
        <v>0.7</v>
      </c>
      <c r="E51" s="72">
        <f t="shared" si="3"/>
        <v>0.7</v>
      </c>
      <c r="F51" s="72">
        <f t="shared" si="4"/>
        <v>0.9</v>
      </c>
      <c r="G51" s="72">
        <f t="shared" si="8"/>
        <v>0.9</v>
      </c>
    </row>
    <row r="52" spans="1:7" x14ac:dyDescent="0.25">
      <c r="A52" s="69">
        <v>45</v>
      </c>
      <c r="B52" s="76">
        <f t="shared" si="9"/>
        <v>0.66666666666666718</v>
      </c>
      <c r="C52" s="72">
        <f t="shared" si="5"/>
        <v>0.7</v>
      </c>
      <c r="D52" s="72">
        <f t="shared" si="2"/>
        <v>0.7</v>
      </c>
      <c r="E52" s="72">
        <f t="shared" si="3"/>
        <v>0.7</v>
      </c>
      <c r="F52" s="72">
        <f t="shared" si="4"/>
        <v>0.9</v>
      </c>
      <c r="G52" s="72">
        <f t="shared" si="8"/>
        <v>0.9</v>
      </c>
    </row>
    <row r="53" spans="1:7" x14ac:dyDescent="0.25">
      <c r="A53" s="69">
        <v>46</v>
      </c>
      <c r="B53" s="76">
        <f t="shared" si="9"/>
        <v>0.66666666666666718</v>
      </c>
      <c r="C53" s="72">
        <f t="shared" si="5"/>
        <v>0.7</v>
      </c>
      <c r="D53" s="72">
        <f t="shared" si="2"/>
        <v>0.7</v>
      </c>
      <c r="E53" s="72">
        <f t="shared" si="3"/>
        <v>0.7</v>
      </c>
      <c r="F53" s="72">
        <f t="shared" si="4"/>
        <v>0.9</v>
      </c>
      <c r="G53" s="72">
        <f t="shared" si="8"/>
        <v>0.9</v>
      </c>
    </row>
    <row r="54" spans="1:7" x14ac:dyDescent="0.25">
      <c r="A54" s="69">
        <v>47</v>
      </c>
      <c r="B54" s="76">
        <f t="shared" si="9"/>
        <v>0.66666666666666718</v>
      </c>
      <c r="C54" s="72">
        <f t="shared" si="5"/>
        <v>0.7</v>
      </c>
      <c r="D54" s="72">
        <f t="shared" si="2"/>
        <v>0.7</v>
      </c>
      <c r="E54" s="72">
        <f t="shared" si="3"/>
        <v>0.7</v>
      </c>
      <c r="F54" s="72">
        <f t="shared" si="4"/>
        <v>0.9</v>
      </c>
      <c r="G54" s="72">
        <f t="shared" si="8"/>
        <v>0.9</v>
      </c>
    </row>
    <row r="55" spans="1:7" x14ac:dyDescent="0.25">
      <c r="A55" s="69">
        <v>48</v>
      </c>
      <c r="B55" s="76">
        <f t="shared" si="9"/>
        <v>0.66666666666666718</v>
      </c>
      <c r="C55" s="72">
        <f t="shared" si="5"/>
        <v>0.7</v>
      </c>
      <c r="D55" s="72">
        <f t="shared" si="2"/>
        <v>0.7</v>
      </c>
      <c r="E55" s="72">
        <f t="shared" si="3"/>
        <v>0.7</v>
      </c>
      <c r="F55" s="72">
        <f t="shared" si="4"/>
        <v>0.9</v>
      </c>
      <c r="G55" s="72">
        <f t="shared" si="8"/>
        <v>0.9</v>
      </c>
    </row>
    <row r="56" spans="1:7" x14ac:dyDescent="0.25">
      <c r="A56" s="69">
        <v>49</v>
      </c>
      <c r="B56" s="76">
        <f t="shared" si="9"/>
        <v>0.66666666666666718</v>
      </c>
      <c r="C56" s="72">
        <f t="shared" si="5"/>
        <v>0.7</v>
      </c>
      <c r="D56" s="72">
        <f t="shared" si="2"/>
        <v>0.7</v>
      </c>
      <c r="E56" s="72">
        <f t="shared" si="3"/>
        <v>0.7</v>
      </c>
      <c r="F56" s="72">
        <f t="shared" si="4"/>
        <v>0.9</v>
      </c>
      <c r="G56" s="72">
        <f t="shared" si="8"/>
        <v>0.9</v>
      </c>
    </row>
    <row r="57" spans="1:7" x14ac:dyDescent="0.25">
      <c r="A57" s="69">
        <v>50</v>
      </c>
      <c r="B57" s="76">
        <f t="shared" si="9"/>
        <v>0.66666666666666718</v>
      </c>
      <c r="C57" s="72">
        <f t="shared" si="5"/>
        <v>0.7</v>
      </c>
      <c r="D57" s="72">
        <f t="shared" si="2"/>
        <v>0.7</v>
      </c>
      <c r="E57" s="72">
        <f t="shared" si="3"/>
        <v>0.7</v>
      </c>
      <c r="F57" s="72">
        <f t="shared" si="4"/>
        <v>0.9</v>
      </c>
      <c r="G57" s="72">
        <f t="shared" si="8"/>
        <v>0.9</v>
      </c>
    </row>
    <row r="58" spans="1:7" x14ac:dyDescent="0.25">
      <c r="A58" s="69">
        <v>51</v>
      </c>
      <c r="B58" s="76">
        <f t="shared" si="9"/>
        <v>0.66666666666666718</v>
      </c>
      <c r="C58" s="72">
        <f t="shared" si="5"/>
        <v>0.7</v>
      </c>
      <c r="D58" s="72">
        <f t="shared" si="2"/>
        <v>0.7</v>
      </c>
      <c r="E58" s="72">
        <f t="shared" si="3"/>
        <v>0.7</v>
      </c>
      <c r="F58" s="72">
        <f t="shared" si="4"/>
        <v>0.9</v>
      </c>
      <c r="G58" s="72">
        <f t="shared" si="8"/>
        <v>0.9</v>
      </c>
    </row>
    <row r="59" spans="1:7" x14ac:dyDescent="0.25">
      <c r="A59" s="69">
        <v>52</v>
      </c>
      <c r="B59" s="76">
        <f t="shared" si="9"/>
        <v>0.66666666666666718</v>
      </c>
      <c r="C59" s="72">
        <f t="shared" si="5"/>
        <v>0.7</v>
      </c>
      <c r="D59" s="72">
        <f t="shared" si="2"/>
        <v>0.7</v>
      </c>
      <c r="E59" s="72">
        <f t="shared" si="3"/>
        <v>0.7</v>
      </c>
      <c r="F59" s="72">
        <f t="shared" si="4"/>
        <v>0.9</v>
      </c>
      <c r="G59" s="72">
        <f t="shared" si="8"/>
        <v>0.9</v>
      </c>
    </row>
    <row r="60" spans="1:7" x14ac:dyDescent="0.25">
      <c r="A60" s="69">
        <v>53</v>
      </c>
      <c r="B60" s="76">
        <f t="shared" si="9"/>
        <v>0.66666666666666718</v>
      </c>
      <c r="C60" s="72">
        <f t="shared" si="5"/>
        <v>0.7</v>
      </c>
      <c r="D60" s="72">
        <f t="shared" si="2"/>
        <v>0.7</v>
      </c>
      <c r="E60" s="72">
        <f t="shared" si="3"/>
        <v>0.7</v>
      </c>
      <c r="F60" s="72">
        <f t="shared" si="4"/>
        <v>0.9</v>
      </c>
      <c r="G60" s="72">
        <f t="shared" si="8"/>
        <v>0.9</v>
      </c>
    </row>
    <row r="61" spans="1:7" x14ac:dyDescent="0.25">
      <c r="A61" s="69">
        <v>54</v>
      </c>
      <c r="B61" s="76">
        <f t="shared" si="9"/>
        <v>0.66666666666666718</v>
      </c>
      <c r="C61" s="72">
        <f t="shared" si="5"/>
        <v>0.7</v>
      </c>
      <c r="D61" s="72">
        <f t="shared" si="2"/>
        <v>0.7</v>
      </c>
      <c r="E61" s="72">
        <f t="shared" si="3"/>
        <v>0.7</v>
      </c>
      <c r="F61" s="72">
        <f t="shared" si="4"/>
        <v>0.9</v>
      </c>
      <c r="G61" s="72">
        <f t="shared" si="8"/>
        <v>0.9</v>
      </c>
    </row>
    <row r="62" spans="1:7" x14ac:dyDescent="0.25">
      <c r="A62" s="69">
        <v>55</v>
      </c>
      <c r="B62" s="76">
        <f t="shared" si="9"/>
        <v>0.66666666666666718</v>
      </c>
      <c r="C62" s="72">
        <f t="shared" si="5"/>
        <v>0.7</v>
      </c>
      <c r="D62" s="72">
        <f t="shared" si="2"/>
        <v>0.7</v>
      </c>
      <c r="E62" s="72">
        <f t="shared" si="3"/>
        <v>0.7</v>
      </c>
      <c r="F62" s="72">
        <f t="shared" si="4"/>
        <v>0.9</v>
      </c>
      <c r="G62" s="72">
        <f t="shared" si="8"/>
        <v>0.9</v>
      </c>
    </row>
    <row r="63" spans="1:7" x14ac:dyDescent="0.25">
      <c r="A63" s="69">
        <v>56</v>
      </c>
      <c r="B63" s="76">
        <f t="shared" si="9"/>
        <v>0.66666666666666718</v>
      </c>
      <c r="C63" s="72">
        <f t="shared" si="5"/>
        <v>0.7</v>
      </c>
      <c r="D63" s="72">
        <f t="shared" si="2"/>
        <v>0.7</v>
      </c>
      <c r="E63" s="72">
        <f t="shared" si="3"/>
        <v>0.7</v>
      </c>
      <c r="F63" s="72">
        <f t="shared" si="4"/>
        <v>0.9</v>
      </c>
      <c r="G63" s="72">
        <f t="shared" si="8"/>
        <v>0.9</v>
      </c>
    </row>
    <row r="64" spans="1:7" x14ac:dyDescent="0.25">
      <c r="A64" s="69">
        <v>57</v>
      </c>
      <c r="B64" s="76">
        <f t="shared" si="9"/>
        <v>0.66666666666666718</v>
      </c>
      <c r="C64" s="72">
        <f t="shared" si="5"/>
        <v>0.7</v>
      </c>
      <c r="D64" s="72">
        <f t="shared" si="2"/>
        <v>0.7</v>
      </c>
      <c r="E64" s="72">
        <f t="shared" si="3"/>
        <v>0.7</v>
      </c>
      <c r="F64" s="72">
        <f t="shared" si="4"/>
        <v>0.9</v>
      </c>
      <c r="G64" s="72">
        <f t="shared" si="8"/>
        <v>0.9</v>
      </c>
    </row>
    <row r="65" spans="1:7" x14ac:dyDescent="0.25">
      <c r="A65" s="69">
        <v>58</v>
      </c>
      <c r="B65" s="76">
        <f t="shared" si="9"/>
        <v>0.66666666666666718</v>
      </c>
      <c r="C65" s="72">
        <f t="shared" si="5"/>
        <v>0.7</v>
      </c>
      <c r="D65" s="72">
        <f t="shared" si="2"/>
        <v>0.7</v>
      </c>
      <c r="E65" s="72">
        <f t="shared" si="3"/>
        <v>0.7</v>
      </c>
      <c r="F65" s="72">
        <f t="shared" si="4"/>
        <v>0.9</v>
      </c>
      <c r="G65" s="72">
        <f t="shared" si="8"/>
        <v>0.9</v>
      </c>
    </row>
    <row r="66" spans="1:7" x14ac:dyDescent="0.25">
      <c r="A66" s="69">
        <v>59</v>
      </c>
      <c r="B66" s="76">
        <f t="shared" si="9"/>
        <v>0.66666666666666718</v>
      </c>
      <c r="C66" s="72">
        <f t="shared" si="5"/>
        <v>0.7</v>
      </c>
      <c r="D66" s="72">
        <f t="shared" si="2"/>
        <v>0.7</v>
      </c>
      <c r="E66" s="72">
        <f t="shared" si="3"/>
        <v>0.7</v>
      </c>
      <c r="F66" s="72">
        <f t="shared" si="4"/>
        <v>0.9</v>
      </c>
      <c r="G66" s="72">
        <f t="shared" si="8"/>
        <v>0.9</v>
      </c>
    </row>
    <row r="67" spans="1:7" x14ac:dyDescent="0.25">
      <c r="A67" s="69">
        <v>60</v>
      </c>
      <c r="B67" s="76">
        <f t="shared" si="9"/>
        <v>0.66666666666666718</v>
      </c>
      <c r="C67" s="72">
        <f t="shared" si="5"/>
        <v>0.7</v>
      </c>
      <c r="D67" s="72">
        <f t="shared" si="2"/>
        <v>0.7</v>
      </c>
      <c r="E67" s="72">
        <f t="shared" si="3"/>
        <v>0.7</v>
      </c>
      <c r="F67" s="72">
        <f t="shared" si="4"/>
        <v>0.9</v>
      </c>
      <c r="G67" s="72">
        <f t="shared" si="8"/>
        <v>0.9</v>
      </c>
    </row>
    <row r="68" spans="1:7" x14ac:dyDescent="0.25">
      <c r="A68" s="69">
        <v>61</v>
      </c>
      <c r="B68" s="76">
        <f t="shared" si="9"/>
        <v>0.66666666666666718</v>
      </c>
      <c r="C68" s="72">
        <f t="shared" si="5"/>
        <v>0.7</v>
      </c>
      <c r="D68" s="72">
        <f t="shared" si="2"/>
        <v>0.7</v>
      </c>
      <c r="E68" s="72">
        <f t="shared" si="3"/>
        <v>0.7</v>
      </c>
      <c r="F68" s="72">
        <f t="shared" si="4"/>
        <v>0.9</v>
      </c>
      <c r="G68" s="72">
        <f t="shared" si="8"/>
        <v>0.9</v>
      </c>
    </row>
    <row r="69" spans="1:7" x14ac:dyDescent="0.25">
      <c r="A69" s="69">
        <v>62</v>
      </c>
      <c r="B69" s="76">
        <f t="shared" si="9"/>
        <v>0.66666666666666718</v>
      </c>
      <c r="C69" s="72">
        <f t="shared" si="5"/>
        <v>0.7</v>
      </c>
      <c r="D69" s="72">
        <f t="shared" si="2"/>
        <v>0.7</v>
      </c>
      <c r="E69" s="72">
        <f t="shared" si="3"/>
        <v>0.7</v>
      </c>
      <c r="F69" s="72">
        <f t="shared" si="4"/>
        <v>0.9</v>
      </c>
      <c r="G69" s="72">
        <f t="shared" si="8"/>
        <v>0.9</v>
      </c>
    </row>
    <row r="70" spans="1:7" x14ac:dyDescent="0.25">
      <c r="A70" s="69">
        <v>63</v>
      </c>
      <c r="B70" s="76">
        <f t="shared" si="9"/>
        <v>0.66666666666666718</v>
      </c>
      <c r="C70" s="72">
        <f t="shared" si="5"/>
        <v>0.7</v>
      </c>
      <c r="D70" s="72">
        <f t="shared" si="2"/>
        <v>0.7</v>
      </c>
      <c r="E70" s="72">
        <f t="shared" si="3"/>
        <v>0.7</v>
      </c>
      <c r="F70" s="72">
        <f t="shared" si="4"/>
        <v>0.9</v>
      </c>
      <c r="G70" s="72">
        <f t="shared" si="8"/>
        <v>0.9</v>
      </c>
    </row>
    <row r="71" spans="1:7" x14ac:dyDescent="0.25">
      <c r="A71" s="69">
        <v>64</v>
      </c>
      <c r="B71" s="76">
        <f t="shared" si="9"/>
        <v>0.66666666666666718</v>
      </c>
      <c r="C71" s="72">
        <f t="shared" si="5"/>
        <v>0.7</v>
      </c>
      <c r="D71" s="72">
        <f t="shared" si="2"/>
        <v>0.7</v>
      </c>
      <c r="E71" s="72">
        <f t="shared" si="3"/>
        <v>0.7</v>
      </c>
      <c r="F71" s="72">
        <f t="shared" si="4"/>
        <v>0.9</v>
      </c>
      <c r="G71" s="72">
        <f t="shared" si="8"/>
        <v>0.9</v>
      </c>
    </row>
    <row r="72" spans="1:7" x14ac:dyDescent="0.25">
      <c r="A72" s="69">
        <v>65</v>
      </c>
      <c r="B72" s="76">
        <f t="shared" si="9"/>
        <v>0.66666666666666718</v>
      </c>
      <c r="C72" s="72">
        <f t="shared" si="5"/>
        <v>0.7</v>
      </c>
      <c r="D72" s="72">
        <f t="shared" si="2"/>
        <v>0.7</v>
      </c>
      <c r="E72" s="72">
        <f t="shared" si="3"/>
        <v>0.7</v>
      </c>
      <c r="F72" s="72">
        <f t="shared" si="4"/>
        <v>0.9</v>
      </c>
      <c r="G72" s="72">
        <f t="shared" si="8"/>
        <v>0.9</v>
      </c>
    </row>
  </sheetData>
  <hyperlinks>
    <hyperlink ref="A1" location="TOC!A1" display="TOC"/>
  </hyperlinks>
  <pageMargins left="0.7" right="0.7" top="0.75" bottom="0.75" header="0.3" footer="0.3"/>
  <ignoredErrors>
    <ignoredError sqref="F37" formula="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6"/>
  <sheetViews>
    <sheetView workbookViewId="0">
      <selection activeCell="A6" sqref="A6:G6"/>
    </sheetView>
  </sheetViews>
  <sheetFormatPr defaultRowHeight="15" x14ac:dyDescent="0.25"/>
  <cols>
    <col min="1" max="1" width="30.5703125" customWidth="1"/>
    <col min="2" max="3" width="24" customWidth="1"/>
    <col min="4" max="4" width="32.28515625" customWidth="1"/>
    <col min="5" max="5" width="24.85546875" customWidth="1"/>
    <col min="6" max="7" width="24" customWidth="1"/>
  </cols>
  <sheetData>
    <row r="1" spans="1:7" x14ac:dyDescent="0.25">
      <c r="A1" s="32" t="s">
        <v>12</v>
      </c>
    </row>
    <row r="2" spans="1:7" x14ac:dyDescent="0.25">
      <c r="A2" s="2"/>
      <c r="B2" s="9"/>
      <c r="C2" s="9"/>
      <c r="D2" s="9"/>
      <c r="E2" s="9"/>
      <c r="F2" s="6"/>
    </row>
    <row r="3" spans="1:7" x14ac:dyDescent="0.25">
      <c r="A3" s="2"/>
      <c r="B3" s="36" t="s">
        <v>67</v>
      </c>
      <c r="C3" s="36" t="s">
        <v>68</v>
      </c>
      <c r="D3" s="36" t="s">
        <v>69</v>
      </c>
      <c r="E3" s="36" t="s">
        <v>70</v>
      </c>
      <c r="F3" s="36" t="s">
        <v>71</v>
      </c>
      <c r="G3" s="36" t="s">
        <v>72</v>
      </c>
    </row>
    <row r="4" spans="1:7" ht="207" customHeight="1" x14ac:dyDescent="0.25">
      <c r="A4" s="68" t="s">
        <v>142</v>
      </c>
      <c r="B4" s="89" t="s">
        <v>141</v>
      </c>
      <c r="C4" s="8" t="s">
        <v>143</v>
      </c>
      <c r="D4" s="77" t="s">
        <v>123</v>
      </c>
      <c r="E4" s="14" t="s">
        <v>140</v>
      </c>
      <c r="F4" s="93" t="s">
        <v>124</v>
      </c>
      <c r="G4" s="95"/>
    </row>
    <row r="5" spans="1:7" ht="129" customHeight="1" x14ac:dyDescent="0.25">
      <c r="A5" s="68" t="s">
        <v>145</v>
      </c>
      <c r="B5" s="89" t="s">
        <v>141</v>
      </c>
      <c r="C5" s="8" t="s">
        <v>143</v>
      </c>
      <c r="D5" s="77" t="s">
        <v>147</v>
      </c>
      <c r="E5" s="14" t="s">
        <v>146</v>
      </c>
      <c r="F5" s="93" t="s">
        <v>148</v>
      </c>
      <c r="G5" s="93"/>
    </row>
    <row r="6" spans="1:7" ht="78" customHeight="1" x14ac:dyDescent="0.25">
      <c r="A6" s="100" t="s">
        <v>172</v>
      </c>
      <c r="B6" s="100"/>
      <c r="C6" s="100"/>
      <c r="D6" s="100"/>
      <c r="E6" s="100"/>
      <c r="F6" s="100"/>
      <c r="G6" s="100"/>
    </row>
    <row r="7" spans="1:7" ht="37.5" customHeight="1" x14ac:dyDescent="0.25">
      <c r="A7" s="9"/>
      <c r="B7" s="16"/>
      <c r="C7" s="14"/>
      <c r="D7" s="14"/>
      <c r="E7" s="14"/>
    </row>
    <row r="9" spans="1:7" x14ac:dyDescent="0.25">
      <c r="A9" s="6"/>
      <c r="B9" s="43"/>
      <c r="C9" s="43"/>
      <c r="D9" s="43"/>
      <c r="E9" s="43"/>
    </row>
    <row r="10" spans="1:7" x14ac:dyDescent="0.25">
      <c r="A10" s="6"/>
      <c r="B10" s="43"/>
      <c r="C10" s="43"/>
      <c r="D10" s="43"/>
      <c r="E10" s="43"/>
    </row>
    <row r="12" spans="1:7" x14ac:dyDescent="0.25">
      <c r="A12" s="6"/>
      <c r="B12" s="43"/>
      <c r="C12" s="43"/>
      <c r="D12" s="43"/>
      <c r="E12" s="43"/>
      <c r="F12" s="7"/>
    </row>
    <row r="14" spans="1:7" ht="58.5" customHeight="1" x14ac:dyDescent="0.25">
      <c r="A14" s="13"/>
      <c r="B14" s="8"/>
      <c r="C14" s="14"/>
      <c r="D14" s="14"/>
      <c r="E14" s="14"/>
      <c r="F14" s="14"/>
    </row>
    <row r="16" spans="1:7" x14ac:dyDescent="0.25">
      <c r="A16" s="6"/>
      <c r="B16" s="43"/>
      <c r="C16" s="43"/>
      <c r="D16" s="43"/>
      <c r="E16" s="43"/>
    </row>
  </sheetData>
  <mergeCells count="3">
    <mergeCell ref="F4:G4"/>
    <mergeCell ref="F5:G5"/>
    <mergeCell ref="A6:G6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8"/>
  <sheetViews>
    <sheetView workbookViewId="0">
      <selection activeCell="H41" sqref="H41"/>
    </sheetView>
  </sheetViews>
  <sheetFormatPr defaultRowHeight="15" x14ac:dyDescent="0.25"/>
  <cols>
    <col min="1" max="1" width="12.28515625" customWidth="1"/>
    <col min="2" max="3" width="11.7109375" customWidth="1"/>
    <col min="4" max="4" width="17.42578125" customWidth="1"/>
  </cols>
  <sheetData>
    <row r="1" spans="1:9" x14ac:dyDescent="0.25">
      <c r="A1" s="32" t="s">
        <v>12</v>
      </c>
    </row>
    <row r="2" spans="1:9" x14ac:dyDescent="0.25">
      <c r="A2" s="6" t="s">
        <v>87</v>
      </c>
      <c r="B2" s="26" t="s">
        <v>125</v>
      </c>
    </row>
    <row r="3" spans="1:9" x14ac:dyDescent="0.25">
      <c r="A3" s="6" t="s">
        <v>88</v>
      </c>
      <c r="B3" s="26" t="s">
        <v>127</v>
      </c>
    </row>
    <row r="5" spans="1:9" x14ac:dyDescent="0.25">
      <c r="A5" s="80" t="s">
        <v>85</v>
      </c>
      <c r="B5" s="80" t="s">
        <v>150</v>
      </c>
      <c r="C5" s="80" t="s">
        <v>151</v>
      </c>
    </row>
    <row r="6" spans="1:9" x14ac:dyDescent="0.25">
      <c r="A6" s="80">
        <v>0</v>
      </c>
      <c r="B6" s="81">
        <v>0.08</v>
      </c>
      <c r="C6" s="81">
        <v>0.08</v>
      </c>
      <c r="F6" s="78"/>
      <c r="G6" s="78"/>
      <c r="H6" s="24"/>
      <c r="I6" s="24"/>
    </row>
    <row r="7" spans="1:9" x14ac:dyDescent="0.25">
      <c r="A7" s="80">
        <v>1</v>
      </c>
      <c r="B7" s="81">
        <v>2.5000000000000001E-2</v>
      </c>
      <c r="C7" s="81">
        <v>0.03</v>
      </c>
      <c r="F7" s="79"/>
      <c r="G7" s="79"/>
      <c r="H7" s="24"/>
      <c r="I7" s="24"/>
    </row>
    <row r="8" spans="1:9" x14ac:dyDescent="0.25">
      <c r="A8" s="80">
        <v>2</v>
      </c>
      <c r="B8" s="81">
        <v>1.4999999999999999E-2</v>
      </c>
      <c r="C8" s="81">
        <v>2.5000000000000001E-2</v>
      </c>
      <c r="D8" s="24"/>
      <c r="F8" s="79"/>
      <c r="G8" s="79"/>
      <c r="H8" s="24"/>
      <c r="I8" s="24"/>
    </row>
    <row r="9" spans="1:9" x14ac:dyDescent="0.25">
      <c r="A9" s="80">
        <v>3</v>
      </c>
      <c r="B9" s="82">
        <v>7.4999999999999997E-3</v>
      </c>
      <c r="C9" s="81">
        <v>2.5000000000000001E-2</v>
      </c>
      <c r="D9" s="24"/>
      <c r="F9" s="79"/>
      <c r="G9" s="79"/>
      <c r="H9" s="24"/>
      <c r="I9" s="24"/>
    </row>
    <row r="10" spans="1:9" x14ac:dyDescent="0.25">
      <c r="A10" s="80">
        <v>4</v>
      </c>
      <c r="B10" s="81">
        <v>5.0000000000000001E-3</v>
      </c>
      <c r="C10" s="82">
        <v>1.7500000000000002E-2</v>
      </c>
      <c r="D10" s="24"/>
      <c r="F10" s="79"/>
      <c r="G10" s="79"/>
      <c r="H10" s="24"/>
      <c r="I10" s="24"/>
    </row>
    <row r="11" spans="1:9" x14ac:dyDescent="0.25">
      <c r="B11" s="24"/>
      <c r="C11" s="24"/>
      <c r="D11" s="24"/>
      <c r="F11" s="79"/>
      <c r="G11" s="79"/>
      <c r="H11" s="24"/>
      <c r="I11" s="24"/>
    </row>
    <row r="12" spans="1:9" x14ac:dyDescent="0.25">
      <c r="B12" s="24"/>
      <c r="C12" s="24"/>
      <c r="D12" s="24"/>
      <c r="F12" s="79"/>
      <c r="G12" s="79"/>
      <c r="H12" s="24"/>
      <c r="I12" s="24"/>
    </row>
    <row r="13" spans="1:9" x14ac:dyDescent="0.25">
      <c r="B13" s="24"/>
      <c r="C13" s="24"/>
      <c r="D13" s="24"/>
      <c r="F13" s="79"/>
      <c r="G13" s="79"/>
      <c r="H13" s="24"/>
      <c r="I13" s="24"/>
    </row>
    <row r="14" spans="1:9" x14ac:dyDescent="0.25">
      <c r="B14" s="24"/>
      <c r="C14" s="24"/>
      <c r="D14" s="24"/>
      <c r="F14" s="79"/>
      <c r="G14" s="79"/>
      <c r="H14" s="24"/>
      <c r="I14" s="24"/>
    </row>
    <row r="15" spans="1:9" x14ac:dyDescent="0.25">
      <c r="B15" s="24"/>
      <c r="C15" s="24"/>
      <c r="D15" s="24"/>
    </row>
    <row r="16" spans="1:9" x14ac:dyDescent="0.25">
      <c r="B16" s="24"/>
      <c r="C16" s="24"/>
      <c r="D16" s="24"/>
    </row>
    <row r="17" spans="2:4" x14ac:dyDescent="0.25">
      <c r="B17" s="24"/>
      <c r="C17" s="24"/>
      <c r="D17" s="24"/>
    </row>
    <row r="18" spans="2:4" x14ac:dyDescent="0.25">
      <c r="B18" s="24"/>
      <c r="C18" s="24"/>
      <c r="D18" s="24"/>
    </row>
    <row r="19" spans="2:4" x14ac:dyDescent="0.25">
      <c r="B19" s="24"/>
      <c r="C19" s="24"/>
      <c r="D19" s="24"/>
    </row>
    <row r="20" spans="2:4" x14ac:dyDescent="0.25">
      <c r="B20" s="24"/>
      <c r="C20" s="24"/>
      <c r="D20" s="24"/>
    </row>
    <row r="21" spans="2:4" x14ac:dyDescent="0.25">
      <c r="B21" s="24"/>
      <c r="C21" s="24"/>
      <c r="D21" s="24"/>
    </row>
    <row r="22" spans="2:4" x14ac:dyDescent="0.25">
      <c r="B22" s="24"/>
      <c r="C22" s="24"/>
      <c r="D22" s="24"/>
    </row>
    <row r="23" spans="2:4" x14ac:dyDescent="0.25">
      <c r="B23" s="24"/>
      <c r="C23" s="24"/>
      <c r="D23" s="24"/>
    </row>
    <row r="24" spans="2:4" x14ac:dyDescent="0.25">
      <c r="B24" s="24"/>
      <c r="C24" s="24"/>
      <c r="D24" s="24"/>
    </row>
    <row r="25" spans="2:4" x14ac:dyDescent="0.25">
      <c r="B25" s="24"/>
      <c r="C25" s="24"/>
      <c r="D25" s="24"/>
    </row>
    <row r="26" spans="2:4" x14ac:dyDescent="0.25">
      <c r="B26" s="24"/>
      <c r="C26" s="24"/>
      <c r="D26" s="24"/>
    </row>
    <row r="27" spans="2:4" x14ac:dyDescent="0.25">
      <c r="B27" s="24"/>
      <c r="C27" s="24"/>
      <c r="D27" s="24"/>
    </row>
    <row r="28" spans="2:4" x14ac:dyDescent="0.25">
      <c r="B28" s="24"/>
      <c r="C28" s="24"/>
      <c r="D28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C6" sqref="C6"/>
    </sheetView>
  </sheetViews>
  <sheetFormatPr defaultRowHeight="15" x14ac:dyDescent="0.25"/>
  <cols>
    <col min="1" max="1" width="12.28515625" customWidth="1"/>
    <col min="2" max="3" width="11.7109375" customWidth="1"/>
    <col min="4" max="4" width="17.42578125" customWidth="1"/>
  </cols>
  <sheetData>
    <row r="1" spans="1:9" x14ac:dyDescent="0.25">
      <c r="A1" s="32" t="s">
        <v>12</v>
      </c>
    </row>
    <row r="2" spans="1:9" x14ac:dyDescent="0.25">
      <c r="A2" s="6" t="s">
        <v>87</v>
      </c>
      <c r="B2" s="26" t="s">
        <v>125</v>
      </c>
    </row>
    <row r="3" spans="1:9" x14ac:dyDescent="0.25">
      <c r="A3" s="6" t="s">
        <v>88</v>
      </c>
      <c r="B3" s="26" t="s">
        <v>126</v>
      </c>
    </row>
    <row r="5" spans="1:9" x14ac:dyDescent="0.25">
      <c r="A5" s="80" t="s">
        <v>97</v>
      </c>
      <c r="B5" s="80" t="s">
        <v>152</v>
      </c>
      <c r="C5" s="80" t="s">
        <v>153</v>
      </c>
    </row>
    <row r="6" spans="1:9" x14ac:dyDescent="0.25">
      <c r="A6" s="80">
        <v>20</v>
      </c>
      <c r="B6" s="54">
        <v>0.01</v>
      </c>
      <c r="C6" s="54">
        <v>0.02</v>
      </c>
      <c r="H6" s="24"/>
      <c r="I6" s="24"/>
    </row>
    <row r="7" spans="1:9" x14ac:dyDescent="0.25">
      <c r="A7" s="80">
        <v>25</v>
      </c>
      <c r="B7" s="56">
        <v>0.01</v>
      </c>
      <c r="C7" s="56">
        <v>0.02</v>
      </c>
      <c r="H7" s="24"/>
      <c r="I7" s="24"/>
    </row>
    <row r="8" spans="1:9" x14ac:dyDescent="0.25">
      <c r="A8" s="80">
        <v>30</v>
      </c>
      <c r="B8" s="56">
        <v>8.5000000000000006E-3</v>
      </c>
      <c r="C8" s="56">
        <v>1.7000000000000001E-2</v>
      </c>
      <c r="D8" s="24"/>
      <c r="H8" s="24"/>
      <c r="I8" s="24"/>
    </row>
    <row r="9" spans="1:9" x14ac:dyDescent="0.25">
      <c r="A9" s="80">
        <v>35</v>
      </c>
      <c r="B9" s="56">
        <v>5.4000000000000003E-3</v>
      </c>
      <c r="C9" s="56">
        <v>1.2E-2</v>
      </c>
      <c r="D9" s="24"/>
      <c r="H9" s="24"/>
      <c r="I9" s="24"/>
    </row>
    <row r="10" spans="1:9" x14ac:dyDescent="0.25">
      <c r="A10" s="80">
        <v>40</v>
      </c>
      <c r="B10" s="56">
        <v>3.7000000000000002E-3</v>
      </c>
      <c r="C10" s="56">
        <v>8.5000000000000006E-3</v>
      </c>
      <c r="D10" s="24"/>
      <c r="H10" s="24"/>
      <c r="I10" s="24"/>
    </row>
    <row r="11" spans="1:9" x14ac:dyDescent="0.25">
      <c r="A11" s="80">
        <v>45</v>
      </c>
      <c r="B11" s="56">
        <v>1.7000000000000001E-3</v>
      </c>
      <c r="C11" s="56">
        <v>6.6E-3</v>
      </c>
      <c r="D11" s="24"/>
      <c r="H11" s="24"/>
      <c r="I11" s="24"/>
    </row>
    <row r="12" spans="1:9" x14ac:dyDescent="0.25">
      <c r="A12" s="80">
        <v>50</v>
      </c>
      <c r="B12" s="56">
        <v>2.0000000000000001E-4</v>
      </c>
      <c r="C12" s="56">
        <v>2.3999999999999998E-3</v>
      </c>
      <c r="D12" s="24"/>
      <c r="H12" s="24"/>
      <c r="I12" s="24"/>
    </row>
    <row r="13" spans="1:9" x14ac:dyDescent="0.25">
      <c r="A13" s="80">
        <v>55</v>
      </c>
      <c r="B13" s="56">
        <v>0</v>
      </c>
      <c r="C13" s="56">
        <v>0</v>
      </c>
      <c r="D13" s="24"/>
      <c r="H13" s="24"/>
      <c r="I13" s="24"/>
    </row>
    <row r="14" spans="1:9" x14ac:dyDescent="0.25">
      <c r="A14" s="80">
        <v>60</v>
      </c>
      <c r="B14" s="56">
        <v>0</v>
      </c>
      <c r="C14" s="56">
        <v>0</v>
      </c>
      <c r="D14" s="24"/>
      <c r="H14" s="24"/>
      <c r="I14" s="24"/>
    </row>
    <row r="15" spans="1:9" x14ac:dyDescent="0.25">
      <c r="B15" s="24"/>
      <c r="C15" s="24"/>
      <c r="D15" s="24"/>
    </row>
    <row r="16" spans="1:9" x14ac:dyDescent="0.25">
      <c r="B16" s="24"/>
      <c r="C16" s="24"/>
      <c r="D16" s="24"/>
    </row>
    <row r="17" spans="2:4" x14ac:dyDescent="0.25">
      <c r="B17" s="24"/>
      <c r="C17" s="24"/>
      <c r="D17" s="24"/>
    </row>
    <row r="18" spans="2:4" x14ac:dyDescent="0.25">
      <c r="B18" s="24"/>
      <c r="C18" s="24"/>
      <c r="D18" s="24"/>
    </row>
    <row r="19" spans="2:4" x14ac:dyDescent="0.25">
      <c r="B19" s="24"/>
      <c r="C19" s="24"/>
      <c r="D19" s="24"/>
    </row>
    <row r="20" spans="2:4" x14ac:dyDescent="0.25">
      <c r="B20" s="24"/>
      <c r="C20" s="24"/>
      <c r="D20" s="24"/>
    </row>
    <row r="21" spans="2:4" x14ac:dyDescent="0.25">
      <c r="B21" s="24"/>
      <c r="C21" s="24"/>
      <c r="D21" s="24"/>
    </row>
    <row r="22" spans="2:4" x14ac:dyDescent="0.25">
      <c r="B22" s="24"/>
      <c r="C22" s="24"/>
      <c r="D22" s="24"/>
    </row>
    <row r="23" spans="2:4" x14ac:dyDescent="0.25">
      <c r="B23" s="24"/>
      <c r="C23" s="24"/>
      <c r="D23" s="24"/>
    </row>
    <row r="24" spans="2:4" x14ac:dyDescent="0.25">
      <c r="B24" s="24"/>
      <c r="C24" s="24"/>
      <c r="D24" s="24"/>
    </row>
    <row r="25" spans="2:4" x14ac:dyDescent="0.25">
      <c r="B25" s="24"/>
      <c r="C25" s="24"/>
      <c r="D25" s="24"/>
    </row>
    <row r="26" spans="2:4" x14ac:dyDescent="0.25">
      <c r="B26" s="24"/>
      <c r="C26" s="24"/>
      <c r="D26" s="24"/>
    </row>
    <row r="27" spans="2:4" x14ac:dyDescent="0.25">
      <c r="B27" s="24"/>
      <c r="C27" s="24"/>
      <c r="D27" s="24"/>
    </row>
    <row r="28" spans="2:4" x14ac:dyDescent="0.25">
      <c r="B28" s="24"/>
      <c r="C28" s="24"/>
      <c r="D28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11"/>
  <sheetViews>
    <sheetView workbookViewId="0">
      <selection activeCell="I7" sqref="I7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7" x14ac:dyDescent="0.25">
      <c r="A1" s="32" t="s">
        <v>12</v>
      </c>
    </row>
    <row r="2" spans="1:7" x14ac:dyDescent="0.25">
      <c r="A2" s="2"/>
      <c r="B2" s="9" t="s">
        <v>5</v>
      </c>
      <c r="C2" s="9"/>
      <c r="D2" s="9"/>
      <c r="E2" s="9"/>
      <c r="F2" s="6"/>
    </row>
    <row r="3" spans="1:7" x14ac:dyDescent="0.25">
      <c r="A3" s="2"/>
      <c r="B3" s="36" t="s">
        <v>67</v>
      </c>
      <c r="C3" s="36" t="s">
        <v>68</v>
      </c>
      <c r="D3" s="36" t="s">
        <v>69</v>
      </c>
      <c r="E3" s="36" t="s">
        <v>70</v>
      </c>
      <c r="F3" s="36" t="s">
        <v>71</v>
      </c>
      <c r="G3" s="36" t="s">
        <v>72</v>
      </c>
    </row>
    <row r="4" spans="1:7" ht="94.5" customHeight="1" x14ac:dyDescent="0.25">
      <c r="A4" s="68" t="s">
        <v>129</v>
      </c>
      <c r="B4" s="101" t="s">
        <v>137</v>
      </c>
      <c r="C4" s="101"/>
      <c r="D4" s="101"/>
      <c r="E4" s="101"/>
      <c r="F4" s="101"/>
      <c r="G4" s="101"/>
    </row>
    <row r="5" spans="1:7" ht="114" customHeight="1" x14ac:dyDescent="0.25">
      <c r="A5" s="68" t="s">
        <v>128</v>
      </c>
      <c r="B5" s="94" t="s">
        <v>130</v>
      </c>
      <c r="C5" s="94"/>
      <c r="D5" s="94"/>
      <c r="E5" s="94"/>
      <c r="F5" s="94"/>
      <c r="G5" s="94"/>
    </row>
    <row r="7" spans="1:7" ht="304.5" customHeight="1" x14ac:dyDescent="0.25">
      <c r="A7" s="83" t="s">
        <v>131</v>
      </c>
      <c r="B7" s="16" t="s">
        <v>76</v>
      </c>
      <c r="C7" s="8" t="s">
        <v>75</v>
      </c>
      <c r="D7" s="93" t="s">
        <v>73</v>
      </c>
      <c r="E7" s="95"/>
      <c r="F7" s="8" t="s">
        <v>64</v>
      </c>
      <c r="G7" s="8" t="s">
        <v>74</v>
      </c>
    </row>
    <row r="9" spans="1:7" x14ac:dyDescent="0.25">
      <c r="A9" s="6"/>
      <c r="B9" s="43"/>
      <c r="C9" s="43"/>
      <c r="D9" s="43"/>
      <c r="E9" s="43"/>
    </row>
    <row r="11" spans="1:7" x14ac:dyDescent="0.25">
      <c r="A11" s="13"/>
      <c r="B11" s="8"/>
      <c r="C11" s="14"/>
      <c r="D11" s="14"/>
      <c r="E11" s="14"/>
      <c r="F11" s="14"/>
    </row>
  </sheetData>
  <mergeCells count="3">
    <mergeCell ref="D7:E7"/>
    <mergeCell ref="B4:G4"/>
    <mergeCell ref="B5:G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I21"/>
  <sheetViews>
    <sheetView workbookViewId="0">
      <selection activeCell="F35" sqref="F35"/>
    </sheetView>
  </sheetViews>
  <sheetFormatPr defaultRowHeight="15" x14ac:dyDescent="0.25"/>
  <cols>
    <col min="1" max="1" width="12.28515625" style="22" customWidth="1"/>
    <col min="2" max="2" width="10.85546875" style="22" customWidth="1"/>
    <col min="3" max="4" width="9.140625" style="22"/>
  </cols>
  <sheetData>
    <row r="1" spans="1:5" x14ac:dyDescent="0.25">
      <c r="A1" s="35" t="s">
        <v>12</v>
      </c>
      <c r="B1" s="34"/>
      <c r="C1" s="34"/>
      <c r="D1" s="34"/>
    </row>
    <row r="2" spans="1:5" x14ac:dyDescent="0.25">
      <c r="A2" t="s">
        <v>87</v>
      </c>
      <c r="B2" s="22" t="s">
        <v>125</v>
      </c>
    </row>
    <row r="3" spans="1:5" x14ac:dyDescent="0.25">
      <c r="A3" s="87" t="s">
        <v>88</v>
      </c>
      <c r="B3" s="23" t="s">
        <v>126</v>
      </c>
      <c r="C3" s="23"/>
      <c r="D3" s="23"/>
    </row>
    <row r="5" spans="1:5" x14ac:dyDescent="0.25">
      <c r="A5" s="84" t="s">
        <v>97</v>
      </c>
      <c r="B5" s="84" t="s">
        <v>132</v>
      </c>
      <c r="C5" s="84" t="s">
        <v>133</v>
      </c>
      <c r="D5" s="28"/>
    </row>
    <row r="6" spans="1:5" x14ac:dyDescent="0.25">
      <c r="A6" s="85">
        <v>20</v>
      </c>
      <c r="B6" s="54">
        <v>2.0000000000000001E-4</v>
      </c>
      <c r="C6" s="54">
        <v>2.0000000000000001E-4</v>
      </c>
      <c r="D6" s="28"/>
      <c r="E6" s="28"/>
    </row>
    <row r="7" spans="1:5" x14ac:dyDescent="0.25">
      <c r="A7" s="86">
        <v>25</v>
      </c>
      <c r="B7" s="56">
        <v>2.0000000000000001E-4</v>
      </c>
      <c r="C7" s="56">
        <v>2.9999999999999997E-4</v>
      </c>
      <c r="D7" s="28"/>
      <c r="E7" s="28"/>
    </row>
    <row r="8" spans="1:5" x14ac:dyDescent="0.25">
      <c r="A8" s="86">
        <v>30</v>
      </c>
      <c r="B8" s="56">
        <v>2.9999999999999997E-4</v>
      </c>
      <c r="C8" s="56">
        <v>5.0000000000000001E-4</v>
      </c>
      <c r="D8" s="28"/>
      <c r="E8" s="28"/>
    </row>
    <row r="9" spans="1:5" x14ac:dyDescent="0.25">
      <c r="A9" s="86">
        <v>35</v>
      </c>
      <c r="B9" s="56">
        <v>5.9999999999999995E-4</v>
      </c>
      <c r="C9" s="56">
        <v>1.1000000000000001E-3</v>
      </c>
      <c r="D9" s="28"/>
      <c r="E9" s="28"/>
    </row>
    <row r="10" spans="1:5" x14ac:dyDescent="0.25">
      <c r="A10" s="86">
        <v>40</v>
      </c>
      <c r="B10" s="56">
        <v>1.5E-3</v>
      </c>
      <c r="C10" s="56">
        <v>2.8999999999999998E-3</v>
      </c>
      <c r="D10" s="28"/>
      <c r="E10" s="28"/>
    </row>
    <row r="11" spans="1:5" x14ac:dyDescent="0.25">
      <c r="A11" s="86">
        <v>45</v>
      </c>
      <c r="B11" s="56">
        <v>2.5999999999999999E-3</v>
      </c>
      <c r="C11" s="56">
        <v>4.5999999999999999E-3</v>
      </c>
      <c r="D11" s="28"/>
      <c r="E11" s="28"/>
    </row>
    <row r="12" spans="1:5" x14ac:dyDescent="0.25">
      <c r="A12" s="86">
        <v>50</v>
      </c>
      <c r="B12" s="56">
        <v>4.1999999999999997E-3</v>
      </c>
      <c r="C12" s="56">
        <v>5.6000000000000008E-3</v>
      </c>
      <c r="D12" s="28"/>
      <c r="E12" s="28"/>
    </row>
    <row r="13" spans="1:5" x14ac:dyDescent="0.25">
      <c r="A13" s="86">
        <v>55</v>
      </c>
      <c r="B13" s="56">
        <v>1.3999999999999999E-2</v>
      </c>
      <c r="C13" s="56">
        <v>1.0800000000000001E-2</v>
      </c>
      <c r="D13" s="28"/>
      <c r="E13" s="28"/>
    </row>
    <row r="14" spans="1:5" x14ac:dyDescent="0.25">
      <c r="A14" s="86">
        <v>60</v>
      </c>
      <c r="B14" s="56">
        <v>4.4000000000000004E-2</v>
      </c>
      <c r="C14" s="56">
        <v>1.4800000000000001E-2</v>
      </c>
      <c r="D14" s="28"/>
      <c r="E14" s="28"/>
    </row>
    <row r="21" spans="9:9" x14ac:dyDescent="0.25">
      <c r="I21" t="s">
        <v>134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7"/>
  <sheetViews>
    <sheetView workbookViewId="0">
      <selection activeCell="B3" sqref="B3"/>
    </sheetView>
  </sheetViews>
  <sheetFormatPr defaultRowHeight="15" x14ac:dyDescent="0.25"/>
  <cols>
    <col min="1" max="1" width="34.28515625" customWidth="1"/>
    <col min="2" max="5" width="42.5703125" customWidth="1"/>
    <col min="6" max="6" width="50.28515625" customWidth="1"/>
  </cols>
  <sheetData>
    <row r="1" spans="1:6" x14ac:dyDescent="0.25">
      <c r="A1" s="32" t="s">
        <v>12</v>
      </c>
    </row>
    <row r="2" spans="1:6" ht="15.75" x14ac:dyDescent="0.25">
      <c r="A2" s="19"/>
    </row>
    <row r="3" spans="1:6" ht="126" customHeight="1" x14ac:dyDescent="0.25">
      <c r="A3" s="1" t="s">
        <v>66</v>
      </c>
      <c r="B3" s="88" t="s">
        <v>144</v>
      </c>
      <c r="C3" s="14"/>
      <c r="D3" s="14"/>
      <c r="E3" s="14"/>
      <c r="F3" s="18"/>
    </row>
    <row r="5" spans="1:6" x14ac:dyDescent="0.25">
      <c r="A5" s="12"/>
      <c r="B5" s="44"/>
      <c r="C5" s="43"/>
      <c r="D5" s="43"/>
      <c r="E5" s="43"/>
    </row>
    <row r="7" spans="1:6" ht="51.75" customHeight="1" x14ac:dyDescent="0.25">
      <c r="A7" s="20"/>
      <c r="F7" s="18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B6"/>
  <sheetViews>
    <sheetView workbookViewId="0">
      <selection activeCell="C27" sqref="C27"/>
    </sheetView>
  </sheetViews>
  <sheetFormatPr defaultRowHeight="15" x14ac:dyDescent="0.25"/>
  <cols>
    <col min="1" max="1" width="20" customWidth="1"/>
    <col min="2" max="2" width="63.42578125" customWidth="1"/>
    <col min="3" max="3" width="26.5703125" customWidth="1"/>
  </cols>
  <sheetData>
    <row r="1" spans="1:2" x14ac:dyDescent="0.25">
      <c r="A1" s="32" t="s">
        <v>12</v>
      </c>
    </row>
    <row r="3" spans="1:2" x14ac:dyDescent="0.25">
      <c r="A3" s="6"/>
    </row>
    <row r="4" spans="1:2" ht="33" customHeight="1" x14ac:dyDescent="0.25">
      <c r="A4" s="4"/>
      <c r="B4" s="3"/>
    </row>
    <row r="5" spans="1:2" ht="64.5" customHeight="1" x14ac:dyDescent="0.25">
      <c r="A5" s="3"/>
      <c r="B5" s="90" t="s">
        <v>149</v>
      </c>
    </row>
    <row r="6" spans="1:2" ht="60" customHeight="1" x14ac:dyDescent="0.25">
      <c r="A6" s="4"/>
      <c r="B6" s="8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D32" sqref="D32"/>
    </sheetView>
  </sheetViews>
  <sheetFormatPr defaultRowHeight="15" x14ac:dyDescent="0.25"/>
  <sheetData>
    <row r="1" spans="1:8" x14ac:dyDescent="0.25">
      <c r="A1" s="32" t="s">
        <v>12</v>
      </c>
    </row>
    <row r="2" spans="1:8" x14ac:dyDescent="0.25">
      <c r="A2" s="51" t="s">
        <v>87</v>
      </c>
      <c r="B2" s="51" t="s">
        <v>89</v>
      </c>
    </row>
    <row r="3" spans="1:8" x14ac:dyDescent="0.25">
      <c r="A3" s="51" t="s">
        <v>88</v>
      </c>
      <c r="B3" s="51" t="s">
        <v>170</v>
      </c>
    </row>
    <row r="6" spans="1:8" x14ac:dyDescent="0.25">
      <c r="A6" s="80" t="s">
        <v>157</v>
      </c>
      <c r="B6" s="91" t="s">
        <v>164</v>
      </c>
      <c r="C6" s="91" t="s">
        <v>165</v>
      </c>
      <c r="D6" s="91" t="s">
        <v>166</v>
      </c>
      <c r="E6" s="91" t="s">
        <v>167</v>
      </c>
      <c r="F6" s="91" t="s">
        <v>171</v>
      </c>
      <c r="G6" s="91" t="s">
        <v>169</v>
      </c>
      <c r="H6" s="91" t="s">
        <v>168</v>
      </c>
    </row>
    <row r="7" spans="1:8" x14ac:dyDescent="0.25">
      <c r="A7" s="80" t="s">
        <v>158</v>
      </c>
      <c r="B7" s="91">
        <v>20</v>
      </c>
      <c r="C7" s="91">
        <v>0</v>
      </c>
      <c r="D7" s="91">
        <v>1</v>
      </c>
      <c r="E7" s="91">
        <v>3.2500000000000001E-2</v>
      </c>
      <c r="F7" s="91">
        <v>0.5</v>
      </c>
      <c r="G7" s="91">
        <v>50</v>
      </c>
      <c r="H7" s="91">
        <v>999</v>
      </c>
    </row>
    <row r="8" spans="1:8" x14ac:dyDescent="0.25">
      <c r="A8" s="80" t="s">
        <v>159</v>
      </c>
      <c r="B8" s="91">
        <v>20</v>
      </c>
      <c r="C8" s="91">
        <v>0</v>
      </c>
      <c r="D8" s="91">
        <v>1</v>
      </c>
      <c r="E8" s="91">
        <v>0.03</v>
      </c>
      <c r="F8" s="91">
        <v>0.55000000000000004</v>
      </c>
      <c r="G8" s="91">
        <v>50</v>
      </c>
      <c r="H8" s="91">
        <v>999</v>
      </c>
    </row>
    <row r="9" spans="1:8" x14ac:dyDescent="0.25">
      <c r="A9" s="80" t="s">
        <v>160</v>
      </c>
      <c r="B9" s="91">
        <v>10</v>
      </c>
      <c r="C9" s="91">
        <v>50</v>
      </c>
      <c r="D9" s="91">
        <v>1</v>
      </c>
      <c r="E9" s="91">
        <v>0.03</v>
      </c>
      <c r="F9" s="91">
        <v>0.6</v>
      </c>
      <c r="G9" s="91">
        <v>50</v>
      </c>
      <c r="H9" s="91">
        <v>10</v>
      </c>
    </row>
    <row r="10" spans="1:8" x14ac:dyDescent="0.25">
      <c r="A10" s="80" t="s">
        <v>161</v>
      </c>
      <c r="B10" s="91">
        <v>20</v>
      </c>
      <c r="C10" s="91">
        <v>0</v>
      </c>
      <c r="D10" s="91">
        <v>1</v>
      </c>
      <c r="E10" s="91">
        <v>0.03</v>
      </c>
      <c r="F10" s="91">
        <v>0.6</v>
      </c>
      <c r="G10" s="91">
        <v>50</v>
      </c>
      <c r="H10" s="91">
        <v>999</v>
      </c>
    </row>
    <row r="11" spans="1:8" x14ac:dyDescent="0.25">
      <c r="A11" s="80" t="s">
        <v>162</v>
      </c>
      <c r="B11" s="91">
        <v>20</v>
      </c>
      <c r="C11" s="91">
        <v>50</v>
      </c>
      <c r="D11" s="91">
        <v>1</v>
      </c>
      <c r="E11" s="91">
        <v>0.03</v>
      </c>
      <c r="F11" s="91">
        <v>0.6</v>
      </c>
      <c r="G11" s="91">
        <v>50</v>
      </c>
      <c r="H11" s="91">
        <v>20</v>
      </c>
    </row>
    <row r="12" spans="1:8" x14ac:dyDescent="0.25">
      <c r="A12" s="80" t="s">
        <v>163</v>
      </c>
      <c r="B12" s="91">
        <v>20</v>
      </c>
      <c r="C12" s="91">
        <v>50</v>
      </c>
      <c r="D12" s="91">
        <v>2</v>
      </c>
      <c r="E12" s="91">
        <v>0.03</v>
      </c>
      <c r="F12" s="91">
        <v>0.7</v>
      </c>
      <c r="G12" s="91">
        <v>50</v>
      </c>
      <c r="H12" s="91">
        <v>20</v>
      </c>
    </row>
  </sheetData>
  <hyperlinks>
    <hyperlink ref="A1" location="TOC!A1" display="TOC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"/>
  <sheetViews>
    <sheetView workbookViewId="0">
      <selection activeCell="A79" sqref="A79"/>
    </sheetView>
  </sheetViews>
  <sheetFormatPr defaultRowHeight="15" x14ac:dyDescent="0.25"/>
  <cols>
    <col min="1" max="1" width="24.28515625" customWidth="1"/>
    <col min="2" max="2" width="83.42578125" customWidth="1"/>
    <col min="3" max="3" width="101.7109375" customWidth="1"/>
  </cols>
  <sheetData>
    <row r="1" spans="1:2" ht="34.5" customHeight="1" x14ac:dyDescent="0.25">
      <c r="A1" s="1" t="s">
        <v>135</v>
      </c>
      <c r="B1" s="3" t="s">
        <v>136</v>
      </c>
    </row>
    <row r="2" spans="1:2" x14ac:dyDescent="0.25">
      <c r="A2" s="1"/>
      <c r="B2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workbookViewId="0">
      <selection activeCell="B6" sqref="B6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32" t="s">
        <v>12</v>
      </c>
    </row>
    <row r="3" spans="1:3" x14ac:dyDescent="0.25"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11" t="s">
        <v>8</v>
      </c>
      <c r="B5" t="s">
        <v>49</v>
      </c>
    </row>
    <row r="6" spans="1:3" ht="99" customHeight="1" x14ac:dyDescent="0.25">
      <c r="A6" s="11" t="s">
        <v>6</v>
      </c>
      <c r="B6" s="3" t="s">
        <v>77</v>
      </c>
    </row>
    <row r="7" spans="1:3" ht="268.5" customHeight="1" x14ac:dyDescent="0.25">
      <c r="A7" s="36" t="s">
        <v>7</v>
      </c>
      <c r="B7" s="3" t="s">
        <v>78</v>
      </c>
      <c r="C7" s="4"/>
    </row>
    <row r="8" spans="1:3" ht="403.5" customHeight="1" x14ac:dyDescent="0.25">
      <c r="A8" s="1" t="s">
        <v>2</v>
      </c>
      <c r="B8" s="47" t="s">
        <v>139</v>
      </c>
      <c r="C8" s="18"/>
    </row>
    <row r="9" spans="1:3" ht="70.5" customHeight="1" x14ac:dyDescent="0.25">
      <c r="A9" s="1" t="s">
        <v>3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"/>
  <sheetViews>
    <sheetView workbookViewId="0">
      <selection activeCell="B23" sqref="B23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32" t="s">
        <v>12</v>
      </c>
    </row>
    <row r="2" spans="1:3" x14ac:dyDescent="0.25">
      <c r="A2" s="32"/>
    </row>
    <row r="3" spans="1:3" x14ac:dyDescent="0.25">
      <c r="A3" s="32"/>
    </row>
    <row r="4" spans="1:3" x14ac:dyDescent="0.25">
      <c r="C4" s="6" t="s">
        <v>10</v>
      </c>
    </row>
    <row r="5" spans="1:3" ht="25.5" customHeight="1" x14ac:dyDescent="0.25">
      <c r="A5" s="9" t="s">
        <v>9</v>
      </c>
      <c r="B5" s="21">
        <v>7.4999999999999997E-2</v>
      </c>
    </row>
    <row r="6" spans="1:3" x14ac:dyDescent="0.25">
      <c r="A6" s="6"/>
    </row>
    <row r="7" spans="1:3" ht="105" customHeight="1" x14ac:dyDescent="0.25">
      <c r="A7" s="13" t="s">
        <v>80</v>
      </c>
      <c r="B7" s="3" t="s">
        <v>107</v>
      </c>
    </row>
    <row r="10" spans="1:3" ht="124.5" customHeight="1" x14ac:dyDescent="0.25">
      <c r="A10" s="17" t="s">
        <v>11</v>
      </c>
      <c r="B10" s="3" t="s">
        <v>138</v>
      </c>
    </row>
    <row r="12" spans="1:3" x14ac:dyDescent="0.25">
      <c r="A12" s="48" t="s">
        <v>81</v>
      </c>
      <c r="B12" s="48" t="s">
        <v>82</v>
      </c>
    </row>
    <row r="13" spans="1:3" x14ac:dyDescent="0.25">
      <c r="A13" s="6"/>
      <c r="C13" s="7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30"/>
  <sheetViews>
    <sheetView workbookViewId="0">
      <selection activeCell="A2" sqref="A2:B3"/>
    </sheetView>
  </sheetViews>
  <sheetFormatPr defaultRowHeight="15" x14ac:dyDescent="0.25"/>
  <cols>
    <col min="1" max="1" width="19.140625" customWidth="1"/>
    <col min="2" max="2" width="17.42578125" customWidth="1"/>
    <col min="3" max="3" width="14.5703125" customWidth="1"/>
  </cols>
  <sheetData>
    <row r="1" spans="1:2" x14ac:dyDescent="0.25">
      <c r="A1" s="32" t="s">
        <v>12</v>
      </c>
    </row>
    <row r="2" spans="1:2" x14ac:dyDescent="0.25">
      <c r="A2" s="51" t="s">
        <v>87</v>
      </c>
      <c r="B2" s="51" t="s">
        <v>89</v>
      </c>
    </row>
    <row r="3" spans="1:2" x14ac:dyDescent="0.25">
      <c r="A3" s="51" t="s">
        <v>88</v>
      </c>
      <c r="B3" s="51" t="s">
        <v>90</v>
      </c>
    </row>
    <row r="5" spans="1:2" ht="51" x14ac:dyDescent="0.25">
      <c r="A5" s="49" t="s">
        <v>83</v>
      </c>
      <c r="B5" s="50" t="s">
        <v>84</v>
      </c>
    </row>
    <row r="6" spans="1:2" x14ac:dyDescent="0.25">
      <c r="A6" s="52" t="s">
        <v>85</v>
      </c>
      <c r="B6" s="52" t="s">
        <v>86</v>
      </c>
    </row>
    <row r="7" spans="1:2" x14ac:dyDescent="0.25">
      <c r="A7" s="53">
        <v>0</v>
      </c>
      <c r="B7" s="54">
        <v>7.4999999999999997E-2</v>
      </c>
    </row>
    <row r="8" spans="1:2" x14ac:dyDescent="0.25">
      <c r="A8" s="55">
        <v>1</v>
      </c>
      <c r="B8" s="56">
        <v>6.5000000000000002E-2</v>
      </c>
    </row>
    <row r="9" spans="1:2" x14ac:dyDescent="0.25">
      <c r="A9" s="55">
        <v>2</v>
      </c>
      <c r="B9" s="56">
        <v>0.05</v>
      </c>
    </row>
    <row r="10" spans="1:2" x14ac:dyDescent="0.25">
      <c r="A10" s="55">
        <v>3</v>
      </c>
      <c r="B10" s="56">
        <v>4.7500000000000001E-2</v>
      </c>
    </row>
    <row r="11" spans="1:2" x14ac:dyDescent="0.25">
      <c r="A11" s="55">
        <v>4</v>
      </c>
      <c r="B11" s="56">
        <v>3.7499999999999999E-2</v>
      </c>
    </row>
    <row r="12" spans="1:2" x14ac:dyDescent="0.25">
      <c r="A12" s="55">
        <v>5</v>
      </c>
      <c r="B12" s="56">
        <v>0.03</v>
      </c>
    </row>
    <row r="13" spans="1:2" x14ac:dyDescent="0.25">
      <c r="A13" s="55">
        <v>6</v>
      </c>
      <c r="B13" s="56">
        <v>2.2499999999999999E-2</v>
      </c>
    </row>
    <row r="14" spans="1:2" x14ac:dyDescent="0.25">
      <c r="A14" s="55">
        <v>7</v>
      </c>
      <c r="B14" s="56">
        <v>0.02</v>
      </c>
    </row>
    <row r="15" spans="1:2" x14ac:dyDescent="0.25">
      <c r="A15" s="55">
        <v>8</v>
      </c>
      <c r="B15" s="56">
        <v>1.7500000000000002E-2</v>
      </c>
    </row>
    <row r="16" spans="1:2" x14ac:dyDescent="0.25">
      <c r="A16" s="55">
        <v>9</v>
      </c>
      <c r="B16" s="56">
        <v>1.7500000000000002E-2</v>
      </c>
    </row>
    <row r="17" spans="1:3" x14ac:dyDescent="0.25">
      <c r="A17" s="55">
        <v>10</v>
      </c>
      <c r="B17" s="56">
        <v>1.2500000000000001E-2</v>
      </c>
    </row>
    <row r="18" spans="1:3" x14ac:dyDescent="0.25">
      <c r="A18" s="55">
        <v>11</v>
      </c>
      <c r="B18" s="56">
        <v>7.4999999999999997E-3</v>
      </c>
    </row>
    <row r="19" spans="1:3" x14ac:dyDescent="0.25">
      <c r="A19" s="34"/>
      <c r="B19" s="24"/>
      <c r="C19" s="24"/>
    </row>
    <row r="20" spans="1:3" x14ac:dyDescent="0.25">
      <c r="B20" s="24"/>
      <c r="C20" s="24"/>
    </row>
    <row r="21" spans="1:3" x14ac:dyDescent="0.25">
      <c r="B21" s="24"/>
      <c r="C21" s="24"/>
    </row>
    <row r="22" spans="1:3" x14ac:dyDescent="0.25">
      <c r="B22" s="24"/>
      <c r="C22" s="24"/>
    </row>
    <row r="23" spans="1:3" x14ac:dyDescent="0.25">
      <c r="B23" s="24"/>
      <c r="C23" s="24"/>
    </row>
    <row r="24" spans="1:3" x14ac:dyDescent="0.25">
      <c r="B24" s="24"/>
      <c r="C24" s="24"/>
    </row>
    <row r="25" spans="1:3" x14ac:dyDescent="0.25">
      <c r="B25" s="24"/>
      <c r="C25" s="24"/>
    </row>
    <row r="26" spans="1:3" x14ac:dyDescent="0.25">
      <c r="B26" s="24"/>
      <c r="C26" s="24"/>
    </row>
    <row r="27" spans="1:3" x14ac:dyDescent="0.25">
      <c r="B27" s="24"/>
      <c r="C27" s="24"/>
    </row>
    <row r="28" spans="1:3" x14ac:dyDescent="0.25">
      <c r="B28" s="24"/>
      <c r="C28" s="24"/>
    </row>
    <row r="29" spans="1:3" x14ac:dyDescent="0.25">
      <c r="B29" s="24"/>
      <c r="C29" s="24"/>
    </row>
    <row r="30" spans="1:3" x14ac:dyDescent="0.25">
      <c r="B30" s="24"/>
      <c r="C30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16"/>
  <sheetViews>
    <sheetView tabSelected="1" workbookViewId="0">
      <selection activeCell="F21" sqref="F21"/>
    </sheetView>
  </sheetViews>
  <sheetFormatPr defaultRowHeight="15" x14ac:dyDescent="0.25"/>
  <cols>
    <col min="1" max="7" width="14.28515625" customWidth="1"/>
  </cols>
  <sheetData>
    <row r="1" spans="1:7" x14ac:dyDescent="0.25">
      <c r="A1" s="32" t="s">
        <v>12</v>
      </c>
    </row>
    <row r="2" spans="1:7" x14ac:dyDescent="0.25">
      <c r="A2" s="51" t="s">
        <v>87</v>
      </c>
      <c r="B2" s="51" t="s">
        <v>89</v>
      </c>
    </row>
    <row r="3" spans="1:7" x14ac:dyDescent="0.25">
      <c r="A3" s="51" t="s">
        <v>88</v>
      </c>
      <c r="B3" s="51" t="s">
        <v>186</v>
      </c>
    </row>
    <row r="5" spans="1:7" x14ac:dyDescent="0.25">
      <c r="B5" s="29"/>
      <c r="D5" s="30"/>
      <c r="E5" s="30"/>
      <c r="G5" s="30"/>
    </row>
    <row r="6" spans="1:7" x14ac:dyDescent="0.25">
      <c r="A6" s="80" t="s">
        <v>173</v>
      </c>
      <c r="B6" s="80" t="s">
        <v>174</v>
      </c>
      <c r="C6" s="80" t="s">
        <v>175</v>
      </c>
      <c r="D6" s="80" t="s">
        <v>176</v>
      </c>
      <c r="E6" s="80" t="s">
        <v>177</v>
      </c>
      <c r="F6" s="80" t="s">
        <v>178</v>
      </c>
      <c r="G6" s="80" t="s">
        <v>179</v>
      </c>
    </row>
    <row r="7" spans="1:7" x14ac:dyDescent="0.25">
      <c r="A7" s="80" t="s">
        <v>180</v>
      </c>
      <c r="B7" s="102">
        <v>40360</v>
      </c>
      <c r="C7" s="80">
        <v>30</v>
      </c>
      <c r="D7" s="103">
        <v>0</v>
      </c>
      <c r="E7" s="103">
        <v>0</v>
      </c>
      <c r="F7" s="103">
        <v>25</v>
      </c>
      <c r="G7" s="103">
        <v>0</v>
      </c>
    </row>
    <row r="8" spans="1:7" x14ac:dyDescent="0.25">
      <c r="A8" s="80" t="s">
        <v>181</v>
      </c>
      <c r="B8" s="102">
        <v>40725</v>
      </c>
      <c r="C8" s="80">
        <v>30</v>
      </c>
      <c r="D8" s="103">
        <v>0</v>
      </c>
      <c r="E8" s="103">
        <v>0</v>
      </c>
      <c r="F8" s="103">
        <v>26</v>
      </c>
      <c r="G8" s="103">
        <v>0</v>
      </c>
    </row>
    <row r="9" spans="1:7" x14ac:dyDescent="0.25">
      <c r="A9" s="80" t="s">
        <v>182</v>
      </c>
      <c r="B9" s="102">
        <v>40725</v>
      </c>
      <c r="C9" s="80">
        <v>15</v>
      </c>
      <c r="D9" s="103">
        <v>0</v>
      </c>
      <c r="E9" s="103">
        <v>0</v>
      </c>
      <c r="F9" s="103">
        <v>11</v>
      </c>
      <c r="G9" s="103">
        <v>0</v>
      </c>
    </row>
    <row r="10" spans="1:7" x14ac:dyDescent="0.25">
      <c r="A10" s="80" t="s">
        <v>183</v>
      </c>
      <c r="B10" s="102">
        <v>40725</v>
      </c>
      <c r="C10" s="80">
        <v>15</v>
      </c>
      <c r="D10" s="103">
        <v>0</v>
      </c>
      <c r="E10" s="103">
        <v>0</v>
      </c>
      <c r="F10" s="103">
        <v>11</v>
      </c>
      <c r="G10" s="103">
        <v>0</v>
      </c>
    </row>
    <row r="11" spans="1:7" x14ac:dyDescent="0.25">
      <c r="A11" s="80" t="s">
        <v>181</v>
      </c>
      <c r="B11" s="102">
        <v>41091</v>
      </c>
      <c r="C11" s="80">
        <v>30</v>
      </c>
      <c r="D11" s="103">
        <v>0</v>
      </c>
      <c r="E11" s="103">
        <v>0</v>
      </c>
      <c r="F11" s="103">
        <v>27</v>
      </c>
      <c r="G11" s="103">
        <v>0</v>
      </c>
    </row>
    <row r="12" spans="1:7" x14ac:dyDescent="0.25">
      <c r="A12" s="80" t="s">
        <v>181</v>
      </c>
      <c r="B12" s="102">
        <v>41456</v>
      </c>
      <c r="C12" s="80">
        <v>30</v>
      </c>
      <c r="D12" s="103">
        <v>0</v>
      </c>
      <c r="E12" s="103">
        <v>0</v>
      </c>
      <c r="F12" s="103">
        <v>28</v>
      </c>
      <c r="G12" s="103">
        <v>0</v>
      </c>
    </row>
    <row r="13" spans="1:7" x14ac:dyDescent="0.25">
      <c r="A13" s="80" t="s">
        <v>184</v>
      </c>
      <c r="B13" s="102">
        <v>41821</v>
      </c>
      <c r="C13" s="80">
        <v>30</v>
      </c>
      <c r="D13" s="103">
        <v>0</v>
      </c>
      <c r="E13" s="103">
        <v>0</v>
      </c>
      <c r="F13" s="103">
        <v>29</v>
      </c>
      <c r="G13" s="103">
        <v>0</v>
      </c>
    </row>
    <row r="14" spans="1:7" ht="21" customHeight="1" x14ac:dyDescent="0.25">
      <c r="A14" s="80" t="s">
        <v>184</v>
      </c>
      <c r="B14" s="102">
        <v>42186</v>
      </c>
      <c r="C14" s="80">
        <v>20</v>
      </c>
      <c r="D14" s="103">
        <v>0</v>
      </c>
      <c r="E14" s="103">
        <v>0</v>
      </c>
      <c r="F14" s="103">
        <v>20</v>
      </c>
      <c r="G14" s="103">
        <v>0</v>
      </c>
    </row>
    <row r="15" spans="1:7" x14ac:dyDescent="0.25">
      <c r="A15" s="80" t="s">
        <v>182</v>
      </c>
      <c r="B15" s="102">
        <v>42186</v>
      </c>
      <c r="C15" s="80">
        <v>20</v>
      </c>
      <c r="D15" s="103">
        <v>0</v>
      </c>
      <c r="E15" s="103">
        <v>0</v>
      </c>
      <c r="F15" s="103">
        <v>20</v>
      </c>
      <c r="G15" s="103">
        <v>0</v>
      </c>
    </row>
    <row r="16" spans="1:7" x14ac:dyDescent="0.25">
      <c r="A16" t="s">
        <v>185</v>
      </c>
      <c r="E16" s="30"/>
      <c r="G16" s="30"/>
    </row>
  </sheetData>
  <hyperlinks>
    <hyperlink ref="A1" location="TOC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K45" sqref="K45"/>
    </sheetView>
  </sheetViews>
  <sheetFormatPr defaultRowHeight="15" x14ac:dyDescent="0.25"/>
  <cols>
    <col min="2" max="2" width="16.28515625" style="31" bestFit="1" customWidth="1"/>
    <col min="3" max="3" width="10" customWidth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51"/>
  <sheetViews>
    <sheetView zoomScaleNormal="100" workbookViewId="0">
      <selection activeCell="F7" sqref="F7"/>
    </sheetView>
  </sheetViews>
  <sheetFormatPr defaultRowHeight="15" x14ac:dyDescent="0.25"/>
  <cols>
    <col min="1" max="1" width="26.28515625" style="2" customWidth="1"/>
    <col min="2" max="3" width="33.7109375" style="10" customWidth="1"/>
    <col min="4" max="4" width="33.7109375" customWidth="1"/>
    <col min="5" max="5" width="27.7109375" customWidth="1"/>
    <col min="6" max="6" width="34.85546875" customWidth="1"/>
    <col min="7" max="7" width="40.85546875" customWidth="1"/>
  </cols>
  <sheetData>
    <row r="1" spans="1:9" x14ac:dyDescent="0.25">
      <c r="A1" s="45" t="s">
        <v>12</v>
      </c>
      <c r="B1" s="37"/>
      <c r="C1" s="37"/>
    </row>
    <row r="2" spans="1:9" x14ac:dyDescent="0.25">
      <c r="B2" s="9"/>
      <c r="C2" s="9"/>
      <c r="D2" s="6"/>
    </row>
    <row r="3" spans="1:9" x14ac:dyDescent="0.25">
      <c r="B3" s="1" t="s">
        <v>50</v>
      </c>
      <c r="C3" s="36" t="s">
        <v>51</v>
      </c>
      <c r="D3" s="36" t="s">
        <v>52</v>
      </c>
      <c r="E3" s="36" t="s">
        <v>53</v>
      </c>
      <c r="F3" s="36" t="s">
        <v>54</v>
      </c>
      <c r="G3" s="36" t="s">
        <v>55</v>
      </c>
    </row>
    <row r="4" spans="1:9" x14ac:dyDescent="0.25">
      <c r="A4" s="13" t="s">
        <v>4</v>
      </c>
      <c r="B4" s="1"/>
      <c r="C4" s="1"/>
    </row>
    <row r="5" spans="1:9" ht="102" customHeight="1" x14ac:dyDescent="0.25">
      <c r="A5" s="41" t="s">
        <v>56</v>
      </c>
      <c r="B5" s="94" t="s">
        <v>58</v>
      </c>
      <c r="C5" s="95"/>
      <c r="D5" s="92" t="s">
        <v>57</v>
      </c>
      <c r="E5" s="92"/>
      <c r="F5" s="92"/>
      <c r="G5" s="42" t="s">
        <v>79</v>
      </c>
      <c r="H5" s="42"/>
      <c r="I5" s="42"/>
    </row>
    <row r="6" spans="1:9" ht="63" customHeight="1" x14ac:dyDescent="0.25">
      <c r="A6" s="41" t="s">
        <v>118</v>
      </c>
      <c r="B6" s="47" t="s">
        <v>119</v>
      </c>
      <c r="C6" s="47" t="s">
        <v>119</v>
      </c>
      <c r="D6" s="46" t="s">
        <v>120</v>
      </c>
      <c r="E6" s="47" t="s">
        <v>119</v>
      </c>
      <c r="F6" s="96" t="s">
        <v>121</v>
      </c>
      <c r="G6" s="96"/>
      <c r="H6" s="42"/>
      <c r="I6" s="42"/>
    </row>
    <row r="7" spans="1:9" ht="60" customHeight="1" x14ac:dyDescent="0.25">
      <c r="A7" s="41" t="s">
        <v>106</v>
      </c>
      <c r="B7" s="40"/>
      <c r="C7" s="40"/>
    </row>
    <row r="8" spans="1:9" x14ac:dyDescent="0.25">
      <c r="A8" s="13"/>
    </row>
    <row r="9" spans="1:9" ht="105" customHeight="1" x14ac:dyDescent="0.25">
      <c r="A9" s="13" t="s">
        <v>60</v>
      </c>
      <c r="B9" s="38" t="s">
        <v>61</v>
      </c>
      <c r="C9" s="38" t="s">
        <v>62</v>
      </c>
      <c r="D9" s="93" t="s">
        <v>63</v>
      </c>
      <c r="E9" s="93"/>
      <c r="F9" s="38" t="s">
        <v>64</v>
      </c>
      <c r="G9" s="38" t="s">
        <v>65</v>
      </c>
    </row>
    <row r="10" spans="1:9" ht="135" customHeight="1" x14ac:dyDescent="0.25">
      <c r="A10" s="68" t="s">
        <v>154</v>
      </c>
      <c r="B10" s="97" t="s">
        <v>156</v>
      </c>
      <c r="C10" s="97"/>
      <c r="D10" s="97" t="s">
        <v>155</v>
      </c>
      <c r="E10" s="97"/>
      <c r="F10" s="97"/>
      <c r="G10" s="97"/>
    </row>
    <row r="11" spans="1:9" x14ac:dyDescent="0.25">
      <c r="A11" s="13"/>
      <c r="B11" s="37"/>
      <c r="C11" s="37"/>
    </row>
    <row r="12" spans="1:9" ht="123" customHeight="1" x14ac:dyDescent="0.25">
      <c r="A12" s="68" t="s">
        <v>122</v>
      </c>
      <c r="B12" s="93" t="s">
        <v>108</v>
      </c>
      <c r="C12" s="95"/>
      <c r="D12" s="93" t="s">
        <v>109</v>
      </c>
      <c r="E12" s="93"/>
      <c r="F12" s="93" t="s">
        <v>110</v>
      </c>
      <c r="G12" s="93"/>
    </row>
    <row r="13" spans="1:9" x14ac:dyDescent="0.25">
      <c r="A13" s="13"/>
      <c r="B13" s="37"/>
      <c r="C13" s="37"/>
    </row>
    <row r="14" spans="1:9" x14ac:dyDescent="0.25">
      <c r="A14" s="13"/>
      <c r="B14" s="37"/>
      <c r="C14" s="37"/>
      <c r="D14" s="39"/>
    </row>
    <row r="15" spans="1:9" x14ac:dyDescent="0.25">
      <c r="A15" s="13"/>
      <c r="B15" s="37"/>
      <c r="C15" s="37"/>
    </row>
    <row r="16" spans="1:9" x14ac:dyDescent="0.25">
      <c r="A16" s="13"/>
      <c r="B16" s="37"/>
      <c r="C16" s="37"/>
    </row>
    <row r="17" spans="1:3" x14ac:dyDescent="0.25">
      <c r="A17" s="13"/>
      <c r="B17" s="37"/>
      <c r="C17" s="37"/>
    </row>
    <row r="18" spans="1:3" x14ac:dyDescent="0.25">
      <c r="A18" s="13"/>
      <c r="B18" s="37"/>
      <c r="C18" s="37"/>
    </row>
    <row r="19" spans="1:3" x14ac:dyDescent="0.25">
      <c r="A19" s="13"/>
      <c r="B19" s="37"/>
      <c r="C19" s="37"/>
    </row>
    <row r="20" spans="1:3" x14ac:dyDescent="0.25">
      <c r="A20" s="13"/>
      <c r="B20" s="37"/>
      <c r="C20" s="37"/>
    </row>
    <row r="21" spans="1:3" x14ac:dyDescent="0.25">
      <c r="A21" s="13"/>
      <c r="B21" s="37"/>
      <c r="C21" s="37"/>
    </row>
    <row r="22" spans="1:3" x14ac:dyDescent="0.25">
      <c r="A22" s="13"/>
      <c r="B22" s="37"/>
      <c r="C22" s="37"/>
    </row>
    <row r="23" spans="1:3" x14ac:dyDescent="0.25">
      <c r="A23" s="13" t="s">
        <v>59</v>
      </c>
    </row>
    <row r="24" spans="1:3" x14ac:dyDescent="0.25">
      <c r="A24" s="13"/>
    </row>
    <row r="25" spans="1:3" x14ac:dyDescent="0.25">
      <c r="A25" s="13"/>
    </row>
    <row r="26" spans="1:3" x14ac:dyDescent="0.25">
      <c r="A26" s="13"/>
    </row>
    <row r="27" spans="1:3" x14ac:dyDescent="0.25">
      <c r="A27" s="13"/>
    </row>
    <row r="28" spans="1:3" x14ac:dyDescent="0.25">
      <c r="A28" s="13"/>
    </row>
    <row r="29" spans="1:3" x14ac:dyDescent="0.25">
      <c r="A29" s="13"/>
    </row>
    <row r="30" spans="1:3" x14ac:dyDescent="0.25">
      <c r="A30" s="13"/>
    </row>
    <row r="31" spans="1:3" x14ac:dyDescent="0.25">
      <c r="A31" s="13"/>
    </row>
    <row r="32" spans="1:3" x14ac:dyDescent="0.25">
      <c r="A32" s="13"/>
    </row>
    <row r="33" spans="1:4" x14ac:dyDescent="0.25">
      <c r="A33" s="13"/>
    </row>
    <row r="34" spans="1:4" x14ac:dyDescent="0.25">
      <c r="A34" s="13"/>
    </row>
    <row r="35" spans="1:4" x14ac:dyDescent="0.25">
      <c r="A35" s="13"/>
    </row>
    <row r="36" spans="1:4" x14ac:dyDescent="0.25">
      <c r="A36" s="13"/>
    </row>
    <row r="37" spans="1:4" ht="18" customHeight="1" x14ac:dyDescent="0.25"/>
    <row r="38" spans="1:4" ht="18" customHeight="1" x14ac:dyDescent="0.25"/>
    <row r="39" spans="1:4" ht="18" customHeight="1" x14ac:dyDescent="0.25"/>
    <row r="40" spans="1:4" ht="18" customHeight="1" x14ac:dyDescent="0.25"/>
    <row r="41" spans="1:4" ht="18" customHeight="1" x14ac:dyDescent="0.25"/>
    <row r="42" spans="1:4" ht="18" customHeight="1" x14ac:dyDescent="0.25"/>
    <row r="43" spans="1:4" ht="18" customHeight="1" x14ac:dyDescent="0.25"/>
    <row r="45" spans="1:4" x14ac:dyDescent="0.25">
      <c r="A45" s="13"/>
    </row>
    <row r="46" spans="1:4" ht="18" customHeight="1" x14ac:dyDescent="0.25">
      <c r="D46" s="4"/>
    </row>
    <row r="51" spans="2:2" x14ac:dyDescent="0.25">
      <c r="B51" s="15"/>
    </row>
  </sheetData>
  <mergeCells count="9">
    <mergeCell ref="D5:F5"/>
    <mergeCell ref="D9:E9"/>
    <mergeCell ref="B5:C5"/>
    <mergeCell ref="B12:C12"/>
    <mergeCell ref="D12:E12"/>
    <mergeCell ref="F12:G12"/>
    <mergeCell ref="F6:G6"/>
    <mergeCell ref="B10:C10"/>
    <mergeCell ref="D10:G10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TOC</vt:lpstr>
      <vt:lpstr>Tier.param</vt:lpstr>
      <vt:lpstr>Overview</vt:lpstr>
      <vt:lpstr>FundingPolicy</vt:lpstr>
      <vt:lpstr>Assumptions</vt:lpstr>
      <vt:lpstr>SalaryGrowth</vt:lpstr>
      <vt:lpstr>Init_amort</vt:lpstr>
      <vt:lpstr>External_Fund</vt:lpstr>
      <vt:lpstr>Ret_sum</vt:lpstr>
      <vt:lpstr>Ret_dec</vt:lpstr>
      <vt:lpstr>Ret_bfactor</vt:lpstr>
      <vt:lpstr>Term_sum</vt:lpstr>
      <vt:lpstr>Term_dec1</vt:lpstr>
      <vt:lpstr>Term_dec2</vt:lpstr>
      <vt:lpstr>Disb_sum</vt:lpstr>
      <vt:lpstr>Disb_dec</vt:lpstr>
      <vt:lpstr>Death_sum</vt:lpstr>
      <vt:lpstr>Death_dec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2016-05-05T20:37:18Z</dcterms:modified>
</cp:coreProperties>
</file>