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" sheetId="6" r:id="rId5"/>
    <sheet name="Sheet2" sheetId="4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6" i="1" l="1"/>
  <c r="AE17" i="1"/>
  <c r="AE18" i="1"/>
  <c r="AE19" i="1"/>
  <c r="AE20" i="1"/>
  <c r="F5" i="6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C12" i="6" l="1"/>
  <c r="E12" i="6" s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B5" i="4" l="1"/>
  <c r="B4" i="4"/>
  <c r="B3" i="4"/>
  <c r="B6" i="4" s="1"/>
  <c r="F15" i="2"/>
  <c r="F16" i="2"/>
  <c r="G16" i="2"/>
  <c r="G3" i="2" l="1"/>
  <c r="F3" i="2" l="1"/>
</calcChain>
</file>

<file path=xl/sharedStrings.xml><?xml version="1.0" encoding="utf-8"?>
<sst xmlns="http://schemas.openxmlformats.org/spreadsheetml/2006/main" count="263" uniqueCount="113">
  <si>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</si>
  <si>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</si>
  <si>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</si>
  <si>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</si>
  <si>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</si>
  <si>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</si>
  <si>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</si>
  <si>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</si>
  <si>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</si>
  <si>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</si>
  <si>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</si>
  <si>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</si>
  <si>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</si>
  <si>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</si>
  <si>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</si>
  <si>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</si>
  <si>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</si>
  <si>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</si>
  <si>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</si>
  <si>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</si>
  <si>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</si>
  <si>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</si>
  <si>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</si>
  <si>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</si>
  <si>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</si>
  <si>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</si>
  <si>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</si>
  <si>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</si>
  <si>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</si>
  <si>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</si>
  <si>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</si>
  <si>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</si>
  <si>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</si>
  <si>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</si>
  <si>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</si>
  <si>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</si>
  <si>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</si>
  <si>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</si>
  <si>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</si>
  <si>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</si>
  <si>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</si>
  <si>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t5</t>
  </si>
  <si>
    <t>RS1.t5</t>
  </si>
  <si>
    <t>F</t>
  </si>
  <si>
    <t>wf_growth</t>
  </si>
  <si>
    <t>no_entrance</t>
  </si>
  <si>
    <t>T</t>
  </si>
  <si>
    <t>nyear.override</t>
  </si>
  <si>
    <t>useAVamort</t>
  </si>
  <si>
    <t>RS.closed</t>
  </si>
  <si>
    <t>Retirees</t>
  </si>
  <si>
    <t>disability</t>
  </si>
  <si>
    <t>Ben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</si>
  <si>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</si>
  <si>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</si>
  <si>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</si>
  <si>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</si>
  <si>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</si>
  <si>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</si>
  <si>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</si>
  <si>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</si>
  <si>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</si>
  <si>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</si>
  <si>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</si>
  <si>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</si>
  <si>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</si>
  <si>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</si>
  <si>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</si>
  <si>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</si>
  <si>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</si>
  <si>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</si>
  <si>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</si>
  <si>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</si>
  <si>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</si>
  <si>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</si>
  <si>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</si>
  <si>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</si>
  <si>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</si>
  <si>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</si>
  <si>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</si>
  <si>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</si>
  <si>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</si>
  <si>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</si>
  <si>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</si>
  <si>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</si>
  <si>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</si>
  <si>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</si>
  <si>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</si>
  <si>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</si>
  <si>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</si>
  <si>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</si>
  <si>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</si>
  <si>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</si>
  <si>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</si>
  <si>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</si>
  <si>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</si>
  <si>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</si>
  <si>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</si>
  <si>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>closed_RS1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</si>
  <si>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</si>
  <si>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</si>
  <si>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</si>
  <si>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</si>
  <si>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</si>
  <si>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</si>
  <si>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</si>
  <si>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</si>
  <si>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</si>
  <si>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</si>
  <si>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</si>
  <si>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</si>
  <si>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</si>
  <si>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ERC_cap_NC50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</si>
</sst>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342900</xdr:colOff>
      <xdr:row>4</xdr:row>
      <xdr:rowOff>38100</xdr:rowOff>
    </xdr:from>
    <xdr:to>
      <xdr:col>51</xdr:col>
      <xdr:colOff>150976</xdr:colOff>
      <xdr:row>10</xdr:row>
      <xdr:rowOff>133195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03350" y="80010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26"/>
  <sheetViews>
    <sheetView tabSelected="1" workbookViewId="0">
      <selection activeCell="D31" sqref="D31"/>
    </sheetView>
  </sheetViews>
  <sheetFormatPr defaultRowHeight="15" x14ac:dyDescent="0.25"/>
  <cols>
    <col min="1" max="1" width="21.140625" customWidth="1"/>
    <col min="2" max="6" width="24.5703125" customWidth="1"/>
    <col min="7" max="7" width="15.140625" customWidth="1"/>
    <col min="8" max="8" width="21.140625" customWidth="1"/>
    <col min="9" max="9" width="17.42578125" customWidth="1"/>
    <col min="10" max="11" width="24.5703125" customWidth="1"/>
    <col min="12" max="12" width="12.28515625" customWidth="1"/>
    <col min="13" max="13" width="15.7109375" customWidth="1"/>
    <col min="14" max="14" width="15.140625" customWidth="1"/>
    <col min="15" max="15" width="11.42578125" customWidth="1"/>
    <col min="16" max="17" width="14.28515625" customWidth="1"/>
    <col min="19" max="19" width="15.7109375" customWidth="1"/>
    <col min="21" max="21" width="14" customWidth="1"/>
    <col min="22" max="22" width="13.42578125" customWidth="1"/>
    <col min="23" max="23" width="12.5703125" customWidth="1"/>
    <col min="24" max="24" width="14.85546875" customWidth="1"/>
  </cols>
  <sheetData>
    <row r="4" spans="1:31" s="1" customFormat="1" x14ac:dyDescent="0.25">
      <c r="A4" s="1" t="s">
        <v>0</v>
      </c>
      <c r="B4" s="1" t="s">
        <v>17</v>
      </c>
      <c r="C4" s="1" t="s">
        <v>39</v>
      </c>
      <c r="D4" s="1" t="s">
        <v>16</v>
      </c>
      <c r="E4" s="1" t="s">
        <v>48</v>
      </c>
      <c r="F4" s="1" t="s">
        <v>53</v>
      </c>
      <c r="G4" s="1" t="s">
        <v>47</v>
      </c>
      <c r="H4" s="1" t="s">
        <v>106</v>
      </c>
      <c r="I4" s="1" t="s">
        <v>112</v>
      </c>
      <c r="J4" s="1" t="s">
        <v>77</v>
      </c>
      <c r="K4" s="1" t="s">
        <v>100</v>
      </c>
      <c r="L4" s="3" t="s">
        <v>18</v>
      </c>
      <c r="M4" s="3" t="s">
        <v>5</v>
      </c>
      <c r="N4" s="3" t="s">
        <v>6</v>
      </c>
      <c r="O4" s="3" t="s">
        <v>7</v>
      </c>
      <c r="P4" s="3" t="s">
        <v>8</v>
      </c>
      <c r="Q4" s="4" t="s">
        <v>14</v>
      </c>
      <c r="R4" s="4" t="s">
        <v>12</v>
      </c>
      <c r="S4" s="4" t="s">
        <v>13</v>
      </c>
      <c r="T4" s="4" t="s">
        <v>15</v>
      </c>
      <c r="U4" s="6" t="s">
        <v>44</v>
      </c>
      <c r="V4" s="6" t="s">
        <v>45</v>
      </c>
      <c r="W4" s="5" t="s">
        <v>28</v>
      </c>
      <c r="X4" s="5" t="s">
        <v>30</v>
      </c>
      <c r="Y4" s="5" t="s">
        <v>9</v>
      </c>
      <c r="Z4" s="5" t="s">
        <v>10</v>
      </c>
      <c r="AA4" s="5" t="s">
        <v>11</v>
      </c>
      <c r="AB4" s="11" t="s">
        <v>54</v>
      </c>
      <c r="AC4" s="11" t="s">
        <v>55</v>
      </c>
      <c r="AD4" s="11" t="s">
        <v>56</v>
      </c>
      <c r="AE4" s="11" t="s">
        <v>57</v>
      </c>
    </row>
    <row r="5" spans="1:31" x14ac:dyDescent="0.25">
      <c r="A5" t="s">
        <v>95</v>
      </c>
      <c r="C5" t="s">
        <v>40</v>
      </c>
      <c r="D5" t="b">
        <v>0</v>
      </c>
      <c r="E5" t="b">
        <v>1</v>
      </c>
      <c r="F5" t="b">
        <v>1</v>
      </c>
      <c r="G5">
        <v>0</v>
      </c>
      <c r="H5" t="b">
        <v>0</v>
      </c>
      <c r="I5" t="b">
        <v>0</v>
      </c>
      <c r="J5" t="b">
        <v>1</v>
      </c>
      <c r="K5" t="b">
        <v>1</v>
      </c>
      <c r="L5" t="s">
        <v>4</v>
      </c>
      <c r="M5">
        <v>0.14000000000000001</v>
      </c>
      <c r="N5">
        <v>0.14000000000000001</v>
      </c>
      <c r="O5" t="b">
        <v>1</v>
      </c>
      <c r="P5" t="b">
        <v>1</v>
      </c>
      <c r="Q5" t="s">
        <v>32</v>
      </c>
      <c r="R5">
        <v>20</v>
      </c>
      <c r="S5">
        <v>0.04</v>
      </c>
      <c r="T5">
        <v>7</v>
      </c>
      <c r="U5">
        <v>0</v>
      </c>
      <c r="V5" t="s">
        <v>43</v>
      </c>
      <c r="W5" t="s">
        <v>31</v>
      </c>
      <c r="X5" t="s">
        <v>95</v>
      </c>
      <c r="Y5">
        <v>7.4999999999999997E-2</v>
      </c>
      <c r="Z5">
        <v>8.5300000000000001E-2</v>
      </c>
      <c r="AA5" s="7">
        <v>0.16</v>
      </c>
      <c r="AB5" t="s">
        <v>58</v>
      </c>
      <c r="AC5" t="s">
        <v>58</v>
      </c>
      <c r="AD5">
        <v>0.94599999999999995</v>
      </c>
      <c r="AE5">
        <v>0.91500000000000004</v>
      </c>
    </row>
    <row r="6" spans="1:31" x14ac:dyDescent="0.25">
      <c r="AA6" s="7"/>
    </row>
    <row r="7" spans="1:31" x14ac:dyDescent="0.25">
      <c r="A7" t="s">
        <v>23</v>
      </c>
      <c r="C7" t="s">
        <v>40</v>
      </c>
      <c r="D7" t="b">
        <v>0</v>
      </c>
      <c r="E7" t="b">
        <v>1</v>
      </c>
      <c r="F7" t="b">
        <v>1</v>
      </c>
      <c r="G7">
        <v>0</v>
      </c>
      <c r="H7" t="b">
        <v>0</v>
      </c>
      <c r="I7" t="b">
        <v>0</v>
      </c>
      <c r="J7" t="b">
        <v>1</v>
      </c>
      <c r="K7" t="b">
        <v>1</v>
      </c>
      <c r="L7" t="s">
        <v>4</v>
      </c>
      <c r="M7">
        <v>0.14000000000000001</v>
      </c>
      <c r="N7">
        <v>0.14000000000000001</v>
      </c>
      <c r="O7" t="b">
        <v>1</v>
      </c>
      <c r="P7" t="b">
        <v>1</v>
      </c>
      <c r="Q7" t="s">
        <v>32</v>
      </c>
      <c r="R7">
        <v>20</v>
      </c>
      <c r="S7">
        <v>0.04</v>
      </c>
      <c r="T7">
        <v>7</v>
      </c>
      <c r="U7">
        <v>0</v>
      </c>
      <c r="V7" t="s">
        <v>43</v>
      </c>
      <c r="W7" t="s">
        <v>31</v>
      </c>
      <c r="X7" t="s">
        <v>23</v>
      </c>
      <c r="Y7">
        <v>7.4999999999999997E-2</v>
      </c>
      <c r="Z7">
        <v>8.5300000000000001E-2</v>
      </c>
      <c r="AA7" s="7">
        <v>0.16</v>
      </c>
      <c r="AB7" t="s">
        <v>58</v>
      </c>
      <c r="AC7" t="s">
        <v>58</v>
      </c>
      <c r="AD7">
        <v>0.94599999999999995</v>
      </c>
      <c r="AE7">
        <v>0.91500000000000004</v>
      </c>
    </row>
    <row r="8" spans="1:31" x14ac:dyDescent="0.25">
      <c r="A8" t="s">
        <v>24</v>
      </c>
      <c r="C8" t="s">
        <v>40</v>
      </c>
      <c r="D8" t="b">
        <v>0</v>
      </c>
      <c r="E8" t="b">
        <v>1</v>
      </c>
      <c r="F8" t="b">
        <v>1</v>
      </c>
      <c r="G8">
        <v>0</v>
      </c>
      <c r="H8" t="b">
        <v>0</v>
      </c>
      <c r="I8" t="b">
        <v>0</v>
      </c>
      <c r="J8" t="b">
        <v>1</v>
      </c>
      <c r="K8" t="b">
        <v>1</v>
      </c>
      <c r="L8" t="s">
        <v>4</v>
      </c>
      <c r="M8">
        <v>0.14000000000000001</v>
      </c>
      <c r="N8">
        <v>0.14000000000000001</v>
      </c>
      <c r="O8" t="b">
        <v>1</v>
      </c>
      <c r="P8" t="b">
        <v>1</v>
      </c>
      <c r="Q8" t="s">
        <v>32</v>
      </c>
      <c r="R8">
        <v>20</v>
      </c>
      <c r="S8">
        <v>0.04</v>
      </c>
      <c r="T8">
        <v>7</v>
      </c>
      <c r="U8">
        <v>0</v>
      </c>
      <c r="V8" t="s">
        <v>43</v>
      </c>
      <c r="W8" t="s">
        <v>31</v>
      </c>
      <c r="X8" t="s">
        <v>24</v>
      </c>
      <c r="Y8">
        <v>7.4999999999999997E-2</v>
      </c>
      <c r="Z8">
        <v>7.7499999999999999E-2</v>
      </c>
      <c r="AA8" s="7">
        <v>0.1</v>
      </c>
      <c r="AB8" t="s">
        <v>58</v>
      </c>
      <c r="AC8" t="s">
        <v>58</v>
      </c>
      <c r="AD8">
        <v>0.94599999999999995</v>
      </c>
      <c r="AE8">
        <v>0.91500000000000004</v>
      </c>
    </row>
    <row r="9" spans="1:31" x14ac:dyDescent="0.25">
      <c r="A9" t="s">
        <v>25</v>
      </c>
      <c r="C9" t="s">
        <v>40</v>
      </c>
      <c r="D9" t="b">
        <v>0</v>
      </c>
      <c r="E9" t="b">
        <v>1</v>
      </c>
      <c r="F9" t="b">
        <v>1</v>
      </c>
      <c r="G9">
        <v>0</v>
      </c>
      <c r="H9" t="b">
        <v>0</v>
      </c>
      <c r="I9" t="b">
        <v>0</v>
      </c>
      <c r="J9" t="b">
        <v>1</v>
      </c>
      <c r="K9" t="b">
        <v>1</v>
      </c>
      <c r="L9" t="s">
        <v>4</v>
      </c>
      <c r="M9">
        <v>0.14000000000000001</v>
      </c>
      <c r="N9">
        <v>0.14000000000000001</v>
      </c>
      <c r="O9" t="b">
        <v>1</v>
      </c>
      <c r="P9" t="b">
        <v>1</v>
      </c>
      <c r="Q9" t="s">
        <v>32</v>
      </c>
      <c r="R9">
        <v>20</v>
      </c>
      <c r="S9">
        <v>0.04</v>
      </c>
      <c r="T9">
        <v>7</v>
      </c>
      <c r="U9">
        <v>0</v>
      </c>
      <c r="V9" t="s">
        <v>43</v>
      </c>
      <c r="W9" t="s">
        <v>31</v>
      </c>
      <c r="X9" t="s">
        <v>25</v>
      </c>
      <c r="Y9">
        <v>7.4999999999999997E-2</v>
      </c>
      <c r="Z9">
        <v>8.5300000000000001E-2</v>
      </c>
      <c r="AA9" s="7">
        <v>0.16</v>
      </c>
      <c r="AB9" t="s">
        <v>58</v>
      </c>
      <c r="AC9" t="s">
        <v>58</v>
      </c>
      <c r="AD9">
        <v>0.94599999999999995</v>
      </c>
      <c r="AE9">
        <v>0.91500000000000004</v>
      </c>
    </row>
    <row r="10" spans="1:31" x14ac:dyDescent="0.25">
      <c r="A10" t="s">
        <v>26</v>
      </c>
      <c r="C10" t="s">
        <v>40</v>
      </c>
      <c r="D10" t="b">
        <v>0</v>
      </c>
      <c r="E10" t="b">
        <v>1</v>
      </c>
      <c r="F10" t="b">
        <v>1</v>
      </c>
      <c r="G10">
        <v>0</v>
      </c>
      <c r="H10" t="b">
        <v>0</v>
      </c>
      <c r="I10" t="b">
        <v>0</v>
      </c>
      <c r="J10" t="b">
        <v>1</v>
      </c>
      <c r="K10" t="b">
        <v>1</v>
      </c>
      <c r="L10" t="s">
        <v>4</v>
      </c>
      <c r="M10">
        <v>0.14000000000000001</v>
      </c>
      <c r="N10">
        <v>0.14000000000000001</v>
      </c>
      <c r="O10" t="b">
        <v>1</v>
      </c>
      <c r="P10" t="b">
        <v>1</v>
      </c>
      <c r="Q10" t="s">
        <v>32</v>
      </c>
      <c r="R10">
        <v>20</v>
      </c>
      <c r="S10">
        <v>0.04</v>
      </c>
      <c r="T10">
        <v>7</v>
      </c>
      <c r="U10">
        <v>0</v>
      </c>
      <c r="V10" t="s">
        <v>43</v>
      </c>
      <c r="W10" t="s">
        <v>31</v>
      </c>
      <c r="X10" t="s">
        <v>26</v>
      </c>
      <c r="Y10">
        <v>7.4999999999999997E-2</v>
      </c>
      <c r="Z10">
        <v>7.7499999999999999E-2</v>
      </c>
      <c r="AA10" s="7">
        <v>0.1</v>
      </c>
      <c r="AB10" t="s">
        <v>58</v>
      </c>
      <c r="AC10" t="s">
        <v>58</v>
      </c>
      <c r="AD10">
        <v>0.94599999999999995</v>
      </c>
      <c r="AE10">
        <v>0.91500000000000004</v>
      </c>
    </row>
    <row r="11" spans="1:31" x14ac:dyDescent="0.25">
      <c r="A11" t="s">
        <v>27</v>
      </c>
      <c r="C11" t="s">
        <v>40</v>
      </c>
      <c r="D11" t="b">
        <v>0</v>
      </c>
      <c r="E11" t="b">
        <v>1</v>
      </c>
      <c r="F11" t="b">
        <v>1</v>
      </c>
      <c r="G11">
        <v>0</v>
      </c>
      <c r="H11" t="b">
        <v>0</v>
      </c>
      <c r="I11" t="b">
        <v>0</v>
      </c>
      <c r="J11" t="b">
        <v>1</v>
      </c>
      <c r="K11" t="b">
        <v>1</v>
      </c>
      <c r="L11" t="s">
        <v>4</v>
      </c>
      <c r="M11">
        <v>0.14000000000000001</v>
      </c>
      <c r="N11">
        <v>0.14000000000000001</v>
      </c>
      <c r="O11" t="b">
        <v>1</v>
      </c>
      <c r="P11" t="b">
        <v>1</v>
      </c>
      <c r="Q11" t="s">
        <v>32</v>
      </c>
      <c r="R11">
        <v>20</v>
      </c>
      <c r="S11">
        <v>0.04</v>
      </c>
      <c r="T11">
        <v>7</v>
      </c>
      <c r="U11">
        <v>0</v>
      </c>
      <c r="V11" t="s">
        <v>43</v>
      </c>
      <c r="W11" t="s">
        <v>31</v>
      </c>
      <c r="X11" t="s">
        <v>27</v>
      </c>
      <c r="Y11">
        <v>7.4999999999999997E-2</v>
      </c>
      <c r="Z11">
        <v>7.7499999999999999E-2</v>
      </c>
      <c r="AA11" s="7">
        <v>0.1</v>
      </c>
      <c r="AB11" t="s">
        <v>58</v>
      </c>
      <c r="AC11" t="s">
        <v>58</v>
      </c>
      <c r="AD11">
        <v>0.94599999999999995</v>
      </c>
      <c r="AE11">
        <v>0.91500000000000004</v>
      </c>
    </row>
    <row r="13" spans="1:31" x14ac:dyDescent="0.25">
      <c r="A13" t="s">
        <v>42</v>
      </c>
      <c r="C13" t="s">
        <v>41</v>
      </c>
      <c r="D13" t="b">
        <v>0</v>
      </c>
      <c r="E13" t="b">
        <v>1</v>
      </c>
      <c r="F13" t="b">
        <v>0</v>
      </c>
      <c r="G13">
        <v>0</v>
      </c>
      <c r="H13" t="b">
        <v>0</v>
      </c>
      <c r="I13" t="b">
        <v>0</v>
      </c>
      <c r="J13" t="b">
        <v>0</v>
      </c>
      <c r="K13" t="b">
        <v>0</v>
      </c>
      <c r="L13" t="s">
        <v>4</v>
      </c>
      <c r="M13">
        <v>0.14000000000000001</v>
      </c>
      <c r="N13">
        <v>0.14000000000000001</v>
      </c>
      <c r="O13" t="b">
        <v>1</v>
      </c>
      <c r="P13" t="b">
        <v>1</v>
      </c>
      <c r="Q13" t="s">
        <v>32</v>
      </c>
      <c r="R13">
        <v>20</v>
      </c>
      <c r="S13">
        <v>0.04</v>
      </c>
      <c r="T13">
        <v>7</v>
      </c>
      <c r="U13">
        <v>0</v>
      </c>
      <c r="V13" t="s">
        <v>43</v>
      </c>
      <c r="W13" t="s">
        <v>31</v>
      </c>
      <c r="X13" t="s">
        <v>23</v>
      </c>
      <c r="Y13">
        <v>7.4999999999999997E-2</v>
      </c>
      <c r="Z13">
        <v>8.5300000000000001E-2</v>
      </c>
      <c r="AA13" s="7">
        <v>0.16</v>
      </c>
      <c r="AB13" t="s">
        <v>58</v>
      </c>
      <c r="AC13" t="s">
        <v>58</v>
      </c>
      <c r="AD13">
        <v>0.94599999999999995</v>
      </c>
      <c r="AE13">
        <v>0.91500000000000004</v>
      </c>
    </row>
    <row r="14" spans="1:31" x14ac:dyDescent="0.25">
      <c r="A14" t="s">
        <v>98</v>
      </c>
      <c r="C14" t="s">
        <v>40</v>
      </c>
      <c r="D14" t="b">
        <v>0</v>
      </c>
      <c r="E14" t="b">
        <v>1</v>
      </c>
      <c r="F14" t="b">
        <v>1</v>
      </c>
      <c r="G14">
        <v>70</v>
      </c>
      <c r="H14" t="b">
        <v>0</v>
      </c>
      <c r="I14" t="b">
        <v>0</v>
      </c>
      <c r="J14" t="b">
        <v>1</v>
      </c>
      <c r="K14" t="b">
        <v>1</v>
      </c>
      <c r="L14" t="s">
        <v>4</v>
      </c>
      <c r="M14">
        <v>0.14000000000000001</v>
      </c>
      <c r="N14">
        <v>0.14000000000000001</v>
      </c>
      <c r="O14" t="b">
        <v>0</v>
      </c>
      <c r="P14" t="b">
        <v>1</v>
      </c>
      <c r="Q14" t="s">
        <v>32</v>
      </c>
      <c r="R14">
        <v>20</v>
      </c>
      <c r="S14">
        <v>0.04</v>
      </c>
      <c r="T14">
        <v>7</v>
      </c>
      <c r="U14">
        <v>0</v>
      </c>
      <c r="V14" t="s">
        <v>46</v>
      </c>
      <c r="W14" t="s">
        <v>59</v>
      </c>
      <c r="X14" t="s">
        <v>23</v>
      </c>
      <c r="Y14">
        <v>7.4999999999999997E-2</v>
      </c>
      <c r="Z14">
        <v>8.2199999999999995E-2</v>
      </c>
      <c r="AA14" s="7">
        <v>0.12</v>
      </c>
      <c r="AB14" t="s">
        <v>58</v>
      </c>
      <c r="AC14" t="s">
        <v>58</v>
      </c>
      <c r="AD14">
        <v>0.94599999999999995</v>
      </c>
      <c r="AE14">
        <v>0.91500000000000004</v>
      </c>
    </row>
    <row r="15" spans="1:31" x14ac:dyDescent="0.25">
      <c r="AA15" s="7"/>
    </row>
    <row r="16" spans="1:31" x14ac:dyDescent="0.25">
      <c r="A16" t="s">
        <v>101</v>
      </c>
      <c r="C16" t="s">
        <v>40</v>
      </c>
      <c r="D16" t="b">
        <v>0</v>
      </c>
      <c r="E16" t="b">
        <v>1</v>
      </c>
      <c r="F16" t="b">
        <v>1</v>
      </c>
      <c r="G16">
        <v>0</v>
      </c>
      <c r="H16" t="b">
        <v>0</v>
      </c>
      <c r="I16" t="b">
        <v>0</v>
      </c>
      <c r="J16" t="b">
        <v>1</v>
      </c>
      <c r="K16" t="b">
        <v>1</v>
      </c>
      <c r="L16" t="s">
        <v>4</v>
      </c>
      <c r="M16">
        <v>0.14000000000000001</v>
      </c>
      <c r="N16">
        <v>0.14000000000000001</v>
      </c>
      <c r="O16" t="b">
        <v>1</v>
      </c>
      <c r="P16" t="b">
        <v>1</v>
      </c>
      <c r="Q16" t="s">
        <v>32</v>
      </c>
      <c r="R16">
        <v>20</v>
      </c>
      <c r="S16">
        <v>0.04</v>
      </c>
      <c r="T16">
        <v>7</v>
      </c>
      <c r="U16">
        <v>0</v>
      </c>
      <c r="V16" t="s">
        <v>43</v>
      </c>
      <c r="W16" t="s">
        <v>31</v>
      </c>
      <c r="X16" t="s">
        <v>23</v>
      </c>
      <c r="Y16">
        <v>7.4999999999999997E-2</v>
      </c>
      <c r="Z16">
        <v>8.5300000000000001E-2</v>
      </c>
      <c r="AA16" s="7">
        <v>0.16</v>
      </c>
      <c r="AB16" t="s">
        <v>58</v>
      </c>
      <c r="AC16" t="s">
        <v>58</v>
      </c>
      <c r="AD16">
        <v>0.75</v>
      </c>
      <c r="AE16">
        <f>AD16*0.968</f>
        <v>0.72599999999999998</v>
      </c>
    </row>
    <row r="17" spans="1:31" x14ac:dyDescent="0.25">
      <c r="A17" t="s">
        <v>102</v>
      </c>
      <c r="C17" t="s">
        <v>40</v>
      </c>
      <c r="D17" t="b">
        <v>0</v>
      </c>
      <c r="E17" t="b">
        <v>1</v>
      </c>
      <c r="F17" t="b">
        <v>1</v>
      </c>
      <c r="G17">
        <v>0</v>
      </c>
      <c r="H17" t="b">
        <v>0</v>
      </c>
      <c r="I17" t="b">
        <v>0</v>
      </c>
      <c r="J17" t="b">
        <v>1</v>
      </c>
      <c r="K17" t="b">
        <v>1</v>
      </c>
      <c r="L17" t="s">
        <v>4</v>
      </c>
      <c r="M17">
        <v>0.14000000000000001</v>
      </c>
      <c r="N17">
        <v>0.14000000000000001</v>
      </c>
      <c r="O17" t="b">
        <v>1</v>
      </c>
      <c r="P17" t="b">
        <v>1</v>
      </c>
      <c r="Q17" t="s">
        <v>32</v>
      </c>
      <c r="R17">
        <v>20</v>
      </c>
      <c r="S17">
        <v>0.04</v>
      </c>
      <c r="T17">
        <v>7</v>
      </c>
      <c r="U17">
        <v>0</v>
      </c>
      <c r="V17" t="s">
        <v>43</v>
      </c>
      <c r="W17" t="s">
        <v>31</v>
      </c>
      <c r="X17" t="s">
        <v>24</v>
      </c>
      <c r="Y17">
        <v>7.4999999999999997E-2</v>
      </c>
      <c r="Z17">
        <v>7.7499999999999999E-2</v>
      </c>
      <c r="AA17" s="7">
        <v>0.1</v>
      </c>
      <c r="AB17" t="s">
        <v>58</v>
      </c>
      <c r="AC17" t="s">
        <v>58</v>
      </c>
      <c r="AD17">
        <v>0.75</v>
      </c>
      <c r="AE17">
        <f t="shared" ref="AE17:AE20" si="0">AD17*0.968</f>
        <v>0.72599999999999998</v>
      </c>
    </row>
    <row r="18" spans="1:31" x14ac:dyDescent="0.25">
      <c r="A18" t="s">
        <v>104</v>
      </c>
      <c r="C18" t="s">
        <v>40</v>
      </c>
      <c r="D18" t="b">
        <v>0</v>
      </c>
      <c r="E18" t="b">
        <v>1</v>
      </c>
      <c r="F18" t="b">
        <v>1</v>
      </c>
      <c r="G18">
        <v>0</v>
      </c>
      <c r="H18" t="b">
        <v>0</v>
      </c>
      <c r="I18" t="b">
        <v>0</v>
      </c>
      <c r="J18" t="b">
        <v>1</v>
      </c>
      <c r="K18" t="b">
        <v>1</v>
      </c>
      <c r="L18" t="s">
        <v>4</v>
      </c>
      <c r="M18">
        <v>0.14000000000000001</v>
      </c>
      <c r="N18">
        <v>0.14000000000000001</v>
      </c>
      <c r="O18" t="b">
        <v>1</v>
      </c>
      <c r="P18" t="b">
        <v>1</v>
      </c>
      <c r="Q18" t="s">
        <v>32</v>
      </c>
      <c r="R18">
        <v>20</v>
      </c>
      <c r="S18">
        <v>0.04</v>
      </c>
      <c r="T18">
        <v>7</v>
      </c>
      <c r="U18">
        <v>0</v>
      </c>
      <c r="V18" t="s">
        <v>43</v>
      </c>
      <c r="W18" t="s">
        <v>31</v>
      </c>
      <c r="X18" t="s">
        <v>25</v>
      </c>
      <c r="Y18">
        <v>7.4999999999999997E-2</v>
      </c>
      <c r="Z18">
        <v>8.5300000000000001E-2</v>
      </c>
      <c r="AA18" s="7">
        <v>0.16</v>
      </c>
      <c r="AB18" t="s">
        <v>58</v>
      </c>
      <c r="AC18" t="s">
        <v>58</v>
      </c>
      <c r="AD18">
        <v>0.75</v>
      </c>
      <c r="AE18">
        <f t="shared" si="0"/>
        <v>0.72599999999999998</v>
      </c>
    </row>
    <row r="19" spans="1:31" x14ac:dyDescent="0.25">
      <c r="A19" t="s">
        <v>105</v>
      </c>
      <c r="C19" t="s">
        <v>40</v>
      </c>
      <c r="D19" t="b">
        <v>0</v>
      </c>
      <c r="E19" t="b">
        <v>1</v>
      </c>
      <c r="F19" t="b">
        <v>1</v>
      </c>
      <c r="G19">
        <v>0</v>
      </c>
      <c r="H19" t="b">
        <v>0</v>
      </c>
      <c r="I19" t="b">
        <v>0</v>
      </c>
      <c r="J19" t="b">
        <v>1</v>
      </c>
      <c r="K19" t="b">
        <v>1</v>
      </c>
      <c r="L19" t="s">
        <v>4</v>
      </c>
      <c r="M19">
        <v>0.14000000000000001</v>
      </c>
      <c r="N19">
        <v>0.14000000000000001</v>
      </c>
      <c r="O19" t="b">
        <v>1</v>
      </c>
      <c r="P19" t="b">
        <v>1</v>
      </c>
      <c r="Q19" t="s">
        <v>32</v>
      </c>
      <c r="R19">
        <v>20</v>
      </c>
      <c r="S19">
        <v>0.04</v>
      </c>
      <c r="T19">
        <v>7</v>
      </c>
      <c r="U19">
        <v>0</v>
      </c>
      <c r="V19" t="s">
        <v>43</v>
      </c>
      <c r="W19" t="s">
        <v>31</v>
      </c>
      <c r="X19" t="s">
        <v>26</v>
      </c>
      <c r="Y19">
        <v>7.4999999999999997E-2</v>
      </c>
      <c r="Z19">
        <v>7.7499999999999999E-2</v>
      </c>
      <c r="AA19" s="7">
        <v>0.1</v>
      </c>
      <c r="AB19" t="s">
        <v>58</v>
      </c>
      <c r="AC19" t="s">
        <v>58</v>
      </c>
      <c r="AD19">
        <v>0.75</v>
      </c>
      <c r="AE19">
        <f t="shared" si="0"/>
        <v>0.72599999999999998</v>
      </c>
    </row>
    <row r="20" spans="1:31" x14ac:dyDescent="0.25">
      <c r="A20" t="s">
        <v>103</v>
      </c>
      <c r="C20" t="s">
        <v>40</v>
      </c>
      <c r="D20" t="b">
        <v>0</v>
      </c>
      <c r="E20" t="b">
        <v>1</v>
      </c>
      <c r="F20" t="b">
        <v>1</v>
      </c>
      <c r="G20">
        <v>0</v>
      </c>
      <c r="H20" t="b">
        <v>0</v>
      </c>
      <c r="I20" t="b">
        <v>0</v>
      </c>
      <c r="J20" t="b">
        <v>1</v>
      </c>
      <c r="K20" t="b">
        <v>1</v>
      </c>
      <c r="L20" t="s">
        <v>4</v>
      </c>
      <c r="M20">
        <v>0.14000000000000001</v>
      </c>
      <c r="N20">
        <v>0.14000000000000001</v>
      </c>
      <c r="O20" t="b">
        <v>1</v>
      </c>
      <c r="P20" t="b">
        <v>1</v>
      </c>
      <c r="Q20" t="s">
        <v>32</v>
      </c>
      <c r="R20">
        <v>20</v>
      </c>
      <c r="S20">
        <v>0.04</v>
      </c>
      <c r="T20">
        <v>7</v>
      </c>
      <c r="U20">
        <v>0</v>
      </c>
      <c r="V20" t="s">
        <v>43</v>
      </c>
      <c r="W20" t="s">
        <v>31</v>
      </c>
      <c r="X20" t="s">
        <v>27</v>
      </c>
      <c r="Y20">
        <v>7.4999999999999997E-2</v>
      </c>
      <c r="Z20">
        <v>7.7499999999999999E-2</v>
      </c>
      <c r="AA20" s="7">
        <v>0.1</v>
      </c>
      <c r="AB20" t="s">
        <v>58</v>
      </c>
      <c r="AC20" t="s">
        <v>58</v>
      </c>
      <c r="AD20">
        <v>0.75</v>
      </c>
      <c r="AE20">
        <f t="shared" si="0"/>
        <v>0.72599999999999998</v>
      </c>
    </row>
    <row r="22" spans="1:31" x14ac:dyDescent="0.25">
      <c r="A22" t="s">
        <v>107</v>
      </c>
      <c r="C22" t="s">
        <v>40</v>
      </c>
      <c r="D22" t="b">
        <v>1</v>
      </c>
      <c r="E22" t="b">
        <v>1</v>
      </c>
      <c r="F22" t="b">
        <v>1</v>
      </c>
      <c r="G22">
        <v>0</v>
      </c>
      <c r="H22" t="b">
        <v>1</v>
      </c>
      <c r="I22" t="b">
        <v>1</v>
      </c>
      <c r="J22" t="b">
        <v>1</v>
      </c>
      <c r="K22" t="b">
        <v>1</v>
      </c>
      <c r="L22" t="s">
        <v>4</v>
      </c>
      <c r="M22">
        <v>0.14000000000000001</v>
      </c>
      <c r="N22">
        <v>0.14000000000000001</v>
      </c>
      <c r="O22" t="b">
        <v>1</v>
      </c>
      <c r="P22" t="b">
        <v>1</v>
      </c>
      <c r="Q22" t="s">
        <v>32</v>
      </c>
      <c r="R22">
        <v>20</v>
      </c>
      <c r="S22">
        <v>0.04</v>
      </c>
      <c r="T22">
        <v>7</v>
      </c>
      <c r="U22">
        <v>0</v>
      </c>
      <c r="V22" t="s">
        <v>43</v>
      </c>
      <c r="W22" t="s">
        <v>31</v>
      </c>
      <c r="X22" t="s">
        <v>23</v>
      </c>
      <c r="Y22">
        <v>7.4999999999999997E-2</v>
      </c>
      <c r="Z22">
        <v>8.5300000000000001E-2</v>
      </c>
      <c r="AA22" s="7">
        <v>0.16</v>
      </c>
      <c r="AB22" t="s">
        <v>58</v>
      </c>
      <c r="AC22" t="s">
        <v>58</v>
      </c>
      <c r="AD22">
        <v>0.94599999999999995</v>
      </c>
      <c r="AE22">
        <v>0.91500000000000004</v>
      </c>
    </row>
    <row r="23" spans="1:31" x14ac:dyDescent="0.25">
      <c r="A23" t="s">
        <v>108</v>
      </c>
      <c r="C23" t="s">
        <v>40</v>
      </c>
      <c r="D23" t="b">
        <v>1</v>
      </c>
      <c r="E23" t="b">
        <v>1</v>
      </c>
      <c r="F23" t="b">
        <v>1</v>
      </c>
      <c r="G23">
        <v>0</v>
      </c>
      <c r="H23" t="b">
        <v>1</v>
      </c>
      <c r="I23" t="b">
        <v>1</v>
      </c>
      <c r="J23" t="b">
        <v>1</v>
      </c>
      <c r="K23" t="b">
        <v>1</v>
      </c>
      <c r="L23" t="s">
        <v>4</v>
      </c>
      <c r="M23">
        <v>0.14000000000000001</v>
      </c>
      <c r="N23">
        <v>0.14000000000000001</v>
      </c>
      <c r="O23" t="b">
        <v>1</v>
      </c>
      <c r="P23" t="b">
        <v>1</v>
      </c>
      <c r="Q23" t="s">
        <v>32</v>
      </c>
      <c r="R23">
        <v>20</v>
      </c>
      <c r="S23">
        <v>0.04</v>
      </c>
      <c r="T23">
        <v>7</v>
      </c>
      <c r="U23">
        <v>0</v>
      </c>
      <c r="V23" t="s">
        <v>43</v>
      </c>
      <c r="W23" t="s">
        <v>31</v>
      </c>
      <c r="X23" t="s">
        <v>24</v>
      </c>
      <c r="Y23">
        <v>7.4999999999999997E-2</v>
      </c>
      <c r="Z23">
        <v>7.7499999999999999E-2</v>
      </c>
      <c r="AA23" s="7">
        <v>0.1</v>
      </c>
      <c r="AB23" t="s">
        <v>58</v>
      </c>
      <c r="AC23" t="s">
        <v>58</v>
      </c>
      <c r="AD23">
        <v>0.94599999999999995</v>
      </c>
      <c r="AE23">
        <v>0.91500000000000004</v>
      </c>
    </row>
    <row r="24" spans="1:31" x14ac:dyDescent="0.25">
      <c r="A24" t="s">
        <v>109</v>
      </c>
      <c r="C24" t="s">
        <v>40</v>
      </c>
      <c r="D24" t="b">
        <v>1</v>
      </c>
      <c r="E24" t="b">
        <v>1</v>
      </c>
      <c r="F24" t="b">
        <v>1</v>
      </c>
      <c r="G24">
        <v>0</v>
      </c>
      <c r="H24" t="b">
        <v>1</v>
      </c>
      <c r="I24" t="b">
        <v>1</v>
      </c>
      <c r="J24" t="b">
        <v>1</v>
      </c>
      <c r="K24" t="b">
        <v>1</v>
      </c>
      <c r="L24" t="s">
        <v>4</v>
      </c>
      <c r="M24">
        <v>0.14000000000000001</v>
      </c>
      <c r="N24">
        <v>0.14000000000000001</v>
      </c>
      <c r="O24" t="b">
        <v>1</v>
      </c>
      <c r="P24" t="b">
        <v>1</v>
      </c>
      <c r="Q24" t="s">
        <v>32</v>
      </c>
      <c r="R24">
        <v>20</v>
      </c>
      <c r="S24">
        <v>0.04</v>
      </c>
      <c r="T24">
        <v>7</v>
      </c>
      <c r="U24">
        <v>0</v>
      </c>
      <c r="V24" t="s">
        <v>43</v>
      </c>
      <c r="W24" t="s">
        <v>31</v>
      </c>
      <c r="X24" t="s">
        <v>25</v>
      </c>
      <c r="Y24">
        <v>7.4999999999999997E-2</v>
      </c>
      <c r="Z24">
        <v>8.5300000000000001E-2</v>
      </c>
      <c r="AA24" s="7">
        <v>0.16</v>
      </c>
      <c r="AB24" t="s">
        <v>58</v>
      </c>
      <c r="AC24" t="s">
        <v>58</v>
      </c>
      <c r="AD24">
        <v>0.94599999999999995</v>
      </c>
      <c r="AE24">
        <v>0.91500000000000004</v>
      </c>
    </row>
    <row r="25" spans="1:31" x14ac:dyDescent="0.25">
      <c r="A25" t="s">
        <v>110</v>
      </c>
      <c r="C25" t="s">
        <v>40</v>
      </c>
      <c r="D25" t="b">
        <v>1</v>
      </c>
      <c r="E25" t="b">
        <v>1</v>
      </c>
      <c r="F25" t="b">
        <v>1</v>
      </c>
      <c r="G25">
        <v>0</v>
      </c>
      <c r="H25" t="b">
        <v>1</v>
      </c>
      <c r="I25" t="b">
        <v>1</v>
      </c>
      <c r="J25" t="b">
        <v>1</v>
      </c>
      <c r="K25" t="b">
        <v>1</v>
      </c>
      <c r="L25" t="s">
        <v>4</v>
      </c>
      <c r="M25">
        <v>0.14000000000000001</v>
      </c>
      <c r="N25">
        <v>0.14000000000000001</v>
      </c>
      <c r="O25" t="b">
        <v>1</v>
      </c>
      <c r="P25" t="b">
        <v>1</v>
      </c>
      <c r="Q25" t="s">
        <v>32</v>
      </c>
      <c r="R25">
        <v>20</v>
      </c>
      <c r="S25">
        <v>0.04</v>
      </c>
      <c r="T25">
        <v>7</v>
      </c>
      <c r="U25">
        <v>0</v>
      </c>
      <c r="V25" t="s">
        <v>43</v>
      </c>
      <c r="W25" t="s">
        <v>31</v>
      </c>
      <c r="X25" t="s">
        <v>26</v>
      </c>
      <c r="Y25">
        <v>7.4999999999999997E-2</v>
      </c>
      <c r="Z25">
        <v>7.7499999999999999E-2</v>
      </c>
      <c r="AA25" s="7">
        <v>0.1</v>
      </c>
      <c r="AB25" t="s">
        <v>58</v>
      </c>
      <c r="AC25" t="s">
        <v>58</v>
      </c>
      <c r="AD25">
        <v>0.94599999999999995</v>
      </c>
      <c r="AE25">
        <v>0.91500000000000004</v>
      </c>
    </row>
    <row r="26" spans="1:31" x14ac:dyDescent="0.25">
      <c r="A26" t="s">
        <v>111</v>
      </c>
      <c r="C26" t="s">
        <v>40</v>
      </c>
      <c r="D26" t="b">
        <v>1</v>
      </c>
      <c r="E26" t="b">
        <v>1</v>
      </c>
      <c r="F26" t="b">
        <v>1</v>
      </c>
      <c r="G26">
        <v>0</v>
      </c>
      <c r="H26" t="b">
        <v>1</v>
      </c>
      <c r="I26" t="b">
        <v>1</v>
      </c>
      <c r="J26" t="b">
        <v>1</v>
      </c>
      <c r="K26" t="b">
        <v>1</v>
      </c>
      <c r="L26" t="s">
        <v>4</v>
      </c>
      <c r="M26">
        <v>0.14000000000000001</v>
      </c>
      <c r="N26">
        <v>0.14000000000000001</v>
      </c>
      <c r="O26" t="b">
        <v>1</v>
      </c>
      <c r="P26" t="b">
        <v>1</v>
      </c>
      <c r="Q26" t="s">
        <v>32</v>
      </c>
      <c r="R26">
        <v>20</v>
      </c>
      <c r="S26">
        <v>0.04</v>
      </c>
      <c r="T26">
        <v>7</v>
      </c>
      <c r="U26">
        <v>0</v>
      </c>
      <c r="V26" t="s">
        <v>43</v>
      </c>
      <c r="W26" t="s">
        <v>31</v>
      </c>
      <c r="X26" t="s">
        <v>27</v>
      </c>
      <c r="Y26">
        <v>7.4999999999999997E-2</v>
      </c>
      <c r="Z26">
        <v>7.7499999999999999E-2</v>
      </c>
      <c r="AA26" s="7">
        <v>0.1</v>
      </c>
      <c r="AB26" t="s">
        <v>58</v>
      </c>
      <c r="AC26" t="s">
        <v>58</v>
      </c>
      <c r="AD26">
        <v>0.94599999999999995</v>
      </c>
      <c r="AE26">
        <v>0.91500000000000004</v>
      </c>
    </row>
  </sheetData>
  <dataValidations count="2">
    <dataValidation type="list" allowBlank="1" showInputMessage="1" showErrorMessage="1" sqref="E5:F11 H13:K20 D5:D21 H22:K26 H5:K11 E13:F20 D22:F26">
      <formula1>"TRUE, FALSE"</formula1>
    </dataValidation>
    <dataValidation type="list" allowBlank="1" showInputMessage="1" showErrorMessage="1" sqref="W5:W11 W13:W20 W22:W26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4" sqref="C4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56" sqref="E5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95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96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97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49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49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67" sqref="B6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66</v>
      </c>
    </row>
    <row r="2" spans="1:7" x14ac:dyDescent="0.25">
      <c r="A2" s="29" t="s">
        <v>67</v>
      </c>
      <c r="B2" s="29" t="s">
        <v>75</v>
      </c>
    </row>
    <row r="3" spans="1:7" x14ac:dyDescent="0.25">
      <c r="A3" s="29" t="s">
        <v>68</v>
      </c>
      <c r="B3" s="29" t="s">
        <v>76</v>
      </c>
    </row>
    <row r="5" spans="1:7" ht="58.5" x14ac:dyDescent="0.25">
      <c r="B5" s="12" t="s">
        <v>60</v>
      </c>
      <c r="C5" s="13" t="s">
        <v>61</v>
      </c>
      <c r="D5" s="13" t="s">
        <v>62</v>
      </c>
      <c r="E5" s="13" t="s">
        <v>63</v>
      </c>
      <c r="F5" s="13" t="s">
        <v>64</v>
      </c>
      <c r="G5" s="13" t="s">
        <v>65</v>
      </c>
    </row>
    <row r="6" spans="1:7" ht="19.5" x14ac:dyDescent="0.25">
      <c r="B6" s="26" t="s">
        <v>69</v>
      </c>
      <c r="C6" s="27" t="s">
        <v>70</v>
      </c>
      <c r="D6" s="27" t="s">
        <v>71</v>
      </c>
      <c r="E6" s="27" t="s">
        <v>72</v>
      </c>
      <c r="F6" s="27" t="s">
        <v>73</v>
      </c>
      <c r="G6" s="27" t="s">
        <v>74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99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"/>
  <sheetViews>
    <sheetView workbookViewId="0">
      <selection activeCell="B9" sqref="B9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78</v>
      </c>
      <c r="D2" s="31" t="s">
        <v>79</v>
      </c>
      <c r="E2" s="31" t="s">
        <v>80</v>
      </c>
      <c r="F2" s="31" t="s">
        <v>81</v>
      </c>
      <c r="G2" s="31" t="s">
        <v>82</v>
      </c>
    </row>
    <row r="3" spans="2:7" ht="15.75" thickBot="1" x14ac:dyDescent="0.3">
      <c r="B3" s="34" t="s">
        <v>83</v>
      </c>
      <c r="C3" s="31">
        <v>12.3</v>
      </c>
      <c r="D3" s="31">
        <v>11.49</v>
      </c>
      <c r="E3" s="33">
        <f>D3/C3</f>
        <v>0.93414634146341458</v>
      </c>
      <c r="F3" s="31">
        <f>12.36+0.26</f>
        <v>12.62</v>
      </c>
      <c r="G3" s="33">
        <f>F3/C3</f>
        <v>1.0260162601626015</v>
      </c>
    </row>
    <row r="4" spans="2:7" ht="15.75" thickBot="1" x14ac:dyDescent="0.3">
      <c r="B4" s="34" t="s">
        <v>84</v>
      </c>
      <c r="C4" s="31">
        <v>10.1</v>
      </c>
      <c r="D4" s="31">
        <v>9.6790000000000003</v>
      </c>
      <c r="E4" s="33">
        <f t="shared" ref="E4:E14" si="0">D4/C4</f>
        <v>0.95831683168316839</v>
      </c>
      <c r="F4" s="31">
        <v>10.050000000000001</v>
      </c>
      <c r="G4" s="33">
        <f t="shared" ref="G4:G14" si="1">F4/C4</f>
        <v>0.99504950495049516</v>
      </c>
    </row>
    <row r="5" spans="2:7" ht="15.75" thickBot="1" x14ac:dyDescent="0.3">
      <c r="B5" s="31" t="s">
        <v>85</v>
      </c>
      <c r="C5" s="31">
        <v>18.34</v>
      </c>
      <c r="D5" s="31">
        <v>17.21</v>
      </c>
      <c r="E5" s="33">
        <f t="shared" si="0"/>
        <v>0.93838604143947657</v>
      </c>
      <c r="F5" s="31">
        <f>18.17</f>
        <v>18.170000000000002</v>
      </c>
      <c r="G5" s="33">
        <f t="shared" si="1"/>
        <v>0.99073064340239925</v>
      </c>
    </row>
    <row r="6" spans="2:7" ht="15.75" thickBot="1" x14ac:dyDescent="0.3">
      <c r="B6" s="31" t="s">
        <v>86</v>
      </c>
      <c r="C6" s="31">
        <v>8.1999999999999993</v>
      </c>
      <c r="D6" s="31"/>
      <c r="E6" s="33"/>
      <c r="F6" s="31">
        <v>8.1199999999999992</v>
      </c>
      <c r="G6" s="33">
        <f t="shared" si="1"/>
        <v>0.99024390243902438</v>
      </c>
    </row>
    <row r="7" spans="2:7" ht="15.75" thickBot="1" x14ac:dyDescent="0.3">
      <c r="B7" s="31" t="s">
        <v>87</v>
      </c>
      <c r="C7" s="31">
        <v>16.77</v>
      </c>
      <c r="D7" s="31"/>
      <c r="E7" s="33"/>
      <c r="F7" s="31">
        <v>16.62</v>
      </c>
      <c r="G7" s="33">
        <f t="shared" si="1"/>
        <v>0.99105545617173529</v>
      </c>
    </row>
    <row r="8" spans="2:7" ht="15.75" thickBot="1" x14ac:dyDescent="0.3">
      <c r="B8" s="31" t="s">
        <v>88</v>
      </c>
      <c r="C8" s="31">
        <v>17.350000000000001</v>
      </c>
      <c r="D8" s="31"/>
      <c r="E8" s="33"/>
      <c r="F8" s="31">
        <v>17.190000000000001</v>
      </c>
      <c r="G8" s="33">
        <f t="shared" si="1"/>
        <v>0.99077809798270888</v>
      </c>
    </row>
    <row r="9" spans="2:7" ht="15.75" thickBot="1" x14ac:dyDescent="0.3">
      <c r="B9" s="34" t="s">
        <v>89</v>
      </c>
      <c r="C9" s="31">
        <v>0.39700000000000002</v>
      </c>
      <c r="D9" s="31">
        <v>0.37</v>
      </c>
      <c r="E9" s="33">
        <f t="shared" si="0"/>
        <v>0.93198992443324935</v>
      </c>
      <c r="F9" s="31">
        <v>0.39600000000000002</v>
      </c>
      <c r="G9" s="33">
        <f t="shared" si="1"/>
        <v>0.9974811083123426</v>
      </c>
    </row>
    <row r="10" spans="2:7" ht="15.75" thickBot="1" x14ac:dyDescent="0.3">
      <c r="B10" s="31" t="s">
        <v>90</v>
      </c>
      <c r="C10" s="31">
        <v>0.182</v>
      </c>
      <c r="D10" s="31">
        <v>0.17</v>
      </c>
      <c r="E10" s="33">
        <f t="shared" si="0"/>
        <v>0.93406593406593419</v>
      </c>
      <c r="F10" s="31">
        <v>0.1792</v>
      </c>
      <c r="G10" s="33">
        <f t="shared" si="1"/>
        <v>0.98461538461538467</v>
      </c>
    </row>
    <row r="11" spans="2:7" ht="15.75" thickBot="1" x14ac:dyDescent="0.3">
      <c r="B11" s="34" t="s">
        <v>91</v>
      </c>
      <c r="C11" s="31">
        <v>0.13400000000000001</v>
      </c>
      <c r="D11" s="31">
        <v>0.122</v>
      </c>
      <c r="E11" s="33">
        <f t="shared" si="0"/>
        <v>0.91044776119402981</v>
      </c>
      <c r="F11" s="31">
        <v>0.13420000000000001</v>
      </c>
      <c r="G11" s="33">
        <f t="shared" si="1"/>
        <v>1.0014925373134329</v>
      </c>
    </row>
    <row r="12" spans="2:7" ht="15.75" thickBot="1" x14ac:dyDescent="0.3">
      <c r="B12" s="31" t="s">
        <v>92</v>
      </c>
      <c r="C12" s="31">
        <f>0.457-0.0127</f>
        <v>0.44430000000000003</v>
      </c>
      <c r="D12" s="31">
        <v>0.41699999999999998</v>
      </c>
      <c r="E12" s="33">
        <f t="shared" si="0"/>
        <v>0.93855503038487498</v>
      </c>
      <c r="F12" s="31">
        <v>0.439</v>
      </c>
      <c r="G12" s="33">
        <f t="shared" si="1"/>
        <v>0.98807112311501233</v>
      </c>
    </row>
    <row r="13" spans="2:7" ht="15.75" thickBot="1" x14ac:dyDescent="0.3">
      <c r="B13" s="31" t="s">
        <v>93</v>
      </c>
      <c r="C13" s="31">
        <v>1.405</v>
      </c>
      <c r="D13" s="31">
        <v>1.4019999999999999</v>
      </c>
      <c r="E13" s="33">
        <f t="shared" si="0"/>
        <v>0.9978647686832739</v>
      </c>
      <c r="F13" s="31">
        <v>1.4019999999999999</v>
      </c>
      <c r="G13" s="33">
        <f t="shared" si="1"/>
        <v>0.9978647686832739</v>
      </c>
    </row>
    <row r="14" spans="2:7" ht="15.75" thickBot="1" x14ac:dyDescent="0.3">
      <c r="B14" s="34" t="s">
        <v>94</v>
      </c>
      <c r="C14" s="31">
        <v>0.80200000000000005</v>
      </c>
      <c r="D14" s="31">
        <v>0.79500000000000004</v>
      </c>
      <c r="E14" s="33">
        <f t="shared" si="0"/>
        <v>0.99127182044887785</v>
      </c>
      <c r="F14" s="31">
        <v>0.80149999999999999</v>
      </c>
      <c r="G14" s="33">
        <f t="shared" si="1"/>
        <v>0.99937655860349117</v>
      </c>
    </row>
    <row r="15" spans="2:7" ht="15.75" thickBot="1" x14ac:dyDescent="0.3">
      <c r="B15" s="31"/>
      <c r="C15" s="31"/>
      <c r="D15" s="31"/>
      <c r="E15" s="32"/>
      <c r="F15" s="31"/>
      <c r="G15" s="3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"/>
  <sheetViews>
    <sheetView workbookViewId="0">
      <selection activeCell="B9" sqref="B9"/>
    </sheetView>
  </sheetViews>
  <sheetFormatPr defaultRowHeight="15" x14ac:dyDescent="0.25"/>
  <cols>
    <col min="2" max="2" width="18.85546875" customWidth="1"/>
  </cols>
  <sheetData>
    <row r="3" spans="2:3" x14ac:dyDescent="0.25">
      <c r="B3">
        <f>8122 * 5822 * 12</f>
        <v>567435408</v>
      </c>
      <c r="C3" t="s">
        <v>50</v>
      </c>
    </row>
    <row r="4" spans="2:3" x14ac:dyDescent="0.25">
      <c r="B4">
        <f>2031*4628*12</f>
        <v>112793616</v>
      </c>
      <c r="C4" t="s">
        <v>51</v>
      </c>
    </row>
    <row r="5" spans="2:3" x14ac:dyDescent="0.25">
      <c r="B5">
        <f>2440*4166*12</f>
        <v>121980480</v>
      </c>
      <c r="C5" t="s">
        <v>52</v>
      </c>
    </row>
    <row r="6" spans="2:3" x14ac:dyDescent="0.25">
      <c r="B6">
        <f>SUM(B3:B5)</f>
        <v>802209504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params</vt:lpstr>
      <vt:lpstr>GlobalParams</vt:lpstr>
      <vt:lpstr>returns</vt:lpstr>
      <vt:lpstr>GASB67 Cash flow</vt:lpstr>
      <vt:lpstr>Calibration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2016-12-07T05:21:26Z</dcterms:modified>
</cp:coreProperties>
</file>