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14" activeTab="19"/>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 name="Calibration" sheetId="29" r:id="rId20"/>
    <sheet name="DC " sheetId="30" r:id="rId2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29" l="1"/>
  <c r="C16" i="29" l="1"/>
  <c r="C14" i="29" l="1"/>
  <c r="E14" i="29" s="1"/>
  <c r="C12" i="29"/>
  <c r="E12" i="29" s="1"/>
  <c r="E24" i="29"/>
  <c r="C19" i="29"/>
  <c r="C9" i="29"/>
  <c r="E23" i="29" l="1"/>
  <c r="E22" i="29"/>
  <c r="E20" i="29"/>
  <c r="E19" i="29"/>
  <c r="E18" i="29"/>
  <c r="E16" i="29"/>
  <c r="E8" i="29"/>
  <c r="E6" i="29"/>
  <c r="E5" i="29"/>
  <c r="E4" i="29"/>
  <c r="I9" i="27" l="1"/>
  <c r="I10" i="27"/>
  <c r="I8" i="27"/>
</calcChain>
</file>

<file path=xl/sharedStrings.xml><?xml version="1.0" encoding="utf-8"?>
<sst xmlns="http://schemas.openxmlformats.org/spreadsheetml/2006/main" count="239" uniqueCount="189">
  <si>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</si>
  <si>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</si>
  <si>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</si>
  <si>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</si>
  <si>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</si>
  <si>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</si>
  <si>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</si>
  <si>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</si>
  <si>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</si>
  <si>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</si>
  <si>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</si>
  <si>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</si>
  <si>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</si>
  <si>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</si>
  <si>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</si>
  <si>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</si>
  <si>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</si>
  <si>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</si>
  <si>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</si>
  <si>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</si>
  <si>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</si>
  <si>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</si>
  <si>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</si>
  <si>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</si>
  <si>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</si>
  <si>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</si>
  <si>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</si>
  <si>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</si>
  <si>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</si>
  <si>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</si>
  <si>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</si>
  <si>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</si>
  <si>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</si>
  <si>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</si>
  <si>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</si>
  <si>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</si>
  <si>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</si>
  <si>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</si>
  <si>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</si>
  <si>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</si>
  <si>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</si>
  <si>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</si>
  <si>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</si>
  <si>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</si>
  <si>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</si>
  <si>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</si>
  <si>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</si>
  <si>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</si>
  <si>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</si>
  <si>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</si>
  <si>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</si>
  <si>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</si>
  <si>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</si>
  <si>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</si>
  <si>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</si>
  <si>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</si>
  <si>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</si>
  <si>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</si>
  <si>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</si>
  <si>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</si>
  <si>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</si>
  <si>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</si>
  <si>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</si>
  <si>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</si>
  <si>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</si>
  <si>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</si>
  <si>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</si>
  <si>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</si>
  <si>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</si>
  <si>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</si>
  <si>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</si>
  <si>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</si>
  <si>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</si>
  <si>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</si>
  <si>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</si>
  <si>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</si>
  <si>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</si>
  <si>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</si>
  <si>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</si>
  <si>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</si>
  <si>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</si>
  <si>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</si>
  <si>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</si>
  <si>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</si>
  <si>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</si>
  <si>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</si>
  <si>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</si>
  <si>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</si>
  <si>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type</t>
  </si>
  <si>
    <t>year.est</t>
  </si>
  <si>
    <t>init.amount</t>
  </si>
  <si>
    <t>init.period</t>
  </si>
  <si>
    <t>balance</t>
  </si>
  <si>
    <t>year.remaining</t>
  </si>
  <si>
    <t>annual.payment</t>
  </si>
  <si>
    <t>Unfunded</t>
  </si>
  <si>
    <t>Actuarial</t>
  </si>
  <si>
    <t>Accrued</t>
  </si>
  <si>
    <t>Liability</t>
  </si>
  <si>
    <t>amort.method</t>
  </si>
  <si>
    <t>Original amount</t>
  </si>
  <si>
    <t>DeferredReturn</t>
  </si>
  <si>
    <t>year</t>
  </si>
  <si>
    <t>B6</t>
  </si>
  <si>
    <t>C12</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</si>
  <si>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</si>
  <si>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</si>
  <si>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</si>
  <si>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</si>
  <si>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</si>
  <si>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</si>
  <si>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</si>
  <si>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</si>
  <si>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</si>
  <si>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</si>
  <si>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</si>
  <si>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</si>
  <si>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</si>
  <si>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</si>
  <si>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</si>
  <si>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</si>
  <si>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</si>
  <si>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</si>
  <si>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</si>
  <si>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</si>
  <si>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</si>
  <si>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</si>
  <si>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</si>
  <si>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</si>
  <si>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</si>
  <si>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</si>
  <si>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</si>
  <si>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</si>
  <si>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</si>
  <si>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</si>
  <si>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</si>
  <si>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</si>
  <si>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</si>
  <si>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</si>
  <si>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</si>
  <si>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</si>
  <si>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</si>
  <si>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</si>
  <si>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</si>
  <si>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</si>
  <si>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</si>
  <si>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</si>
  <si>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</si>
  <si>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</si>
  <si>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</si>
  <si>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</si>
  <si>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</si>
  <si>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</si>
  <si>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</si>
  <si>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</si>
  <si>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</si>
  <si>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</si>
  <si>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</si>
  <si>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</si>
  <si>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</si>
  <si>
    <t>cp</t>
  </si>
  <si>
    <t>I8</t>
  </si>
  <si>
    <r>
      <t>1. Smoothing Period: 5 years
2.</t>
    </r>
    <r>
      <rPr>
        <sz val="11"/>
        <color rgb="FFC00000"/>
        <rFont val="Calibri"/>
        <family val="2"/>
        <scheme val="minor"/>
      </rPr>
      <t xml:space="preserve"> AVA is adjusted to be within 30% of MVA:
</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</si>
  <si>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ExtFund.unadj</t>
  </si>
  <si>
    <t>AV2014 pdf page 7</t>
  </si>
  <si>
    <t>Assumptions we may need to think about  later</t>
  </si>
  <si>
    <t>diff</t>
  </si>
  <si>
    <t>PVFB for actives</t>
  </si>
  <si>
    <t>PVFB for retirees/bens</t>
  </si>
  <si>
    <t>AL total</t>
  </si>
  <si>
    <t>AL for actives</t>
  </si>
  <si>
    <t>MVA</t>
  </si>
  <si>
    <t>SC</t>
  </si>
  <si>
    <t>EEC</t>
  </si>
  <si>
    <t>ERC w/o admin cost</t>
  </si>
  <si>
    <t>payroll</t>
  </si>
  <si>
    <t>NC for DB</t>
  </si>
  <si>
    <t>VVA(before adj)</t>
  </si>
  <si>
    <t>AL for vested and inact</t>
  </si>
  <si>
    <t>AL for ret and ben</t>
  </si>
  <si>
    <t>B (2014)</t>
  </si>
  <si>
    <t>admin cost (2014)</t>
  </si>
  <si>
    <t>VVA (adj)</t>
  </si>
  <si>
    <t>MVA (adj)</t>
  </si>
  <si>
    <t>NC for DC</t>
  </si>
  <si>
    <t xml:space="preserve">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
MA in AV: 10731762400
AA  in AV: 10416577282
Amount recognized in each year:
(10731762400 - 10416577282)/5=  63037024 
</t>
  </si>
  <si>
    <t>AV2016 (2015 year end)</t>
  </si>
  <si>
    <t>Model 2015</t>
  </si>
  <si>
    <t>2016 year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</si>
</sst>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7" formatCode="0.000"/>
    <numFmt numFmtId="168"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9">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3A3A3"/>
      </left>
      <right style="medium">
        <color rgb="FFA3A3A3"/>
      </right>
      <top style="medium">
        <color rgb="FFA3A3A3"/>
      </top>
      <bottom style="medium">
        <color rgb="FFA3A3A3"/>
      </bottom>
      <diagonal/>
    </border>
    <border>
      <left style="medium">
        <color rgb="FFA3A3A3"/>
      </left>
      <right/>
      <top/>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31">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7" fontId="12" fillId="2" borderId="2" xfId="2" applyNumberFormat="1" applyFont="1" applyFill="1" applyBorder="1" applyAlignment="1">
      <alignment horizontal="center" vertical="center" wrapText="1"/>
    </xf>
    <xf numFmtId="167"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8" fontId="20" fillId="2" borderId="0" xfId="0" applyNumberFormat="1" applyFont="1" applyFill="1" applyBorder="1" applyAlignment="1">
      <alignment horizontal="center" vertical="center" wrapText="1"/>
    </xf>
    <xf numFmtId="0" fontId="10" fillId="0" borderId="0" xfId="0" applyFont="1" applyAlignment="1">
      <alignment horizontal="center" vertical="top" wrapText="1"/>
    </xf>
    <xf numFmtId="0" fontId="0" fillId="0" borderId="7" xfId="0" applyBorder="1" applyAlignment="1">
      <alignment horizontal="left" vertical="center" wrapText="1"/>
    </xf>
    <xf numFmtId="0" fontId="2" fillId="0" borderId="7" xfId="0" applyFont="1" applyBorder="1" applyAlignment="1">
      <alignment horizontal="left" vertical="center" wrapText="1"/>
    </xf>
    <xf numFmtId="10" fontId="0" fillId="0" borderId="7" xfId="2" applyNumberFormat="1" applyFont="1" applyBorder="1" applyAlignment="1">
      <alignment horizontal="left" vertical="center" wrapText="1"/>
    </xf>
    <xf numFmtId="9" fontId="0" fillId="0" borderId="7" xfId="2" applyFont="1" applyBorder="1" applyAlignment="1">
      <alignment horizontal="left" vertical="center" wrapText="1"/>
    </xf>
    <xf numFmtId="0" fontId="0" fillId="0" borderId="7" xfId="0" applyBorder="1" applyAlignment="1">
      <alignment horizontal="right" vertical="center" wrapText="1"/>
    </xf>
    <xf numFmtId="0" fontId="4" fillId="0" borderId="0" xfId="0" applyFont="1"/>
    <xf numFmtId="0" fontId="4" fillId="0" borderId="0" xfId="0" applyFont="1" applyAlignment="1">
      <alignment horizontal="left"/>
    </xf>
    <xf numFmtId="0" fontId="0" fillId="0" borderId="0" xfId="0" applyBorder="1" applyAlignment="1">
      <alignment horizontal="right" vertical="center" wrapText="1"/>
    </xf>
    <xf numFmtId="0" fontId="10" fillId="0" borderId="0" xfId="0" applyFont="1" applyAlignment="1">
      <alignment horizontal="left" vertical="top" wrapText="1"/>
    </xf>
    <xf numFmtId="0" fontId="0" fillId="0" borderId="8" xfId="0" applyFill="1" applyBorder="1" applyAlignment="1">
      <alignment horizontal="left" vertical="center"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266700</xdr:colOff>
      <xdr:row>29</xdr:row>
      <xdr:rowOff>123825</xdr:rowOff>
    </xdr:from>
    <xdr:to>
      <xdr:col>16</xdr:col>
      <xdr:colOff>247650</xdr:colOff>
      <xdr:row>43</xdr:row>
      <xdr:rowOff>104775</xdr:rowOff>
    </xdr:to>
    <xdr:sp macro="" textlink="">
      <xdr:nvSpPr>
        <xdr:cNvPr id="3" name="TextBox 2">
          <a:extLst>
            <a:ext uri="{FF2B5EF4-FFF2-40B4-BE49-F238E27FC236}">
              <a16:creationId xmlns:a16="http://schemas.microsoft.com/office/drawing/2014/main" id="{37EC6E46-4C64-4CDF-8EAD-CD637FE3B1B3}"/>
            </a:ext>
          </a:extLst>
        </xdr:cNvPr>
        <xdr:cNvSpPr txBox="1"/>
      </xdr:nvSpPr>
      <xdr:spPr>
        <a:xfrm>
          <a:off x="7239000" y="7543800"/>
          <a:ext cx="6686550" cy="264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x-none" sz="1100" b="1">
              <a:solidFill>
                <a:schemeClr val="dk1"/>
              </a:solidFill>
              <a:effectLst/>
              <a:latin typeface="+mn-lt"/>
              <a:ea typeface="+mn-ea"/>
              <a:cs typeface="+mn-cs"/>
            </a:rPr>
            <a:t>Notes on initial assets</a:t>
          </a:r>
          <a:endParaRPr lang="x-none"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Initial actuarial asset  value in the model is calculated as follows: (notations follow AV2014 pdf page 7, see below)</a:t>
          </a:r>
        </a:p>
        <a:p>
          <a:pPr lvl="1" rtl="0" fontAlgn="ctr"/>
          <a:r>
            <a:rPr lang="x-none" sz="1100">
              <a:solidFill>
                <a:schemeClr val="dk1"/>
              </a:solidFill>
              <a:effectLst/>
              <a:latin typeface="+mn-lt"/>
              <a:ea typeface="+mn-ea"/>
              <a:cs typeface="+mn-cs"/>
            </a:rPr>
            <a:t>AA1 = (7) + 8(a) + 8(b) + 8(c)   (AA with PV of future external funding 8a, 8b, 8c)</a:t>
          </a:r>
        </a:p>
        <a:p>
          <a:pPr lvl="1" rtl="0" fontAlgn="ctr"/>
          <a:r>
            <a:rPr lang="x-none" sz="1100">
              <a:solidFill>
                <a:schemeClr val="dk1"/>
              </a:solidFill>
              <a:effectLst/>
              <a:latin typeface="+mn-lt"/>
              <a:ea typeface="+mn-ea"/>
              <a:cs typeface="+mn-cs"/>
            </a:rPr>
            <a:t>FR_AA1 = AA1 / (6)                   (funded ratio based on AA1 and the AL from AV)</a:t>
          </a:r>
        </a:p>
        <a:p>
          <a:pPr lvl="1" rtl="0" fontAlgn="ctr"/>
          <a:r>
            <a:rPr lang="x-none" sz="1100">
              <a:solidFill>
                <a:schemeClr val="dk1"/>
              </a:solidFill>
              <a:effectLst/>
              <a:latin typeface="+mn-lt"/>
              <a:ea typeface="+mn-ea"/>
              <a:cs typeface="+mn-cs"/>
            </a:rPr>
            <a:t>AA(model) = AL(model) * FR_AA1   (Apply FR_AA1 to AL calculated from the model to get intial AA value)</a:t>
          </a:r>
        </a:p>
        <a:p>
          <a:pPr lvl="1" rtl="0" fontAlgn="ctr"/>
          <a:r>
            <a:rPr lang="x-none" sz="1100">
              <a:solidFill>
                <a:schemeClr val="dk1"/>
              </a:solidFill>
              <a:effectLst/>
              <a:latin typeface="+mn-lt"/>
              <a:ea typeface="+mn-ea"/>
              <a:cs typeface="+mn-cs"/>
            </a:rPr>
            <a:t>FR_AA1 = (</a:t>
          </a:r>
          <a:r>
            <a:rPr lang="en-US" sz="1100">
              <a:solidFill>
                <a:schemeClr val="dk1"/>
              </a:solidFill>
              <a:effectLst/>
              <a:latin typeface="+mn-lt"/>
              <a:ea typeface="+mn-ea"/>
              <a:cs typeface="+mn-cs"/>
            </a:rPr>
            <a:t>10416577282</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1617293781</a:t>
          </a:r>
          <a:r>
            <a:rPr lang="en-US" sz="1100">
              <a:solidFill>
                <a:schemeClr val="dk1"/>
              </a:solidFill>
              <a:effectLst/>
              <a:latin typeface="+mn-lt"/>
              <a:ea typeface="+mn-ea"/>
              <a:cs typeface="+mn-cs"/>
            </a:rPr>
            <a:t>5</a:t>
          </a:r>
          <a:r>
            <a:rPr lang="en-US" sz="1100" b="1" baseline="0">
              <a:solidFill>
                <a:schemeClr val="dk1"/>
              </a:solidFill>
              <a:effectLst/>
              <a:latin typeface="+mn-lt"/>
              <a:ea typeface="+mn-ea"/>
              <a:cs typeface="+mn-cs"/>
            </a:rPr>
            <a:t>= </a:t>
          </a:r>
          <a:r>
            <a:rPr lang="x-none" sz="1100" b="1">
              <a:solidFill>
                <a:schemeClr val="dk1"/>
              </a:solidFill>
              <a:effectLst/>
              <a:latin typeface="+mn-lt"/>
              <a:ea typeface="+mn-ea"/>
              <a:cs typeface="+mn-cs"/>
            </a:rPr>
            <a:t> </a:t>
          </a:r>
          <a:r>
            <a:rPr lang="en-US" b="1"/>
            <a:t>0.6628319 </a:t>
          </a:r>
          <a:r>
            <a:rPr lang="x-none" sz="1100" b="1">
              <a:solidFill>
                <a:schemeClr val="dk1"/>
              </a:solidFill>
              <a:effectLst/>
              <a:latin typeface="+mn-lt"/>
              <a:ea typeface="+mn-ea"/>
              <a:cs typeface="+mn-cs"/>
            </a:rPr>
            <a:t>(param AA_0_pct in runControl file)</a:t>
          </a:r>
        </a:p>
        <a:p>
          <a:pPr rtl="0" fontAlgn="ctr"/>
          <a:r>
            <a:rPr lang="x-none" sz="1100">
              <a:solidFill>
                <a:schemeClr val="dk1"/>
              </a:solidFill>
              <a:effectLst/>
              <a:latin typeface="+mn-lt"/>
              <a:ea typeface="+mn-ea"/>
              <a:cs typeface="+mn-cs"/>
            </a:rPr>
            <a:t> Initial market asset value is calculated in the same manner.</a:t>
          </a:r>
        </a:p>
        <a:p>
          <a:pPr lvl="1" rtl="0" fontAlgn="ctr"/>
          <a:r>
            <a:rPr lang="x-none" sz="1100">
              <a:solidFill>
                <a:schemeClr val="dk1"/>
              </a:solidFill>
              <a:effectLst/>
              <a:latin typeface="+mn-lt"/>
              <a:ea typeface="+mn-ea"/>
              <a:cs typeface="+mn-cs"/>
            </a:rPr>
            <a:t>FR_MA1 = (</a:t>
          </a:r>
          <a:r>
            <a:rPr lang="en-US" sz="1100">
              <a:solidFill>
                <a:schemeClr val="dk1"/>
              </a:solidFill>
              <a:effectLst/>
              <a:latin typeface="+mn-lt"/>
              <a:ea typeface="+mn-ea"/>
              <a:cs typeface="+mn-cs"/>
            </a:rPr>
            <a:t>10731762400</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)/16172937815 = </a:t>
          </a:r>
          <a:r>
            <a:rPr lang="en-US" b="1"/>
            <a:t>0.6823204 </a:t>
          </a:r>
          <a:r>
            <a:rPr lang="x-none" sz="1100" b="1">
              <a:solidFill>
                <a:schemeClr val="dk1"/>
              </a:solidFill>
              <a:effectLst/>
              <a:latin typeface="+mn-lt"/>
              <a:ea typeface="+mn-ea"/>
              <a:cs typeface="+mn-cs"/>
            </a:rPr>
            <a:t>(param MA_0_pct in runControl file)</a:t>
          </a:r>
          <a:r>
            <a:rPr lang="en-US" sz="1100">
              <a:solidFill>
                <a:schemeClr val="dk1"/>
              </a:solidFill>
              <a:effectLst/>
              <a:latin typeface="+mn-lt"/>
              <a:ea typeface="+mn-ea"/>
              <a:cs typeface="+mn-cs"/>
            </a:rPr>
            <a:t>  (MV</a:t>
          </a:r>
          <a:r>
            <a:rPr lang="en-US" sz="1100" baseline="0">
              <a:solidFill>
                <a:schemeClr val="dk1"/>
              </a:solidFill>
              <a:effectLst/>
              <a:latin typeface="+mn-lt"/>
              <a:ea typeface="+mn-ea"/>
              <a:cs typeface="+mn-cs"/>
            </a:rPr>
            <a:t> from AV2015 pdf p23</a:t>
          </a:r>
          <a:r>
            <a:rPr lang="en-US" sz="1100">
              <a:solidFill>
                <a:schemeClr val="dk1"/>
              </a:solidFill>
              <a:effectLst/>
              <a:latin typeface="+mn-lt"/>
              <a:ea typeface="+mn-ea"/>
              <a:cs typeface="+mn-cs"/>
            </a:rPr>
            <a:t>)</a:t>
          </a:r>
          <a:endParaRPr lang="x-none" sz="1100">
            <a:solidFill>
              <a:schemeClr val="dk1"/>
            </a:solidFill>
            <a:effectLst/>
            <a:latin typeface="+mn-lt"/>
            <a:ea typeface="+mn-ea"/>
            <a:cs typeface="+mn-cs"/>
          </a:endParaRPr>
        </a:p>
        <a:p>
          <a:pPr rtl="0" fontAlgn="ctr"/>
          <a:endParaRPr lang="en-US"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Item (13) Amortization payment ERI is modeled as a one year external contribution</a:t>
          </a:r>
        </a:p>
        <a:p>
          <a:endParaRPr lang="en-US" sz="1100"/>
        </a:p>
      </xdr:txBody>
    </xdr:sp>
    <xdr:clientData/>
  </xdr:twoCellAnchor>
  <xdr:twoCellAnchor editAs="oneCell">
    <xdr:from>
      <xdr:col>0</xdr:col>
      <xdr:colOff>438150</xdr:colOff>
      <xdr:row>24</xdr:row>
      <xdr:rowOff>133350</xdr:rowOff>
    </xdr:from>
    <xdr:to>
      <xdr:col>5</xdr:col>
      <xdr:colOff>56326</xdr:colOff>
      <xdr:row>57</xdr:row>
      <xdr:rowOff>189707</xdr:rowOff>
    </xdr:to>
    <xdr:pic>
      <xdr:nvPicPr>
        <xdr:cNvPr id="4" name="Picture 3">
          <a:extLst>
            <a:ext uri="{FF2B5EF4-FFF2-40B4-BE49-F238E27FC236}">
              <a16:creationId xmlns:a16="http://schemas.microsoft.com/office/drawing/2014/main" id="{ECBBBCD5-5161-4077-A7E2-1A00A1C20148}"/>
            </a:ext>
          </a:extLst>
        </xdr:cNvPr>
        <xdr:cNvPicPr>
          <a:picLocks noChangeAspect="1"/>
        </xdr:cNvPicPr>
      </xdr:nvPicPr>
      <xdr:blipFill>
        <a:blip xmlns:r="http://schemas.openxmlformats.org/officeDocument/2006/relationships" r:embed="rId1"/>
        <a:stretch>
          <a:fillRect/>
        </a:stretch>
      </xdr:blipFill>
      <xdr:spPr>
        <a:xfrm>
          <a:off x="438150" y="6600825"/>
          <a:ext cx="6590476" cy="6342857"/>
        </a:xfrm>
        <a:prstGeom prst="rect">
          <a:avLst/>
        </a:prstGeom>
      </xdr:spPr>
    </xdr:pic>
    <xdr:clientData/>
  </xdr:twoCellAnchor>
  <xdr:twoCellAnchor editAs="oneCell">
    <xdr:from>
      <xdr:col>0</xdr:col>
      <xdr:colOff>495300</xdr:colOff>
      <xdr:row>57</xdr:row>
      <xdr:rowOff>95250</xdr:rowOff>
    </xdr:from>
    <xdr:to>
      <xdr:col>5</xdr:col>
      <xdr:colOff>151571</xdr:colOff>
      <xdr:row>83</xdr:row>
      <xdr:rowOff>94631</xdr:rowOff>
    </xdr:to>
    <xdr:pic>
      <xdr:nvPicPr>
        <xdr:cNvPr id="5" name="Picture 4">
          <a:extLst>
            <a:ext uri="{FF2B5EF4-FFF2-40B4-BE49-F238E27FC236}">
              <a16:creationId xmlns:a16="http://schemas.microsoft.com/office/drawing/2014/main" id="{90642FCA-9918-4BB8-9ADE-A62183886823}"/>
            </a:ext>
          </a:extLst>
        </xdr:cNvPr>
        <xdr:cNvPicPr>
          <a:picLocks noChangeAspect="1"/>
        </xdr:cNvPicPr>
      </xdr:nvPicPr>
      <xdr:blipFill>
        <a:blip xmlns:r="http://schemas.openxmlformats.org/officeDocument/2006/relationships" r:embed="rId2"/>
        <a:stretch>
          <a:fillRect/>
        </a:stretch>
      </xdr:blipFill>
      <xdr:spPr>
        <a:xfrm>
          <a:off x="495300" y="12849225"/>
          <a:ext cx="6628571" cy="4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285750</xdr:colOff>
      <xdr:row>4</xdr:row>
      <xdr:rowOff>228600</xdr:rowOff>
    </xdr:from>
    <xdr:to>
      <xdr:col>14</xdr:col>
      <xdr:colOff>75388</xdr:colOff>
      <xdr:row>27</xdr:row>
      <xdr:rowOff>132757</xdr:rowOff>
    </xdr:to>
    <xdr:pic>
      <xdr:nvPicPr>
        <xdr:cNvPr id="2" name="Picture 1">
          <a:extLst>
            <a:ext uri="{FF2B5EF4-FFF2-40B4-BE49-F238E27FC236}">
              <a16:creationId xmlns:a16="http://schemas.microsoft.com/office/drawing/2014/main" id="{1372F5DF-8900-4967-9E4B-E547CCFA9158}"/>
            </a:ext>
          </a:extLst>
        </xdr:cNvPr>
        <xdr:cNvPicPr>
          <a:picLocks noChangeAspect="1"/>
        </xdr:cNvPicPr>
      </xdr:nvPicPr>
      <xdr:blipFill>
        <a:blip xmlns:r="http://schemas.openxmlformats.org/officeDocument/2006/relationships" r:embed="rId1"/>
        <a:stretch>
          <a:fillRect/>
        </a:stretch>
      </xdr:blipFill>
      <xdr:spPr>
        <a:xfrm>
          <a:off x="3695700" y="990600"/>
          <a:ext cx="6495238" cy="47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zoomScaleNormal="100" workbookViewId="0">
      <selection activeCell="B7" sqref="B7"/>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57</v>
      </c>
      <c r="B5" s="34" t="s">
        <v>129</v>
      </c>
      <c r="C5" s="105" t="s">
        <v>145</v>
      </c>
      <c r="D5" s="31"/>
    </row>
    <row r="6" spans="1:4" ht="102" customHeight="1" x14ac:dyDescent="0.25">
      <c r="A6" s="30" t="s">
        <v>132</v>
      </c>
      <c r="B6" s="70" t="s">
        <v>130</v>
      </c>
      <c r="C6" s="31"/>
      <c r="D6" s="31"/>
    </row>
    <row r="7" spans="1:4" ht="246" customHeight="1" x14ac:dyDescent="0.25">
      <c r="A7" s="30" t="s">
        <v>131</v>
      </c>
      <c r="B7" s="69" t="s">
        <v>135</v>
      </c>
      <c r="C7" s="73" t="s">
        <v>133</v>
      </c>
    </row>
    <row r="8" spans="1:4" x14ac:dyDescent="0.25">
      <c r="A8" s="10"/>
    </row>
    <row r="9" spans="1:4" ht="135" customHeight="1" x14ac:dyDescent="0.25">
      <c r="A9" s="37" t="s">
        <v>63</v>
      </c>
      <c r="B9" s="72"/>
      <c r="C9" s="73" t="s">
        <v>148</v>
      </c>
    </row>
    <row r="10" spans="1:4" x14ac:dyDescent="0.25">
      <c r="A10" s="10"/>
      <c r="B10" s="29"/>
    </row>
    <row r="11" spans="1:4" ht="123" customHeight="1" x14ac:dyDescent="0.25">
      <c r="A11" s="37" t="s">
        <v>134</v>
      </c>
      <c r="B11" s="103">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topLeftCell="A7" workbookViewId="0">
      <selection activeCell="F24" sqref="F24"/>
    </sheetView>
  </sheetViews>
  <sheetFormatPr defaultRowHeight="15" x14ac:dyDescent="0.25"/>
  <cols>
    <col min="2" max="4" width="21.7109375" customWidth="1"/>
  </cols>
  <sheetData>
    <row r="1" spans="1:5" x14ac:dyDescent="0.25">
      <c r="A1" s="24" t="s">
        <v>7</v>
      </c>
    </row>
    <row r="2" spans="1:5" x14ac:dyDescent="0.25">
      <c r="A2" s="5" t="s">
        <v>52</v>
      </c>
      <c r="B2" s="19" t="s">
        <v>54</v>
      </c>
    </row>
    <row r="3" spans="1:5" x14ac:dyDescent="0.25">
      <c r="A3" s="5" t="s">
        <v>53</v>
      </c>
      <c r="B3" s="19" t="s">
        <v>152</v>
      </c>
    </row>
    <row r="5" spans="1:5" x14ac:dyDescent="0.25">
      <c r="A5" s="106"/>
      <c r="B5" s="106"/>
      <c r="C5" s="106"/>
      <c r="D5" s="106"/>
      <c r="E5" s="106"/>
    </row>
    <row r="6" spans="1:5" x14ac:dyDescent="0.25">
      <c r="A6" s="108" t="s">
        <v>55</v>
      </c>
      <c r="B6" s="108" t="s">
        <v>149</v>
      </c>
      <c r="C6" s="108" t="s">
        <v>150</v>
      </c>
      <c r="D6" s="108" t="s">
        <v>151</v>
      </c>
      <c r="E6" s="106"/>
    </row>
    <row r="7" spans="1:5" x14ac:dyDescent="0.25">
      <c r="A7" s="109">
        <v>45</v>
      </c>
      <c r="B7" s="110">
        <v>0.28000000000000003</v>
      </c>
      <c r="C7" s="111">
        <v>0</v>
      </c>
      <c r="D7" s="111">
        <v>0</v>
      </c>
      <c r="E7" s="106"/>
    </row>
    <row r="8" spans="1:5" x14ac:dyDescent="0.25">
      <c r="A8" s="109">
        <v>46</v>
      </c>
      <c r="B8" s="110">
        <v>0.28000000000000003</v>
      </c>
      <c r="C8" s="111">
        <v>0</v>
      </c>
      <c r="D8" s="111">
        <v>0</v>
      </c>
      <c r="E8" s="106"/>
    </row>
    <row r="9" spans="1:5" x14ac:dyDescent="0.25">
      <c r="A9" s="109">
        <v>47</v>
      </c>
      <c r="B9" s="110">
        <v>0.28000000000000003</v>
      </c>
      <c r="C9" s="111">
        <v>0</v>
      </c>
      <c r="D9" s="111">
        <v>0</v>
      </c>
      <c r="E9" s="106"/>
    </row>
    <row r="10" spans="1:5" ht="15" customHeight="1" x14ac:dyDescent="0.25">
      <c r="A10" s="109">
        <v>48</v>
      </c>
      <c r="B10" s="110">
        <v>0.28000000000000003</v>
      </c>
      <c r="C10" s="111">
        <v>0</v>
      </c>
      <c r="D10" s="111">
        <v>0</v>
      </c>
      <c r="E10" s="106"/>
    </row>
    <row r="11" spans="1:5" x14ac:dyDescent="0.25">
      <c r="A11" s="109">
        <v>49</v>
      </c>
      <c r="B11" s="110">
        <v>0.28000000000000003</v>
      </c>
      <c r="C11" s="111">
        <v>0</v>
      </c>
      <c r="D11" s="111">
        <v>0</v>
      </c>
      <c r="E11" s="106"/>
    </row>
    <row r="12" spans="1:5" x14ac:dyDescent="0.25">
      <c r="A12" s="109">
        <v>50</v>
      </c>
      <c r="B12" s="110">
        <v>0.28000000000000003</v>
      </c>
      <c r="C12" s="111">
        <v>0</v>
      </c>
      <c r="D12" s="111">
        <v>0</v>
      </c>
      <c r="E12" s="106"/>
    </row>
    <row r="13" spans="1:5" x14ac:dyDescent="0.25">
      <c r="A13" s="109">
        <v>51</v>
      </c>
      <c r="B13" s="110">
        <v>0.28000000000000003</v>
      </c>
      <c r="C13" s="110">
        <v>0.27</v>
      </c>
      <c r="D13" s="111">
        <v>0</v>
      </c>
      <c r="E13" s="106"/>
    </row>
    <row r="14" spans="1:5" x14ac:dyDescent="0.25">
      <c r="A14" s="109">
        <v>52</v>
      </c>
      <c r="B14" s="110">
        <v>0.28000000000000003</v>
      </c>
      <c r="C14" s="110">
        <v>0.21</v>
      </c>
      <c r="D14" s="111">
        <v>0</v>
      </c>
      <c r="E14" s="106"/>
    </row>
    <row r="15" spans="1:5" x14ac:dyDescent="0.25">
      <c r="A15" s="109">
        <v>53</v>
      </c>
      <c r="B15" s="110">
        <v>0.28000000000000003</v>
      </c>
      <c r="C15" s="110">
        <v>0.14000000000000001</v>
      </c>
      <c r="D15" s="111">
        <v>0</v>
      </c>
      <c r="E15" s="106"/>
    </row>
    <row r="16" spans="1:5" x14ac:dyDescent="0.25">
      <c r="A16" s="109">
        <v>54</v>
      </c>
      <c r="B16" s="110">
        <v>0.28000000000000003</v>
      </c>
      <c r="C16" s="110">
        <v>0.16</v>
      </c>
      <c r="D16" s="111">
        <v>0</v>
      </c>
      <c r="E16" s="106"/>
    </row>
    <row r="17" spans="1:5" x14ac:dyDescent="0.25">
      <c r="A17" s="109">
        <v>55</v>
      </c>
      <c r="B17" s="110">
        <v>0.28000000000000003</v>
      </c>
      <c r="C17" s="110">
        <v>0.16</v>
      </c>
      <c r="D17" s="110">
        <v>0.15</v>
      </c>
      <c r="E17" s="106"/>
    </row>
    <row r="18" spans="1:5" x14ac:dyDescent="0.25">
      <c r="A18" s="109">
        <v>56</v>
      </c>
      <c r="B18" s="110">
        <v>0.28000000000000003</v>
      </c>
      <c r="C18" s="110">
        <v>0.22</v>
      </c>
      <c r="D18" s="110">
        <v>0.14000000000000001</v>
      </c>
      <c r="E18" s="106"/>
    </row>
    <row r="19" spans="1:5" x14ac:dyDescent="0.25">
      <c r="A19" s="109">
        <v>57</v>
      </c>
      <c r="B19" s="110">
        <v>0.28000000000000003</v>
      </c>
      <c r="C19" s="110">
        <v>0.15</v>
      </c>
      <c r="D19" s="110">
        <v>0.1</v>
      </c>
      <c r="E19" s="106"/>
    </row>
    <row r="20" spans="1:5" x14ac:dyDescent="0.25">
      <c r="A20" s="109">
        <v>58</v>
      </c>
      <c r="B20" s="110">
        <v>0.28000000000000003</v>
      </c>
      <c r="C20" s="110">
        <v>0.12</v>
      </c>
      <c r="D20" s="110">
        <v>0.1</v>
      </c>
      <c r="E20" s="106"/>
    </row>
    <row r="21" spans="1:5" x14ac:dyDescent="0.25">
      <c r="A21" s="109">
        <v>59</v>
      </c>
      <c r="B21" s="110">
        <v>0.28000000000000003</v>
      </c>
      <c r="C21" s="110">
        <v>0.12</v>
      </c>
      <c r="D21" s="110">
        <v>0.11</v>
      </c>
      <c r="E21" s="106"/>
    </row>
    <row r="22" spans="1:5" x14ac:dyDescent="0.25">
      <c r="A22" s="109">
        <v>60</v>
      </c>
      <c r="B22" s="110">
        <v>0.28000000000000003</v>
      </c>
      <c r="C22" s="110">
        <v>0.18</v>
      </c>
      <c r="D22" s="110">
        <v>0.14000000000000001</v>
      </c>
      <c r="E22" s="106"/>
    </row>
    <row r="23" spans="1:5" x14ac:dyDescent="0.25">
      <c r="A23" s="109">
        <v>61</v>
      </c>
      <c r="B23" s="110">
        <v>0.28000000000000003</v>
      </c>
      <c r="C23" s="110">
        <v>0.18</v>
      </c>
      <c r="D23" s="110">
        <v>0.13</v>
      </c>
      <c r="E23" s="106"/>
    </row>
    <row r="24" spans="1:5" x14ac:dyDescent="0.25">
      <c r="A24" s="109">
        <v>62</v>
      </c>
      <c r="B24" s="110">
        <v>0.5</v>
      </c>
      <c r="C24" s="110">
        <v>0.32</v>
      </c>
      <c r="D24" s="110">
        <v>0.22</v>
      </c>
      <c r="E24" s="106"/>
    </row>
    <row r="25" spans="1:5" x14ac:dyDescent="0.25">
      <c r="A25" s="109">
        <v>63</v>
      </c>
      <c r="B25" s="110">
        <v>0.4</v>
      </c>
      <c r="C25" s="110">
        <v>0.24</v>
      </c>
      <c r="D25" s="110">
        <v>0.19</v>
      </c>
      <c r="E25" s="106"/>
    </row>
    <row r="26" spans="1:5" x14ac:dyDescent="0.25">
      <c r="A26" s="109">
        <v>64</v>
      </c>
      <c r="B26" s="110">
        <v>0.4</v>
      </c>
      <c r="C26" s="110">
        <v>0.22</v>
      </c>
      <c r="D26" s="110">
        <v>0.16</v>
      </c>
      <c r="E26" s="106"/>
    </row>
    <row r="27" spans="1:5" x14ac:dyDescent="0.25">
      <c r="A27" s="109">
        <v>65</v>
      </c>
      <c r="B27" s="110">
        <v>0.6</v>
      </c>
      <c r="C27" s="110">
        <v>0.16</v>
      </c>
      <c r="D27" s="110">
        <v>0.25</v>
      </c>
      <c r="E27" s="106"/>
    </row>
    <row r="28" spans="1:5" x14ac:dyDescent="0.25">
      <c r="A28" s="109">
        <v>66</v>
      </c>
      <c r="B28" s="110">
        <v>0.5</v>
      </c>
      <c r="C28" s="110">
        <v>0.22</v>
      </c>
      <c r="D28" s="110">
        <v>0.22</v>
      </c>
      <c r="E28" s="106"/>
    </row>
    <row r="29" spans="1:5" x14ac:dyDescent="0.25">
      <c r="A29" s="109">
        <v>67</v>
      </c>
      <c r="B29" s="110">
        <v>0.5</v>
      </c>
      <c r="C29" s="110">
        <v>0.3</v>
      </c>
      <c r="D29" s="110">
        <v>0.21</v>
      </c>
      <c r="E29" s="106"/>
    </row>
    <row r="30" spans="1:5" x14ac:dyDescent="0.25">
      <c r="A30" s="109">
        <v>68</v>
      </c>
      <c r="B30" s="110">
        <v>0.5</v>
      </c>
      <c r="C30" s="110">
        <v>0.4</v>
      </c>
      <c r="D30" s="110">
        <v>0.2</v>
      </c>
      <c r="E30" s="106"/>
    </row>
    <row r="31" spans="1:5" x14ac:dyDescent="0.25">
      <c r="A31" s="109">
        <v>69</v>
      </c>
      <c r="B31" s="110">
        <v>0.5</v>
      </c>
      <c r="C31" s="110">
        <v>0.5</v>
      </c>
      <c r="D31" s="110">
        <v>0.22</v>
      </c>
      <c r="E31" s="106"/>
    </row>
    <row r="32" spans="1:5" x14ac:dyDescent="0.25">
      <c r="A32" s="109">
        <v>70</v>
      </c>
      <c r="B32" s="110">
        <v>1</v>
      </c>
      <c r="C32" s="110">
        <v>1</v>
      </c>
      <c r="D32" s="110">
        <v>0.5</v>
      </c>
      <c r="E32" s="106"/>
    </row>
    <row r="33" spans="1:5" x14ac:dyDescent="0.25">
      <c r="A33" s="109">
        <v>71</v>
      </c>
      <c r="B33" s="110">
        <v>1</v>
      </c>
      <c r="C33" s="110">
        <v>1</v>
      </c>
      <c r="D33" s="110">
        <v>0.6</v>
      </c>
      <c r="E33" s="106"/>
    </row>
    <row r="34" spans="1:5" x14ac:dyDescent="0.25">
      <c r="A34" s="109">
        <v>72</v>
      </c>
      <c r="B34" s="110">
        <v>1</v>
      </c>
      <c r="C34" s="110">
        <v>1</v>
      </c>
      <c r="D34" s="110">
        <v>0.7</v>
      </c>
      <c r="E34" s="106"/>
    </row>
    <row r="35" spans="1:5" x14ac:dyDescent="0.25">
      <c r="A35" s="109">
        <v>73</v>
      </c>
      <c r="B35" s="110">
        <v>1</v>
      </c>
      <c r="C35" s="110">
        <v>1</v>
      </c>
      <c r="D35" s="110">
        <v>0.8</v>
      </c>
      <c r="E35" s="106"/>
    </row>
    <row r="36" spans="1:5" x14ac:dyDescent="0.25">
      <c r="A36" s="109">
        <v>74</v>
      </c>
      <c r="B36" s="110">
        <v>1</v>
      </c>
      <c r="C36" s="110">
        <v>1</v>
      </c>
      <c r="D36" s="110">
        <v>0.9</v>
      </c>
      <c r="E36" s="106"/>
    </row>
    <row r="37" spans="1:5" x14ac:dyDescent="0.25">
      <c r="A37" s="109">
        <v>75</v>
      </c>
      <c r="B37" s="110">
        <v>1</v>
      </c>
      <c r="C37" s="110">
        <v>1</v>
      </c>
      <c r="D37" s="110">
        <v>1</v>
      </c>
      <c r="E37" s="106"/>
    </row>
    <row r="38" spans="1:5" x14ac:dyDescent="0.25">
      <c r="A38" s="107"/>
      <c r="B38" s="107"/>
      <c r="C38" s="107"/>
      <c r="D38" s="107"/>
      <c r="E38" s="106"/>
    </row>
    <row r="39" spans="1:5" x14ac:dyDescent="0.25">
      <c r="A39" s="106"/>
      <c r="B39" s="106"/>
      <c r="C39" s="106"/>
      <c r="D39" s="106"/>
      <c r="E39" s="106"/>
    </row>
    <row r="40" spans="1:5" x14ac:dyDescent="0.25">
      <c r="A40" s="106"/>
      <c r="B40" s="106"/>
      <c r="C40" s="106"/>
      <c r="D40" s="106"/>
      <c r="E40" s="106"/>
    </row>
    <row r="41" spans="1:5" x14ac:dyDescent="0.25">
      <c r="A41" s="106"/>
      <c r="B41" s="106"/>
      <c r="C41" s="106"/>
      <c r="D41" s="106"/>
      <c r="E41" s="106"/>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R36" sqref="R36"/>
    </sheetView>
  </sheetViews>
  <sheetFormatPr defaultRowHeight="15" x14ac:dyDescent="0.25"/>
  <sheetData>
    <row r="4" spans="2:3" ht="85.5" x14ac:dyDescent="0.25">
      <c r="B4" s="91" t="s">
        <v>123</v>
      </c>
      <c r="C4" s="91" t="s">
        <v>124</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137</v>
      </c>
      <c r="B4" s="34" t="s">
        <v>138</v>
      </c>
    </row>
    <row r="5" spans="1:2" ht="207" customHeight="1" x14ac:dyDescent="0.25">
      <c r="A5" s="37" t="s">
        <v>136</v>
      </c>
      <c r="B5" s="104" t="s">
        <v>139</v>
      </c>
    </row>
    <row r="6" spans="1:2" ht="129" customHeight="1" x14ac:dyDescent="0.25">
      <c r="A6" s="37" t="s">
        <v>62</v>
      </c>
      <c r="B6" s="72" t="s">
        <v>140</v>
      </c>
    </row>
    <row r="7" spans="1:2" ht="78" customHeight="1" x14ac:dyDescent="0.25">
      <c r="A7" s="129"/>
      <c r="B7" s="129"/>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D28" sqref="D28"/>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154</v>
      </c>
    </row>
    <row r="5" spans="1:8" x14ac:dyDescent="0.25">
      <c r="A5" s="40" t="s">
        <v>153</v>
      </c>
      <c r="B5" s="40" t="s">
        <v>155</v>
      </c>
    </row>
    <row r="6" spans="1:8" x14ac:dyDescent="0.25">
      <c r="A6" s="40">
        <v>0</v>
      </c>
      <c r="B6" s="112">
        <v>0.12</v>
      </c>
      <c r="E6" s="38"/>
      <c r="F6" s="38"/>
      <c r="G6" s="18"/>
      <c r="H6" s="18"/>
    </row>
    <row r="7" spans="1:8" x14ac:dyDescent="0.25">
      <c r="A7" s="40">
        <v>1</v>
      </c>
      <c r="B7" s="112">
        <v>8.5000000000000006E-2</v>
      </c>
      <c r="E7" s="39"/>
      <c r="F7" s="39"/>
      <c r="G7" s="18"/>
      <c r="H7" s="18"/>
    </row>
    <row r="8" spans="1:8" x14ac:dyDescent="0.25">
      <c r="A8" s="40">
        <v>2</v>
      </c>
      <c r="B8" s="112">
        <v>6.5000000000000002E-2</v>
      </c>
      <c r="C8" s="18"/>
      <c r="E8" s="39"/>
      <c r="F8" s="39"/>
      <c r="G8" s="18"/>
      <c r="H8" s="18"/>
    </row>
    <row r="9" spans="1:8" x14ac:dyDescent="0.25">
      <c r="A9" s="40">
        <v>3</v>
      </c>
      <c r="B9" s="112">
        <v>0.05</v>
      </c>
      <c r="C9" s="18"/>
      <c r="E9" s="39"/>
      <c r="F9" s="39"/>
      <c r="G9" s="18"/>
      <c r="H9" s="18"/>
    </row>
    <row r="10" spans="1:8" x14ac:dyDescent="0.25">
      <c r="A10" s="40">
        <v>4</v>
      </c>
      <c r="B10" s="112">
        <v>0.04</v>
      </c>
      <c r="C10" s="18"/>
      <c r="E10" s="39"/>
      <c r="F10" s="39"/>
      <c r="G10" s="18"/>
      <c r="H10" s="18"/>
    </row>
    <row r="11" spans="1:8" x14ac:dyDescent="0.25">
      <c r="A11" s="40"/>
      <c r="B11" s="113"/>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M37" sqref="M37"/>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157</v>
      </c>
    </row>
    <row r="5" spans="1:8" x14ac:dyDescent="0.25">
      <c r="A5" s="114" t="s">
        <v>55</v>
      </c>
      <c r="B5" s="114" t="s">
        <v>156</v>
      </c>
    </row>
    <row r="6" spans="1:8" x14ac:dyDescent="0.25">
      <c r="A6" s="114">
        <v>20</v>
      </c>
      <c r="B6" s="115">
        <v>0.04</v>
      </c>
      <c r="G6" s="18"/>
      <c r="H6" s="18"/>
    </row>
    <row r="7" spans="1:8" x14ac:dyDescent="0.25">
      <c r="A7" s="114">
        <v>25</v>
      </c>
      <c r="B7" s="116">
        <v>3.5000000000000003E-2</v>
      </c>
      <c r="G7" s="18"/>
      <c r="H7" s="18"/>
    </row>
    <row r="8" spans="1:8" x14ac:dyDescent="0.25">
      <c r="A8" s="114">
        <v>30</v>
      </c>
      <c r="B8" s="116">
        <v>2.8199999999999999E-2</v>
      </c>
      <c r="C8" s="18"/>
      <c r="G8" s="18"/>
      <c r="H8" s="18"/>
    </row>
    <row r="9" spans="1:8" x14ac:dyDescent="0.25">
      <c r="A9" s="114">
        <v>35</v>
      </c>
      <c r="B9" s="116">
        <v>2.3800000000000002E-2</v>
      </c>
      <c r="C9" s="18"/>
      <c r="G9" s="18"/>
      <c r="H9" s="18"/>
    </row>
    <row r="10" spans="1:8" x14ac:dyDescent="0.25">
      <c r="A10" s="114">
        <v>40</v>
      </c>
      <c r="B10" s="116">
        <v>2.06E-2</v>
      </c>
      <c r="C10" s="18"/>
      <c r="G10" s="18"/>
      <c r="H10" s="18"/>
    </row>
    <row r="11" spans="1:8" x14ac:dyDescent="0.25">
      <c r="A11" s="114">
        <v>45</v>
      </c>
      <c r="B11" s="116">
        <v>1.84E-2</v>
      </c>
      <c r="C11" s="18"/>
      <c r="G11" s="18"/>
      <c r="H11" s="18"/>
    </row>
    <row r="12" spans="1:8" x14ac:dyDescent="0.25">
      <c r="A12" s="114">
        <v>50</v>
      </c>
      <c r="B12" s="116">
        <v>1.6799999999999999E-2</v>
      </c>
      <c r="C12" s="18"/>
      <c r="G12" s="18"/>
      <c r="H12" s="18"/>
    </row>
    <row r="13" spans="1:8" x14ac:dyDescent="0.25">
      <c r="A13" s="114">
        <v>55</v>
      </c>
      <c r="B13" s="116">
        <v>1.6E-2</v>
      </c>
      <c r="C13" s="18"/>
      <c r="G13" s="18"/>
      <c r="H13" s="18"/>
    </row>
    <row r="14" spans="1:8" x14ac:dyDescent="0.25">
      <c r="A14" s="114">
        <v>60</v>
      </c>
      <c r="B14" s="116">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C14" sqref="C14"/>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60</v>
      </c>
      <c r="B4" s="70" t="s">
        <v>141</v>
      </c>
      <c r="C4" s="69" t="s">
        <v>147</v>
      </c>
    </row>
    <row r="5" spans="1:3" ht="142.5" customHeight="1" x14ac:dyDescent="0.25">
      <c r="A5" s="74" t="s">
        <v>76</v>
      </c>
      <c r="B5" s="75" t="s">
        <v>142</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D21" sqref="D21"/>
    </sheetView>
  </sheetViews>
  <sheetFormatPr defaultRowHeight="15" x14ac:dyDescent="0.25"/>
  <cols>
    <col min="1" max="1" width="12.28515625" style="16" customWidth="1"/>
    <col min="2" max="2" width="14.5703125" style="16" customWidth="1"/>
    <col min="3" max="3" width="23.7109375" style="16" customWidth="1"/>
    <col min="4" max="4" width="9.140625" style="16"/>
  </cols>
  <sheetData>
    <row r="1" spans="1:5" x14ac:dyDescent="0.25">
      <c r="A1" s="27" t="s">
        <v>7</v>
      </c>
      <c r="B1" s="26"/>
      <c r="C1" s="26"/>
      <c r="D1" s="26"/>
    </row>
    <row r="2" spans="1:5" x14ac:dyDescent="0.25">
      <c r="A2" t="s">
        <v>52</v>
      </c>
      <c r="B2" s="16" t="s">
        <v>58</v>
      </c>
    </row>
    <row r="3" spans="1:5" x14ac:dyDescent="0.25">
      <c r="A3" s="41" t="s">
        <v>53</v>
      </c>
      <c r="B3" s="17" t="s">
        <v>59</v>
      </c>
      <c r="C3" s="17"/>
      <c r="D3" s="17"/>
    </row>
    <row r="5" spans="1:5" x14ac:dyDescent="0.25">
      <c r="A5" s="117" t="s">
        <v>55</v>
      </c>
      <c r="B5" s="117" t="s">
        <v>158</v>
      </c>
      <c r="C5" s="117" t="s">
        <v>159</v>
      </c>
      <c r="D5" s="20"/>
    </row>
    <row r="6" spans="1:5" ht="15.75" x14ac:dyDescent="0.25">
      <c r="A6" s="118">
        <v>25</v>
      </c>
      <c r="B6" s="119">
        <v>2.9999999999999997E-4</v>
      </c>
      <c r="C6" s="119">
        <v>0</v>
      </c>
      <c r="D6" s="20"/>
      <c r="E6" s="20"/>
    </row>
    <row r="7" spans="1:5" ht="15.75" x14ac:dyDescent="0.25">
      <c r="A7" s="118">
        <v>30</v>
      </c>
      <c r="B7" s="119">
        <v>5.0000000000000001E-4</v>
      </c>
      <c r="C7" s="119">
        <v>1E-4</v>
      </c>
      <c r="D7" s="20"/>
      <c r="E7" s="20"/>
    </row>
    <row r="8" spans="1:5" ht="15.75" x14ac:dyDescent="0.25">
      <c r="A8" s="118">
        <v>35</v>
      </c>
      <c r="B8" s="119">
        <v>1E-3</v>
      </c>
      <c r="C8" s="119">
        <v>1E-4</v>
      </c>
      <c r="D8" s="20"/>
      <c r="E8" s="20"/>
    </row>
    <row r="9" spans="1:5" ht="15.75" x14ac:dyDescent="0.25">
      <c r="A9" s="118">
        <v>40</v>
      </c>
      <c r="B9" s="119">
        <v>2E-3</v>
      </c>
      <c r="C9" s="119">
        <v>2.0000000000000001E-4</v>
      </c>
      <c r="D9" s="20"/>
      <c r="E9" s="20"/>
    </row>
    <row r="10" spans="1:5" ht="15.75" x14ac:dyDescent="0.25">
      <c r="A10" s="118">
        <v>45</v>
      </c>
      <c r="B10" s="119">
        <v>3.4000000000000002E-3</v>
      </c>
      <c r="C10" s="119">
        <v>4.0000000000000002E-4</v>
      </c>
      <c r="D10" s="20"/>
      <c r="E10" s="20"/>
    </row>
    <row r="11" spans="1:5" ht="15.75" x14ac:dyDescent="0.25">
      <c r="A11" s="118">
        <v>50</v>
      </c>
      <c r="B11" s="119">
        <v>4.6999999999999993E-3</v>
      </c>
      <c r="C11" s="119">
        <v>5.9999999999999995E-4</v>
      </c>
      <c r="D11" s="20"/>
      <c r="E11" s="20"/>
    </row>
    <row r="12" spans="1:5" ht="15.75" x14ac:dyDescent="0.25">
      <c r="A12" s="118">
        <v>55</v>
      </c>
      <c r="B12" s="119">
        <v>9.1999999999999998E-3</v>
      </c>
      <c r="C12" s="119">
        <v>8.0000000000000004E-4</v>
      </c>
      <c r="D12" s="20"/>
      <c r="E12" s="20"/>
    </row>
    <row r="13" spans="1:5" ht="15.75" x14ac:dyDescent="0.25">
      <c r="A13" s="118">
        <v>60</v>
      </c>
      <c r="B13" s="119">
        <v>2.1000000000000001E-2</v>
      </c>
      <c r="C13" s="119">
        <v>1.1000000000000001E-3</v>
      </c>
      <c r="D13" s="20"/>
      <c r="E13" s="20"/>
    </row>
    <row r="14" spans="1:5" ht="15.75" x14ac:dyDescent="0.25">
      <c r="A14" s="118">
        <v>65</v>
      </c>
      <c r="B14" s="119">
        <v>2.3E-2</v>
      </c>
      <c r="C14" s="119">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B24" sqref="B24"/>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74</v>
      </c>
    </row>
    <row r="4" spans="1:3" ht="104.25" customHeight="1" x14ac:dyDescent="0.25">
      <c r="A4" s="44" t="s">
        <v>75</v>
      </c>
      <c r="B4" s="69" t="s">
        <v>143</v>
      </c>
      <c r="C4" s="69" t="s">
        <v>146</v>
      </c>
    </row>
    <row r="5" spans="1:3" ht="63.75" customHeight="1" x14ac:dyDescent="0.25">
      <c r="A5" s="44" t="s">
        <v>76</v>
      </c>
      <c r="B5" s="75" t="s">
        <v>144</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workbookViewId="0">
      <selection activeCell="P28" sqref="P28"/>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34" workbookViewId="0">
      <selection activeCell="J73" sqref="J7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61</v>
      </c>
      <c r="C1" s="74" t="s">
        <v>106</v>
      </c>
      <c r="E1" t="s">
        <v>111</v>
      </c>
    </row>
    <row r="2" spans="1:5" ht="73.5" customHeight="1" x14ac:dyDescent="0.25">
      <c r="A2" s="1" t="s">
        <v>45</v>
      </c>
      <c r="B2" s="81" t="s">
        <v>105</v>
      </c>
    </row>
    <row r="3" spans="1:5" ht="76.5" customHeight="1" x14ac:dyDescent="0.25">
      <c r="A3" s="74" t="s">
        <v>46</v>
      </c>
      <c r="B3" s="75" t="s">
        <v>107</v>
      </c>
      <c r="C3" s="75" t="s">
        <v>108</v>
      </c>
    </row>
    <row r="11" spans="1:5" x14ac:dyDescent="0.25">
      <c r="E11" t="s">
        <v>109</v>
      </c>
    </row>
    <row r="38" spans="5:5" x14ac:dyDescent="0.25">
      <c r="E38" t="s">
        <v>110</v>
      </c>
    </row>
  </sheetData>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4"/>
  <sheetViews>
    <sheetView tabSelected="1" workbookViewId="0">
      <selection activeCell="G4" sqref="G4"/>
    </sheetView>
  </sheetViews>
  <sheetFormatPr defaultRowHeight="15" x14ac:dyDescent="0.25"/>
  <cols>
    <col min="2" max="5" width="23.85546875" customWidth="1"/>
    <col min="7" max="7" width="15.42578125" customWidth="1"/>
  </cols>
  <sheetData>
    <row r="2" spans="2:7" ht="15.75" thickBot="1" x14ac:dyDescent="0.3"/>
    <row r="3" spans="2:7" ht="21.75" customHeight="1" thickBot="1" x14ac:dyDescent="0.3">
      <c r="B3" s="121"/>
      <c r="C3" s="121" t="s">
        <v>186</v>
      </c>
      <c r="D3" s="121" t="s">
        <v>187</v>
      </c>
      <c r="E3" s="121" t="s">
        <v>166</v>
      </c>
      <c r="G3" s="130" t="s">
        <v>188</v>
      </c>
    </row>
    <row r="4" spans="2:7" ht="21.75" customHeight="1" thickBot="1" x14ac:dyDescent="0.3">
      <c r="B4" s="122" t="s">
        <v>167</v>
      </c>
      <c r="C4" s="121">
        <v>3.6739999999999999</v>
      </c>
      <c r="D4" s="121">
        <v>3.24</v>
      </c>
      <c r="E4" s="123">
        <f>D4/C4</f>
        <v>0.88187261839956455</v>
      </c>
    </row>
    <row r="5" spans="2:7" ht="21.75" customHeight="1" thickBot="1" x14ac:dyDescent="0.3">
      <c r="B5" s="122" t="s">
        <v>168</v>
      </c>
      <c r="C5" s="121">
        <v>12.483000000000001</v>
      </c>
      <c r="D5" s="121"/>
      <c r="E5" s="123">
        <f>D5/C5</f>
        <v>0</v>
      </c>
    </row>
    <row r="6" spans="2:7" ht="21.75" customHeight="1" thickBot="1" x14ac:dyDescent="0.3">
      <c r="B6" s="122" t="s">
        <v>169</v>
      </c>
      <c r="C6" s="121">
        <v>16.239999999999998</v>
      </c>
      <c r="D6" s="121">
        <v>16.21</v>
      </c>
      <c r="E6" s="123">
        <f>D6/C6</f>
        <v>0.99815270935960609</v>
      </c>
    </row>
    <row r="7" spans="2:7" ht="21.75" customHeight="1" thickBot="1" x14ac:dyDescent="0.3">
      <c r="B7" s="125" t="s">
        <v>179</v>
      </c>
      <c r="C7" s="121">
        <v>12.483000000000001</v>
      </c>
      <c r="D7" s="121"/>
      <c r="E7" s="123"/>
    </row>
    <row r="8" spans="2:7" ht="21.75" customHeight="1" thickBot="1" x14ac:dyDescent="0.3">
      <c r="B8" s="125" t="s">
        <v>170</v>
      </c>
      <c r="C8" s="121">
        <v>3.2869999999999999</v>
      </c>
      <c r="D8" s="121"/>
      <c r="E8" s="123">
        <f>D8/C8</f>
        <v>0</v>
      </c>
    </row>
    <row r="9" spans="2:7" ht="21.75" customHeight="1" thickBot="1" x14ac:dyDescent="0.3">
      <c r="B9" s="125" t="s">
        <v>178</v>
      </c>
      <c r="C9" s="121">
        <f>0.41+0.057</f>
        <v>0.46699999999999997</v>
      </c>
      <c r="D9" s="121"/>
      <c r="E9" s="123"/>
    </row>
    <row r="10" spans="2:7" ht="21.75" customHeight="1" thickBot="1" x14ac:dyDescent="0.3">
      <c r="B10" s="125"/>
      <c r="C10" s="121"/>
      <c r="D10" s="121"/>
      <c r="E10" s="123"/>
    </row>
    <row r="11" spans="2:7" ht="21.75" customHeight="1" thickBot="1" x14ac:dyDescent="0.3">
      <c r="B11" s="121" t="s">
        <v>177</v>
      </c>
      <c r="C11" s="121">
        <v>10.417</v>
      </c>
      <c r="D11" s="121"/>
      <c r="E11" s="123"/>
    </row>
    <row r="12" spans="2:7" ht="21.75" customHeight="1" thickBot="1" x14ac:dyDescent="0.3">
      <c r="B12" s="125" t="s">
        <v>182</v>
      </c>
      <c r="C12" s="128">
        <f>C11+0.144+0.159</f>
        <v>10.72</v>
      </c>
      <c r="D12" s="121">
        <v>10.74</v>
      </c>
      <c r="E12" s="123">
        <f>D12/C12</f>
        <v>1.0018656716417911</v>
      </c>
    </row>
    <row r="13" spans="2:7" ht="21.75" customHeight="1" thickBot="1" x14ac:dyDescent="0.3">
      <c r="B13" s="121" t="s">
        <v>171</v>
      </c>
      <c r="C13" s="127">
        <v>10.73</v>
      </c>
      <c r="D13" s="121"/>
      <c r="E13" s="123"/>
    </row>
    <row r="14" spans="2:7" ht="21.75" customHeight="1" thickBot="1" x14ac:dyDescent="0.3">
      <c r="B14" s="125" t="s">
        <v>183</v>
      </c>
      <c r="C14" s="126">
        <f>C13+0.144+0.159</f>
        <v>11.033000000000001</v>
      </c>
      <c r="D14" s="121">
        <v>11.06</v>
      </c>
      <c r="E14" s="123">
        <f>D14/C14</f>
        <v>1.0024472038430163</v>
      </c>
    </row>
    <row r="15" spans="2:7" ht="21.75" customHeight="1" thickBot="1" x14ac:dyDescent="0.3">
      <c r="B15" s="121"/>
      <c r="C15" s="126"/>
      <c r="D15" s="121"/>
      <c r="E15" s="123"/>
    </row>
    <row r="16" spans="2:7" ht="21.75" customHeight="1" thickBot="1" x14ac:dyDescent="0.3">
      <c r="B16" s="122" t="s">
        <v>176</v>
      </c>
      <c r="C16" s="121">
        <f>C22*0.0738</f>
        <v>6.7158000000000009E-2</v>
      </c>
      <c r="D16" s="121">
        <v>5.3999999999999999E-2</v>
      </c>
      <c r="E16" s="123">
        <f>D16/C16</f>
        <v>0.80407397480568199</v>
      </c>
    </row>
    <row r="17" spans="2:5" ht="21.75" customHeight="1" thickBot="1" x14ac:dyDescent="0.3">
      <c r="B17" s="122" t="s">
        <v>184</v>
      </c>
      <c r="C17" s="121">
        <v>6.8999999999999999E-3</v>
      </c>
      <c r="D17" s="121">
        <v>6.8999999999999999E-3</v>
      </c>
      <c r="E17" s="123">
        <f>D17/C17</f>
        <v>1</v>
      </c>
    </row>
    <row r="18" spans="2:5" ht="21.75" customHeight="1" thickBot="1" x14ac:dyDescent="0.3">
      <c r="B18" s="121" t="s">
        <v>172</v>
      </c>
      <c r="C18" s="121">
        <v>0.53</v>
      </c>
      <c r="D18" s="121">
        <v>0.505</v>
      </c>
      <c r="E18" s="123">
        <f>D18/C18</f>
        <v>0.95283018867924529</v>
      </c>
    </row>
    <row r="19" spans="2:5" ht="21.75" customHeight="1" thickBot="1" x14ac:dyDescent="0.3">
      <c r="B19" s="122" t="s">
        <v>173</v>
      </c>
      <c r="C19" s="121">
        <f>C22*0.04</f>
        <v>3.6400000000000002E-2</v>
      </c>
      <c r="D19" s="121">
        <v>3.6499999999999998E-2</v>
      </c>
      <c r="E19" s="123">
        <f>D19/C19</f>
        <v>1.0027472527472527</v>
      </c>
    </row>
    <row r="20" spans="2:5" ht="21.75" customHeight="1" thickBot="1" x14ac:dyDescent="0.3">
      <c r="B20" s="121" t="s">
        <v>174</v>
      </c>
      <c r="C20" s="121">
        <v>0.64549999999999996</v>
      </c>
      <c r="D20" s="121"/>
      <c r="E20" s="123">
        <f>D20/C20</f>
        <v>0</v>
      </c>
    </row>
    <row r="21" spans="2:5" ht="21.75" customHeight="1" thickBot="1" x14ac:dyDescent="0.3">
      <c r="B21" s="121"/>
      <c r="C21" s="121"/>
      <c r="D21" s="121"/>
      <c r="E21" s="123"/>
    </row>
    <row r="22" spans="2:5" ht="21.75" customHeight="1" thickBot="1" x14ac:dyDescent="0.3">
      <c r="B22" s="121" t="s">
        <v>175</v>
      </c>
      <c r="C22" s="121">
        <v>0.91</v>
      </c>
      <c r="D22" s="121">
        <v>0.91300000000000003</v>
      </c>
      <c r="E22" s="123">
        <f>D22/C22</f>
        <v>1.0032967032967033</v>
      </c>
    </row>
    <row r="23" spans="2:5" ht="21.75" customHeight="1" thickBot="1" x14ac:dyDescent="0.3">
      <c r="B23" s="122" t="s">
        <v>180</v>
      </c>
      <c r="C23" s="121">
        <v>1.2649999999999999</v>
      </c>
      <c r="D23" s="121">
        <v>1.288</v>
      </c>
      <c r="E23" s="123">
        <f>D23/C23</f>
        <v>1.0181818181818183</v>
      </c>
    </row>
    <row r="24" spans="2:5" ht="21.75" customHeight="1" thickBot="1" x14ac:dyDescent="0.3">
      <c r="B24" s="121" t="s">
        <v>181</v>
      </c>
      <c r="C24" s="121">
        <v>6.3E-3</v>
      </c>
      <c r="D24" s="121"/>
      <c r="E24" s="124">
        <f>D24/C24</f>
        <v>0</v>
      </c>
    </row>
  </sheetData>
  <pageMargins left="0.7" right="0.7" top="0.75" bottom="0.75" header="0.3" footer="0.3"/>
  <pageSetup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33" sqref="D33"/>
    </sheetView>
  </sheetViews>
  <sheetFormatPr defaultRowHeight="15" x14ac:dyDescent="0.25"/>
  <cols>
    <col min="7" max="7" width="13.7109375" customWidth="1"/>
  </cols>
  <sheetData>
    <row r="1" spans="1:9" x14ac:dyDescent="0.25">
      <c r="A1" s="24" t="s">
        <v>7</v>
      </c>
    </row>
    <row r="2" spans="1:9" x14ac:dyDescent="0.25">
      <c r="A2" s="35" t="s">
        <v>52</v>
      </c>
      <c r="B2" s="35" t="s">
        <v>54</v>
      </c>
    </row>
    <row r="3" spans="1:9" x14ac:dyDescent="0.25">
      <c r="A3" s="35" t="s">
        <v>53</v>
      </c>
      <c r="B3" s="35" t="s">
        <v>78</v>
      </c>
    </row>
    <row r="6" spans="1:9" x14ac:dyDescent="0.25">
      <c r="A6" s="40" t="s">
        <v>64</v>
      </c>
      <c r="B6" s="43" t="s">
        <v>67</v>
      </c>
      <c r="C6" s="43" t="s">
        <v>68</v>
      </c>
      <c r="D6" s="43" t="s">
        <v>69</v>
      </c>
      <c r="E6" s="43" t="s">
        <v>70</v>
      </c>
      <c r="F6" s="43" t="s">
        <v>73</v>
      </c>
      <c r="G6" s="43" t="s">
        <v>77</v>
      </c>
      <c r="H6" s="43" t="s">
        <v>72</v>
      </c>
      <c r="I6" s="43" t="s">
        <v>71</v>
      </c>
    </row>
    <row r="7" spans="1:9" x14ac:dyDescent="0.25">
      <c r="A7" s="40" t="s">
        <v>65</v>
      </c>
      <c r="B7" s="43"/>
      <c r="C7" s="43"/>
      <c r="D7" s="43"/>
      <c r="E7" s="43"/>
      <c r="F7" s="43"/>
      <c r="G7" s="43"/>
      <c r="H7" s="43"/>
      <c r="I7" s="43"/>
    </row>
    <row r="8" spans="1:9" x14ac:dyDescent="0.25">
      <c r="A8" s="40" t="s">
        <v>66</v>
      </c>
      <c r="B8" s="43"/>
      <c r="C8" s="43"/>
      <c r="D8" s="43"/>
      <c r="E8" s="43"/>
      <c r="F8" s="43"/>
      <c r="G8" s="43"/>
      <c r="H8" s="43"/>
      <c r="I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topLeftCell="A7" workbookViewId="0">
      <selection activeCell="B24" sqref="B24"/>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79</v>
      </c>
      <c r="B2" t="s">
        <v>112</v>
      </c>
    </row>
    <row r="3" spans="1:3" x14ac:dyDescent="0.25">
      <c r="C3" s="5" t="s">
        <v>0</v>
      </c>
    </row>
    <row r="4" spans="1:3" x14ac:dyDescent="0.25">
      <c r="C4" s="5"/>
    </row>
    <row r="5" spans="1:3" ht="18" customHeight="1" x14ac:dyDescent="0.25">
      <c r="A5" s="1"/>
    </row>
    <row r="6" spans="1:3" ht="18" customHeight="1" x14ac:dyDescent="0.25">
      <c r="A6" s="9" t="s">
        <v>113</v>
      </c>
      <c r="B6" t="s">
        <v>44</v>
      </c>
    </row>
    <row r="7" spans="1:3" ht="99" customHeight="1" x14ac:dyDescent="0.25">
      <c r="A7" s="9" t="s">
        <v>3</v>
      </c>
      <c r="B7" s="3" t="s">
        <v>162</v>
      </c>
    </row>
    <row r="8" spans="1:3" ht="88.5" customHeight="1" x14ac:dyDescent="0.25">
      <c r="A8" s="28" t="s">
        <v>4</v>
      </c>
      <c r="B8" s="3" t="s">
        <v>114</v>
      </c>
      <c r="C8" s="82" t="s">
        <v>115</v>
      </c>
    </row>
    <row r="9" spans="1:3" ht="151.5" customHeight="1" x14ac:dyDescent="0.25">
      <c r="A9" s="1" t="s">
        <v>1</v>
      </c>
      <c r="B9" s="34" t="s">
        <v>117</v>
      </c>
      <c r="C9" s="84" t="s">
        <v>118</v>
      </c>
    </row>
    <row r="10" spans="1:3" ht="70.5" customHeight="1" x14ac:dyDescent="0.35">
      <c r="A10" s="83" t="s">
        <v>116</v>
      </c>
      <c r="C10" s="85" t="s">
        <v>119</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topLeftCell="A4" workbookViewId="0">
      <selection activeCell="B22" sqref="B22"/>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48</v>
      </c>
      <c r="B7" s="3"/>
    </row>
    <row r="8" spans="1:2" x14ac:dyDescent="0.25">
      <c r="A8" t="s">
        <v>120</v>
      </c>
      <c r="B8" s="86">
        <v>3.5000000000000003E-2</v>
      </c>
    </row>
    <row r="9" spans="1:2" x14ac:dyDescent="0.25">
      <c r="A9" t="s">
        <v>121</v>
      </c>
      <c r="B9" s="86">
        <v>2.5000000000000001E-2</v>
      </c>
    </row>
    <row r="10" spans="1:2" ht="93" customHeight="1" x14ac:dyDescent="0.25">
      <c r="A10" s="13" t="s">
        <v>6</v>
      </c>
      <c r="B10" s="3" t="s">
        <v>125</v>
      </c>
    </row>
    <row r="12" spans="1:2" ht="91.5" customHeight="1" x14ac:dyDescent="0.25">
      <c r="A12" s="120" t="s">
        <v>165</v>
      </c>
      <c r="B12" s="101" t="s">
        <v>126</v>
      </c>
    </row>
    <row r="13" spans="1:2" x14ac:dyDescent="0.25">
      <c r="A13" s="5"/>
    </row>
    <row r="14" spans="1:2" ht="85.5" customHeight="1" x14ac:dyDescent="0.25">
      <c r="A14" s="100" t="s">
        <v>127</v>
      </c>
      <c r="B14" s="102" t="s">
        <v>128</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S25" sqref="S25"/>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52</v>
      </c>
      <c r="B2" s="35" t="s">
        <v>54</v>
      </c>
    </row>
    <row r="3" spans="1:2" x14ac:dyDescent="0.25">
      <c r="A3" s="35" t="s">
        <v>53</v>
      </c>
      <c r="B3" s="35" t="s">
        <v>122</v>
      </c>
    </row>
    <row r="5" spans="1:2" ht="51" x14ac:dyDescent="0.25">
      <c r="A5" s="87" t="s">
        <v>49</v>
      </c>
      <c r="B5" s="88" t="s">
        <v>50</v>
      </c>
    </row>
    <row r="6" spans="1:2" x14ac:dyDescent="0.25">
      <c r="A6" s="36" t="s">
        <v>55</v>
      </c>
      <c r="B6" s="36" t="s">
        <v>51</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0.04</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C22" sqref="C22"/>
    </sheetView>
  </sheetViews>
  <sheetFormatPr defaultRowHeight="15" x14ac:dyDescent="0.25"/>
  <cols>
    <col min="1" max="1" width="18.85546875" customWidth="1"/>
    <col min="2" max="2" width="32.28515625" customWidth="1"/>
    <col min="3" max="3" width="32.28515625" style="29" customWidth="1"/>
    <col min="4" max="8" width="32.28515625" style="57" customWidth="1"/>
    <col min="9" max="9" width="15.7109375" customWidth="1"/>
    <col min="15" max="19" width="14.5703125" customWidth="1"/>
  </cols>
  <sheetData>
    <row r="1" spans="1:9" x14ac:dyDescent="0.25">
      <c r="A1" s="24" t="s">
        <v>7</v>
      </c>
    </row>
    <row r="2" spans="1:9" x14ac:dyDescent="0.25">
      <c r="A2" s="35" t="s">
        <v>52</v>
      </c>
      <c r="B2" s="35" t="s">
        <v>56</v>
      </c>
    </row>
    <row r="3" spans="1:9" x14ac:dyDescent="0.25">
      <c r="A3" s="35" t="s">
        <v>53</v>
      </c>
      <c r="B3" s="35" t="s">
        <v>161</v>
      </c>
      <c r="F3" s="60"/>
    </row>
    <row r="4" spans="1:9" x14ac:dyDescent="0.25">
      <c r="A4" t="s">
        <v>79</v>
      </c>
    </row>
    <row r="5" spans="1:9" x14ac:dyDescent="0.25">
      <c r="B5" s="21"/>
    </row>
    <row r="6" spans="1:9" ht="30.75" customHeight="1" x14ac:dyDescent="0.25">
      <c r="A6" s="51" t="s">
        <v>86</v>
      </c>
      <c r="B6" s="47" t="s">
        <v>80</v>
      </c>
      <c r="C6" s="48" t="s">
        <v>81</v>
      </c>
      <c r="D6" s="56" t="s">
        <v>82</v>
      </c>
      <c r="E6" s="56" t="s">
        <v>83</v>
      </c>
      <c r="F6" s="56" t="s">
        <v>84</v>
      </c>
      <c r="G6" s="56" t="s">
        <v>85</v>
      </c>
      <c r="H6" s="58" t="s">
        <v>87</v>
      </c>
    </row>
    <row r="7" spans="1:9" ht="30.75" customHeight="1" x14ac:dyDescent="0.25">
      <c r="A7" s="51" t="s">
        <v>64</v>
      </c>
      <c r="B7" s="62" t="s">
        <v>88</v>
      </c>
      <c r="C7" s="63" t="s">
        <v>89</v>
      </c>
      <c r="D7" s="64" t="s">
        <v>90</v>
      </c>
      <c r="E7" s="64" t="s">
        <v>91</v>
      </c>
      <c r="F7" s="64" t="s">
        <v>92</v>
      </c>
      <c r="G7" s="64" t="s">
        <v>93</v>
      </c>
      <c r="H7" s="65" t="s">
        <v>94</v>
      </c>
      <c r="I7" s="68" t="s">
        <v>99</v>
      </c>
    </row>
    <row r="8" spans="1:9" ht="18" customHeight="1" x14ac:dyDescent="0.25">
      <c r="A8" s="35" t="s">
        <v>65</v>
      </c>
      <c r="B8" s="49"/>
      <c r="C8" s="53"/>
      <c r="D8" s="67">
        <v>0</v>
      </c>
      <c r="E8" s="66">
        <v>0</v>
      </c>
      <c r="F8" s="76">
        <v>0</v>
      </c>
      <c r="G8" s="66">
        <v>1</v>
      </c>
      <c r="H8" s="67">
        <v>0</v>
      </c>
      <c r="I8" t="s">
        <v>160</v>
      </c>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95</v>
      </c>
      <c r="M106" t="s">
        <v>96</v>
      </c>
      <c r="N106" t="s">
        <v>97</v>
      </c>
      <c r="O106" t="s">
        <v>98</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F15" sqref="F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52</v>
      </c>
      <c r="B2" s="35" t="s">
        <v>103</v>
      </c>
      <c r="C2" s="35"/>
      <c r="D2" s="35"/>
    </row>
    <row r="3" spans="1:9" x14ac:dyDescent="0.25">
      <c r="A3" s="35" t="s">
        <v>53</v>
      </c>
      <c r="B3" s="35" t="s">
        <v>104</v>
      </c>
      <c r="C3" s="35"/>
      <c r="D3" s="35"/>
    </row>
    <row r="4" spans="1:9" x14ac:dyDescent="0.25">
      <c r="A4" t="s">
        <v>79</v>
      </c>
      <c r="B4" t="s">
        <v>164</v>
      </c>
    </row>
    <row r="6" spans="1:9" x14ac:dyDescent="0.25">
      <c r="B6" t="s">
        <v>102</v>
      </c>
      <c r="C6" t="s">
        <v>101</v>
      </c>
    </row>
    <row r="7" spans="1:9" x14ac:dyDescent="0.25">
      <c r="B7">
        <v>2015</v>
      </c>
      <c r="C7">
        <v>63037024</v>
      </c>
      <c r="G7" t="s">
        <v>100</v>
      </c>
    </row>
    <row r="8" spans="1:9" x14ac:dyDescent="0.25">
      <c r="B8">
        <v>2016</v>
      </c>
      <c r="C8">
        <v>63037024</v>
      </c>
      <c r="G8">
        <v>-643447599</v>
      </c>
      <c r="H8">
        <v>7</v>
      </c>
      <c r="I8">
        <f>G8/H8</f>
        <v>-91921085.571428567</v>
      </c>
    </row>
    <row r="9" spans="1:9" x14ac:dyDescent="0.25">
      <c r="B9">
        <v>2017</v>
      </c>
      <c r="C9">
        <v>63037024</v>
      </c>
      <c r="G9">
        <v>1571818656</v>
      </c>
      <c r="H9">
        <v>7</v>
      </c>
      <c r="I9">
        <f t="shared" ref="I9:I10" si="0">G9/H9</f>
        <v>224545522.2857143</v>
      </c>
    </row>
    <row r="10" spans="1:9" x14ac:dyDescent="0.25">
      <c r="B10">
        <v>2018</v>
      </c>
      <c r="C10">
        <v>63037024</v>
      </c>
      <c r="G10">
        <v>77259408</v>
      </c>
      <c r="H10">
        <v>6</v>
      </c>
      <c r="I10">
        <f t="shared" si="0"/>
        <v>12876568</v>
      </c>
    </row>
    <row r="11" spans="1:9" x14ac:dyDescent="0.25">
      <c r="B11">
        <v>2019</v>
      </c>
      <c r="C11">
        <v>63037024</v>
      </c>
    </row>
    <row r="15" spans="1:9" ht="255" customHeight="1" x14ac:dyDescent="0.25">
      <c r="D15" s="46" t="s">
        <v>185</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1"/>
  <sheetViews>
    <sheetView workbookViewId="0">
      <selection activeCell="G20" sqref="G20"/>
    </sheetView>
  </sheetViews>
  <sheetFormatPr defaultRowHeight="15" x14ac:dyDescent="0.25"/>
  <cols>
    <col min="2" max="2" width="16.28515625" style="23" bestFit="1" customWidth="1"/>
    <col min="3" max="3" width="17.7109375" customWidth="1"/>
  </cols>
  <sheetData>
    <row r="1" spans="1:3" x14ac:dyDescent="0.25">
      <c r="A1" s="24" t="s">
        <v>7</v>
      </c>
    </row>
    <row r="2" spans="1:3" x14ac:dyDescent="0.25">
      <c r="A2" s="35" t="s">
        <v>52</v>
      </c>
      <c r="B2" s="35" t="s">
        <v>103</v>
      </c>
      <c r="C2" s="35"/>
    </row>
    <row r="3" spans="1:3" x14ac:dyDescent="0.25">
      <c r="A3" s="35" t="s">
        <v>53</v>
      </c>
      <c r="B3" s="35" t="s">
        <v>104</v>
      </c>
      <c r="C3" s="35"/>
    </row>
    <row r="4" spans="1:3" x14ac:dyDescent="0.25">
      <c r="A4" t="s">
        <v>79</v>
      </c>
      <c r="B4" t="s">
        <v>164</v>
      </c>
    </row>
    <row r="5" spans="1:3" x14ac:dyDescent="0.25">
      <c r="B5"/>
    </row>
    <row r="6" spans="1:3" x14ac:dyDescent="0.25">
      <c r="B6" t="s">
        <v>102</v>
      </c>
      <c r="C6" t="s">
        <v>163</v>
      </c>
    </row>
    <row r="7" spans="1:3" x14ac:dyDescent="0.25">
      <c r="B7">
        <v>2015</v>
      </c>
      <c r="C7">
        <v>0</v>
      </c>
    </row>
    <row r="8" spans="1:3" x14ac:dyDescent="0.25">
      <c r="B8"/>
    </row>
    <row r="9" spans="1:3" x14ac:dyDescent="0.25">
      <c r="B9"/>
    </row>
    <row r="10" spans="1:3" x14ac:dyDescent="0.25">
      <c r="B10"/>
    </row>
    <row r="11" spans="1:3" x14ac:dyDescent="0.25">
      <c r="B11"/>
    </row>
  </sheetData>
  <hyperlinks>
    <hyperlink ref="A1" location="TOC!A1" display="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lpstr>Calibration</vt:lpstr>
      <vt:lpstr>DC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2017-03-03T16:48:09Z</dcterms:modified>
</cp:coreProperties>
</file>