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Sheet2" sheetId="4" r:id="rId4"/>
    <sheet name="Sheet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3" i="2"/>
  <c r="F12" i="2"/>
  <c r="B6" i="2"/>
  <c r="B7" i="2" s="1"/>
  <c r="B8" i="2" s="1"/>
  <c r="B9" i="2" s="1"/>
  <c r="B10" i="2" s="1"/>
  <c r="B3" i="2" l="1"/>
  <c r="B5" i="4" l="1"/>
  <c r="B4" i="4"/>
  <c r="B3" i="4"/>
  <c r="B6" i="4" s="1"/>
  <c r="E11" i="2"/>
  <c r="E15" i="2"/>
  <c r="E16" i="2"/>
  <c r="E17" i="2"/>
  <c r="E18" i="2"/>
  <c r="E19" i="2"/>
  <c r="F10" i="2" l="1"/>
  <c r="F11" i="2"/>
  <c r="F15" i="2"/>
  <c r="F16" i="2"/>
  <c r="F17" i="2"/>
  <c r="F18" i="2"/>
  <c r="F19" i="2"/>
</calcChain>
</file>

<file path=xl/sharedStrings.xml><?xml version="1.0" encoding="utf-8"?>
<sst xmlns="http://schemas.openxmlformats.org/spreadsheetml/2006/main" count="156" uniqueCount="74">
  <si>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</si>
  <si>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</si>
  <si>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</si>
  <si>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</si>
  <si>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</si>
  <si>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</si>
  <si>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</si>
  <si>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</si>
  <si>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</si>
  <si>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</si>
  <si>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</si>
  <si>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</si>
  <si>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</si>
  <si>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</si>
  <si>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</si>
  <si>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</si>
  <si>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</si>
  <si>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</si>
  <si>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</si>
  <si>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</si>
  <si>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</si>
  <si>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</si>
  <si>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</si>
  <si>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</si>
  <si>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</si>
  <si>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</si>
  <si>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</si>
  <si>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</si>
  <si>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</si>
  <si>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</si>
  <si>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</si>
  <si>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</si>
  <si>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r.geoMean</t>
  </si>
  <si>
    <t>init.year</t>
  </si>
  <si>
    <t>min.ea</t>
  </si>
  <si>
    <t>max.ea</t>
  </si>
  <si>
    <t>min.age</t>
  </si>
  <si>
    <t>max.age</t>
  </si>
  <si>
    <t>tier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</si>
  <si>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</si>
  <si>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</si>
  <si>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</si>
  <si>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</si>
  <si>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</si>
  <si>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</si>
  <si>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</si>
  <si>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</si>
  <si>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</si>
  <si>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</si>
  <si>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</si>
  <si>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</si>
  <si>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</si>
  <si>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</si>
  <si>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</si>
  <si>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</si>
  <si>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</si>
  <si>
    <t>cd</t>
  </si>
  <si>
    <t>amort_type</t>
  </si>
  <si>
    <t>pseudoClosed</t>
  </si>
  <si>
    <t>m.reset</t>
  </si>
  <si>
    <t>m.start</t>
  </si>
  <si>
    <t>m.year1</t>
  </si>
  <si>
    <t>useExtFund</t>
  </si>
  <si>
    <t>Notes</t>
  </si>
  <si>
    <t>Callan assumption</t>
  </si>
  <si>
    <t>MISERS assumption met</t>
  </si>
  <si>
    <t>RVK2012 Conservative portfolio</t>
  </si>
  <si>
    <t>Low return for 15 years</t>
  </si>
  <si>
    <t>Low return ramping up to MISERS assmption in 5 years</t>
  </si>
  <si>
    <t>Low return ramping up to MISERS assumption in 5 years</t>
  </si>
  <si>
    <t>RVK2012 conservative portfolio</t>
  </si>
  <si>
    <t>Callan portfolio</t>
  </si>
  <si>
    <t>For development</t>
  </si>
  <si>
    <t>RS.test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</si>
</sst>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2" fontId="0" fillId="0" borderId="0" xfId="0" applyNumberFormat="1"/>
    <xf numFmtId="10" fontId="0" fillId="0" borderId="0" xfId="0" applyNumberForma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25</xdr:row>
      <xdr:rowOff>95250</xdr:rowOff>
    </xdr:from>
    <xdr:to>
      <xdr:col>6</xdr:col>
      <xdr:colOff>456290</xdr:colOff>
      <xdr:row>30</xdr:row>
      <xdr:rowOff>152274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524250"/>
          <a:ext cx="7276190" cy="1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20</xdr:row>
      <xdr:rowOff>171450</xdr:rowOff>
    </xdr:from>
    <xdr:to>
      <xdr:col>15</xdr:col>
      <xdr:colOff>198982</xdr:colOff>
      <xdr:row>47</xdr:row>
      <xdr:rowOff>75569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3981450"/>
          <a:ext cx="8342857" cy="5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12"/>
  <sheetViews>
    <sheetView tabSelected="1" workbookViewId="0">
      <selection activeCell="E24" sqref="E24"/>
    </sheetView>
  </sheetViews>
  <sheetFormatPr defaultRowHeight="15" x14ac:dyDescent="0.25"/>
  <cols>
    <col min="1" max="1" width="21.125" customWidth="1"/>
    <col min="2" max="7" width="24.625" customWidth="1"/>
    <col min="8" max="8" width="15.125" customWidth="1"/>
    <col min="9" max="9" width="12.25" customWidth="1"/>
    <col min="10" max="10" width="15.75" customWidth="1"/>
    <col min="11" max="11" width="15.125" customWidth="1"/>
    <col min="14" max="15" width="14.25" customWidth="1"/>
    <col min="20" max="20" width="15.75" customWidth="1"/>
    <col min="22" max="22" width="14" customWidth="1"/>
    <col min="23" max="23" width="13.375" customWidth="1"/>
    <col min="24" max="24" width="12.625" customWidth="1"/>
    <col min="25" max="25" width="14.875" customWidth="1"/>
  </cols>
  <sheetData>
    <row r="4" spans="1:32" s="1" customFormat="1" x14ac:dyDescent="0.25">
      <c r="A4" s="1" t="s">
        <v>0</v>
      </c>
      <c r="B4" s="1" t="s">
        <v>17</v>
      </c>
      <c r="C4" s="1" t="s">
        <v>38</v>
      </c>
      <c r="D4" s="1" t="s">
        <v>16</v>
      </c>
      <c r="E4" s="1" t="s">
        <v>43</v>
      </c>
      <c r="F4" s="1" t="s">
        <v>48</v>
      </c>
      <c r="G4" s="1" t="s">
        <v>62</v>
      </c>
      <c r="H4" s="1" t="s">
        <v>42</v>
      </c>
      <c r="I4" s="3" t="s">
        <v>18</v>
      </c>
      <c r="J4" s="3" t="s">
        <v>5</v>
      </c>
      <c r="K4" s="3" t="s">
        <v>6</v>
      </c>
      <c r="L4" s="3" t="s">
        <v>7</v>
      </c>
      <c r="M4" s="3" t="s">
        <v>8</v>
      </c>
      <c r="N4" s="4" t="s">
        <v>14</v>
      </c>
      <c r="O4" s="4" t="s">
        <v>57</v>
      </c>
      <c r="P4" s="4" t="s">
        <v>12</v>
      </c>
      <c r="Q4" s="4" t="s">
        <v>61</v>
      </c>
      <c r="R4" s="4" t="s">
        <v>60</v>
      </c>
      <c r="S4" s="4" t="s">
        <v>59</v>
      </c>
      <c r="T4" s="4" t="s">
        <v>13</v>
      </c>
      <c r="U4" s="4" t="s">
        <v>15</v>
      </c>
      <c r="V4" s="6" t="s">
        <v>39</v>
      </c>
      <c r="W4" s="6" t="s">
        <v>40</v>
      </c>
      <c r="X4" s="5" t="s">
        <v>28</v>
      </c>
      <c r="Y4" s="5" t="s">
        <v>30</v>
      </c>
      <c r="Z4" s="5" t="s">
        <v>9</v>
      </c>
      <c r="AA4" s="5" t="s">
        <v>10</v>
      </c>
      <c r="AB4" s="5" t="s">
        <v>11</v>
      </c>
      <c r="AC4" s="11" t="s">
        <v>49</v>
      </c>
      <c r="AD4" s="11" t="s">
        <v>50</v>
      </c>
      <c r="AE4" s="11" t="s">
        <v>51</v>
      </c>
      <c r="AF4" s="11" t="s">
        <v>52</v>
      </c>
    </row>
    <row r="5" spans="1:32" x14ac:dyDescent="0.25">
      <c r="AE5" s="12"/>
      <c r="AF5" s="12"/>
    </row>
    <row r="6" spans="1:32" x14ac:dyDescent="0.25">
      <c r="A6" t="s">
        <v>73</v>
      </c>
      <c r="B6" t="s">
        <v>72</v>
      </c>
      <c r="C6" t="s">
        <v>54</v>
      </c>
      <c r="D6" t="b">
        <v>0</v>
      </c>
      <c r="E6" t="b">
        <v>0</v>
      </c>
      <c r="F6" t="b">
        <v>0</v>
      </c>
      <c r="G6" t="b">
        <v>1</v>
      </c>
      <c r="H6">
        <v>0</v>
      </c>
      <c r="I6" t="s">
        <v>4</v>
      </c>
      <c r="J6">
        <v>0.14000000000000001</v>
      </c>
      <c r="K6">
        <v>0.14000000000000001</v>
      </c>
      <c r="L6" t="b">
        <v>0</v>
      </c>
      <c r="M6" t="b">
        <v>1</v>
      </c>
      <c r="N6" t="s">
        <v>56</v>
      </c>
      <c r="O6" t="s">
        <v>58</v>
      </c>
      <c r="P6">
        <v>20</v>
      </c>
      <c r="Q6">
        <v>22</v>
      </c>
      <c r="R6">
        <v>30</v>
      </c>
      <c r="S6">
        <v>20</v>
      </c>
      <c r="T6">
        <v>0.04</v>
      </c>
      <c r="U6">
        <v>5</v>
      </c>
      <c r="V6">
        <v>0</v>
      </c>
      <c r="W6" t="s">
        <v>41</v>
      </c>
      <c r="X6" t="s">
        <v>55</v>
      </c>
      <c r="Y6" t="s">
        <v>23</v>
      </c>
      <c r="Z6">
        <v>0.08</v>
      </c>
      <c r="AA6">
        <v>8.72E-2</v>
      </c>
      <c r="AB6" s="7">
        <v>0.12</v>
      </c>
      <c r="AC6" t="s">
        <v>53</v>
      </c>
      <c r="AD6" t="s">
        <v>53</v>
      </c>
      <c r="AE6" s="12">
        <v>0.71113269999999995</v>
      </c>
      <c r="AF6" s="12">
        <v>0.64850319999999995</v>
      </c>
    </row>
    <row r="8" spans="1:32" x14ac:dyDescent="0.25">
      <c r="A8" t="s">
        <v>23</v>
      </c>
      <c r="B8" t="s">
        <v>65</v>
      </c>
      <c r="C8" t="s">
        <v>54</v>
      </c>
      <c r="D8" t="b">
        <v>1</v>
      </c>
      <c r="E8" t="b">
        <v>0</v>
      </c>
      <c r="F8" t="b">
        <v>1</v>
      </c>
      <c r="G8" t="b">
        <v>1</v>
      </c>
      <c r="H8">
        <v>0</v>
      </c>
      <c r="I8" t="s">
        <v>4</v>
      </c>
      <c r="J8">
        <v>0.14000000000000001</v>
      </c>
      <c r="K8">
        <v>0.14000000000000001</v>
      </c>
      <c r="L8" t="b">
        <v>1</v>
      </c>
      <c r="M8" t="b">
        <v>1</v>
      </c>
      <c r="N8" t="s">
        <v>56</v>
      </c>
      <c r="O8" t="s">
        <v>58</v>
      </c>
      <c r="P8">
        <v>20</v>
      </c>
      <c r="Q8">
        <v>22</v>
      </c>
      <c r="R8">
        <v>30</v>
      </c>
      <c r="S8">
        <v>20</v>
      </c>
      <c r="T8">
        <v>0.04</v>
      </c>
      <c r="U8">
        <v>5</v>
      </c>
      <c r="V8">
        <v>0</v>
      </c>
      <c r="W8" t="s">
        <v>41</v>
      </c>
      <c r="X8" t="s">
        <v>31</v>
      </c>
      <c r="Y8" t="s">
        <v>23</v>
      </c>
      <c r="Z8">
        <v>0.08</v>
      </c>
      <c r="AA8">
        <v>8.72E-2</v>
      </c>
      <c r="AB8" s="7">
        <v>0.12</v>
      </c>
      <c r="AC8" t="s">
        <v>53</v>
      </c>
      <c r="AD8" t="s">
        <v>53</v>
      </c>
      <c r="AE8" s="12">
        <v>0.71113269999999995</v>
      </c>
      <c r="AF8" s="12">
        <v>0.64850319999999995</v>
      </c>
    </row>
    <row r="9" spans="1:32" x14ac:dyDescent="0.25">
      <c r="A9" t="s">
        <v>24</v>
      </c>
      <c r="B9" t="s">
        <v>69</v>
      </c>
      <c r="C9" t="s">
        <v>54</v>
      </c>
      <c r="D9" t="b">
        <v>1</v>
      </c>
      <c r="E9" t="b">
        <v>0</v>
      </c>
      <c r="F9" t="b">
        <v>1</v>
      </c>
      <c r="G9" t="b">
        <v>1</v>
      </c>
      <c r="H9">
        <v>0</v>
      </c>
      <c r="I9" t="s">
        <v>4</v>
      </c>
      <c r="J9">
        <v>0.14000000000000001</v>
      </c>
      <c r="K9">
        <v>0.14000000000000001</v>
      </c>
      <c r="L9" t="b">
        <v>1</v>
      </c>
      <c r="M9" t="b">
        <v>1</v>
      </c>
      <c r="N9" t="s">
        <v>56</v>
      </c>
      <c r="O9" t="s">
        <v>58</v>
      </c>
      <c r="P9">
        <v>20</v>
      </c>
      <c r="Q9">
        <v>22</v>
      </c>
      <c r="R9">
        <v>30</v>
      </c>
      <c r="S9">
        <v>20</v>
      </c>
      <c r="T9">
        <v>0.04</v>
      </c>
      <c r="U9">
        <v>5</v>
      </c>
      <c r="V9">
        <v>0</v>
      </c>
      <c r="W9" t="s">
        <v>41</v>
      </c>
      <c r="X9" t="s">
        <v>31</v>
      </c>
      <c r="Y9" t="s">
        <v>24</v>
      </c>
      <c r="Z9">
        <v>0.08</v>
      </c>
      <c r="AA9">
        <v>8.72E-2</v>
      </c>
      <c r="AB9" s="7">
        <v>0.12</v>
      </c>
      <c r="AC9" t="s">
        <v>53</v>
      </c>
      <c r="AD9" t="s">
        <v>53</v>
      </c>
      <c r="AE9" s="12">
        <v>0.71113269999999995</v>
      </c>
      <c r="AF9" s="12">
        <v>0.64850319999999995</v>
      </c>
    </row>
    <row r="10" spans="1:32" x14ac:dyDescent="0.25">
      <c r="A10" t="s">
        <v>25</v>
      </c>
      <c r="B10" t="s">
        <v>67</v>
      </c>
      <c r="C10" t="s">
        <v>54</v>
      </c>
      <c r="D10" t="b">
        <v>1</v>
      </c>
      <c r="E10" t="b">
        <v>0</v>
      </c>
      <c r="F10" t="b">
        <v>1</v>
      </c>
      <c r="G10" t="b">
        <v>1</v>
      </c>
      <c r="H10">
        <v>0</v>
      </c>
      <c r="I10" t="s">
        <v>4</v>
      </c>
      <c r="J10">
        <v>0.14000000000000001</v>
      </c>
      <c r="K10">
        <v>0.14000000000000001</v>
      </c>
      <c r="L10" t="b">
        <v>1</v>
      </c>
      <c r="M10" t="b">
        <v>1</v>
      </c>
      <c r="N10" t="s">
        <v>56</v>
      </c>
      <c r="O10" t="s">
        <v>58</v>
      </c>
      <c r="P10">
        <v>20</v>
      </c>
      <c r="Q10">
        <v>22</v>
      </c>
      <c r="R10">
        <v>30</v>
      </c>
      <c r="S10">
        <v>20</v>
      </c>
      <c r="T10">
        <v>0.04</v>
      </c>
      <c r="U10">
        <v>5</v>
      </c>
      <c r="V10">
        <v>0</v>
      </c>
      <c r="W10" t="s">
        <v>41</v>
      </c>
      <c r="X10" t="s">
        <v>31</v>
      </c>
      <c r="Y10" t="s">
        <v>25</v>
      </c>
      <c r="Z10">
        <v>0.08</v>
      </c>
      <c r="AA10">
        <v>8.72E-2</v>
      </c>
      <c r="AB10" s="7">
        <v>0.12</v>
      </c>
      <c r="AC10" t="s">
        <v>53</v>
      </c>
      <c r="AD10" t="s">
        <v>53</v>
      </c>
      <c r="AE10" s="12">
        <v>0.71113269999999995</v>
      </c>
      <c r="AF10" s="12">
        <v>0.64850319999999995</v>
      </c>
    </row>
    <row r="11" spans="1:32" x14ac:dyDescent="0.25">
      <c r="A11" t="s">
        <v>26</v>
      </c>
      <c r="B11" t="s">
        <v>70</v>
      </c>
      <c r="C11" t="s">
        <v>54</v>
      </c>
      <c r="D11" t="b">
        <v>1</v>
      </c>
      <c r="E11" t="b">
        <v>0</v>
      </c>
      <c r="F11" t="b">
        <v>1</v>
      </c>
      <c r="G11" t="b">
        <v>1</v>
      </c>
      <c r="H11">
        <v>0</v>
      </c>
      <c r="I11" t="s">
        <v>4</v>
      </c>
      <c r="J11">
        <v>0.14000000000000001</v>
      </c>
      <c r="K11">
        <v>0.14000000000000001</v>
      </c>
      <c r="L11" t="b">
        <v>1</v>
      </c>
      <c r="M11" t="b">
        <v>1</v>
      </c>
      <c r="N11" t="s">
        <v>56</v>
      </c>
      <c r="O11" t="s">
        <v>58</v>
      </c>
      <c r="P11">
        <v>20</v>
      </c>
      <c r="Q11">
        <v>22</v>
      </c>
      <c r="R11">
        <v>30</v>
      </c>
      <c r="S11">
        <v>20</v>
      </c>
      <c r="T11">
        <v>0.04</v>
      </c>
      <c r="U11">
        <v>5</v>
      </c>
      <c r="V11">
        <v>0</v>
      </c>
      <c r="W11" t="s">
        <v>41</v>
      </c>
      <c r="X11" t="s">
        <v>31</v>
      </c>
      <c r="Y11" t="s">
        <v>26</v>
      </c>
      <c r="Z11">
        <v>0.08</v>
      </c>
      <c r="AA11">
        <v>8.72E-2</v>
      </c>
      <c r="AB11" s="7">
        <v>0.12</v>
      </c>
      <c r="AC11" t="s">
        <v>53</v>
      </c>
      <c r="AD11" t="s">
        <v>53</v>
      </c>
      <c r="AE11" s="12">
        <v>0.71113269999999995</v>
      </c>
      <c r="AF11" s="12">
        <v>0.64850319999999995</v>
      </c>
    </row>
    <row r="12" spans="1:32" x14ac:dyDescent="0.25">
      <c r="A12" t="s">
        <v>27</v>
      </c>
      <c r="B12" t="s">
        <v>71</v>
      </c>
      <c r="C12" t="s">
        <v>54</v>
      </c>
      <c r="D12" t="b">
        <v>1</v>
      </c>
      <c r="E12" t="b">
        <v>0</v>
      </c>
      <c r="F12" t="b">
        <v>1</v>
      </c>
      <c r="G12" t="b">
        <v>1</v>
      </c>
      <c r="H12">
        <v>0</v>
      </c>
      <c r="I12" t="s">
        <v>4</v>
      </c>
      <c r="J12">
        <v>0.14000000000000001</v>
      </c>
      <c r="K12">
        <v>0.14000000000000001</v>
      </c>
      <c r="L12" t="b">
        <v>1</v>
      </c>
      <c r="M12" t="b">
        <v>1</v>
      </c>
      <c r="N12" t="s">
        <v>56</v>
      </c>
      <c r="O12" t="s">
        <v>58</v>
      </c>
      <c r="P12">
        <v>20</v>
      </c>
      <c r="Q12">
        <v>22</v>
      </c>
      <c r="R12">
        <v>30</v>
      </c>
      <c r="S12">
        <v>20</v>
      </c>
      <c r="T12">
        <v>0.04</v>
      </c>
      <c r="U12">
        <v>5</v>
      </c>
      <c r="V12">
        <v>0</v>
      </c>
      <c r="W12" t="s">
        <v>41</v>
      </c>
      <c r="X12" t="s">
        <v>31</v>
      </c>
      <c r="Y12" t="s">
        <v>27</v>
      </c>
      <c r="Z12">
        <v>0.08</v>
      </c>
      <c r="AA12">
        <v>8.72E-2</v>
      </c>
      <c r="AB12" s="7">
        <v>0.12</v>
      </c>
      <c r="AC12" t="s">
        <v>53</v>
      </c>
      <c r="AD12" t="s">
        <v>53</v>
      </c>
      <c r="AE12" s="12">
        <v>0.71113269999999995</v>
      </c>
      <c r="AF12" s="12">
        <v>0.64850319999999995</v>
      </c>
    </row>
  </sheetData>
  <dataValidations count="2">
    <dataValidation type="list" allowBlank="1" showInputMessage="1" showErrorMessage="1" sqref="D6:G6 D8:G12">
      <formula1>"TRUE, FALSE"</formula1>
    </dataValidation>
    <dataValidation type="list" allowBlank="1" showInputMessage="1" showErrorMessage="1" sqref="X6 X8:X12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17" sqref="D17"/>
    </sheetView>
  </sheetViews>
  <sheetFormatPr defaultRowHeight="15" x14ac:dyDescent="0.25"/>
  <cols>
    <col min="2" max="2" width="10.875" customWidth="1"/>
  </cols>
  <sheetData>
    <row r="3" spans="1:8" x14ac:dyDescent="0.25">
      <c r="A3" t="s">
        <v>33</v>
      </c>
      <c r="B3" s="2" t="s">
        <v>1</v>
      </c>
      <c r="C3" s="2" t="s">
        <v>2</v>
      </c>
      <c r="D3" s="2" t="s">
        <v>3</v>
      </c>
      <c r="E3" s="2" t="s">
        <v>34</v>
      </c>
      <c r="F3" s="2" t="s">
        <v>35</v>
      </c>
      <c r="G3" s="2" t="s">
        <v>36</v>
      </c>
      <c r="H3" s="2" t="s">
        <v>37</v>
      </c>
    </row>
    <row r="4" spans="1:8" x14ac:dyDescent="0.25">
      <c r="A4">
        <v>2014</v>
      </c>
      <c r="B4">
        <v>2000</v>
      </c>
      <c r="C4">
        <v>51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25" sqref="C25"/>
    </sheetView>
  </sheetViews>
  <sheetFormatPr defaultRowHeight="15" x14ac:dyDescent="0.25"/>
  <cols>
    <col min="1" max="1" width="34" customWidth="1"/>
    <col min="2" max="2" width="12.625" customWidth="1"/>
    <col min="5" max="5" width="11.75" customWidth="1"/>
    <col min="6" max="6" width="14.25" customWidth="1"/>
    <col min="7" max="7" width="44.25" customWidth="1"/>
  </cols>
  <sheetData>
    <row r="1" spans="1:7" x14ac:dyDescent="0.25">
      <c r="A1" s="1" t="s">
        <v>29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32</v>
      </c>
      <c r="G1" s="1" t="s">
        <v>63</v>
      </c>
    </row>
    <row r="2" spans="1:7" x14ac:dyDescent="0.25">
      <c r="A2" s="1" t="s">
        <v>23</v>
      </c>
      <c r="B2" s="14">
        <v>0.01</v>
      </c>
      <c r="C2" s="14">
        <v>0</v>
      </c>
      <c r="D2" s="14">
        <v>1</v>
      </c>
      <c r="E2" s="14">
        <v>0.01</v>
      </c>
      <c r="F2" s="14">
        <v>0.01</v>
      </c>
      <c r="G2" t="s">
        <v>65</v>
      </c>
    </row>
    <row r="3" spans="1:7" x14ac:dyDescent="0.25">
      <c r="A3" s="1" t="s">
        <v>23</v>
      </c>
      <c r="B3" s="9">
        <f>F3+C3^2/2</f>
        <v>8.72E-2</v>
      </c>
      <c r="C3" s="7">
        <v>0.12</v>
      </c>
      <c r="D3">
        <v>50</v>
      </c>
      <c r="E3" s="8">
        <v>0.08</v>
      </c>
      <c r="F3" s="10">
        <v>0.08</v>
      </c>
    </row>
    <row r="4" spans="1:7" x14ac:dyDescent="0.25">
      <c r="A4" s="1" t="s">
        <v>24</v>
      </c>
      <c r="B4" s="9">
        <v>0.01</v>
      </c>
      <c r="C4" s="7">
        <v>0</v>
      </c>
      <c r="D4">
        <v>1</v>
      </c>
      <c r="E4" s="8">
        <v>0.01</v>
      </c>
      <c r="F4" s="8">
        <v>0.01</v>
      </c>
      <c r="G4" t="s">
        <v>68</v>
      </c>
    </row>
    <row r="5" spans="1:7" x14ac:dyDescent="0.25">
      <c r="A5" s="1" t="s">
        <v>24</v>
      </c>
      <c r="B5" s="9">
        <v>0.01</v>
      </c>
      <c r="C5" s="7">
        <v>0.12</v>
      </c>
      <c r="D5">
        <v>1</v>
      </c>
      <c r="E5" s="8">
        <v>0.01</v>
      </c>
      <c r="F5" s="8">
        <v>0.01</v>
      </c>
    </row>
    <row r="6" spans="1:7" x14ac:dyDescent="0.25">
      <c r="A6" s="1" t="s">
        <v>24</v>
      </c>
      <c r="B6" s="9">
        <f>B4+0.0772/5</f>
        <v>2.5440000000000001E-2</v>
      </c>
      <c r="C6" s="7">
        <v>0.12</v>
      </c>
      <c r="D6">
        <v>1</v>
      </c>
      <c r="E6" s="8">
        <v>2.5399999999999999E-2</v>
      </c>
      <c r="F6" s="8">
        <v>2.5399999999999999E-2</v>
      </c>
    </row>
    <row r="7" spans="1:7" x14ac:dyDescent="0.25">
      <c r="A7" s="1" t="s">
        <v>24</v>
      </c>
      <c r="B7" s="9">
        <f t="shared" ref="B7:B10" si="0">B6+0.0772/5</f>
        <v>4.088E-2</v>
      </c>
      <c r="C7" s="7">
        <v>0.12</v>
      </c>
      <c r="D7">
        <v>1</v>
      </c>
      <c r="E7" s="8">
        <v>4.0899999999999999E-2</v>
      </c>
      <c r="F7" s="8">
        <v>4.0899999999999999E-2</v>
      </c>
    </row>
    <row r="8" spans="1:7" x14ac:dyDescent="0.25">
      <c r="A8" s="1" t="s">
        <v>24</v>
      </c>
      <c r="B8" s="9">
        <f t="shared" si="0"/>
        <v>5.6320000000000002E-2</v>
      </c>
      <c r="C8" s="7">
        <v>0.12</v>
      </c>
      <c r="D8">
        <v>1</v>
      </c>
      <c r="E8" s="8">
        <v>5.6300000000000003E-2</v>
      </c>
      <c r="F8" s="8">
        <v>5.6300000000000003E-2</v>
      </c>
    </row>
    <row r="9" spans="1:7" x14ac:dyDescent="0.25">
      <c r="A9" s="1" t="s">
        <v>24</v>
      </c>
      <c r="B9" s="9">
        <f t="shared" si="0"/>
        <v>7.1760000000000004E-2</v>
      </c>
      <c r="C9" s="7">
        <v>0.12</v>
      </c>
      <c r="D9">
        <v>1</v>
      </c>
      <c r="E9" s="8">
        <v>7.1800000000000003E-2</v>
      </c>
      <c r="F9" s="8">
        <v>7.1800000000000003E-2</v>
      </c>
    </row>
    <row r="10" spans="1:7" x14ac:dyDescent="0.25">
      <c r="A10" s="1" t="s">
        <v>24</v>
      </c>
      <c r="B10" s="9">
        <f t="shared" si="0"/>
        <v>8.72E-2</v>
      </c>
      <c r="C10" s="7">
        <v>0.12</v>
      </c>
      <c r="D10">
        <v>45</v>
      </c>
      <c r="E10" s="8">
        <v>8.72E-2</v>
      </c>
      <c r="F10" s="10">
        <f t="shared" ref="F10:F19" si="1">B10 - C10^2/2</f>
        <v>0.08</v>
      </c>
    </row>
    <row r="11" spans="1:7" x14ac:dyDescent="0.25">
      <c r="A11" s="1" t="s">
        <v>25</v>
      </c>
      <c r="B11" s="9">
        <v>0.01</v>
      </c>
      <c r="C11" s="7">
        <v>0</v>
      </c>
      <c r="D11">
        <v>1</v>
      </c>
      <c r="E11" s="8">
        <f t="shared" ref="E11:E19" si="2">B11-C11^2/2</f>
        <v>0.01</v>
      </c>
      <c r="F11" s="10">
        <f t="shared" si="1"/>
        <v>0.01</v>
      </c>
      <c r="G11" t="s">
        <v>67</v>
      </c>
    </row>
    <row r="12" spans="1:7" x14ac:dyDescent="0.25">
      <c r="A12" s="1" t="s">
        <v>25</v>
      </c>
      <c r="B12" s="9">
        <v>0.02</v>
      </c>
      <c r="C12" s="7">
        <v>0.12</v>
      </c>
      <c r="D12">
        <v>5</v>
      </c>
      <c r="E12" s="8">
        <v>1.2800000000000001E-2</v>
      </c>
      <c r="F12" s="10">
        <f t="shared" si="1"/>
        <v>1.2800000000000001E-2</v>
      </c>
    </row>
    <row r="13" spans="1:7" x14ac:dyDescent="0.25">
      <c r="A13" s="1" t="s">
        <v>25</v>
      </c>
      <c r="B13" s="9">
        <v>0.04</v>
      </c>
      <c r="C13" s="7">
        <v>0.12</v>
      </c>
      <c r="D13">
        <v>5</v>
      </c>
      <c r="E13" s="8">
        <v>3.2800000000000003E-2</v>
      </c>
      <c r="F13" s="10">
        <f t="shared" si="1"/>
        <v>3.2800000000000003E-2</v>
      </c>
    </row>
    <row r="14" spans="1:7" x14ac:dyDescent="0.25">
      <c r="A14" s="1" t="s">
        <v>25</v>
      </c>
      <c r="B14" s="9">
        <v>0.06</v>
      </c>
      <c r="C14" s="7">
        <v>0.12</v>
      </c>
      <c r="D14">
        <v>5</v>
      </c>
      <c r="E14" s="8">
        <v>5.28E-2</v>
      </c>
      <c r="F14" s="10">
        <f t="shared" si="1"/>
        <v>5.28E-2</v>
      </c>
    </row>
    <row r="15" spans="1:7" x14ac:dyDescent="0.25">
      <c r="A15" s="1" t="s">
        <v>25</v>
      </c>
      <c r="B15" s="9">
        <v>8.72E-2</v>
      </c>
      <c r="C15" s="7">
        <v>0.12</v>
      </c>
      <c r="D15">
        <v>35</v>
      </c>
      <c r="E15" s="8">
        <f t="shared" si="2"/>
        <v>0.08</v>
      </c>
      <c r="F15" s="10">
        <f t="shared" si="1"/>
        <v>0.08</v>
      </c>
    </row>
    <row r="16" spans="1:7" x14ac:dyDescent="0.25">
      <c r="A16" s="1" t="s">
        <v>26</v>
      </c>
      <c r="B16" s="9">
        <v>0.01</v>
      </c>
      <c r="C16" s="7">
        <v>0</v>
      </c>
      <c r="D16">
        <v>1</v>
      </c>
      <c r="E16" s="8">
        <f t="shared" si="2"/>
        <v>0.01</v>
      </c>
      <c r="F16" s="10">
        <f t="shared" si="1"/>
        <v>0.01</v>
      </c>
      <c r="G16" t="s">
        <v>66</v>
      </c>
    </row>
    <row r="17" spans="1:7" x14ac:dyDescent="0.25">
      <c r="A17" s="1" t="s">
        <v>26</v>
      </c>
      <c r="B17" s="9">
        <v>4.1500000000000002E-2</v>
      </c>
      <c r="C17" s="7">
        <v>5.1299999999999998E-2</v>
      </c>
      <c r="D17">
        <v>50</v>
      </c>
      <c r="E17" s="8">
        <f t="shared" si="2"/>
        <v>4.0184154999999999E-2</v>
      </c>
      <c r="F17" s="10">
        <f t="shared" si="1"/>
        <v>4.0184154999999999E-2</v>
      </c>
    </row>
    <row r="18" spans="1:7" x14ac:dyDescent="0.25">
      <c r="A18" s="1" t="s">
        <v>27</v>
      </c>
      <c r="B18" s="9">
        <v>0.01</v>
      </c>
      <c r="C18" s="7">
        <v>0</v>
      </c>
      <c r="D18">
        <v>1</v>
      </c>
      <c r="E18" s="8">
        <f t="shared" si="2"/>
        <v>0.01</v>
      </c>
      <c r="F18" s="10">
        <f t="shared" si="1"/>
        <v>0.01</v>
      </c>
      <c r="G18" t="s">
        <v>64</v>
      </c>
    </row>
    <row r="19" spans="1:7" x14ac:dyDescent="0.25">
      <c r="A19" s="1" t="s">
        <v>27</v>
      </c>
      <c r="B19" s="9">
        <v>8.1000000000000003E-2</v>
      </c>
      <c r="C19" s="7">
        <v>0.184</v>
      </c>
      <c r="D19">
        <v>50</v>
      </c>
      <c r="E19" s="8">
        <f t="shared" si="2"/>
        <v>6.4072000000000004E-2</v>
      </c>
      <c r="F19" s="10">
        <f t="shared" si="1"/>
        <v>6.4072000000000004E-2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23" sqref="B23"/>
    </sheetView>
  </sheetViews>
  <sheetFormatPr defaultRowHeight="15" x14ac:dyDescent="0.25"/>
  <cols>
    <col min="2" max="2" width="18.875" customWidth="1"/>
  </cols>
  <sheetData>
    <row r="3" spans="2:3" x14ac:dyDescent="0.25">
      <c r="B3">
        <f>8122 * 5822 * 12</f>
        <v>567435408</v>
      </c>
      <c r="C3" t="s">
        <v>45</v>
      </c>
    </row>
    <row r="4" spans="2:3" x14ac:dyDescent="0.25">
      <c r="B4">
        <f>2031*4628*12</f>
        <v>112793616</v>
      </c>
      <c r="C4" t="s">
        <v>46</v>
      </c>
    </row>
    <row r="5" spans="2:3" x14ac:dyDescent="0.25">
      <c r="B5">
        <f>2440*4166*12</f>
        <v>121980480</v>
      </c>
      <c r="C5" t="s">
        <v>47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25" sqref="F25"/>
    </sheetView>
  </sheetViews>
  <sheetFormatPr defaultRowHeight="15" x14ac:dyDescent="0.25"/>
  <sheetData>
    <row r="1" spans="1:6" x14ac:dyDescent="0.25">
      <c r="A1" t="s">
        <v>29</v>
      </c>
      <c r="B1" t="s">
        <v>19</v>
      </c>
      <c r="C1" t="s">
        <v>20</v>
      </c>
      <c r="D1" t="s">
        <v>21</v>
      </c>
      <c r="E1" t="s">
        <v>22</v>
      </c>
      <c r="F1" t="s">
        <v>32</v>
      </c>
    </row>
    <row r="2" spans="1:6" x14ac:dyDescent="0.25">
      <c r="A2" t="s">
        <v>23</v>
      </c>
      <c r="B2">
        <v>8.2199999999999995E-2</v>
      </c>
      <c r="C2">
        <v>0.12</v>
      </c>
      <c r="D2">
        <v>30</v>
      </c>
      <c r="E2">
        <v>7.4999999999999997E-2</v>
      </c>
      <c r="F2" s="13">
        <v>7.4999999999999997E-2</v>
      </c>
    </row>
    <row r="3" spans="1:6" x14ac:dyDescent="0.25">
      <c r="A3" t="s">
        <v>24</v>
      </c>
      <c r="B3">
        <v>0.01</v>
      </c>
      <c r="C3">
        <v>0</v>
      </c>
      <c r="D3">
        <v>1</v>
      </c>
      <c r="E3">
        <v>0.01</v>
      </c>
      <c r="F3" s="13">
        <v>0.01</v>
      </c>
    </row>
    <row r="4" spans="1:6" x14ac:dyDescent="0.25">
      <c r="A4" t="s">
        <v>24</v>
      </c>
      <c r="B4">
        <v>8.2199999999999995E-2</v>
      </c>
      <c r="C4">
        <v>0.12</v>
      </c>
      <c r="D4">
        <v>29</v>
      </c>
      <c r="E4">
        <v>7.4999999999999997E-2</v>
      </c>
      <c r="F4" s="13">
        <v>7.4999999999999997E-2</v>
      </c>
    </row>
    <row r="5" spans="1:6" x14ac:dyDescent="0.25">
      <c r="A5" t="s">
        <v>25</v>
      </c>
      <c r="B5">
        <v>0.01</v>
      </c>
      <c r="C5">
        <v>0</v>
      </c>
      <c r="D5">
        <v>1</v>
      </c>
      <c r="E5">
        <v>0.01</v>
      </c>
      <c r="F5" s="13">
        <v>0.01</v>
      </c>
    </row>
    <row r="6" spans="1:6" x14ac:dyDescent="0.25">
      <c r="A6" t="s">
        <v>25</v>
      </c>
      <c r="B6">
        <v>6.9800000000000001E-2</v>
      </c>
      <c r="C6">
        <v>0.13</v>
      </c>
      <c r="D6">
        <v>29</v>
      </c>
      <c r="E6">
        <v>6.0999999999999999E-2</v>
      </c>
      <c r="F6" s="13">
        <v>6.0999999999999999E-2</v>
      </c>
    </row>
    <row r="7" spans="1:6" x14ac:dyDescent="0.25">
      <c r="A7" t="s">
        <v>26</v>
      </c>
      <c r="B7">
        <v>0.01</v>
      </c>
      <c r="C7">
        <v>0</v>
      </c>
      <c r="D7">
        <v>1</v>
      </c>
      <c r="E7">
        <v>0.01</v>
      </c>
      <c r="F7" s="13">
        <v>0.01</v>
      </c>
    </row>
    <row r="8" spans="1:6" x14ac:dyDescent="0.25">
      <c r="A8" t="s">
        <v>26</v>
      </c>
      <c r="B8">
        <v>3.5000000000000003E-2</v>
      </c>
      <c r="C8">
        <v>0.06</v>
      </c>
      <c r="D8">
        <v>29</v>
      </c>
      <c r="E8">
        <v>3.3000000000000002E-2</v>
      </c>
      <c r="F8" s="13">
        <v>3.3000000000000002E-2</v>
      </c>
    </row>
    <row r="9" spans="1:6" x14ac:dyDescent="0.25">
      <c r="A9" t="s">
        <v>27</v>
      </c>
      <c r="B9">
        <v>0.01</v>
      </c>
      <c r="C9">
        <v>0</v>
      </c>
      <c r="D9">
        <v>1</v>
      </c>
      <c r="E9">
        <v>0.01</v>
      </c>
      <c r="F9" s="13">
        <v>0.01</v>
      </c>
    </row>
    <row r="10" spans="1:6" x14ac:dyDescent="0.25">
      <c r="A10" t="s">
        <v>27</v>
      </c>
      <c r="B10">
        <v>8.1000000000000003E-2</v>
      </c>
      <c r="C10">
        <v>0.18</v>
      </c>
      <c r="D10">
        <v>29</v>
      </c>
      <c r="E10">
        <v>6.4000000000000001E-2</v>
      </c>
      <c r="F10" s="13">
        <v>6.4000000000000001E-2</v>
      </c>
    </row>
    <row r="11" spans="1:6" x14ac:dyDescent="0.25">
      <c r="A11" t="s">
        <v>44</v>
      </c>
      <c r="B11">
        <v>4.0399999999999998E-2</v>
      </c>
      <c r="C11">
        <v>0</v>
      </c>
      <c r="D11">
        <v>1</v>
      </c>
      <c r="E11">
        <v>0.04</v>
      </c>
      <c r="F11" s="13">
        <v>0.04</v>
      </c>
    </row>
    <row r="12" spans="1:6" x14ac:dyDescent="0.25">
      <c r="A12" t="s">
        <v>44</v>
      </c>
      <c r="B12">
        <v>8.2199999999999995E-2</v>
      </c>
      <c r="C12">
        <v>0.12</v>
      </c>
      <c r="D12">
        <v>69</v>
      </c>
      <c r="E12">
        <v>7.4999999999999997E-2</v>
      </c>
      <c r="F12" s="13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2016-08-20T15:16:22Z</dcterms:modified>
</cp:coreProperties>
</file>