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 actives_2016" sheetId="12" r:id="rId5"/>
    <sheet name="Calibration_2015" sheetId="7" r:id="rId6"/>
    <sheet name="Calibration actives_2015" sheetId="8" r:id="rId7"/>
    <sheet name="Sheet2" sheetId="11" r:id="rId8"/>
    <sheet name="Calibration Retire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2" l="1"/>
  <c r="G15" i="12"/>
  <c r="F16" i="12"/>
  <c r="G16" i="12"/>
  <c r="F17" i="12"/>
  <c r="G17" i="12"/>
  <c r="F18" i="12"/>
  <c r="G18" i="12"/>
  <c r="F19" i="12"/>
  <c r="G19" i="12"/>
  <c r="C22" i="12"/>
  <c r="D22" i="12"/>
  <c r="F22" i="12"/>
  <c r="G22" i="12"/>
  <c r="H22" i="12"/>
  <c r="E22" i="12"/>
  <c r="E15" i="12" l="1"/>
  <c r="E16" i="12"/>
  <c r="E17" i="12"/>
  <c r="E18" i="12"/>
  <c r="E19" i="12"/>
  <c r="D16" i="12"/>
  <c r="D17" i="12"/>
  <c r="D18" i="12"/>
  <c r="D19" i="12"/>
  <c r="D15" i="12"/>
  <c r="C5" i="12" l="1"/>
  <c r="H13" i="12" l="1"/>
  <c r="H19" i="12" s="1"/>
  <c r="G13" i="12"/>
  <c r="F13" i="12"/>
  <c r="E13" i="12"/>
  <c r="D13" i="12"/>
  <c r="H12" i="12"/>
  <c r="H18" i="12" s="1"/>
  <c r="G12" i="12"/>
  <c r="F12" i="12"/>
  <c r="E12" i="12"/>
  <c r="D12" i="12"/>
  <c r="H11" i="12"/>
  <c r="H17" i="12" s="1"/>
  <c r="G11" i="12"/>
  <c r="F11" i="12"/>
  <c r="E11" i="12"/>
  <c r="D11" i="12"/>
  <c r="H10" i="12"/>
  <c r="H16" i="12" s="1"/>
  <c r="G10" i="12"/>
  <c r="F10" i="12"/>
  <c r="E10" i="12"/>
  <c r="D10" i="12"/>
  <c r="H9" i="12"/>
  <c r="H15" i="12" s="1"/>
  <c r="G9" i="12"/>
  <c r="F9" i="12"/>
  <c r="E9" i="12"/>
  <c r="D9" i="12"/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1" i="10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9" i="10" l="1"/>
  <c r="E9" i="10"/>
  <c r="C14" i="10"/>
  <c r="E14" i="10" s="1"/>
  <c r="G26" i="7"/>
  <c r="G25" i="7"/>
  <c r="G24" i="7"/>
  <c r="G22" i="7"/>
  <c r="G21" i="7"/>
  <c r="G20" i="7"/>
  <c r="G15" i="7"/>
  <c r="G14" i="7"/>
  <c r="G6" i="7"/>
  <c r="G8" i="7"/>
  <c r="G9" i="7"/>
  <c r="G5" i="7"/>
  <c r="I18" i="9"/>
  <c r="H18" i="9"/>
  <c r="I17" i="9"/>
  <c r="I16" i="9"/>
  <c r="I15" i="9"/>
  <c r="I14" i="9"/>
  <c r="I13" i="9"/>
  <c r="I12" i="9"/>
  <c r="H17" i="9"/>
  <c r="H16" i="9"/>
  <c r="H15" i="9"/>
  <c r="H14" i="9"/>
  <c r="H13" i="9"/>
  <c r="H12" i="9"/>
  <c r="G17" i="9"/>
  <c r="G16" i="9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4" i="8"/>
  <c r="F15" i="8"/>
  <c r="F12" i="8"/>
  <c r="F8" i="8"/>
  <c r="E8" i="8"/>
  <c r="D8" i="8"/>
  <c r="G14" i="10" l="1"/>
  <c r="C18" i="10"/>
  <c r="E18" i="10" s="1"/>
  <c r="D7" i="7"/>
  <c r="D12" i="7" s="1"/>
  <c r="E9" i="7"/>
  <c r="E6" i="7"/>
  <c r="C19" i="7"/>
  <c r="G19" i="7" s="1"/>
  <c r="C7" i="7"/>
  <c r="C12" i="7" l="1"/>
  <c r="G7" i="7"/>
  <c r="G18" i="10"/>
  <c r="F2" i="2"/>
  <c r="E3" i="2"/>
  <c r="F3" i="2"/>
  <c r="E4" i="2"/>
  <c r="F4" i="2"/>
  <c r="E5" i="2"/>
  <c r="E6" i="2"/>
  <c r="C16" i="7" l="1"/>
  <c r="G16" i="7" s="1"/>
  <c r="G12" i="7"/>
  <c r="E26" i="7"/>
  <c r="E21" i="7"/>
  <c r="E16" i="7"/>
  <c r="E14" i="7" l="1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<sst xmlns="http://schemas.openxmlformats.org/spreadsheetml/2006/main" count="407" uniqueCount="134">
  <si>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</si>
  <si>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</si>
  <si>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</si>
  <si>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</si>
  <si>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</si>
  <si>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</si>
  <si>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</si>
  <si>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</si>
  <si>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</si>
  <si>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</si>
  <si>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</si>
  <si>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</si>
  <si>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</si>
  <si>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</si>
  <si>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</si>
  <si>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</si>
  <si>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</si>
  <si>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</si>
  <si>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</si>
  <si>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</si>
  <si>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</si>
  <si>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</si>
  <si>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</si>
  <si>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</si>
  <si>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</si>
  <si>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</si>
  <si>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</si>
  <si>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</si>
  <si>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</si>
  <si>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</si>
  <si>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</si>
  <si>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</si>
  <si>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</si>
  <si>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</si>
  <si>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</si>
  <si>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</si>
  <si>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</si>
  <si>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</si>
  <si>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</si>
  <si>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</si>
  <si>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</si>
  <si>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</si>
  <si>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</si>
  <si>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</si>
  <si>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</si>
  <si>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</si>
  <si>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</si>
  <si>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</si>
  <si>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</si>
  <si>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</si>
  <si>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</si>
  <si>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</si>
  <si>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</si>
  <si>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</si>
  <si>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</si>
  <si>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</si>
  <si>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</si>
  <si>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</si>
  <si>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</si>
  <si>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</si>
  <si>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</si>
  <si>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</si>
  <si>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</si>
  <si>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</si>
  <si>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</si>
  <si>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</si>
  <si>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</si>
  <si>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</si>
  <si>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</si>
  <si>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</si>
  <si>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</si>
  <si>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</si>
  <si>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</si>
  <si>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</si>
  <si>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</si>
  <si>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</si>
  <si>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</si>
  <si>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</si>
  <si>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</si>
  <si>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</si>
  <si>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</si>
  <si>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</si>
  <si>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</si>
  <si>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</si>
  <si>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</si>
  <si>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</si>
  <si>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</si>
  <si>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</si>
  <si>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</si>
  <si>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</si>
  <si>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</si>
  <si>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</si>
  <si>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</si>
  <si>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</si>
  <si>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</si>
  <si>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</si>
  <si>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</si>
  <si>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</si>
  <si>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</si>
  <si>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internal</t>
  </si>
  <si>
    <t>RS1_riskFree</t>
  </si>
  <si>
    <t>useECRSP</t>
  </si>
  <si>
    <t>useECRSP_future</t>
  </si>
  <si>
    <t>RS1_ECRSP_f</t>
  </si>
  <si>
    <t>RS2_ECRSP_f</t>
  </si>
  <si>
    <t>RS3_ECRSP_f</t>
  </si>
  <si>
    <t>RS1_open12</t>
  </si>
  <si>
    <t>RS1_open24</t>
  </si>
  <si>
    <t>open</t>
  </si>
  <si>
    <t>RS1_open24_10y</t>
  </si>
  <si>
    <t>RS1_10y</t>
  </si>
  <si>
    <t>RS1_closed</t>
  </si>
  <si>
    <t>notes</t>
  </si>
  <si>
    <t>contingent ECRSP</t>
  </si>
  <si>
    <t xml:space="preserve">use risk free rate </t>
  </si>
  <si>
    <t>RS1_calib</t>
  </si>
  <si>
    <t>AV2016</t>
  </si>
  <si>
    <t>Target</t>
  </si>
  <si>
    <t>no calibration</t>
  </si>
  <si>
    <t>salgrowth + 0.75%</t>
  </si>
  <si>
    <t>salgrowth (-20% to +20%) + 0.75%</t>
  </si>
  <si>
    <t>salgrowth (-10% to +10%) + 0.75%, bfactor * 1.1</t>
  </si>
  <si>
    <t>ECRSP_year</t>
  </si>
  <si>
    <t>salgrowth + 0.75%, bfactor * 1.125</t>
  </si>
  <si>
    <t>calibration</t>
  </si>
  <si>
    <t>RS1_ECRSP30</t>
  </si>
  <si>
    <t>RS2_ECRSP30</t>
  </si>
  <si>
    <t>RS3_ECRSP30</t>
  </si>
  <si>
    <t>RS1_ECRSP0</t>
  </si>
  <si>
    <t>RS3_ECRSP0</t>
  </si>
  <si>
    <t>RS2_ECRSP0</t>
  </si>
  <si>
    <t>RS1_ECRSP15</t>
  </si>
  <si>
    <t>RS2_ECRSP15</t>
  </si>
  <si>
    <t>RS3_ECRSP15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</si>
</sst>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/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L35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14" sqref="H14:H17"/>
    </sheetView>
  </sheetViews>
  <sheetFormatPr defaultRowHeight="15" x14ac:dyDescent="0.25"/>
  <cols>
    <col min="1" max="1" width="21.140625" customWidth="1"/>
    <col min="2" max="2" width="18.5703125" style="29" customWidth="1"/>
    <col min="3" max="3" width="13.42578125" customWidth="1"/>
    <col min="4" max="5" width="15.140625" customWidth="1"/>
    <col min="6" max="6" width="10" customWidth="1"/>
    <col min="7" max="7" width="9" customWidth="1"/>
    <col min="8" max="8" width="14.28515625" customWidth="1"/>
    <col min="9" max="9" width="12" bestFit="1" customWidth="1"/>
    <col min="10" max="10" width="18" bestFit="1" customWidth="1"/>
    <col min="11" max="11" width="14.28515625" bestFit="1" customWidth="1"/>
    <col min="12" max="13" width="14.28515625" customWidth="1"/>
    <col min="14" max="14" width="18" customWidth="1"/>
    <col min="15" max="16" width="14.28515625" customWidth="1"/>
    <col min="17" max="17" width="12.28515625" customWidth="1"/>
    <col min="18" max="18" width="11.42578125" customWidth="1"/>
    <col min="19" max="19" width="14.28515625" customWidth="1"/>
    <col min="20" max="20" width="14.42578125" bestFit="1" customWidth="1"/>
    <col min="21" max="21" width="11.28515625" bestFit="1" customWidth="1"/>
    <col min="23" max="23" width="15.7109375" customWidth="1"/>
    <col min="25" max="25" width="14" customWidth="1"/>
    <col min="26" max="26" width="13.42578125" customWidth="1"/>
    <col min="27" max="27" width="12.5703125" customWidth="1"/>
    <col min="28" max="28" width="14.85546875" customWidth="1"/>
    <col min="32" max="32" width="10.5703125" customWidth="1"/>
    <col min="37" max="37" width="15.140625" customWidth="1"/>
    <col min="38" max="38" width="16.5703125" customWidth="1"/>
  </cols>
  <sheetData>
    <row r="4" spans="1:38" s="1" customFormat="1" x14ac:dyDescent="0.25">
      <c r="A4" s="1" t="s">
        <v>0</v>
      </c>
      <c r="B4" s="30" t="s">
        <v>112</v>
      </c>
      <c r="C4" s="1" t="s">
        <v>68</v>
      </c>
      <c r="D4" s="1" t="s">
        <v>74</v>
      </c>
      <c r="E4" s="1" t="s">
        <v>124</v>
      </c>
      <c r="F4" s="1" t="s">
        <v>15</v>
      </c>
      <c r="G4" s="1" t="s">
        <v>33</v>
      </c>
      <c r="H4" s="1" t="s">
        <v>14</v>
      </c>
      <c r="I4" s="1" t="s">
        <v>38</v>
      </c>
      <c r="J4" s="1" t="s">
        <v>39</v>
      </c>
      <c r="K4" s="1" t="s">
        <v>37</v>
      </c>
      <c r="L4" s="1" t="s">
        <v>101</v>
      </c>
      <c r="M4" s="1" t="s">
        <v>122</v>
      </c>
      <c r="N4" s="1" t="s">
        <v>102</v>
      </c>
      <c r="O4" s="1" t="s">
        <v>59</v>
      </c>
      <c r="P4" s="1" t="s">
        <v>73</v>
      </c>
      <c r="Q4" s="3" t="s">
        <v>16</v>
      </c>
      <c r="R4" s="3" t="s">
        <v>5</v>
      </c>
      <c r="S4" s="3" t="s">
        <v>6</v>
      </c>
      <c r="T4" s="4" t="s">
        <v>12</v>
      </c>
      <c r="U4" s="4" t="s">
        <v>57</v>
      </c>
      <c r="V4" s="4" t="s">
        <v>10</v>
      </c>
      <c r="W4" s="4" t="s">
        <v>11</v>
      </c>
      <c r="X4" s="4" t="s">
        <v>13</v>
      </c>
      <c r="Y4" s="6" t="s">
        <v>35</v>
      </c>
      <c r="Z4" s="6" t="s">
        <v>36</v>
      </c>
      <c r="AA4" s="5" t="s">
        <v>24</v>
      </c>
      <c r="AB4" s="5" t="s">
        <v>26</v>
      </c>
      <c r="AC4" s="5" t="s">
        <v>7</v>
      </c>
      <c r="AD4" s="5" t="s">
        <v>8</v>
      </c>
      <c r="AE4" s="5" t="s">
        <v>9</v>
      </c>
      <c r="AF4" s="5" t="s">
        <v>98</v>
      </c>
      <c r="AG4" s="9" t="s">
        <v>40</v>
      </c>
      <c r="AH4" s="9" t="s">
        <v>41</v>
      </c>
      <c r="AI4" s="9" t="s">
        <v>42</v>
      </c>
      <c r="AJ4" s="9" t="s">
        <v>43</v>
      </c>
      <c r="AK4" s="1" t="s">
        <v>53</v>
      </c>
      <c r="AL4" s="1" t="s">
        <v>54</v>
      </c>
    </row>
    <row r="5" spans="1:38" x14ac:dyDescent="0.25">
      <c r="A5" t="s">
        <v>55</v>
      </c>
      <c r="C5" t="s">
        <v>21</v>
      </c>
      <c r="D5">
        <v>1</v>
      </c>
      <c r="G5" t="s">
        <v>71</v>
      </c>
      <c r="H5" t="b">
        <v>0</v>
      </c>
      <c r="I5" t="b">
        <v>1</v>
      </c>
      <c r="J5" t="b">
        <v>1</v>
      </c>
      <c r="K5">
        <v>6</v>
      </c>
      <c r="L5" t="b">
        <v>1</v>
      </c>
      <c r="M5">
        <v>4</v>
      </c>
      <c r="O5" t="b">
        <v>1</v>
      </c>
      <c r="P5">
        <v>0</v>
      </c>
      <c r="Q5" t="s">
        <v>4</v>
      </c>
      <c r="R5" t="b">
        <v>0</v>
      </c>
      <c r="S5" s="21" t="b">
        <v>0</v>
      </c>
      <c r="T5" t="s">
        <v>72</v>
      </c>
      <c r="U5" t="s">
        <v>58</v>
      </c>
      <c r="V5">
        <v>12</v>
      </c>
      <c r="W5">
        <v>0.04</v>
      </c>
      <c r="X5">
        <v>5</v>
      </c>
      <c r="Y5">
        <v>0</v>
      </c>
      <c r="Z5" t="b">
        <v>0</v>
      </c>
      <c r="AA5" t="s">
        <v>45</v>
      </c>
      <c r="AB5" t="s">
        <v>21</v>
      </c>
      <c r="AC5">
        <v>7.1999999999999995E-2</v>
      </c>
      <c r="AD5">
        <v>7.9200000000000007E-2</v>
      </c>
      <c r="AE5" s="7">
        <v>0.12</v>
      </c>
      <c r="AF5" s="7"/>
      <c r="AG5" t="s">
        <v>44</v>
      </c>
      <c r="AH5" t="s">
        <v>44</v>
      </c>
      <c r="AI5">
        <v>0.86181585764546287</v>
      </c>
      <c r="AJ5">
        <v>0.90380725834975151</v>
      </c>
    </row>
    <row r="6" spans="1:38" x14ac:dyDescent="0.25">
      <c r="A6" t="s">
        <v>56</v>
      </c>
      <c r="C6" t="s">
        <v>21</v>
      </c>
      <c r="D6">
        <v>1</v>
      </c>
      <c r="G6" t="s">
        <v>34</v>
      </c>
      <c r="H6" t="b">
        <v>0</v>
      </c>
      <c r="I6" t="b">
        <v>1</v>
      </c>
      <c r="J6" t="b">
        <v>1</v>
      </c>
      <c r="K6">
        <v>10</v>
      </c>
      <c r="L6" t="b">
        <v>1</v>
      </c>
      <c r="M6">
        <v>4</v>
      </c>
      <c r="O6" t="b">
        <v>1</v>
      </c>
      <c r="P6">
        <v>0</v>
      </c>
      <c r="Q6" t="s">
        <v>4</v>
      </c>
      <c r="R6" t="b">
        <v>1</v>
      </c>
      <c r="S6" t="b">
        <v>1</v>
      </c>
      <c r="T6" t="s">
        <v>72</v>
      </c>
      <c r="U6" t="s">
        <v>58</v>
      </c>
      <c r="V6">
        <v>12</v>
      </c>
      <c r="W6">
        <v>0.04</v>
      </c>
      <c r="X6">
        <v>5</v>
      </c>
      <c r="Y6">
        <v>0</v>
      </c>
      <c r="Z6" t="b">
        <v>0</v>
      </c>
      <c r="AA6" t="s">
        <v>45</v>
      </c>
      <c r="AB6" t="s">
        <v>21</v>
      </c>
      <c r="AC6">
        <v>7.1999999999999995E-2</v>
      </c>
      <c r="AD6">
        <v>7.9200000000000007E-2</v>
      </c>
      <c r="AE6" s="7">
        <v>0.12</v>
      </c>
      <c r="AF6" s="7"/>
      <c r="AG6" t="s">
        <v>44</v>
      </c>
      <c r="AH6" t="s">
        <v>44</v>
      </c>
      <c r="AI6">
        <v>0.86181585764546287</v>
      </c>
      <c r="AJ6">
        <v>0.90380725834975151</v>
      </c>
    </row>
    <row r="7" spans="1:38" x14ac:dyDescent="0.25">
      <c r="AE7" s="7"/>
      <c r="AF7" s="7"/>
    </row>
    <row r="8" spans="1:38" x14ac:dyDescent="0.25">
      <c r="A8" s="29" t="s">
        <v>100</v>
      </c>
      <c r="B8" s="29" t="s">
        <v>114</v>
      </c>
      <c r="C8" t="s">
        <v>21</v>
      </c>
      <c r="D8">
        <v>1</v>
      </c>
      <c r="E8" t="b">
        <v>0</v>
      </c>
      <c r="G8" t="s">
        <v>71</v>
      </c>
      <c r="H8" t="b">
        <v>0</v>
      </c>
      <c r="I8" t="b">
        <v>1</v>
      </c>
      <c r="J8" t="b">
        <v>1</v>
      </c>
      <c r="K8">
        <v>0</v>
      </c>
      <c r="L8" t="b">
        <v>1</v>
      </c>
      <c r="M8">
        <v>4</v>
      </c>
      <c r="N8" t="b">
        <v>0</v>
      </c>
      <c r="O8" t="b">
        <v>1</v>
      </c>
      <c r="P8">
        <v>0</v>
      </c>
      <c r="Q8" t="s">
        <v>4</v>
      </c>
      <c r="R8" t="b">
        <v>1</v>
      </c>
      <c r="S8" t="b">
        <v>1</v>
      </c>
      <c r="T8" t="s">
        <v>72</v>
      </c>
      <c r="U8" t="s">
        <v>58</v>
      </c>
      <c r="V8">
        <v>12</v>
      </c>
      <c r="W8">
        <v>0.04</v>
      </c>
      <c r="X8">
        <v>5</v>
      </c>
      <c r="Y8">
        <v>0</v>
      </c>
      <c r="Z8" t="b">
        <v>0</v>
      </c>
      <c r="AA8" t="s">
        <v>99</v>
      </c>
      <c r="AB8" t="s">
        <v>21</v>
      </c>
      <c r="AC8">
        <v>3.0599999999999999E-2</v>
      </c>
      <c r="AD8">
        <v>7.9200000000000007E-2</v>
      </c>
      <c r="AE8" s="7">
        <v>0.12</v>
      </c>
      <c r="AF8">
        <v>3.0599999999999999E-2</v>
      </c>
      <c r="AG8" t="s">
        <v>44</v>
      </c>
      <c r="AH8" t="s">
        <v>44</v>
      </c>
      <c r="AI8">
        <v>0.86181585764546287</v>
      </c>
      <c r="AJ8">
        <v>0.90380725834975151</v>
      </c>
    </row>
    <row r="9" spans="1:38" x14ac:dyDescent="0.25">
      <c r="A9" s="29"/>
      <c r="AE9" s="7"/>
    </row>
    <row r="10" spans="1:38" x14ac:dyDescent="0.25">
      <c r="A10" t="s">
        <v>21</v>
      </c>
      <c r="C10" t="s">
        <v>21</v>
      </c>
      <c r="D10">
        <v>1</v>
      </c>
      <c r="E10" t="b">
        <v>1</v>
      </c>
      <c r="G10" t="s">
        <v>71</v>
      </c>
      <c r="H10" t="b">
        <v>0</v>
      </c>
      <c r="I10" t="b">
        <v>1</v>
      </c>
      <c r="J10" t="b">
        <v>1</v>
      </c>
      <c r="K10">
        <v>0</v>
      </c>
      <c r="L10" t="b">
        <v>1</v>
      </c>
      <c r="M10">
        <v>5</v>
      </c>
      <c r="N10" t="b">
        <v>0</v>
      </c>
      <c r="O10" t="b">
        <v>1</v>
      </c>
      <c r="P10">
        <v>0</v>
      </c>
      <c r="Q10" t="s">
        <v>4</v>
      </c>
      <c r="R10" t="b">
        <v>1</v>
      </c>
      <c r="S10" t="b">
        <v>1</v>
      </c>
      <c r="T10" t="s">
        <v>72</v>
      </c>
      <c r="U10" t="s">
        <v>58</v>
      </c>
      <c r="V10">
        <v>12</v>
      </c>
      <c r="W10">
        <v>0.04</v>
      </c>
      <c r="X10">
        <v>5</v>
      </c>
      <c r="Y10">
        <v>0</v>
      </c>
      <c r="Z10" t="b">
        <v>0</v>
      </c>
      <c r="AA10" t="s">
        <v>99</v>
      </c>
      <c r="AB10" t="s">
        <v>21</v>
      </c>
      <c r="AC10">
        <v>7.1999999999999995E-2</v>
      </c>
      <c r="AD10">
        <v>7.9200000000000007E-2</v>
      </c>
      <c r="AE10" s="7">
        <v>0.12</v>
      </c>
      <c r="AF10">
        <v>3.0599999999999999E-2</v>
      </c>
      <c r="AG10" t="s">
        <v>44</v>
      </c>
      <c r="AH10" t="s">
        <v>44</v>
      </c>
      <c r="AI10">
        <v>0.86181585764546287</v>
      </c>
      <c r="AJ10">
        <v>0.90380725834975151</v>
      </c>
    </row>
    <row r="11" spans="1:38" x14ac:dyDescent="0.25">
      <c r="A11" s="29" t="s">
        <v>22</v>
      </c>
      <c r="C11" t="s">
        <v>22</v>
      </c>
      <c r="D11">
        <v>1</v>
      </c>
      <c r="E11" t="b">
        <v>1</v>
      </c>
      <c r="G11" t="s">
        <v>71</v>
      </c>
      <c r="H11" t="b">
        <v>0</v>
      </c>
      <c r="I11" t="b">
        <v>1</v>
      </c>
      <c r="J11" t="b">
        <v>1</v>
      </c>
      <c r="K11">
        <v>0</v>
      </c>
      <c r="L11" t="b">
        <v>1</v>
      </c>
      <c r="M11">
        <v>5</v>
      </c>
      <c r="N11" t="b">
        <v>0</v>
      </c>
      <c r="O11" t="b">
        <v>1</v>
      </c>
      <c r="P11">
        <v>0</v>
      </c>
      <c r="Q11" t="s">
        <v>4</v>
      </c>
      <c r="R11" t="b">
        <v>1</v>
      </c>
      <c r="S11" t="b">
        <v>1</v>
      </c>
      <c r="T11" t="s">
        <v>72</v>
      </c>
      <c r="U11" t="s">
        <v>58</v>
      </c>
      <c r="V11">
        <v>12</v>
      </c>
      <c r="W11">
        <v>0.04</v>
      </c>
      <c r="X11">
        <v>5</v>
      </c>
      <c r="Y11">
        <v>0</v>
      </c>
      <c r="Z11" t="b">
        <v>0</v>
      </c>
      <c r="AA11" t="s">
        <v>99</v>
      </c>
      <c r="AB11" t="s">
        <v>22</v>
      </c>
      <c r="AC11">
        <v>7.1999999999999995E-2</v>
      </c>
      <c r="AD11">
        <v>7.9200000000000007E-2</v>
      </c>
      <c r="AE11" s="7">
        <v>0.12</v>
      </c>
      <c r="AF11">
        <v>3.0599999999999999E-2</v>
      </c>
      <c r="AG11" t="s">
        <v>44</v>
      </c>
      <c r="AH11" t="s">
        <v>44</v>
      </c>
      <c r="AI11">
        <v>0.86181585764546287</v>
      </c>
      <c r="AJ11">
        <v>0.90380725834975151</v>
      </c>
    </row>
    <row r="12" spans="1:38" x14ac:dyDescent="0.25">
      <c r="A12" s="29" t="s">
        <v>23</v>
      </c>
      <c r="C12" t="s">
        <v>23</v>
      </c>
      <c r="D12">
        <v>1</v>
      </c>
      <c r="E12" t="b">
        <v>1</v>
      </c>
      <c r="G12" t="s">
        <v>71</v>
      </c>
      <c r="H12" t="b">
        <v>0</v>
      </c>
      <c r="I12" t="b">
        <v>1</v>
      </c>
      <c r="J12" t="b">
        <v>1</v>
      </c>
      <c r="K12">
        <v>0</v>
      </c>
      <c r="L12" t="b">
        <v>1</v>
      </c>
      <c r="M12">
        <v>5</v>
      </c>
      <c r="N12" t="b">
        <v>0</v>
      </c>
      <c r="O12" t="b">
        <v>1</v>
      </c>
      <c r="P12">
        <v>0</v>
      </c>
      <c r="Q12" t="s">
        <v>4</v>
      </c>
      <c r="R12" t="b">
        <v>1</v>
      </c>
      <c r="S12" t="b">
        <v>1</v>
      </c>
      <c r="T12" t="s">
        <v>72</v>
      </c>
      <c r="U12" t="s">
        <v>58</v>
      </c>
      <c r="V12">
        <v>12</v>
      </c>
      <c r="W12">
        <v>0.04</v>
      </c>
      <c r="X12">
        <v>5</v>
      </c>
      <c r="Y12">
        <v>0</v>
      </c>
      <c r="Z12" t="b">
        <v>0</v>
      </c>
      <c r="AA12" t="s">
        <v>99</v>
      </c>
      <c r="AB12" t="s">
        <v>23</v>
      </c>
      <c r="AC12">
        <v>7.1999999999999995E-2</v>
      </c>
      <c r="AD12">
        <v>7.9200000000000007E-2</v>
      </c>
      <c r="AE12" s="7">
        <v>0.12</v>
      </c>
      <c r="AF12">
        <v>3.0599999999999999E-2</v>
      </c>
      <c r="AG12" t="s">
        <v>44</v>
      </c>
      <c r="AH12" t="s">
        <v>44</v>
      </c>
      <c r="AI12">
        <v>0.86181585764546287</v>
      </c>
      <c r="AJ12">
        <v>0.90380725834975151</v>
      </c>
    </row>
    <row r="13" spans="1:38" x14ac:dyDescent="0.25">
      <c r="A13" s="29"/>
      <c r="AE13" s="7"/>
    </row>
    <row r="14" spans="1:38" x14ac:dyDescent="0.25">
      <c r="A14" s="29" t="s">
        <v>106</v>
      </c>
      <c r="C14" t="s">
        <v>21</v>
      </c>
      <c r="D14">
        <v>1</v>
      </c>
      <c r="E14" t="b">
        <v>1</v>
      </c>
      <c r="G14" t="s">
        <v>71</v>
      </c>
      <c r="H14" t="b">
        <v>1</v>
      </c>
      <c r="I14" t="b">
        <v>1</v>
      </c>
      <c r="J14" t="b">
        <v>1</v>
      </c>
      <c r="K14">
        <v>0</v>
      </c>
      <c r="L14" t="b">
        <v>1</v>
      </c>
      <c r="M14">
        <v>5</v>
      </c>
      <c r="N14" t="b">
        <v>0</v>
      </c>
      <c r="O14" t="b">
        <v>1</v>
      </c>
      <c r="P14">
        <v>0</v>
      </c>
      <c r="Q14" t="s">
        <v>4</v>
      </c>
      <c r="R14" t="b">
        <v>1</v>
      </c>
      <c r="S14" t="b">
        <v>1</v>
      </c>
      <c r="T14" t="s">
        <v>72</v>
      </c>
      <c r="U14" t="s">
        <v>108</v>
      </c>
      <c r="V14">
        <v>12</v>
      </c>
      <c r="W14">
        <v>0.04</v>
      </c>
      <c r="X14">
        <v>5</v>
      </c>
      <c r="Y14">
        <v>0</v>
      </c>
      <c r="Z14" t="b">
        <v>0</v>
      </c>
      <c r="AA14" t="s">
        <v>99</v>
      </c>
      <c r="AB14" t="s">
        <v>21</v>
      </c>
      <c r="AC14">
        <v>7.1999999999999995E-2</v>
      </c>
      <c r="AD14">
        <v>7.9200000000000007E-2</v>
      </c>
      <c r="AE14" s="7">
        <v>0.12</v>
      </c>
      <c r="AF14">
        <v>3.0599999999999999E-2</v>
      </c>
      <c r="AG14" t="s">
        <v>44</v>
      </c>
      <c r="AH14" t="s">
        <v>44</v>
      </c>
      <c r="AI14">
        <v>0.86181585764546287</v>
      </c>
      <c r="AJ14">
        <v>0.90380725834975151</v>
      </c>
    </row>
    <row r="15" spans="1:38" x14ac:dyDescent="0.25">
      <c r="A15" s="29" t="s">
        <v>107</v>
      </c>
      <c r="C15" t="s">
        <v>21</v>
      </c>
      <c r="D15">
        <v>1</v>
      </c>
      <c r="E15" t="b">
        <v>1</v>
      </c>
      <c r="G15" t="s">
        <v>71</v>
      </c>
      <c r="H15" t="b">
        <v>1</v>
      </c>
      <c r="I15" t="b">
        <v>1</v>
      </c>
      <c r="J15" t="b">
        <v>1</v>
      </c>
      <c r="K15">
        <v>0</v>
      </c>
      <c r="L15" t="b">
        <v>1</v>
      </c>
      <c r="M15">
        <v>5</v>
      </c>
      <c r="N15" t="b">
        <v>0</v>
      </c>
      <c r="O15" t="b">
        <v>1</v>
      </c>
      <c r="P15">
        <v>0</v>
      </c>
      <c r="Q15" t="s">
        <v>4</v>
      </c>
      <c r="R15" t="b">
        <v>1</v>
      </c>
      <c r="S15" t="b">
        <v>1</v>
      </c>
      <c r="T15" t="s">
        <v>72</v>
      </c>
      <c r="U15" t="s">
        <v>108</v>
      </c>
      <c r="V15">
        <v>24</v>
      </c>
      <c r="W15">
        <v>0.04</v>
      </c>
      <c r="X15">
        <v>5</v>
      </c>
      <c r="Y15">
        <v>0</v>
      </c>
      <c r="Z15" t="b">
        <v>0</v>
      </c>
      <c r="AA15" t="s">
        <v>99</v>
      </c>
      <c r="AB15" t="s">
        <v>21</v>
      </c>
      <c r="AC15">
        <v>7.1999999999999995E-2</v>
      </c>
      <c r="AD15">
        <v>7.9200000000000007E-2</v>
      </c>
      <c r="AE15" s="7">
        <v>0.12</v>
      </c>
      <c r="AF15">
        <v>3.0599999999999999E-2</v>
      </c>
      <c r="AG15" t="s">
        <v>44</v>
      </c>
      <c r="AH15" t="s">
        <v>44</v>
      </c>
      <c r="AI15">
        <v>0.86181585764546287</v>
      </c>
      <c r="AJ15">
        <v>0.90380725834975151</v>
      </c>
    </row>
    <row r="16" spans="1:38" x14ac:dyDescent="0.25">
      <c r="A16" s="29" t="s">
        <v>109</v>
      </c>
      <c r="C16" t="s">
        <v>21</v>
      </c>
      <c r="D16">
        <v>1</v>
      </c>
      <c r="E16" t="b">
        <v>1</v>
      </c>
      <c r="G16" t="s">
        <v>71</v>
      </c>
      <c r="H16" t="b">
        <v>1</v>
      </c>
      <c r="I16" t="b">
        <v>1</v>
      </c>
      <c r="J16" t="b">
        <v>1</v>
      </c>
      <c r="K16">
        <v>0</v>
      </c>
      <c r="L16" t="b">
        <v>1</v>
      </c>
      <c r="M16">
        <v>5</v>
      </c>
      <c r="N16" t="b">
        <v>0</v>
      </c>
      <c r="O16" t="b">
        <v>1</v>
      </c>
      <c r="P16">
        <v>0</v>
      </c>
      <c r="Q16" t="s">
        <v>4</v>
      </c>
      <c r="R16" t="b">
        <v>1</v>
      </c>
      <c r="S16" t="b">
        <v>1</v>
      </c>
      <c r="T16" t="s">
        <v>72</v>
      </c>
      <c r="U16" t="s">
        <v>108</v>
      </c>
      <c r="V16">
        <v>24</v>
      </c>
      <c r="W16">
        <v>0.04</v>
      </c>
      <c r="X16">
        <v>10</v>
      </c>
      <c r="Y16">
        <v>0</v>
      </c>
      <c r="Z16" t="b">
        <v>0</v>
      </c>
      <c r="AA16" t="s">
        <v>99</v>
      </c>
      <c r="AB16" t="s">
        <v>21</v>
      </c>
      <c r="AC16">
        <v>7.1999999999999995E-2</v>
      </c>
      <c r="AD16">
        <v>7.9200000000000007E-2</v>
      </c>
      <c r="AE16" s="7">
        <v>0.12</v>
      </c>
      <c r="AF16">
        <v>3.0599999999999999E-2</v>
      </c>
      <c r="AG16" t="s">
        <v>44</v>
      </c>
      <c r="AH16" t="s">
        <v>44</v>
      </c>
      <c r="AI16">
        <v>0.86181585764546287</v>
      </c>
      <c r="AJ16">
        <v>0.90380725834975151</v>
      </c>
    </row>
    <row r="17" spans="1:36" x14ac:dyDescent="0.25">
      <c r="A17" s="29" t="s">
        <v>110</v>
      </c>
      <c r="C17" t="s">
        <v>21</v>
      </c>
      <c r="D17">
        <v>1</v>
      </c>
      <c r="E17" t="b">
        <v>1</v>
      </c>
      <c r="G17" t="s">
        <v>71</v>
      </c>
      <c r="H17" t="b">
        <v>1</v>
      </c>
      <c r="I17" t="b">
        <v>1</v>
      </c>
      <c r="J17" t="b">
        <v>1</v>
      </c>
      <c r="K17">
        <v>0</v>
      </c>
      <c r="L17" t="b">
        <v>1</v>
      </c>
      <c r="M17">
        <v>5</v>
      </c>
      <c r="N17" t="b">
        <v>0</v>
      </c>
      <c r="O17" t="b">
        <v>1</v>
      </c>
      <c r="P17">
        <v>0</v>
      </c>
      <c r="Q17" t="s">
        <v>4</v>
      </c>
      <c r="R17" t="b">
        <v>1</v>
      </c>
      <c r="S17" t="b">
        <v>1</v>
      </c>
      <c r="T17" t="s">
        <v>72</v>
      </c>
      <c r="U17" t="s">
        <v>58</v>
      </c>
      <c r="V17">
        <v>12</v>
      </c>
      <c r="W17">
        <v>0.04</v>
      </c>
      <c r="X17">
        <v>10</v>
      </c>
      <c r="Y17">
        <v>0</v>
      </c>
      <c r="Z17" t="b">
        <v>0</v>
      </c>
      <c r="AA17" t="s">
        <v>99</v>
      </c>
      <c r="AB17" t="s">
        <v>21</v>
      </c>
      <c r="AC17">
        <v>7.1999999999999995E-2</v>
      </c>
      <c r="AD17">
        <v>7.9200000000000007E-2</v>
      </c>
      <c r="AE17" s="7">
        <v>0.12</v>
      </c>
      <c r="AF17">
        <v>3.0599999999999999E-2</v>
      </c>
      <c r="AG17" t="s">
        <v>44</v>
      </c>
      <c r="AH17" t="s">
        <v>44</v>
      </c>
      <c r="AI17">
        <v>0.86181585764546287</v>
      </c>
      <c r="AJ17">
        <v>0.90380725834975151</v>
      </c>
    </row>
    <row r="18" spans="1:36" x14ac:dyDescent="0.25">
      <c r="A18" s="29"/>
    </row>
    <row r="19" spans="1:36" x14ac:dyDescent="0.25">
      <c r="A19" s="29" t="s">
        <v>128</v>
      </c>
      <c r="C19" t="s">
        <v>21</v>
      </c>
      <c r="D19">
        <v>1</v>
      </c>
      <c r="E19" t="b">
        <v>1</v>
      </c>
      <c r="G19" t="s">
        <v>71</v>
      </c>
      <c r="H19" t="b">
        <v>0</v>
      </c>
      <c r="I19" t="b">
        <v>1</v>
      </c>
      <c r="J19" t="b">
        <v>1</v>
      </c>
      <c r="K19">
        <v>0</v>
      </c>
      <c r="L19" t="b">
        <v>0</v>
      </c>
      <c r="M19">
        <v>4</v>
      </c>
      <c r="N19" t="b">
        <v>0</v>
      </c>
      <c r="O19" t="b">
        <v>1</v>
      </c>
      <c r="P19">
        <v>0</v>
      </c>
      <c r="Q19" t="s">
        <v>4</v>
      </c>
      <c r="R19" t="b">
        <v>1</v>
      </c>
      <c r="S19" t="b">
        <v>1</v>
      </c>
      <c r="T19" t="s">
        <v>72</v>
      </c>
      <c r="U19" t="s">
        <v>58</v>
      </c>
      <c r="V19">
        <v>12</v>
      </c>
      <c r="W19">
        <v>0.04</v>
      </c>
      <c r="X19">
        <v>5</v>
      </c>
      <c r="Y19">
        <v>0</v>
      </c>
      <c r="Z19" t="b">
        <v>0</v>
      </c>
      <c r="AA19" t="s">
        <v>99</v>
      </c>
      <c r="AB19" t="s">
        <v>21</v>
      </c>
      <c r="AC19">
        <v>7.1999999999999995E-2</v>
      </c>
      <c r="AD19">
        <v>7.9200000000000007E-2</v>
      </c>
      <c r="AE19" s="7">
        <v>0.12</v>
      </c>
      <c r="AF19">
        <v>3.0599999999999999E-2</v>
      </c>
      <c r="AG19" t="s">
        <v>44</v>
      </c>
      <c r="AH19" t="s">
        <v>44</v>
      </c>
      <c r="AI19">
        <v>0.86181585764546287</v>
      </c>
      <c r="AJ19">
        <v>0.90380725834975151</v>
      </c>
    </row>
    <row r="20" spans="1:36" x14ac:dyDescent="0.25">
      <c r="A20" s="29" t="s">
        <v>131</v>
      </c>
      <c r="C20" t="s">
        <v>21</v>
      </c>
      <c r="D20">
        <v>1</v>
      </c>
      <c r="E20" t="b">
        <v>1</v>
      </c>
      <c r="G20" t="s">
        <v>71</v>
      </c>
      <c r="H20" t="b">
        <v>0</v>
      </c>
      <c r="I20" t="b">
        <v>1</v>
      </c>
      <c r="J20" t="b">
        <v>1</v>
      </c>
      <c r="K20">
        <v>0</v>
      </c>
      <c r="L20" t="b">
        <v>1</v>
      </c>
      <c r="M20">
        <v>15</v>
      </c>
      <c r="N20" t="b">
        <v>0</v>
      </c>
      <c r="O20" t="b">
        <v>1</v>
      </c>
      <c r="P20">
        <v>0</v>
      </c>
      <c r="Q20" t="s">
        <v>4</v>
      </c>
      <c r="R20" t="b">
        <v>1</v>
      </c>
      <c r="S20" t="b">
        <v>1</v>
      </c>
      <c r="T20" t="s">
        <v>72</v>
      </c>
      <c r="U20" t="s">
        <v>58</v>
      </c>
      <c r="V20">
        <v>12</v>
      </c>
      <c r="W20">
        <v>0.04</v>
      </c>
      <c r="X20">
        <v>5</v>
      </c>
      <c r="Y20">
        <v>0</v>
      </c>
      <c r="Z20" t="b">
        <v>0</v>
      </c>
      <c r="AA20" t="s">
        <v>99</v>
      </c>
      <c r="AB20" t="s">
        <v>21</v>
      </c>
      <c r="AC20">
        <v>7.1999999999999995E-2</v>
      </c>
      <c r="AD20">
        <v>7.9200000000000007E-2</v>
      </c>
      <c r="AE20" s="7">
        <v>0.12</v>
      </c>
      <c r="AF20">
        <v>3.0599999999999999E-2</v>
      </c>
      <c r="AG20" t="s">
        <v>44</v>
      </c>
      <c r="AH20" t="s">
        <v>44</v>
      </c>
      <c r="AI20">
        <v>0.86181585764546287</v>
      </c>
      <c r="AJ20">
        <v>0.90380725834975151</v>
      </c>
    </row>
    <row r="21" spans="1:36" x14ac:dyDescent="0.25">
      <c r="A21" s="29" t="s">
        <v>125</v>
      </c>
      <c r="C21" t="s">
        <v>22</v>
      </c>
      <c r="D21">
        <v>1</v>
      </c>
      <c r="E21" t="b">
        <v>1</v>
      </c>
      <c r="G21" t="s">
        <v>71</v>
      </c>
      <c r="H21" t="b">
        <v>0</v>
      </c>
      <c r="I21" t="b">
        <v>1</v>
      </c>
      <c r="J21" t="b">
        <v>1</v>
      </c>
      <c r="K21">
        <v>0</v>
      </c>
      <c r="L21" t="b">
        <v>1</v>
      </c>
      <c r="M21">
        <v>30</v>
      </c>
      <c r="N21" t="b">
        <v>0</v>
      </c>
      <c r="O21" t="b">
        <v>1</v>
      </c>
      <c r="P21">
        <v>0</v>
      </c>
      <c r="Q21" t="s">
        <v>4</v>
      </c>
      <c r="R21" t="b">
        <v>1</v>
      </c>
      <c r="S21" t="b">
        <v>1</v>
      </c>
      <c r="T21" t="s">
        <v>72</v>
      </c>
      <c r="U21" t="s">
        <v>58</v>
      </c>
      <c r="V21">
        <v>12</v>
      </c>
      <c r="W21">
        <v>0.04</v>
      </c>
      <c r="X21">
        <v>5</v>
      </c>
      <c r="Y21">
        <v>0</v>
      </c>
      <c r="Z21" t="b">
        <v>0</v>
      </c>
      <c r="AA21" t="s">
        <v>99</v>
      </c>
      <c r="AB21" t="s">
        <v>21</v>
      </c>
      <c r="AC21">
        <v>7.1999999999999995E-2</v>
      </c>
      <c r="AD21">
        <v>7.9200000000000007E-2</v>
      </c>
      <c r="AE21" s="7">
        <v>0.12</v>
      </c>
      <c r="AF21">
        <v>3.0599999999999999E-2</v>
      </c>
      <c r="AG21" t="s">
        <v>44</v>
      </c>
      <c r="AH21" t="s">
        <v>44</v>
      </c>
      <c r="AI21">
        <v>0.86181585764546287</v>
      </c>
      <c r="AJ21">
        <v>0.90380725834975151</v>
      </c>
    </row>
    <row r="22" spans="1:36" x14ac:dyDescent="0.25">
      <c r="A22" s="29" t="s">
        <v>130</v>
      </c>
      <c r="C22" t="s">
        <v>21</v>
      </c>
      <c r="D22">
        <v>1</v>
      </c>
      <c r="E22" t="b">
        <v>1</v>
      </c>
      <c r="G22" t="s">
        <v>71</v>
      </c>
      <c r="H22" t="b">
        <v>0</v>
      </c>
      <c r="I22" t="b">
        <v>1</v>
      </c>
      <c r="J22" t="b">
        <v>1</v>
      </c>
      <c r="K22">
        <v>0</v>
      </c>
      <c r="L22" t="b">
        <v>0</v>
      </c>
      <c r="M22">
        <v>4</v>
      </c>
      <c r="N22" t="b">
        <v>0</v>
      </c>
      <c r="O22" t="b">
        <v>1</v>
      </c>
      <c r="P22">
        <v>0</v>
      </c>
      <c r="Q22" t="s">
        <v>4</v>
      </c>
      <c r="R22" t="b">
        <v>1</v>
      </c>
      <c r="S22" t="b">
        <v>1</v>
      </c>
      <c r="T22" t="s">
        <v>72</v>
      </c>
      <c r="U22" t="s">
        <v>58</v>
      </c>
      <c r="V22">
        <v>12</v>
      </c>
      <c r="W22">
        <v>0.04</v>
      </c>
      <c r="X22">
        <v>5</v>
      </c>
      <c r="Y22">
        <v>0</v>
      </c>
      <c r="Z22" t="b">
        <v>0</v>
      </c>
      <c r="AA22" t="s">
        <v>99</v>
      </c>
      <c r="AB22" t="s">
        <v>22</v>
      </c>
      <c r="AC22">
        <v>7.1999999999999995E-2</v>
      </c>
      <c r="AD22">
        <v>7.9200000000000007E-2</v>
      </c>
      <c r="AE22" s="7">
        <v>0.12</v>
      </c>
      <c r="AF22">
        <v>3.0599999999999999E-2</v>
      </c>
      <c r="AG22" t="s">
        <v>44</v>
      </c>
      <c r="AH22" t="s">
        <v>44</v>
      </c>
      <c r="AI22">
        <v>0.86181585764546287</v>
      </c>
      <c r="AJ22">
        <v>0.90380725834975151</v>
      </c>
    </row>
    <row r="23" spans="1:36" x14ac:dyDescent="0.25">
      <c r="A23" s="29" t="s">
        <v>132</v>
      </c>
      <c r="C23" t="s">
        <v>21</v>
      </c>
      <c r="D23">
        <v>1</v>
      </c>
      <c r="E23" t="b">
        <v>1</v>
      </c>
      <c r="G23" t="s">
        <v>71</v>
      </c>
      <c r="H23" t="b">
        <v>0</v>
      </c>
      <c r="I23" t="b">
        <v>1</v>
      </c>
      <c r="J23" t="b">
        <v>1</v>
      </c>
      <c r="K23">
        <v>0</v>
      </c>
      <c r="L23" t="b">
        <v>1</v>
      </c>
      <c r="M23">
        <v>15</v>
      </c>
      <c r="N23" t="b">
        <v>0</v>
      </c>
      <c r="O23" t="b">
        <v>1</v>
      </c>
      <c r="P23">
        <v>0</v>
      </c>
      <c r="Q23" t="s">
        <v>4</v>
      </c>
      <c r="R23" t="b">
        <v>1</v>
      </c>
      <c r="S23" t="b">
        <v>1</v>
      </c>
      <c r="T23" t="s">
        <v>72</v>
      </c>
      <c r="U23" t="s">
        <v>58</v>
      </c>
      <c r="V23">
        <v>12</v>
      </c>
      <c r="W23">
        <v>0.04</v>
      </c>
      <c r="X23">
        <v>5</v>
      </c>
      <c r="Y23">
        <v>0</v>
      </c>
      <c r="Z23" t="b">
        <v>0</v>
      </c>
      <c r="AA23" t="s">
        <v>99</v>
      </c>
      <c r="AB23" t="s">
        <v>22</v>
      </c>
      <c r="AC23">
        <v>7.1999999999999995E-2</v>
      </c>
      <c r="AD23">
        <v>7.9200000000000007E-2</v>
      </c>
      <c r="AE23" s="7">
        <v>0.12</v>
      </c>
      <c r="AF23">
        <v>3.0599999999999999E-2</v>
      </c>
      <c r="AG23" t="s">
        <v>44</v>
      </c>
      <c r="AH23" t="s">
        <v>44</v>
      </c>
      <c r="AI23">
        <v>0.86181585764546287</v>
      </c>
      <c r="AJ23">
        <v>0.90380725834975151</v>
      </c>
    </row>
    <row r="24" spans="1:36" x14ac:dyDescent="0.25">
      <c r="A24" s="29" t="s">
        <v>126</v>
      </c>
      <c r="C24" t="s">
        <v>22</v>
      </c>
      <c r="D24">
        <v>1</v>
      </c>
      <c r="E24" t="b">
        <v>1</v>
      </c>
      <c r="G24" t="s">
        <v>71</v>
      </c>
      <c r="H24" t="b">
        <v>0</v>
      </c>
      <c r="I24" t="b">
        <v>1</v>
      </c>
      <c r="J24" t="b">
        <v>1</v>
      </c>
      <c r="K24">
        <v>0</v>
      </c>
      <c r="L24" t="b">
        <v>1</v>
      </c>
      <c r="M24">
        <v>30</v>
      </c>
      <c r="N24" t="b">
        <v>0</v>
      </c>
      <c r="O24" t="b">
        <v>1</v>
      </c>
      <c r="P24">
        <v>0</v>
      </c>
      <c r="Q24" t="s">
        <v>4</v>
      </c>
      <c r="R24" t="b">
        <v>1</v>
      </c>
      <c r="S24" t="b">
        <v>1</v>
      </c>
      <c r="T24" t="s">
        <v>72</v>
      </c>
      <c r="U24" t="s">
        <v>58</v>
      </c>
      <c r="V24">
        <v>12</v>
      </c>
      <c r="W24">
        <v>0.04</v>
      </c>
      <c r="X24">
        <v>5</v>
      </c>
      <c r="Y24">
        <v>0</v>
      </c>
      <c r="Z24" t="b">
        <v>0</v>
      </c>
      <c r="AA24" t="s">
        <v>99</v>
      </c>
      <c r="AB24" t="s">
        <v>22</v>
      </c>
      <c r="AC24">
        <v>7.1999999999999995E-2</v>
      </c>
      <c r="AD24">
        <v>7.9200000000000007E-2</v>
      </c>
      <c r="AE24" s="7">
        <v>0.12</v>
      </c>
      <c r="AF24">
        <v>3.0599999999999999E-2</v>
      </c>
      <c r="AG24" t="s">
        <v>44</v>
      </c>
      <c r="AH24" t="s">
        <v>44</v>
      </c>
      <c r="AI24">
        <v>0.86181585764546287</v>
      </c>
      <c r="AJ24">
        <v>0.90380725834975151</v>
      </c>
    </row>
    <row r="25" spans="1:36" x14ac:dyDescent="0.25">
      <c r="A25" s="29" t="s">
        <v>129</v>
      </c>
      <c r="C25" t="s">
        <v>21</v>
      </c>
      <c r="D25">
        <v>1</v>
      </c>
      <c r="E25" t="b">
        <v>1</v>
      </c>
      <c r="G25" t="s">
        <v>71</v>
      </c>
      <c r="H25" t="b">
        <v>0</v>
      </c>
      <c r="I25" t="b">
        <v>1</v>
      </c>
      <c r="J25" t="b">
        <v>1</v>
      </c>
      <c r="K25">
        <v>0</v>
      </c>
      <c r="L25" t="b">
        <v>0</v>
      </c>
      <c r="M25">
        <v>4</v>
      </c>
      <c r="N25" t="b">
        <v>0</v>
      </c>
      <c r="O25" t="b">
        <v>1</v>
      </c>
      <c r="P25">
        <v>0</v>
      </c>
      <c r="Q25" t="s">
        <v>4</v>
      </c>
      <c r="R25" t="b">
        <v>1</v>
      </c>
      <c r="S25" t="b">
        <v>1</v>
      </c>
      <c r="T25" t="s">
        <v>72</v>
      </c>
      <c r="U25" t="s">
        <v>58</v>
      </c>
      <c r="V25">
        <v>12</v>
      </c>
      <c r="W25">
        <v>0.04</v>
      </c>
      <c r="X25">
        <v>5</v>
      </c>
      <c r="Y25">
        <v>0</v>
      </c>
      <c r="Z25" t="b">
        <v>0</v>
      </c>
      <c r="AA25" t="s">
        <v>99</v>
      </c>
      <c r="AB25" t="s">
        <v>23</v>
      </c>
      <c r="AC25">
        <v>7.1999999999999995E-2</v>
      </c>
      <c r="AD25">
        <v>7.9200000000000007E-2</v>
      </c>
      <c r="AE25" s="7">
        <v>0.12</v>
      </c>
      <c r="AF25">
        <v>3.0599999999999999E-2</v>
      </c>
      <c r="AG25" t="s">
        <v>44</v>
      </c>
      <c r="AH25" t="s">
        <v>44</v>
      </c>
      <c r="AI25">
        <v>0.86181585764546287</v>
      </c>
      <c r="AJ25">
        <v>0.90380725834975151</v>
      </c>
    </row>
    <row r="26" spans="1:36" x14ac:dyDescent="0.25">
      <c r="A26" s="29" t="s">
        <v>133</v>
      </c>
      <c r="C26" t="s">
        <v>21</v>
      </c>
      <c r="D26">
        <v>1</v>
      </c>
      <c r="E26" t="b">
        <v>1</v>
      </c>
      <c r="G26" t="s">
        <v>71</v>
      </c>
      <c r="H26" t="b">
        <v>0</v>
      </c>
      <c r="I26" t="b">
        <v>1</v>
      </c>
      <c r="J26" t="b">
        <v>1</v>
      </c>
      <c r="K26">
        <v>0</v>
      </c>
      <c r="L26" t="b">
        <v>1</v>
      </c>
      <c r="M26">
        <v>15</v>
      </c>
      <c r="N26" t="b">
        <v>0</v>
      </c>
      <c r="O26" t="b">
        <v>1</v>
      </c>
      <c r="P26">
        <v>0</v>
      </c>
      <c r="Q26" t="s">
        <v>4</v>
      </c>
      <c r="R26" t="b">
        <v>1</v>
      </c>
      <c r="S26" t="b">
        <v>1</v>
      </c>
      <c r="T26" t="s">
        <v>72</v>
      </c>
      <c r="U26" t="s">
        <v>58</v>
      </c>
      <c r="V26">
        <v>12</v>
      </c>
      <c r="W26">
        <v>0.04</v>
      </c>
      <c r="X26">
        <v>5</v>
      </c>
      <c r="Y26">
        <v>0</v>
      </c>
      <c r="Z26" t="b">
        <v>0</v>
      </c>
      <c r="AA26" t="s">
        <v>99</v>
      </c>
      <c r="AB26" t="s">
        <v>23</v>
      </c>
      <c r="AC26">
        <v>7.1999999999999995E-2</v>
      </c>
      <c r="AD26">
        <v>7.9200000000000007E-2</v>
      </c>
      <c r="AE26" s="7">
        <v>0.12</v>
      </c>
      <c r="AF26">
        <v>3.0599999999999999E-2</v>
      </c>
      <c r="AG26" t="s">
        <v>44</v>
      </c>
      <c r="AH26" t="s">
        <v>44</v>
      </c>
      <c r="AI26">
        <v>0.86181585764546287</v>
      </c>
      <c r="AJ26">
        <v>0.90380725834975151</v>
      </c>
    </row>
    <row r="27" spans="1:36" x14ac:dyDescent="0.25">
      <c r="A27" s="29" t="s">
        <v>127</v>
      </c>
      <c r="C27" t="s">
        <v>22</v>
      </c>
      <c r="D27">
        <v>1</v>
      </c>
      <c r="E27" t="b">
        <v>1</v>
      </c>
      <c r="G27" t="s">
        <v>71</v>
      </c>
      <c r="H27" t="b">
        <v>0</v>
      </c>
      <c r="I27" t="b">
        <v>1</v>
      </c>
      <c r="J27" t="b">
        <v>1</v>
      </c>
      <c r="K27">
        <v>0</v>
      </c>
      <c r="L27" t="b">
        <v>1</v>
      </c>
      <c r="M27">
        <v>30</v>
      </c>
      <c r="N27" t="b">
        <v>0</v>
      </c>
      <c r="O27" t="b">
        <v>1</v>
      </c>
      <c r="P27">
        <v>0</v>
      </c>
      <c r="Q27" t="s">
        <v>4</v>
      </c>
      <c r="R27" t="b">
        <v>1</v>
      </c>
      <c r="S27" t="b">
        <v>1</v>
      </c>
      <c r="T27" t="s">
        <v>72</v>
      </c>
      <c r="U27" t="s">
        <v>58</v>
      </c>
      <c r="V27">
        <v>12</v>
      </c>
      <c r="W27">
        <v>0.04</v>
      </c>
      <c r="X27">
        <v>5</v>
      </c>
      <c r="Y27">
        <v>0</v>
      </c>
      <c r="Z27" t="b">
        <v>0</v>
      </c>
      <c r="AA27" t="s">
        <v>99</v>
      </c>
      <c r="AB27" t="s">
        <v>23</v>
      </c>
      <c r="AC27">
        <v>7.1999999999999995E-2</v>
      </c>
      <c r="AD27">
        <v>7.9200000000000007E-2</v>
      </c>
      <c r="AE27" s="7">
        <v>0.12</v>
      </c>
      <c r="AF27">
        <v>3.0599999999999999E-2</v>
      </c>
      <c r="AG27" t="s">
        <v>44</v>
      </c>
      <c r="AH27" t="s">
        <v>44</v>
      </c>
      <c r="AI27">
        <v>0.86181585764546287</v>
      </c>
      <c r="AJ27">
        <v>0.90380725834975151</v>
      </c>
    </row>
    <row r="29" spans="1:36" x14ac:dyDescent="0.25">
      <c r="A29" t="s">
        <v>111</v>
      </c>
      <c r="C29" t="s">
        <v>21</v>
      </c>
      <c r="D29">
        <v>1</v>
      </c>
      <c r="E29" t="b">
        <v>1</v>
      </c>
      <c r="G29" t="s">
        <v>71</v>
      </c>
      <c r="H29" t="b">
        <v>0</v>
      </c>
      <c r="I29" t="b">
        <v>1</v>
      </c>
      <c r="J29" t="b">
        <v>1</v>
      </c>
      <c r="K29">
        <v>0</v>
      </c>
      <c r="L29" t="b">
        <v>1</v>
      </c>
      <c r="M29">
        <v>4</v>
      </c>
      <c r="N29" t="b">
        <v>0</v>
      </c>
      <c r="O29" t="b">
        <v>1</v>
      </c>
      <c r="P29">
        <v>0</v>
      </c>
      <c r="Q29" t="s">
        <v>4</v>
      </c>
      <c r="R29" t="b">
        <v>1</v>
      </c>
      <c r="S29" t="b">
        <v>1</v>
      </c>
      <c r="T29" t="s">
        <v>72</v>
      </c>
      <c r="U29" t="s">
        <v>58</v>
      </c>
      <c r="V29">
        <v>12</v>
      </c>
      <c r="W29">
        <v>0.04</v>
      </c>
      <c r="X29">
        <v>5</v>
      </c>
      <c r="Y29">
        <v>0</v>
      </c>
      <c r="Z29" t="b">
        <v>1</v>
      </c>
      <c r="AA29" t="s">
        <v>99</v>
      </c>
      <c r="AB29" t="s">
        <v>21</v>
      </c>
      <c r="AC29">
        <v>7.1999999999999995E-2</v>
      </c>
      <c r="AD29">
        <v>7.9200000000000007E-2</v>
      </c>
      <c r="AE29" s="7">
        <v>0.12</v>
      </c>
      <c r="AF29">
        <v>3.0599999999999999E-2</v>
      </c>
      <c r="AG29" t="s">
        <v>44</v>
      </c>
      <c r="AH29" t="s">
        <v>44</v>
      </c>
      <c r="AI29">
        <v>0.86181585764546287</v>
      </c>
      <c r="AJ29">
        <v>0.90380725834975151</v>
      </c>
    </row>
    <row r="31" spans="1:36" x14ac:dyDescent="0.25">
      <c r="A31" t="s">
        <v>115</v>
      </c>
      <c r="C31" t="s">
        <v>21</v>
      </c>
      <c r="D31">
        <v>1</v>
      </c>
      <c r="E31" t="b">
        <v>1</v>
      </c>
      <c r="G31" t="s">
        <v>71</v>
      </c>
      <c r="H31" t="b">
        <v>0</v>
      </c>
      <c r="I31" t="b">
        <v>1</v>
      </c>
      <c r="J31" t="b">
        <v>1</v>
      </c>
      <c r="K31">
        <v>30</v>
      </c>
      <c r="L31" t="b">
        <v>1</v>
      </c>
      <c r="M31">
        <v>4</v>
      </c>
      <c r="N31" t="b">
        <v>0</v>
      </c>
      <c r="O31" t="b">
        <v>1</v>
      </c>
      <c r="P31">
        <v>0</v>
      </c>
      <c r="Q31" t="s">
        <v>4</v>
      </c>
      <c r="R31" t="b">
        <v>1</v>
      </c>
      <c r="S31" t="b">
        <v>1</v>
      </c>
      <c r="T31" t="s">
        <v>72</v>
      </c>
      <c r="U31" t="s">
        <v>58</v>
      </c>
      <c r="V31">
        <v>12</v>
      </c>
      <c r="W31">
        <v>0.04</v>
      </c>
      <c r="X31">
        <v>5</v>
      </c>
      <c r="Y31">
        <v>0</v>
      </c>
      <c r="Z31" t="b">
        <v>0</v>
      </c>
      <c r="AA31" t="s">
        <v>45</v>
      </c>
      <c r="AB31" t="s">
        <v>21</v>
      </c>
      <c r="AC31">
        <v>7.1999999999999995E-2</v>
      </c>
      <c r="AD31">
        <v>7.9200000000000007E-2</v>
      </c>
      <c r="AE31" s="7">
        <v>0.12</v>
      </c>
      <c r="AF31">
        <v>3.0599999999999999E-2</v>
      </c>
      <c r="AG31" t="s">
        <v>44</v>
      </c>
      <c r="AH31" t="s">
        <v>44</v>
      </c>
      <c r="AI31">
        <v>0.86181585764546287</v>
      </c>
      <c r="AJ31">
        <v>0.90380725834975151</v>
      </c>
    </row>
    <row r="33" spans="1:36" x14ac:dyDescent="0.25">
      <c r="A33" s="28" t="s">
        <v>103</v>
      </c>
      <c r="B33" s="29" t="s">
        <v>113</v>
      </c>
      <c r="C33" t="s">
        <v>21</v>
      </c>
      <c r="D33">
        <v>1</v>
      </c>
      <c r="E33" t="b">
        <v>1</v>
      </c>
      <c r="G33" t="s">
        <v>71</v>
      </c>
      <c r="H33" t="b">
        <v>0</v>
      </c>
      <c r="I33" t="b">
        <v>1</v>
      </c>
      <c r="J33" t="b">
        <v>1</v>
      </c>
      <c r="K33">
        <v>0</v>
      </c>
      <c r="L33" t="b">
        <v>1</v>
      </c>
      <c r="M33">
        <v>4</v>
      </c>
      <c r="N33" t="b">
        <v>1</v>
      </c>
      <c r="O33" t="b">
        <v>1</v>
      </c>
      <c r="P33">
        <v>0</v>
      </c>
      <c r="Q33" t="s">
        <v>4</v>
      </c>
      <c r="R33" t="b">
        <v>1</v>
      </c>
      <c r="S33" t="b">
        <v>1</v>
      </c>
      <c r="T33" t="s">
        <v>72</v>
      </c>
      <c r="U33" t="s">
        <v>58</v>
      </c>
      <c r="V33">
        <v>12</v>
      </c>
      <c r="W33">
        <v>0.04</v>
      </c>
      <c r="X33">
        <v>5</v>
      </c>
      <c r="Y33">
        <v>0</v>
      </c>
      <c r="Z33" t="b">
        <v>0</v>
      </c>
      <c r="AA33" t="s">
        <v>99</v>
      </c>
      <c r="AB33" t="s">
        <v>21</v>
      </c>
      <c r="AC33">
        <v>7.1999999999999995E-2</v>
      </c>
      <c r="AD33">
        <v>7.9200000000000007E-2</v>
      </c>
      <c r="AE33" s="7">
        <v>0.12</v>
      </c>
      <c r="AF33">
        <v>3.0599999999999999E-2</v>
      </c>
      <c r="AG33" t="s">
        <v>44</v>
      </c>
      <c r="AH33" t="s">
        <v>44</v>
      </c>
      <c r="AI33">
        <v>0.86181585764546287</v>
      </c>
      <c r="AJ33">
        <v>0.90380725834975151</v>
      </c>
    </row>
    <row r="34" spans="1:36" x14ac:dyDescent="0.25">
      <c r="A34" s="28" t="s">
        <v>104</v>
      </c>
      <c r="B34" s="29" t="s">
        <v>113</v>
      </c>
      <c r="C34" t="s">
        <v>22</v>
      </c>
      <c r="D34">
        <v>1</v>
      </c>
      <c r="E34" t="b">
        <v>1</v>
      </c>
      <c r="G34" t="s">
        <v>71</v>
      </c>
      <c r="H34" t="b">
        <v>0</v>
      </c>
      <c r="I34" t="b">
        <v>1</v>
      </c>
      <c r="J34" t="b">
        <v>1</v>
      </c>
      <c r="K34">
        <v>0</v>
      </c>
      <c r="L34" t="b">
        <v>1</v>
      </c>
      <c r="M34">
        <v>4</v>
      </c>
      <c r="N34" t="b">
        <v>1</v>
      </c>
      <c r="O34" t="b">
        <v>1</v>
      </c>
      <c r="P34">
        <v>0</v>
      </c>
      <c r="Q34" t="s">
        <v>4</v>
      </c>
      <c r="R34" t="b">
        <v>1</v>
      </c>
      <c r="S34" t="b">
        <v>1</v>
      </c>
      <c r="T34" t="s">
        <v>72</v>
      </c>
      <c r="U34" t="s">
        <v>58</v>
      </c>
      <c r="V34">
        <v>12</v>
      </c>
      <c r="W34">
        <v>0.04</v>
      </c>
      <c r="X34">
        <v>5</v>
      </c>
      <c r="Y34">
        <v>0</v>
      </c>
      <c r="Z34" t="b">
        <v>0</v>
      </c>
      <c r="AA34" t="s">
        <v>99</v>
      </c>
      <c r="AB34" t="s">
        <v>22</v>
      </c>
      <c r="AC34">
        <v>7.1999999999999995E-2</v>
      </c>
      <c r="AD34">
        <v>7.9200000000000007E-2</v>
      </c>
      <c r="AE34" s="7">
        <v>0.12</v>
      </c>
      <c r="AF34">
        <v>3.0599999999999999E-2</v>
      </c>
      <c r="AG34" t="s">
        <v>44</v>
      </c>
      <c r="AH34" t="s">
        <v>44</v>
      </c>
      <c r="AI34">
        <v>0.86181585764546287</v>
      </c>
      <c r="AJ34">
        <v>0.90380725834975151</v>
      </c>
    </row>
    <row r="35" spans="1:36" x14ac:dyDescent="0.25">
      <c r="A35" s="28" t="s">
        <v>105</v>
      </c>
      <c r="B35" s="29" t="s">
        <v>113</v>
      </c>
      <c r="C35" t="s">
        <v>23</v>
      </c>
      <c r="D35">
        <v>1</v>
      </c>
      <c r="E35" t="b">
        <v>1</v>
      </c>
      <c r="G35" t="s">
        <v>71</v>
      </c>
      <c r="H35" t="b">
        <v>0</v>
      </c>
      <c r="I35" t="b">
        <v>1</v>
      </c>
      <c r="J35" t="b">
        <v>1</v>
      </c>
      <c r="K35">
        <v>0</v>
      </c>
      <c r="L35" t="b">
        <v>1</v>
      </c>
      <c r="M35">
        <v>4</v>
      </c>
      <c r="N35" t="b">
        <v>1</v>
      </c>
      <c r="O35" t="b">
        <v>1</v>
      </c>
      <c r="P35">
        <v>0</v>
      </c>
      <c r="Q35" t="s">
        <v>4</v>
      </c>
      <c r="R35" t="b">
        <v>1</v>
      </c>
      <c r="S35" t="b">
        <v>1</v>
      </c>
      <c r="T35" t="s">
        <v>72</v>
      </c>
      <c r="U35" t="s">
        <v>58</v>
      </c>
      <c r="V35">
        <v>12</v>
      </c>
      <c r="W35">
        <v>0.04</v>
      </c>
      <c r="X35">
        <v>5</v>
      </c>
      <c r="Y35">
        <v>0</v>
      </c>
      <c r="Z35" t="b">
        <v>0</v>
      </c>
      <c r="AA35" t="s">
        <v>99</v>
      </c>
      <c r="AB35" t="s">
        <v>23</v>
      </c>
      <c r="AC35">
        <v>7.1999999999999995E-2</v>
      </c>
      <c r="AD35">
        <v>7.9200000000000007E-2</v>
      </c>
      <c r="AE35" s="7">
        <v>0.12</v>
      </c>
      <c r="AF35">
        <v>3.0599999999999999E-2</v>
      </c>
      <c r="AG35" t="s">
        <v>44</v>
      </c>
      <c r="AH35" t="s">
        <v>44</v>
      </c>
      <c r="AI35">
        <v>0.86181585764546287</v>
      </c>
      <c r="AJ35">
        <v>0.90380725834975151</v>
      </c>
    </row>
  </sheetData>
  <dataValidations count="2">
    <dataValidation type="list" allowBlank="1" showInputMessage="1" showErrorMessage="1" sqref="H19:J27 H8:J9 H33:J35 H29:J29 H31:J31 I5:J17 H5:H18" xr:uid="{00000000-0002-0000-0000-000000000000}">
      <formula1>"TRUE, FALSE"</formula1>
    </dataValidation>
    <dataValidation type="list" allowBlank="1" showInputMessage="1" showErrorMessage="1" sqref="AA33:AA35 AA31 AA5:AA17 AA29 AA19:AA27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workbookViewId="0">
      <selection activeCell="F38" sqref="F38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18" sqref="E1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7.1999999999999995E-2</v>
      </c>
      <c r="F2" s="20">
        <f>B2 - C2^2/2</f>
        <v>7.2000000000000008E-2</v>
      </c>
      <c r="G2" s="19" t="s">
        <v>70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>B3 - C3^2/2</f>
        <v>0.05</v>
      </c>
      <c r="G3" t="s">
        <v>69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>B6-C6^2/2</f>
        <v>7.1998000000000006E-2</v>
      </c>
      <c r="F6" s="20">
        <f>B6 - C6^2/2</f>
        <v>7.1998000000000006E-2</v>
      </c>
      <c r="G6" t="s">
        <v>67</v>
      </c>
    </row>
    <row r="9" spans="1:7" x14ac:dyDescent="0.25">
      <c r="B9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10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10" t="s">
        <v>60</v>
      </c>
      <c r="C4" s="10"/>
      <c r="D4" s="10" t="s">
        <v>93</v>
      </c>
      <c r="E4" s="10"/>
      <c r="F4" t="s">
        <v>94</v>
      </c>
    </row>
    <row r="5" spans="2:7" ht="15.75" thickBot="1" x14ac:dyDescent="0.3">
      <c r="B5" s="10"/>
      <c r="C5" s="10"/>
      <c r="D5" s="10"/>
      <c r="E5" s="10"/>
      <c r="F5" s="33" t="s">
        <v>95</v>
      </c>
      <c r="G5" s="33"/>
    </row>
    <row r="6" spans="2:7" ht="15.75" thickBot="1" x14ac:dyDescent="0.3">
      <c r="B6" s="11"/>
      <c r="C6" s="11" t="s">
        <v>116</v>
      </c>
      <c r="D6" s="11" t="s">
        <v>52</v>
      </c>
      <c r="E6" s="11" t="s">
        <v>46</v>
      </c>
      <c r="F6" s="11" t="s">
        <v>52</v>
      </c>
      <c r="G6" s="11" t="s">
        <v>46</v>
      </c>
    </row>
    <row r="7" spans="2:7" ht="15.75" thickBot="1" x14ac:dyDescent="0.3">
      <c r="B7" s="16" t="s">
        <v>47</v>
      </c>
      <c r="C7" s="17">
        <v>40.130000000000003</v>
      </c>
      <c r="D7">
        <v>34.4</v>
      </c>
      <c r="E7" s="18">
        <f>D7/C7</f>
        <v>0.85721405432344866</v>
      </c>
      <c r="F7" s="17">
        <v>41.59</v>
      </c>
      <c r="G7" s="18">
        <f>F7/C7</f>
        <v>1.0363817592823323</v>
      </c>
    </row>
    <row r="8" spans="2:7" ht="15.75" thickBot="1" x14ac:dyDescent="0.3">
      <c r="B8" s="16" t="s">
        <v>77</v>
      </c>
      <c r="C8" s="17">
        <v>11.58</v>
      </c>
      <c r="D8" s="17">
        <v>8.69</v>
      </c>
      <c r="E8" s="18">
        <f>D8/C8</f>
        <v>0.75043177892918822</v>
      </c>
      <c r="F8" s="17">
        <v>11.47</v>
      </c>
      <c r="G8" s="18">
        <f>F8/C8</f>
        <v>0.99050086355785838</v>
      </c>
    </row>
    <row r="9" spans="2:7" ht="15.75" thickBot="1" x14ac:dyDescent="0.3">
      <c r="B9" s="16" t="s">
        <v>49</v>
      </c>
      <c r="C9" s="17">
        <f>C7-C8</f>
        <v>28.550000000000004</v>
      </c>
      <c r="D9" s="17">
        <v>25.73</v>
      </c>
      <c r="E9" s="18">
        <f>D9/C9</f>
        <v>0.90122591943957953</v>
      </c>
      <c r="F9" s="17">
        <v>30.12</v>
      </c>
      <c r="G9" s="18">
        <f>F9/C9</f>
        <v>1.0549912434325743</v>
      </c>
    </row>
    <row r="10" spans="2:7" ht="45.75" thickBot="1" x14ac:dyDescent="0.3">
      <c r="B10" s="16" t="s">
        <v>96</v>
      </c>
      <c r="C10" s="17">
        <v>42.24</v>
      </c>
      <c r="D10" s="17">
        <v>48.16</v>
      </c>
      <c r="E10" s="18">
        <f>D10/C10</f>
        <v>1.1401515151515149</v>
      </c>
      <c r="F10" s="17">
        <v>46.15</v>
      </c>
      <c r="G10" s="18">
        <f>F10/C10</f>
        <v>1.0925662878787878</v>
      </c>
    </row>
    <row r="11" spans="2:7" ht="30.75" thickBot="1" x14ac:dyDescent="0.3">
      <c r="B11" s="16" t="s">
        <v>76</v>
      </c>
      <c r="C11" s="17">
        <v>3.76</v>
      </c>
      <c r="D11" s="17">
        <v>3.8</v>
      </c>
      <c r="E11" s="18">
        <f>D11/C11</f>
        <v>1.0106382978723405</v>
      </c>
      <c r="F11" s="17">
        <v>3.8</v>
      </c>
      <c r="G11" s="18">
        <f>F11/C11</f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48</v>
      </c>
      <c r="C14" s="17">
        <f>SUM(C9,C10,C11)</f>
        <v>74.550000000000011</v>
      </c>
      <c r="D14" s="17">
        <f>SUM(D9,D10,D11)</f>
        <v>77.69</v>
      </c>
      <c r="E14" s="18">
        <f>D14/C14</f>
        <v>1.0421193829644533</v>
      </c>
      <c r="F14" s="17">
        <v>76.12</v>
      </c>
      <c r="G14" s="18">
        <f>F14/C14</f>
        <v>1.0210596914822265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50</v>
      </c>
      <c r="C16" s="17">
        <v>67.38</v>
      </c>
      <c r="D16" s="11"/>
      <c r="E16" s="18">
        <f>D16/C16</f>
        <v>0</v>
      </c>
      <c r="F16" s="17"/>
      <c r="G16" s="18">
        <f>F16/C16</f>
        <v>0</v>
      </c>
    </row>
    <row r="17" spans="2:7" ht="15.75" thickBot="1" x14ac:dyDescent="0.3">
      <c r="B17" s="17" t="s">
        <v>51</v>
      </c>
      <c r="C17" s="17">
        <v>64.25</v>
      </c>
      <c r="D17" s="17"/>
      <c r="E17" s="18">
        <f>D17/C17</f>
        <v>0</v>
      </c>
      <c r="F17" s="17"/>
      <c r="G17" s="18">
        <f>F17/C17</f>
        <v>0</v>
      </c>
    </row>
    <row r="18" spans="2:7" ht="15.75" thickBot="1" x14ac:dyDescent="0.3">
      <c r="B18" s="16" t="s">
        <v>65</v>
      </c>
      <c r="C18" s="17">
        <f>C14-C16</f>
        <v>7.1700000000000159</v>
      </c>
      <c r="D18" s="17"/>
      <c r="E18" s="18">
        <f>D18/C18</f>
        <v>0</v>
      </c>
      <c r="F18" s="17"/>
      <c r="G18" s="18">
        <f>F18/C18</f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62</v>
      </c>
      <c r="C21" s="25">
        <f>11.582186/111.581756</f>
        <v>0.10379999755515588</v>
      </c>
      <c r="D21" s="25">
        <v>7.6999999999999999E-2</v>
      </c>
      <c r="E21" s="18">
        <f>D21/C21</f>
        <v>0.74181119280937113</v>
      </c>
      <c r="F21" s="25">
        <v>9.5699999999999993E-2</v>
      </c>
      <c r="G21" s="18">
        <f>F21/C21</f>
        <v>0.92196533963450411</v>
      </c>
    </row>
    <row r="22" spans="2:7" ht="15.75" thickBot="1" x14ac:dyDescent="0.3">
      <c r="B22" s="11" t="s">
        <v>61</v>
      </c>
      <c r="C22" s="11">
        <v>1.07</v>
      </c>
      <c r="D22" s="11">
        <v>1.1499999999999999</v>
      </c>
      <c r="E22" s="18">
        <f>D22/C22</f>
        <v>1.0747663551401867</v>
      </c>
      <c r="F22" s="11">
        <v>1.135</v>
      </c>
      <c r="G22" s="18">
        <f>F22/C22</f>
        <v>1.0607476635514017</v>
      </c>
    </row>
    <row r="23" spans="2:7" ht="15.75" thickBot="1" x14ac:dyDescent="0.3">
      <c r="B23" s="11" t="s">
        <v>64</v>
      </c>
      <c r="C23" s="25">
        <v>7.4999999999999997E-2</v>
      </c>
      <c r="D23" s="26">
        <v>8.5900000000000004E-2</v>
      </c>
      <c r="E23" s="18">
        <f>D23/C23</f>
        <v>1.1453333333333335</v>
      </c>
      <c r="F23" s="11"/>
      <c r="G23" s="18">
        <f>F23/C23</f>
        <v>0</v>
      </c>
    </row>
    <row r="24" spans="2:7" ht="15.75" thickBot="1" x14ac:dyDescent="0.3">
      <c r="B24" s="13" t="s">
        <v>63</v>
      </c>
      <c r="C24" s="11">
        <v>6</v>
      </c>
      <c r="D24" s="11">
        <v>6</v>
      </c>
      <c r="E24" s="18">
        <f>D24/C24</f>
        <v>1</v>
      </c>
      <c r="F24" s="11"/>
      <c r="G24" s="18">
        <f>F24/C24</f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97</v>
      </c>
      <c r="C26" s="17">
        <v>4.343</v>
      </c>
      <c r="D26" s="11">
        <v>4.32</v>
      </c>
      <c r="E26" s="18">
        <f>D26/C26</f>
        <v>0.99470412157494825</v>
      </c>
      <c r="F26" s="17">
        <v>4.34</v>
      </c>
      <c r="G26" s="18">
        <f>F26/C26</f>
        <v>0.9993092332489063</v>
      </c>
    </row>
    <row r="27" spans="2:7" ht="30.75" thickBot="1" x14ac:dyDescent="0.3">
      <c r="B27" s="11" t="s">
        <v>78</v>
      </c>
      <c r="C27" s="11">
        <v>13.5</v>
      </c>
      <c r="D27" s="17"/>
      <c r="E27" s="18">
        <f>D27/C27</f>
        <v>0</v>
      </c>
      <c r="F27" s="11">
        <v>13.49</v>
      </c>
      <c r="G27" s="18">
        <f>F27/C27</f>
        <v>0.99925925925925929</v>
      </c>
    </row>
    <row r="28" spans="2:7" ht="30.75" thickBot="1" x14ac:dyDescent="0.3">
      <c r="B28" s="11" t="s">
        <v>79</v>
      </c>
      <c r="C28" s="11">
        <v>14.28</v>
      </c>
      <c r="D28" s="11"/>
      <c r="E28" s="18">
        <f>D28/C28</f>
        <v>0</v>
      </c>
      <c r="F28" s="11"/>
      <c r="G28" s="18">
        <f>F28/C28</f>
        <v>0</v>
      </c>
    </row>
    <row r="29" spans="2:7" ht="15.75" thickBot="1" x14ac:dyDescent="0.3">
      <c r="B29" s="10" t="s">
        <v>80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2"/>
  <sheetViews>
    <sheetView workbookViewId="0">
      <selection activeCell="H13" sqref="H13"/>
    </sheetView>
  </sheetViews>
  <sheetFormatPr defaultRowHeight="15" x14ac:dyDescent="0.25"/>
  <cols>
    <col min="2" max="2" width="18" customWidth="1"/>
    <col min="3" max="3" width="12.5703125" customWidth="1"/>
    <col min="4" max="4" width="14.85546875" customWidth="1"/>
    <col min="5" max="5" width="16" customWidth="1"/>
    <col min="6" max="6" width="15.5703125" customWidth="1"/>
    <col min="7" max="7" width="16" customWidth="1"/>
    <col min="8" max="8" width="16.5703125" customWidth="1"/>
  </cols>
  <sheetData>
    <row r="2" spans="2:8" ht="61.5" customHeight="1" thickBot="1" x14ac:dyDescent="0.3">
      <c r="C2" t="s">
        <v>117</v>
      </c>
      <c r="D2" t="s">
        <v>118</v>
      </c>
      <c r="E2" s="32" t="s">
        <v>119</v>
      </c>
      <c r="F2" s="32" t="s">
        <v>120</v>
      </c>
      <c r="G2" s="32" t="s">
        <v>121</v>
      </c>
      <c r="H2" s="32" t="s">
        <v>123</v>
      </c>
    </row>
    <row r="3" spans="2:8" ht="15.75" thickBot="1" x14ac:dyDescent="0.3">
      <c r="B3" s="10" t="s">
        <v>81</v>
      </c>
      <c r="C3" s="17">
        <v>40.130000000000003</v>
      </c>
      <c r="D3">
        <v>34.42</v>
      </c>
      <c r="E3" s="31">
        <v>36.97</v>
      </c>
      <c r="F3">
        <v>38.47</v>
      </c>
      <c r="G3">
        <v>41.48</v>
      </c>
      <c r="H3">
        <v>41.59</v>
      </c>
    </row>
    <row r="4" spans="2:8" ht="15.75" thickBot="1" x14ac:dyDescent="0.3">
      <c r="B4" s="10" t="s">
        <v>77</v>
      </c>
      <c r="C4" s="17">
        <v>11.58</v>
      </c>
      <c r="D4">
        <v>8.69</v>
      </c>
      <c r="E4" s="31">
        <v>10.196400000000001</v>
      </c>
      <c r="F4">
        <v>10.55</v>
      </c>
      <c r="G4">
        <v>11.4</v>
      </c>
      <c r="H4">
        <v>11.47</v>
      </c>
    </row>
    <row r="5" spans="2:8" ht="15.75" thickBot="1" x14ac:dyDescent="0.3">
      <c r="B5" s="10" t="s">
        <v>83</v>
      </c>
      <c r="C5" s="17">
        <f>C3-C4</f>
        <v>28.550000000000004</v>
      </c>
      <c r="D5">
        <v>25.73</v>
      </c>
      <c r="E5" s="31">
        <v>26.77</v>
      </c>
      <c r="F5">
        <v>27.93</v>
      </c>
      <c r="G5">
        <v>30.07</v>
      </c>
      <c r="H5">
        <v>30.12</v>
      </c>
    </row>
    <row r="6" spans="2:8" ht="15.75" thickBot="1" x14ac:dyDescent="0.3">
      <c r="B6" s="10" t="s">
        <v>82</v>
      </c>
      <c r="C6" s="11">
        <v>10.38</v>
      </c>
      <c r="D6">
        <v>7.7</v>
      </c>
      <c r="E6" s="31">
        <v>8.5060000000000002</v>
      </c>
      <c r="F6">
        <v>8.66</v>
      </c>
      <c r="G6">
        <v>9.44</v>
      </c>
      <c r="H6">
        <v>9.57</v>
      </c>
    </row>
    <row r="7" spans="2:8" x14ac:dyDescent="0.25">
      <c r="B7" s="10" t="s">
        <v>90</v>
      </c>
      <c r="C7" s="24">
        <v>111.58</v>
      </c>
      <c r="D7">
        <v>117.96</v>
      </c>
      <c r="E7" s="31">
        <v>124.18</v>
      </c>
      <c r="F7">
        <v>125.5</v>
      </c>
      <c r="G7">
        <v>124.8</v>
      </c>
      <c r="H7">
        <v>124.2</v>
      </c>
    </row>
    <row r="8" spans="2:8" x14ac:dyDescent="0.25">
      <c r="B8" s="10"/>
    </row>
    <row r="9" spans="2:8" x14ac:dyDescent="0.25">
      <c r="B9" s="10" t="s">
        <v>81</v>
      </c>
      <c r="D9" s="23">
        <f t="shared" ref="D9:H13" si="0">D3/$C3</f>
        <v>0.85771243458759028</v>
      </c>
      <c r="E9" s="23">
        <f t="shared" si="0"/>
        <v>0.92125591826563658</v>
      </c>
      <c r="F9" s="23">
        <f t="shared" si="0"/>
        <v>0.95863443807625204</v>
      </c>
      <c r="G9" s="23">
        <f t="shared" si="0"/>
        <v>1.0336406678295538</v>
      </c>
      <c r="H9" s="23">
        <f t="shared" si="0"/>
        <v>1.0363817592823323</v>
      </c>
    </row>
    <row r="10" spans="2:8" x14ac:dyDescent="0.25">
      <c r="B10" s="10" t="s">
        <v>77</v>
      </c>
      <c r="D10" s="23">
        <f t="shared" si="0"/>
        <v>0.75043177892918822</v>
      </c>
      <c r="E10" s="23">
        <f t="shared" si="0"/>
        <v>0.88051813471502594</v>
      </c>
      <c r="F10" s="23">
        <f t="shared" si="0"/>
        <v>0.91105354058721943</v>
      </c>
      <c r="G10" s="23">
        <f t="shared" si="0"/>
        <v>0.98445595854922285</v>
      </c>
      <c r="H10" s="23">
        <f t="shared" si="0"/>
        <v>0.99050086355785838</v>
      </c>
    </row>
    <row r="11" spans="2:8" x14ac:dyDescent="0.25">
      <c r="B11" s="10" t="s">
        <v>83</v>
      </c>
      <c r="D11" s="23">
        <f t="shared" si="0"/>
        <v>0.90122591943957953</v>
      </c>
      <c r="E11" s="23">
        <f t="shared" si="0"/>
        <v>0.93765323992994731</v>
      </c>
      <c r="F11" s="23">
        <f t="shared" si="0"/>
        <v>0.97828371278458826</v>
      </c>
      <c r="G11" s="23">
        <f t="shared" si="0"/>
        <v>1.0532399299474604</v>
      </c>
      <c r="H11" s="23">
        <f t="shared" si="0"/>
        <v>1.0549912434325743</v>
      </c>
    </row>
    <row r="12" spans="2:8" x14ac:dyDescent="0.25">
      <c r="B12" s="10" t="s">
        <v>82</v>
      </c>
      <c r="D12" s="23">
        <f t="shared" si="0"/>
        <v>0.74181117533718688</v>
      </c>
      <c r="E12" s="23">
        <f t="shared" si="0"/>
        <v>0.81946050096339107</v>
      </c>
      <c r="F12" s="23">
        <f t="shared" si="0"/>
        <v>0.83429672447013481</v>
      </c>
      <c r="G12" s="23">
        <f t="shared" si="0"/>
        <v>0.90944123314065495</v>
      </c>
      <c r="H12" s="23">
        <f t="shared" si="0"/>
        <v>0.9219653179190751</v>
      </c>
    </row>
    <row r="13" spans="2:8" x14ac:dyDescent="0.25">
      <c r="B13" s="10" t="s">
        <v>90</v>
      </c>
      <c r="D13" s="23">
        <f t="shared" si="0"/>
        <v>1.0571787058612654</v>
      </c>
      <c r="E13" s="23">
        <f t="shared" si="0"/>
        <v>1.1129234629861984</v>
      </c>
      <c r="F13" s="23">
        <f t="shared" si="0"/>
        <v>1.1247535400609427</v>
      </c>
      <c r="G13" s="23">
        <f t="shared" si="0"/>
        <v>1.1184800143394873</v>
      </c>
      <c r="H13" s="23">
        <f t="shared" si="0"/>
        <v>1.11310270657824</v>
      </c>
    </row>
    <row r="15" spans="2:8" x14ac:dyDescent="0.25">
      <c r="D15" s="23">
        <f>(1-D9)/D9</f>
        <v>0.16589192330040681</v>
      </c>
      <c r="E15" s="23">
        <f>(1-E9)/E9</f>
        <v>8.5474709223695017E-2</v>
      </c>
      <c r="F15" s="23">
        <f t="shared" ref="F15:H15" si="1">(1-F9)/F9</f>
        <v>4.3150506888484687E-2</v>
      </c>
      <c r="G15" s="23">
        <f t="shared" si="1"/>
        <v>-3.2545805207328665E-2</v>
      </c>
      <c r="H15" s="23">
        <f t="shared" si="1"/>
        <v>-3.5104592450108121E-2</v>
      </c>
    </row>
    <row r="16" spans="2:8" x14ac:dyDescent="0.25">
      <c r="D16" s="23">
        <f t="shared" ref="D16:E19" si="2">(1-D10)/D10</f>
        <v>0.33256616800920602</v>
      </c>
      <c r="E16" s="23">
        <f t="shared" si="2"/>
        <v>0.13569495115923264</v>
      </c>
      <c r="F16" s="23">
        <f t="shared" ref="F16:H16" si="3">(1-F10)/F10</f>
        <v>9.7630331753554386E-2</v>
      </c>
      <c r="G16" s="23">
        <f t="shared" si="3"/>
        <v>1.5789473684210468E-2</v>
      </c>
      <c r="H16" s="23">
        <f t="shared" si="3"/>
        <v>9.5902353966870069E-3</v>
      </c>
    </row>
    <row r="17" spans="3:9" x14ac:dyDescent="0.25">
      <c r="D17" s="23">
        <f t="shared" si="2"/>
        <v>0.10959968907889643</v>
      </c>
      <c r="E17" s="23">
        <f t="shared" si="2"/>
        <v>6.6492342174075625E-2</v>
      </c>
      <c r="F17" s="23">
        <f t="shared" ref="F17:H17" si="4">(1-F11)/F11</f>
        <v>2.2198353025420888E-2</v>
      </c>
      <c r="G17" s="23">
        <f t="shared" si="4"/>
        <v>-5.0548719654140171E-2</v>
      </c>
      <c r="H17" s="23">
        <f t="shared" si="4"/>
        <v>-5.212483399734387E-2</v>
      </c>
    </row>
    <row r="18" spans="3:9" x14ac:dyDescent="0.25">
      <c r="D18" s="23">
        <f t="shared" si="2"/>
        <v>0.34805194805194811</v>
      </c>
      <c r="E18" s="23">
        <f t="shared" si="2"/>
        <v>0.22031507171408427</v>
      </c>
      <c r="F18" s="23">
        <f t="shared" ref="F18:H18" si="5">(1-F12)/F12</f>
        <v>0.19861431870669755</v>
      </c>
      <c r="G18" s="23">
        <f t="shared" si="5"/>
        <v>9.9576271186440871E-2</v>
      </c>
      <c r="H18" s="23">
        <f t="shared" si="5"/>
        <v>8.4639498432601934E-2</v>
      </c>
    </row>
    <row r="19" spans="3:9" x14ac:dyDescent="0.25">
      <c r="D19" s="23">
        <f t="shared" si="2"/>
        <v>-5.4086130891827677E-2</v>
      </c>
      <c r="E19" s="23">
        <f t="shared" si="2"/>
        <v>-0.10146561443066526</v>
      </c>
      <c r="F19" s="23">
        <f t="shared" ref="F19:H19" si="6">(1-F13)/F13</f>
        <v>-0.11091633466135452</v>
      </c>
      <c r="G19" s="23">
        <f t="shared" si="6"/>
        <v>-0.10592948717948712</v>
      </c>
      <c r="H19" s="23">
        <f t="shared" si="6"/>
        <v>-0.10161030595813214</v>
      </c>
    </row>
    <row r="22" spans="3:9" x14ac:dyDescent="0.25">
      <c r="C22" s="20">
        <f t="shared" ref="C22:D22" si="7">C4/C7</f>
        <v>0.10378203979207744</v>
      </c>
      <c r="D22" s="20">
        <f t="shared" si="7"/>
        <v>7.3669040352661919E-2</v>
      </c>
      <c r="E22" s="20">
        <f>E4/E7</f>
        <v>8.2109840554034461E-2</v>
      </c>
      <c r="F22" s="20">
        <f t="shared" ref="F22:H22" si="8">F4/F7</f>
        <v>8.4063745019920325E-2</v>
      </c>
      <c r="G22" s="20">
        <f t="shared" si="8"/>
        <v>9.1346153846153855E-2</v>
      </c>
      <c r="H22" s="20">
        <f t="shared" si="8"/>
        <v>9.2351046698872785E-2</v>
      </c>
      <c r="I22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34"/>
  <sheetViews>
    <sheetView workbookViewId="0">
      <selection activeCell="E31" sqref="E31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60</v>
      </c>
      <c r="D2" s="10" t="s">
        <v>93</v>
      </c>
      <c r="F2" t="s">
        <v>94</v>
      </c>
    </row>
    <row r="3" spans="2:7" ht="44.25" customHeight="1" thickBot="1" x14ac:dyDescent="0.3">
      <c r="F3" s="33" t="s">
        <v>95</v>
      </c>
      <c r="G3" s="33"/>
    </row>
    <row r="4" spans="2:7" ht="14.25" customHeight="1" thickBot="1" x14ac:dyDescent="0.3">
      <c r="B4" s="11"/>
      <c r="C4" s="11" t="s">
        <v>75</v>
      </c>
      <c r="D4" s="11" t="s">
        <v>52</v>
      </c>
      <c r="E4" s="11" t="s">
        <v>46</v>
      </c>
      <c r="F4" s="11" t="s">
        <v>52</v>
      </c>
      <c r="G4" s="11" t="s">
        <v>46</v>
      </c>
    </row>
    <row r="5" spans="2:7" ht="15.75" thickBot="1" x14ac:dyDescent="0.3">
      <c r="B5" s="16" t="s">
        <v>47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77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>F6/C6</f>
        <v>0.99005424954792032</v>
      </c>
    </row>
    <row r="7" spans="2:7" ht="15.75" thickBot="1" x14ac:dyDescent="0.3">
      <c r="B7" s="16" t="s">
        <v>49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>F7/C7</f>
        <v>1.0513934129569311</v>
      </c>
    </row>
    <row r="8" spans="2:7" ht="15.75" thickBot="1" x14ac:dyDescent="0.3">
      <c r="B8" s="16" t="s">
        <v>96</v>
      </c>
      <c r="C8" s="17">
        <v>40.409999999999997</v>
      </c>
      <c r="D8" s="17">
        <v>46.4</v>
      </c>
      <c r="E8" s="18">
        <f t="shared" ref="E8:E24" si="0">D8/C8</f>
        <v>1.1482306359811929</v>
      </c>
      <c r="F8" s="17">
        <v>42.8</v>
      </c>
      <c r="G8" s="18">
        <f>F8/C8</f>
        <v>1.0591437762929967</v>
      </c>
    </row>
    <row r="9" spans="2:7" ht="15.75" thickBot="1" x14ac:dyDescent="0.3">
      <c r="B9" s="16" t="s">
        <v>76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>F9/C9</f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48</v>
      </c>
      <c r="C12" s="17">
        <f>SUM(C7,C8,C9)</f>
        <v>71.52</v>
      </c>
      <c r="D12" s="17">
        <f>SUM(D7,D8,D9)</f>
        <v>74.745000000000005</v>
      </c>
      <c r="E12" s="18">
        <f t="shared" si="0"/>
        <v>1.0450922818791948</v>
      </c>
      <c r="F12" s="17">
        <v>76.97</v>
      </c>
      <c r="G12" s="18">
        <f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50</v>
      </c>
      <c r="C14" s="17">
        <v>66.17</v>
      </c>
      <c r="D14" s="17">
        <v>73.599999999999994</v>
      </c>
      <c r="E14" s="18">
        <f t="shared" si="0"/>
        <v>1.1122865346833912</v>
      </c>
      <c r="F14" s="17">
        <v>73.599999999999994</v>
      </c>
      <c r="G14" s="18">
        <f>F14/C14</f>
        <v>1.1122865346833912</v>
      </c>
    </row>
    <row r="15" spans="2:7" ht="15.75" thickBot="1" x14ac:dyDescent="0.3">
      <c r="B15" s="17" t="s">
        <v>51</v>
      </c>
      <c r="C15" s="17">
        <v>62.67</v>
      </c>
      <c r="D15" s="17">
        <v>69.69</v>
      </c>
      <c r="E15" s="18">
        <f t="shared" si="0"/>
        <v>1.112015318334131</v>
      </c>
      <c r="F15" s="17">
        <v>69.69</v>
      </c>
      <c r="G15" s="18">
        <f>F15/C15</f>
        <v>1.112015318334131</v>
      </c>
    </row>
    <row r="16" spans="2:7" ht="15.75" thickBot="1" x14ac:dyDescent="0.3">
      <c r="B16" s="16" t="s">
        <v>65</v>
      </c>
      <c r="C16" s="17">
        <f>C12-C14</f>
        <v>5.3499999999999943</v>
      </c>
      <c r="D16" s="17">
        <v>5.95</v>
      </c>
      <c r="E16" s="18">
        <f t="shared" si="0"/>
        <v>1.1121495327102815</v>
      </c>
      <c r="F16" s="17">
        <v>5.95</v>
      </c>
      <c r="G16" s="18">
        <f>F16/C16</f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62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>F19/C19</f>
        <v>0.7443682664054847</v>
      </c>
    </row>
    <row r="20" spans="2:7" ht="15.75" thickBot="1" x14ac:dyDescent="0.3">
      <c r="B20" s="11" t="s">
        <v>61</v>
      </c>
      <c r="C20" s="11">
        <v>0.8</v>
      </c>
      <c r="D20" s="11">
        <v>0.91</v>
      </c>
      <c r="E20" s="12">
        <f t="shared" si="0"/>
        <v>1.1375</v>
      </c>
      <c r="F20" s="11">
        <v>0.91</v>
      </c>
      <c r="G20" s="18">
        <f>F20/C20</f>
        <v>1.1375</v>
      </c>
    </row>
    <row r="21" spans="2:7" ht="15.75" thickBot="1" x14ac:dyDescent="0.3">
      <c r="B21" s="11" t="s">
        <v>64</v>
      </c>
      <c r="C21" s="11">
        <v>5.77</v>
      </c>
      <c r="D21" s="11">
        <v>6.9</v>
      </c>
      <c r="E21" s="12">
        <f t="shared" si="0"/>
        <v>1.1958405545927211</v>
      </c>
      <c r="F21" s="11">
        <v>6.9</v>
      </c>
      <c r="G21" s="18">
        <f>F21/C21</f>
        <v>1.1958405545927211</v>
      </c>
    </row>
    <row r="22" spans="2:7" ht="15.75" thickBot="1" x14ac:dyDescent="0.3">
      <c r="B22" s="13" t="s">
        <v>63</v>
      </c>
      <c r="C22" s="11">
        <v>6</v>
      </c>
      <c r="D22" s="11">
        <v>6</v>
      </c>
      <c r="E22" s="12">
        <f t="shared" si="0"/>
        <v>1</v>
      </c>
      <c r="F22" s="11">
        <v>6</v>
      </c>
      <c r="G22" s="18">
        <f>F22/C22</f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66</v>
      </c>
      <c r="C24" s="17">
        <v>4.2</v>
      </c>
      <c r="D24" s="17">
        <v>4.28</v>
      </c>
      <c r="E24" s="18">
        <f t="shared" si="0"/>
        <v>1.019047619047619</v>
      </c>
      <c r="F24" s="17">
        <v>4.28</v>
      </c>
      <c r="G24" s="18">
        <f>F24/C24</f>
        <v>1.019047619047619</v>
      </c>
    </row>
    <row r="25" spans="2:7" ht="15.75" thickBot="1" x14ac:dyDescent="0.3">
      <c r="B25" s="11" t="s">
        <v>78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>F25/C25</f>
        <v>0.9995435874030123</v>
      </c>
    </row>
    <row r="26" spans="2:7" ht="15.75" thickBot="1" x14ac:dyDescent="0.3">
      <c r="B26" s="11" t="s">
        <v>79</v>
      </c>
      <c r="C26" s="11">
        <v>13.897</v>
      </c>
      <c r="D26" s="11"/>
      <c r="E26" s="12">
        <f>D26/C26</f>
        <v>0</v>
      </c>
      <c r="F26" s="11"/>
      <c r="G26" s="18">
        <f>F26/C26</f>
        <v>0</v>
      </c>
    </row>
    <row r="27" spans="2:7" x14ac:dyDescent="0.25">
      <c r="B27" s="10" t="s">
        <v>80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16"/>
  <sheetViews>
    <sheetView workbookViewId="0">
      <selection activeCell="E23" sqref="E23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84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85</v>
      </c>
      <c r="D2">
        <v>1</v>
      </c>
      <c r="E2">
        <v>1</v>
      </c>
      <c r="F2">
        <v>1</v>
      </c>
      <c r="G2">
        <v>1</v>
      </c>
      <c r="H2">
        <v>1</v>
      </c>
      <c r="J2" t="s">
        <v>89</v>
      </c>
      <c r="K2" t="s">
        <v>88</v>
      </c>
      <c r="L2" t="s">
        <v>88</v>
      </c>
      <c r="M2" t="s">
        <v>91</v>
      </c>
      <c r="N2" t="s">
        <v>91</v>
      </c>
    </row>
    <row r="3" spans="2:14" x14ac:dyDescent="0.25">
      <c r="B3" t="s">
        <v>86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87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81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77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83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82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90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81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77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83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82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90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"/>
  <sheetViews>
    <sheetView workbookViewId="0">
      <selection activeCell="C21" sqref="C21"/>
    </sheetView>
  </sheetViews>
  <sheetFormatPr defaultRowHeight="15" x14ac:dyDescent="0.25"/>
  <cols>
    <col min="1" max="1" width="18" customWidth="1"/>
    <col min="2" max="2" width="17.140625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C1" t="s">
        <v>93</v>
      </c>
    </row>
    <row r="3" spans="1:9" ht="15.75" thickBot="1" x14ac:dyDescent="0.3"/>
    <row r="4" spans="1:9" ht="15.75" thickBot="1" x14ac:dyDescent="0.3">
      <c r="A4" s="10" t="s">
        <v>81</v>
      </c>
      <c r="B4" s="17">
        <v>38.69</v>
      </c>
      <c r="C4">
        <v>34.799999999999997</v>
      </c>
      <c r="D4">
        <v>38.229999999999997</v>
      </c>
      <c r="E4">
        <v>40</v>
      </c>
      <c r="F4">
        <v>35.64</v>
      </c>
      <c r="G4">
        <v>39.93</v>
      </c>
      <c r="H4">
        <v>40.1</v>
      </c>
      <c r="I4">
        <v>40</v>
      </c>
    </row>
    <row r="5" spans="1:9" ht="15.75" thickBot="1" x14ac:dyDescent="0.3">
      <c r="A5" s="10" t="s">
        <v>77</v>
      </c>
      <c r="B5" s="17">
        <v>11.06</v>
      </c>
      <c r="C5">
        <v>9.24</v>
      </c>
      <c r="D5">
        <v>10.17</v>
      </c>
      <c r="E5">
        <v>10.6</v>
      </c>
      <c r="F5">
        <v>9.76</v>
      </c>
      <c r="G5">
        <v>10.94</v>
      </c>
      <c r="H5">
        <v>10.97</v>
      </c>
      <c r="I5">
        <v>10.95</v>
      </c>
    </row>
    <row r="6" spans="1:9" ht="15.75" thickBot="1" x14ac:dyDescent="0.3">
      <c r="A6" s="10" t="s">
        <v>83</v>
      </c>
      <c r="B6" s="17">
        <v>27.629999999999995</v>
      </c>
      <c r="C6">
        <v>25.5</v>
      </c>
      <c r="D6">
        <v>28.1</v>
      </c>
      <c r="E6">
        <v>29.38</v>
      </c>
      <c r="F6">
        <v>25.88</v>
      </c>
      <c r="G6">
        <v>28.99</v>
      </c>
      <c r="H6">
        <v>29.12</v>
      </c>
      <c r="I6">
        <v>29.05</v>
      </c>
    </row>
    <row r="7" spans="1:9" ht="15.75" thickBot="1" x14ac:dyDescent="0.3">
      <c r="A7" s="10" t="s">
        <v>82</v>
      </c>
      <c r="B7" s="11">
        <v>10.210000000000001</v>
      </c>
      <c r="C7">
        <v>8.1199999999999992</v>
      </c>
      <c r="D7">
        <v>8.93</v>
      </c>
      <c r="E7">
        <v>9.33</v>
      </c>
      <c r="F7">
        <v>8.39</v>
      </c>
      <c r="G7">
        <v>9.41</v>
      </c>
      <c r="H7">
        <v>9.44</v>
      </c>
      <c r="I7">
        <v>9.42</v>
      </c>
    </row>
    <row r="8" spans="1:9" x14ac:dyDescent="0.25">
      <c r="A8" s="10" t="s">
        <v>90</v>
      </c>
      <c r="B8" s="24">
        <v>10.83</v>
      </c>
      <c r="C8">
        <v>11.85</v>
      </c>
      <c r="D8">
        <v>11.85</v>
      </c>
      <c r="E8">
        <v>11.85</v>
      </c>
      <c r="F8">
        <v>12</v>
      </c>
      <c r="G8">
        <v>12</v>
      </c>
      <c r="H8">
        <v>12</v>
      </c>
      <c r="I8">
        <v>12</v>
      </c>
    </row>
    <row r="9" spans="1:9" x14ac:dyDescent="0.25">
      <c r="A9" s="10" t="s">
        <v>92</v>
      </c>
      <c r="B9" s="24">
        <v>40.409999999999997</v>
      </c>
      <c r="G9">
        <v>44.42</v>
      </c>
      <c r="H9">
        <v>42.5</v>
      </c>
      <c r="I9">
        <v>42.8</v>
      </c>
    </row>
    <row r="10" spans="1:9" x14ac:dyDescent="0.25">
      <c r="A10" s="10" t="s">
        <v>66</v>
      </c>
      <c r="B10" s="24">
        <v>4.2</v>
      </c>
      <c r="H10">
        <v>3.98</v>
      </c>
      <c r="I10">
        <v>4.0199999999999996</v>
      </c>
    </row>
    <row r="11" spans="1:9" x14ac:dyDescent="0.25">
      <c r="A11" s="10"/>
    </row>
    <row r="12" spans="1:9" x14ac:dyDescent="0.25">
      <c r="A12" s="10" t="s">
        <v>81</v>
      </c>
      <c r="C12" s="23">
        <f t="shared" ref="C12:I16" si="0">C4/$B4</f>
        <v>0.89945722408891182</v>
      </c>
      <c r="D12" s="23">
        <f t="shared" si="0"/>
        <v>0.98811062289997409</v>
      </c>
      <c r="E12" s="23">
        <f t="shared" si="0"/>
        <v>1.0338588782631171</v>
      </c>
      <c r="F12" s="23">
        <f t="shared" si="0"/>
        <v>0.92116826053243739</v>
      </c>
      <c r="G12" s="23">
        <f t="shared" si="0"/>
        <v>1.0320496252261566</v>
      </c>
      <c r="H12" s="23">
        <f t="shared" si="0"/>
        <v>1.0364435254587749</v>
      </c>
      <c r="I12" s="23">
        <f t="shared" si="0"/>
        <v>1.0338588782631171</v>
      </c>
    </row>
    <row r="13" spans="1:9" x14ac:dyDescent="0.25">
      <c r="A13" s="10" t="s">
        <v>77</v>
      </c>
      <c r="C13" s="23">
        <f t="shared" si="0"/>
        <v>0.83544303797468356</v>
      </c>
      <c r="D13" s="23">
        <f t="shared" si="0"/>
        <v>0.91952983725135617</v>
      </c>
      <c r="E13" s="23">
        <f t="shared" si="0"/>
        <v>0.95840867992766721</v>
      </c>
      <c r="F13" s="23">
        <f t="shared" si="0"/>
        <v>0.88245931283905965</v>
      </c>
      <c r="G13" s="23">
        <f t="shared" si="0"/>
        <v>0.98915009041591306</v>
      </c>
      <c r="H13" s="23">
        <f t="shared" si="0"/>
        <v>0.99186256781193494</v>
      </c>
      <c r="I13" s="23">
        <f t="shared" si="0"/>
        <v>0.99005424954792032</v>
      </c>
    </row>
    <row r="14" spans="1:9" x14ac:dyDescent="0.25">
      <c r="A14" s="10" t="s">
        <v>83</v>
      </c>
      <c r="C14" s="23">
        <f t="shared" si="0"/>
        <v>0.92290988056460388</v>
      </c>
      <c r="D14" s="23">
        <f t="shared" si="0"/>
        <v>1.0170104958378576</v>
      </c>
      <c r="E14" s="23">
        <f t="shared" si="0"/>
        <v>1.0633369525877669</v>
      </c>
      <c r="F14" s="23">
        <f t="shared" si="0"/>
        <v>0.93666304741223316</v>
      </c>
      <c r="G14" s="23">
        <f t="shared" si="0"/>
        <v>1.0492218602967789</v>
      </c>
      <c r="H14" s="23">
        <f t="shared" si="0"/>
        <v>1.0539268910604418</v>
      </c>
      <c r="I14" s="23">
        <f t="shared" si="0"/>
        <v>1.0513934129569311</v>
      </c>
    </row>
    <row r="15" spans="1:9" x14ac:dyDescent="0.25">
      <c r="A15" s="10" t="s">
        <v>82</v>
      </c>
      <c r="C15" s="23">
        <f t="shared" si="0"/>
        <v>0.79529872673849156</v>
      </c>
      <c r="D15" s="23">
        <f t="shared" si="0"/>
        <v>0.87463271302644452</v>
      </c>
      <c r="E15" s="23">
        <f t="shared" si="0"/>
        <v>0.91380999020568066</v>
      </c>
      <c r="F15" s="23">
        <f t="shared" si="0"/>
        <v>0.82174338883447595</v>
      </c>
      <c r="G15" s="23">
        <f t="shared" si="0"/>
        <v>0.92164544564152784</v>
      </c>
      <c r="H15" s="23">
        <f t="shared" si="0"/>
        <v>0.92458374142997046</v>
      </c>
      <c r="I15" s="23">
        <f t="shared" si="0"/>
        <v>0.92262487757100875</v>
      </c>
    </row>
    <row r="16" spans="1:9" x14ac:dyDescent="0.25">
      <c r="A16" s="10" t="s">
        <v>90</v>
      </c>
      <c r="C16" s="23">
        <f t="shared" si="0"/>
        <v>1.0941828254847645</v>
      </c>
      <c r="D16" s="23">
        <f t="shared" si="0"/>
        <v>1.0941828254847645</v>
      </c>
      <c r="E16" s="23">
        <f t="shared" si="0"/>
        <v>1.0941828254847645</v>
      </c>
      <c r="F16" s="23">
        <f t="shared" si="0"/>
        <v>1.10803324099723</v>
      </c>
      <c r="G16" s="23">
        <f t="shared" si="0"/>
        <v>1.10803324099723</v>
      </c>
      <c r="H16" s="23">
        <f t="shared" si="0"/>
        <v>1.10803324099723</v>
      </c>
      <c r="I16" s="23">
        <f t="shared" si="0"/>
        <v>1.10803324099723</v>
      </c>
    </row>
    <row r="17" spans="1:9" x14ac:dyDescent="0.25">
      <c r="A17" s="10" t="s">
        <v>92</v>
      </c>
      <c r="G17" s="23">
        <f>G9/$B9</f>
        <v>1.0992328631526851</v>
      </c>
      <c r="H17" s="23">
        <f>H9/$B9</f>
        <v>1.0517198713189806</v>
      </c>
      <c r="I17" s="23">
        <f>I9/$B9</f>
        <v>1.0591437762929967</v>
      </c>
    </row>
    <row r="18" spans="1:9" x14ac:dyDescent="0.25">
      <c r="A18" s="10" t="s">
        <v>66</v>
      </c>
      <c r="H18" s="23">
        <f>H10/$B10</f>
        <v>0.94761904761904758</v>
      </c>
      <c r="I18" s="23">
        <f>I10/$B10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</vt:lpstr>
      <vt:lpstr>GlobalParams</vt:lpstr>
      <vt:lpstr>returns</vt:lpstr>
      <vt:lpstr>Calibration_2016</vt:lpstr>
      <vt:lpstr>Calibration actives_2016</vt:lpstr>
      <vt:lpstr>Calibration_2015</vt:lpstr>
      <vt:lpstr>Calibration actives_2015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2017-12-18T21:56:54Z</dcterms:modified>
</cp:coreProperties>
</file>