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codeName="ThisWorkbook"/>
  <mc:AlternateContent xmlns:mc="http://schemas.openxmlformats.org/markup-compatibility/2006">
    <mc:Choice Requires="x15">
      <x15ac:absPath xmlns:x15ac="http://schemas.microsoft.com/office/spreadsheetml/2010/11/ac" url="C:\Git\PenSim-Projects\Model_NCTSERS\Data_inputs\"/>
    </mc:Choice>
  </mc:AlternateContent>
  <bookViews>
    <workbookView xWindow="0" yWindow="0" windowWidth="28800" windowHeight="14010" tabRatio="853" firstSheet="1" activeTab="13"/>
  </bookViews>
  <sheets>
    <sheet name="TOC" sheetId="31" r:id="rId1"/>
    <sheet name="Tier.param" sheetId="24" r:id="rId2"/>
    <sheet name="Tiers" sheetId="7" r:id="rId3"/>
    <sheet name="KeyVars" sheetId="32" r:id="rId4"/>
    <sheet name="FundingPolicy" sheetId="6" r:id="rId5"/>
    <sheet name="Assumptions" sheetId="3" r:id="rId6"/>
    <sheet name="SalaryGrowth" sheetId="11" r:id="rId7"/>
    <sheet name="Init_amort" sheetId="18" r:id="rId8"/>
    <sheet name="Init_unrecReturn" sheetId="27" r:id="rId9"/>
    <sheet name="External_Fund" sheetId="19" r:id="rId10"/>
    <sheet name="Ret_sum" sheetId="12" r:id="rId11"/>
    <sheet name="Ret_dec" sheetId="9" r:id="rId12"/>
    <sheet name="Term_sum" sheetId="15" r:id="rId13"/>
    <sheet name="Term_dec1" sheetId="8" r:id="rId14"/>
    <sheet name="Term_dec2" sheetId="37" r:id="rId15"/>
    <sheet name="Disb_sum" sheetId="16" r:id="rId16"/>
    <sheet name="Disb_dec" sheetId="10" r:id="rId17"/>
    <sheet name="Death_sum" sheetId="17" r:id="rId18"/>
    <sheet name="Death_decAct" sheetId="35" r:id="rId19"/>
    <sheet name="Death_decRet" sheetId="5" r:id="rId20"/>
    <sheet name="Fiscal" sheetId="28" r:id="rId21"/>
    <sheet name="Options" sheetId="36" r:id="rId2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8" l="1"/>
  <c r="D20" i="8"/>
  <c r="D21" i="8"/>
  <c r="D18" i="8"/>
  <c r="C18" i="8"/>
  <c r="C19" i="8"/>
  <c r="C20" i="8"/>
  <c r="C21" i="8"/>
  <c r="C17" i="8"/>
  <c r="W22" i="32"/>
  <c r="G60" i="32" l="1"/>
  <c r="C19" i="6" l="1"/>
  <c r="B19" i="6"/>
  <c r="D71" i="32" l="1"/>
  <c r="D70" i="32"/>
  <c r="Q6" i="36" l="1"/>
  <c r="Q7" i="36"/>
  <c r="Q8" i="36"/>
  <c r="Q9" i="36"/>
  <c r="Q10" i="36"/>
  <c r="Q5" i="36"/>
  <c r="P6" i="36"/>
  <c r="P7" i="36"/>
  <c r="P8" i="36"/>
  <c r="P9" i="36"/>
  <c r="P10" i="36"/>
  <c r="P5" i="36"/>
</calcChain>
</file>

<file path=xl/sharedStrings.xml><?xml version="1.0" encoding="utf-8"?>
<sst xmlns="http://schemas.openxmlformats.org/spreadsheetml/2006/main" count="314" uniqueCount="225">
  <si>
    <t>Notes</t>
  </si>
  <si>
    <t xml:space="preserve">Employer Contribution </t>
  </si>
  <si>
    <t>Employee Contribution</t>
  </si>
  <si>
    <t>Asset smoothing</t>
  </si>
  <si>
    <t>Amortization</t>
  </si>
  <si>
    <t>Method</t>
  </si>
  <si>
    <t>Net investment return(Discount rate)</t>
  </si>
  <si>
    <t>Note</t>
  </si>
  <si>
    <t>TOC</t>
  </si>
  <si>
    <t>Sheet #</t>
  </si>
  <si>
    <t>Table of Contents</t>
  </si>
  <si>
    <t>1</t>
  </si>
  <si>
    <t>Overview</t>
  </si>
  <si>
    <t>2</t>
  </si>
  <si>
    <t>FundingPolicy</t>
  </si>
  <si>
    <t>3</t>
  </si>
  <si>
    <t>Assumptions</t>
  </si>
  <si>
    <t>4</t>
  </si>
  <si>
    <t>SalaryGrowth</t>
  </si>
  <si>
    <t>5</t>
  </si>
  <si>
    <t>Init_amort</t>
  </si>
  <si>
    <t>6</t>
  </si>
  <si>
    <t>External_Fund</t>
  </si>
  <si>
    <t>7</t>
  </si>
  <si>
    <t>8</t>
  </si>
  <si>
    <t>Ret_sum</t>
  </si>
  <si>
    <t>9</t>
  </si>
  <si>
    <t>Ret_dec</t>
  </si>
  <si>
    <t>10</t>
  </si>
  <si>
    <t>11</t>
  </si>
  <si>
    <t>Ret_bfactor</t>
  </si>
  <si>
    <t>12</t>
  </si>
  <si>
    <t>Term_sum</t>
  </si>
  <si>
    <t>13</t>
  </si>
  <si>
    <t>14</t>
  </si>
  <si>
    <t>Disb_sum</t>
  </si>
  <si>
    <t>15</t>
  </si>
  <si>
    <t>Disb_dec</t>
  </si>
  <si>
    <t>16</t>
  </si>
  <si>
    <t>Death_sum</t>
  </si>
  <si>
    <t>17</t>
  </si>
  <si>
    <t>Death_dec</t>
  </si>
  <si>
    <t>EAN</t>
  </si>
  <si>
    <t>COLA and CPI</t>
  </si>
  <si>
    <t xml:space="preserve">Question: </t>
  </si>
  <si>
    <r>
      <rPr>
        <b/>
        <sz val="10"/>
        <rFont val="Arial"/>
        <family val="2"/>
      </rPr>
      <t>Years of Service</t>
    </r>
  </si>
  <si>
    <t>startcell</t>
  </si>
  <si>
    <t>endcell</t>
  </si>
  <si>
    <t>A6</t>
  </si>
  <si>
    <t>age</t>
  </si>
  <si>
    <t>A7</t>
  </si>
  <si>
    <t>Tier Info</t>
  </si>
  <si>
    <t>tier</t>
  </si>
  <si>
    <t>r.yos</t>
  </si>
  <si>
    <t>r.age</t>
  </si>
  <si>
    <t>fasyears</t>
  </si>
  <si>
    <t>v.yos</t>
  </si>
  <si>
    <t>r.vben</t>
  </si>
  <si>
    <t>factor.ca</t>
  </si>
  <si>
    <t>Benefit</t>
  </si>
  <si>
    <t>factor.ca.disb</t>
  </si>
  <si>
    <t>source</t>
  </si>
  <si>
    <r>
      <rPr>
        <b/>
        <sz val="10"/>
        <rFont val="Arial"/>
        <family val="2"/>
      </rPr>
      <t>Type</t>
    </r>
  </si>
  <si>
    <r>
      <rPr>
        <b/>
        <sz val="10"/>
        <rFont val="Arial"/>
        <family val="2"/>
      </rPr>
      <t xml:space="preserve">Date
</t>
    </r>
    <r>
      <rPr>
        <b/>
        <sz val="10"/>
        <rFont val="Arial"/>
        <family val="2"/>
      </rPr>
      <t>Established</t>
    </r>
  </si>
  <si>
    <r>
      <rPr>
        <b/>
        <sz val="10"/>
        <rFont val="Arial"/>
        <family val="2"/>
      </rPr>
      <t xml:space="preserve">Initial </t>
    </r>
    <r>
      <rPr>
        <b/>
        <sz val="10"/>
        <rFont val="Arial"/>
        <family val="2"/>
      </rPr>
      <t>Amount</t>
    </r>
  </si>
  <si>
    <r>
      <rPr>
        <b/>
        <sz val="10"/>
        <rFont val="Arial"/>
        <family val="2"/>
      </rPr>
      <t xml:space="preserve">Initial
</t>
    </r>
    <r>
      <rPr>
        <b/>
        <sz val="10"/>
        <rFont val="Arial"/>
        <family val="2"/>
      </rPr>
      <t>Period</t>
    </r>
  </si>
  <si>
    <r>
      <rPr>
        <b/>
        <sz val="10"/>
        <rFont val="Arial"/>
        <family val="2"/>
      </rPr>
      <t xml:space="preserve">Outstanding </t>
    </r>
    <r>
      <rPr>
        <b/>
        <sz val="10"/>
        <rFont val="Arial"/>
        <family val="2"/>
      </rPr>
      <t>Balance</t>
    </r>
  </si>
  <si>
    <r>
      <rPr>
        <b/>
        <sz val="10"/>
        <rFont val="Arial"/>
        <family val="2"/>
      </rPr>
      <t xml:space="preserve">Years
</t>
    </r>
    <r>
      <rPr>
        <b/>
        <sz val="10"/>
        <rFont val="Arial"/>
        <family val="2"/>
      </rPr>
      <t>Remaining</t>
    </r>
  </si>
  <si>
    <t>Tier</t>
  </si>
  <si>
    <r>
      <t xml:space="preserve">Annual </t>
    </r>
    <r>
      <rPr>
        <b/>
        <sz val="10"/>
        <rFont val="Arial"/>
        <family val="2"/>
      </rPr>
      <t>Payment</t>
    </r>
  </si>
  <si>
    <t>AV2015 pdf page 62-68</t>
  </si>
  <si>
    <t>type</t>
  </si>
  <si>
    <t>year.est</t>
  </si>
  <si>
    <t>init.amount</t>
  </si>
  <si>
    <t>init.period</t>
  </si>
  <si>
    <t>balance</t>
  </si>
  <si>
    <t>year.remaining</t>
  </si>
  <si>
    <t>annual.payment</t>
  </si>
  <si>
    <t>amort.method</t>
  </si>
  <si>
    <t>AV2015 pdf page 20</t>
  </si>
  <si>
    <t>DeferredReturn</t>
  </si>
  <si>
    <t>year</t>
  </si>
  <si>
    <t>B6</t>
  </si>
  <si>
    <t>GenFund.original</t>
  </si>
  <si>
    <t>C5</t>
  </si>
  <si>
    <t>Tier.param</t>
  </si>
  <si>
    <t>Init_unrecReturn</t>
  </si>
  <si>
    <t>Term_dec1</t>
  </si>
  <si>
    <t>Term_dec2</t>
  </si>
  <si>
    <t>18</t>
  </si>
  <si>
    <t>19</t>
  </si>
  <si>
    <t>DROP cashflow</t>
  </si>
  <si>
    <t>20</t>
  </si>
  <si>
    <t>GASB_cashflow</t>
  </si>
  <si>
    <t>21</t>
  </si>
  <si>
    <t>Fiscal</t>
  </si>
  <si>
    <t>22</t>
  </si>
  <si>
    <t>Fiscal2</t>
  </si>
  <si>
    <t>23</t>
  </si>
  <si>
    <t>Fiscal3</t>
  </si>
  <si>
    <t>D36</t>
  </si>
  <si>
    <t>AV2015 pdf p8; member data pdf p37-38</t>
  </si>
  <si>
    <t>CAFR 2015</t>
  </si>
  <si>
    <t>CAFR pdf p97</t>
  </si>
  <si>
    <t>Modeling Notes</t>
  </si>
  <si>
    <t>Eligibility</t>
  </si>
  <si>
    <t>Withdrawal Annuity</t>
  </si>
  <si>
    <t xml:space="preserve">Benefit factor </t>
  </si>
  <si>
    <t>Notes on benefits</t>
  </si>
  <si>
    <t>AV assumptions</t>
  </si>
  <si>
    <t>Modeling notes</t>
  </si>
  <si>
    <t>C6</t>
  </si>
  <si>
    <t>sumTier</t>
  </si>
  <si>
    <t>I15</t>
  </si>
  <si>
    <t>AV2015 pdf p55</t>
  </si>
  <si>
    <t>Max</t>
  </si>
  <si>
    <t>Total</t>
  </si>
  <si>
    <t>Source: AV 2015 pdf page 84</t>
  </si>
  <si>
    <t xml:space="preserve">1. Smoothing Period: 5 years
2. Asset corridor: AA not greater than 120% of market value and not less than 80% of market value
</t>
  </si>
  <si>
    <r>
      <rPr>
        <b/>
        <sz val="11"/>
        <color theme="1"/>
        <rFont val="Calibri"/>
        <family val="2"/>
        <scheme val="minor"/>
      </rPr>
      <t xml:space="preserve">Amort method: 
  - </t>
    </r>
    <r>
      <rPr>
        <sz val="11"/>
        <color theme="1"/>
        <rFont val="Calibri"/>
        <family val="2"/>
        <scheme val="minor"/>
      </rPr>
      <t xml:space="preserve">12-year level dollar closed amortization method.
</t>
    </r>
    <r>
      <rPr>
        <b/>
        <sz val="11"/>
        <color theme="1"/>
        <rFont val="Calibri"/>
        <family val="2"/>
        <scheme val="minor"/>
      </rPr>
      <t/>
    </r>
  </si>
  <si>
    <t>Employer Contribution Rate Stablelization Policy (ECRSP)</t>
  </si>
  <si>
    <t>6% 
(Calculated based info on AV2015 pdf page 34 and 36: Employee Future Normal cost / Present value of future salary)</t>
  </si>
  <si>
    <t>Ad hoc</t>
  </si>
  <si>
    <t>inflation</t>
  </si>
  <si>
    <t>Real wage growth</t>
  </si>
  <si>
    <r>
      <rPr>
        <sz val="10"/>
        <rFont val="Arial"/>
        <family val="2"/>
      </rPr>
      <t>Service</t>
    </r>
  </si>
  <si>
    <r>
      <rPr>
        <sz val="10"/>
        <rFont val="Arial"/>
        <family val="2"/>
      </rPr>
      <t xml:space="preserve">Classroom
</t>
    </r>
    <r>
      <rPr>
        <sz val="10"/>
        <rFont val="Arial"/>
        <family val="2"/>
      </rPr>
      <t>Teachers</t>
    </r>
  </si>
  <si>
    <r>
      <rPr>
        <sz val="10"/>
        <rFont val="Arial"/>
        <family val="2"/>
      </rPr>
      <t xml:space="preserve">Other
</t>
    </r>
    <r>
      <rPr>
        <sz val="10"/>
        <rFont val="Arial"/>
        <family val="2"/>
      </rPr>
      <t xml:space="preserve">Education
</t>
    </r>
    <r>
      <rPr>
        <sz val="10"/>
        <rFont val="Arial"/>
        <family val="2"/>
      </rPr>
      <t>Employees</t>
    </r>
  </si>
  <si>
    <r>
      <rPr>
        <sz val="10"/>
        <rFont val="Arial"/>
        <family val="2"/>
      </rPr>
      <t xml:space="preserve">General
</t>
    </r>
    <r>
      <rPr>
        <sz val="10"/>
        <rFont val="Arial"/>
        <family val="2"/>
      </rPr>
      <t>Employees</t>
    </r>
  </si>
  <si>
    <r>
      <rPr>
        <sz val="10"/>
        <rFont val="Arial"/>
        <family val="2"/>
      </rPr>
      <t xml:space="preserve">Law Enforcement
</t>
    </r>
    <r>
      <rPr>
        <sz val="10"/>
        <rFont val="Arial"/>
        <family val="2"/>
      </rPr>
      <t>Officers</t>
    </r>
  </si>
  <si>
    <t>yos</t>
  </si>
  <si>
    <t>salgrowth.tch</t>
  </si>
  <si>
    <t>salgrowth.edu</t>
  </si>
  <si>
    <t>salgrowth.gen</t>
  </si>
  <si>
    <t>salgrowth.law</t>
  </si>
  <si>
    <t>E17</t>
  </si>
  <si>
    <t>cd</t>
  </si>
  <si>
    <t>I14</t>
  </si>
  <si>
    <t>AV2015 pdf p69</t>
  </si>
  <si>
    <t>Reduced retirement allowance</t>
  </si>
  <si>
    <t>Unreduced Retirement allowance</t>
  </si>
  <si>
    <t>non-Law Enforcement</t>
  </si>
  <si>
    <t>Law Enforcement</t>
  </si>
  <si>
    <t>-age &gt;= 65, yos &gt;=5, or
- age &gt;=60, yos &gt;=25, or
- yos &gt;=30</t>
  </si>
  <si>
    <t>-age &gt;= 55, yos &gt;=5, or
- yos &gt;=30</t>
  </si>
  <si>
    <t xml:space="preserve">
Final Average salary
(Average Final Compensation)</t>
  </si>
  <si>
    <r>
      <rPr>
        <b/>
        <sz val="11"/>
        <color rgb="FF000000"/>
        <rFont val="Calibri"/>
        <family val="2"/>
        <scheme val="minor"/>
      </rPr>
      <t>4 years</t>
    </r>
    <r>
      <rPr>
        <sz val="11"/>
        <color rgb="FF000000"/>
        <rFont val="Calibri"/>
        <family val="2"/>
        <scheme val="minor"/>
      </rPr>
      <t xml:space="preserve"> of highest average compensation</t>
    </r>
  </si>
  <si>
    <t>1. age &gt;=60, yos &gt;=5, or
2. age &gt;=50, yos &gt;=20, and does not meet 1 and unreduced benefit</t>
  </si>
  <si>
    <t>1. age &gt;=55, yos &gt;=5;
2. age &gt;=50, yos &gt;= 15, and does not meet 1 and unreduced benefit.</t>
  </si>
  <si>
    <t>1. regular benefit reduced by 0.25% for each month (3% for each year in the model)by which the member's age ate retirement is less than age 65.
2. regular benefit reduced by the lesser of:
 (i) 4% each year for age less than 55;
 (ii) 5%  x (30 - yos)</t>
  </si>
  <si>
    <t>yos &gt;= 5; prior to becoming eligible for an unreduced or reduced retirement benefit</t>
  </si>
  <si>
    <t>- yos &lt; 20, reduced benefit bginning at 55;
- yos &gt;=20, reduced benefit beginning at 50</t>
  </si>
  <si>
    <t>do not modeling return of contribution for now</t>
  </si>
  <si>
    <t xml:space="preserve">Disability benefit is paid by a separate plan;
NC TSERS Disability retirement benefits for those who have yos &gt;= 5 by 1988. </t>
  </si>
  <si>
    <t>Only model initial retirees who are receiving TSERS disability retirement benefits</t>
  </si>
  <si>
    <r>
      <t xml:space="preserve">Death benefit is paid by a separate plan;
</t>
    </r>
    <r>
      <rPr>
        <sz val="11"/>
        <color rgb="FF00B050"/>
        <rFont val="Calibri"/>
        <family val="2"/>
        <scheme val="minor"/>
      </rPr>
      <t xml:space="preserve">Do not need to model </t>
    </r>
  </si>
  <si>
    <t>qxr.male.gen</t>
  </si>
  <si>
    <t>qxr.female.gen</t>
  </si>
  <si>
    <t>qxr.male.tch</t>
  </si>
  <si>
    <t>qxr.female.tch</t>
  </si>
  <si>
    <t>qxr.male.edu</t>
  </si>
  <si>
    <t>qxr.female.edu</t>
  </si>
  <si>
    <t>qxr.law</t>
  </si>
  <si>
    <t>A5</t>
  </si>
  <si>
    <t>I47</t>
  </si>
  <si>
    <r>
      <rPr>
        <sz val="10"/>
        <rFont val="Arial"/>
        <family val="2"/>
      </rPr>
      <t xml:space="preserve">Other
</t>
    </r>
    <r>
      <rPr>
        <sz val="10"/>
        <rFont val="Arial"/>
        <family val="2"/>
      </rPr>
      <t>Education</t>
    </r>
  </si>
  <si>
    <r>
      <rPr>
        <sz val="10"/>
        <rFont val="Arial"/>
        <family val="2"/>
      </rPr>
      <t>Male  Female</t>
    </r>
  </si>
  <si>
    <r>
      <rPr>
        <sz val="10"/>
        <rFont val="Arial"/>
        <family val="2"/>
      </rPr>
      <t>Male</t>
    </r>
  </si>
  <si>
    <r>
      <rPr>
        <sz val="10"/>
        <rFont val="Arial"/>
        <family val="2"/>
      </rPr>
      <t>Female</t>
    </r>
  </si>
  <si>
    <t>I12</t>
  </si>
  <si>
    <t>qxd.female.gen</t>
  </si>
  <si>
    <t>qxd.male.gen</t>
  </si>
  <si>
    <t>qxd.male.tch</t>
  </si>
  <si>
    <t>qxd.female.tch</t>
  </si>
  <si>
    <t>qxd.male.edu</t>
  </si>
  <si>
    <t>qxd.female.edu</t>
  </si>
  <si>
    <t>qxd.male.law</t>
  </si>
  <si>
    <t>qxd.female.law</t>
  </si>
  <si>
    <t>qxm.pre.male.gen</t>
  </si>
  <si>
    <t>qxm.pre.female.gen</t>
  </si>
  <si>
    <t>qxm.pre.male.tch</t>
  </si>
  <si>
    <t>qxm.pre.female.tch</t>
  </si>
  <si>
    <t>qxm.pre.male.edu</t>
  </si>
  <si>
    <t>qxm.pre.female.edu</t>
  </si>
  <si>
    <t>qxm.pre.male.law</t>
  </si>
  <si>
    <t>qxm.pre.female.law</t>
  </si>
  <si>
    <t>qxm.post.male.gen</t>
  </si>
  <si>
    <t>qxm.post.female.gen</t>
  </si>
  <si>
    <t>qxm.post.male.tch</t>
  </si>
  <si>
    <t>qxm.post.female.tch</t>
  </si>
  <si>
    <t>qxm.post.male.edu</t>
  </si>
  <si>
    <t>qxm.post.female.edu</t>
  </si>
  <si>
    <t>qxm.post.male.law</t>
  </si>
  <si>
    <t>qxm.post.female.law</t>
  </si>
  <si>
    <r>
      <rPr>
        <sz val="10"/>
        <rFont val="Arial"/>
        <family val="2"/>
      </rPr>
      <t>.0021</t>
    </r>
  </si>
  <si>
    <r>
      <rPr>
        <sz val="10"/>
        <rFont val="Arial"/>
        <family val="2"/>
      </rPr>
      <t>.0057</t>
    </r>
  </si>
  <si>
    <r>
      <rPr>
        <sz val="10"/>
        <rFont val="Arial"/>
        <family val="2"/>
      </rPr>
      <t>.0036</t>
    </r>
  </si>
  <si>
    <t>qxm.sur.male</t>
  </si>
  <si>
    <t>qxm.sur.female</t>
  </si>
  <si>
    <t>qxm.dsur.male</t>
  </si>
  <si>
    <t>qxm.dsur.female</t>
  </si>
  <si>
    <t>M11</t>
  </si>
  <si>
    <t>C10</t>
  </si>
  <si>
    <t>w</t>
  </si>
  <si>
    <t>qxt.male.gen.yos</t>
  </si>
  <si>
    <t>qxt.female.gen.yos</t>
  </si>
  <si>
    <t>qxt.male.tch.yos</t>
  </si>
  <si>
    <t>qxt.female.tch.yos</t>
  </si>
  <si>
    <t>qxt.male.law.yos</t>
  </si>
  <si>
    <t>qxt.female.law.yos</t>
  </si>
  <si>
    <t>qxt.male.edu.yos</t>
  </si>
  <si>
    <t>qxt.female.edu.yos</t>
  </si>
  <si>
    <t>qxt.male.gen.age</t>
  </si>
  <si>
    <t>qxt.female.gen.age</t>
  </si>
  <si>
    <t>qxt.male.tch.age</t>
  </si>
  <si>
    <t>qxt.female.tch.age</t>
  </si>
  <si>
    <t>qxt.male.edu.age</t>
  </si>
  <si>
    <t>qxt.female.edu.age</t>
  </si>
  <si>
    <t>qxt.male.law.age</t>
  </si>
  <si>
    <t>qxt.female.law.age</t>
  </si>
  <si>
    <t>t1</t>
  </si>
  <si>
    <t>K7</t>
  </si>
  <si>
    <t>1. regular benefit reduced by 0.25% for each month (3% for each year in the model)by which the member's age at retirement is less than age 65.
2. regular benefit reduced by the lesser of:
 (i) 5% each year for age less than 60, plus 3% each year for age less than 65; 
 (ii) 5%  x (30 - yos)</t>
  </si>
  <si>
    <t>- yos &lt; 20, reduced benefit beginning at 60;
- yos &gt;=20, reduced benefit beginning at 50</t>
  </si>
  <si>
    <t>Historical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</si>
</sst>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&quot;$&quot;* #,##0_);_(&quot;$&quot;* \(#,##0\);_(&quot;$&quot;* &quot;-&quot;??_);_(@_)"/>
    <numFmt numFmtId="165" formatCode="0.000"/>
    <numFmt numFmtId="166" formatCode="0.0000"/>
    <numFmt numFmtId="167" formatCode="0.0"/>
    <numFmt numFmtId="168" formatCode="0.00000"/>
    <numFmt numFmtId="169" formatCode="mmmm\ d\,\ yyyy"/>
  </numFmts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name val="Arial"/>
      <family val="2"/>
    </font>
    <font>
      <sz val="9"/>
      <name val="Times New Roman"/>
      <family val="1"/>
    </font>
    <font>
      <b/>
      <sz val="11"/>
      <color theme="9"/>
      <name val="Calibri"/>
      <family val="2"/>
      <scheme val="minor"/>
    </font>
    <font>
      <b/>
      <sz val="9"/>
      <name val="Arial"/>
      <family val="2"/>
    </font>
    <font>
      <sz val="10"/>
      <name val="Arial"/>
      <family val="2"/>
    </font>
    <font>
      <sz val="11"/>
      <color rgb="FF000000"/>
      <name val="Courier New"/>
      <family val="3"/>
    </font>
    <font>
      <sz val="10"/>
      <name val="Lucida Console"/>
      <family val="3"/>
    </font>
    <font>
      <sz val="11"/>
      <color rgb="FF00B050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8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1" applyAlignment="1">
      <alignment horizontal="left" vertical="top"/>
    </xf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10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14" fontId="0" fillId="0" borderId="0" xfId="0" applyNumberFormat="1"/>
    <xf numFmtId="164" fontId="0" fillId="0" borderId="0" xfId="0" applyNumberFormat="1"/>
    <xf numFmtId="0" fontId="3" fillId="0" borderId="0" xfId="1"/>
    <xf numFmtId="0" fontId="0" fillId="0" borderId="0" xfId="0" quotePrefix="1"/>
    <xf numFmtId="0" fontId="0" fillId="0" borderId="0" xfId="0" applyAlignment="1">
      <alignment horizontal="center"/>
    </xf>
    <xf numFmtId="0" fontId="3" fillId="0" borderId="0" xfId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left" vertical="center"/>
    </xf>
    <xf numFmtId="0" fontId="0" fillId="0" borderId="0" xfId="0" applyFont="1" applyAlignment="1">
      <alignment horizontal="left" vertical="top" wrapText="1"/>
    </xf>
    <xf numFmtId="0" fontId="6" fillId="0" borderId="0" xfId="0" applyFont="1"/>
    <xf numFmtId="0" fontId="7" fillId="0" borderId="1" xfId="0" applyFont="1" applyBorder="1" applyAlignment="1">
      <alignment horizontal="right" vertical="center" wrapText="1" indent="4"/>
    </xf>
    <xf numFmtId="0" fontId="0" fillId="0" borderId="0" xfId="0" applyFill="1"/>
    <xf numFmtId="0" fontId="7" fillId="2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0" fillId="2" borderId="0" xfId="0" applyFill="1"/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2" fillId="0" borderId="0" xfId="0" applyFont="1" applyFill="1"/>
    <xf numFmtId="1" fontId="2" fillId="0" borderId="0" xfId="0" applyNumberFormat="1" applyFont="1"/>
    <xf numFmtId="1" fontId="0" fillId="0" borderId="0" xfId="0" applyNumberFormat="1"/>
    <xf numFmtId="0" fontId="0" fillId="2" borderId="0" xfId="0" applyFill="1" applyAlignment="1">
      <alignment horizontal="center"/>
    </xf>
    <xf numFmtId="1" fontId="0" fillId="0" borderId="0" xfId="0" applyNumberFormat="1" applyAlignment="1">
      <alignment horizontal="center" vertical="center"/>
    </xf>
    <xf numFmtId="1" fontId="8" fillId="0" borderId="0" xfId="0" applyNumberFormat="1" applyFont="1" applyAlignment="1">
      <alignment horizontal="right" vertical="center" wrapText="1"/>
    </xf>
    <xf numFmtId="1" fontId="0" fillId="0" borderId="0" xfId="0" applyNumberFormat="1" applyAlignme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center" vertical="center"/>
    </xf>
    <xf numFmtId="1" fontId="0" fillId="0" borderId="0" xfId="0" applyNumberFormat="1" applyAlignment="1">
      <alignment horizontal="right" vertic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167" fontId="0" fillId="0" borderId="0" xfId="0" applyNumberFormat="1"/>
    <xf numFmtId="0" fontId="2" fillId="2" borderId="0" xfId="0" applyFont="1" applyFill="1"/>
    <xf numFmtId="0" fontId="7" fillId="2" borderId="0" xfId="0" applyFont="1" applyFill="1" applyBorder="1" applyAlignment="1">
      <alignment horizontal="left" wrapText="1" indent="1"/>
    </xf>
    <xf numFmtId="1" fontId="7" fillId="2" borderId="0" xfId="0" applyNumberFormat="1" applyFont="1" applyFill="1" applyBorder="1" applyAlignment="1">
      <alignment vertical="center" wrapText="1"/>
    </xf>
    <xf numFmtId="1" fontId="7" fillId="2" borderId="0" xfId="0" applyNumberFormat="1" applyFont="1" applyFill="1" applyBorder="1" applyAlignment="1">
      <alignment horizontal="center" vertical="center" wrapText="1"/>
    </xf>
    <xf numFmtId="1" fontId="7" fillId="2" borderId="0" xfId="0" applyNumberFormat="1" applyFont="1" applyFill="1" applyBorder="1" applyAlignment="1">
      <alignment horizontal="right" vertical="center" wrapText="1"/>
    </xf>
    <xf numFmtId="1" fontId="7" fillId="2" borderId="0" xfId="0" applyNumberFormat="1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quotePrefix="1" applyAlignment="1">
      <alignment horizontal="left" vertical="top" wrapText="1"/>
    </xf>
    <xf numFmtId="168" fontId="0" fillId="0" borderId="0" xfId="0" applyNumberFormat="1"/>
    <xf numFmtId="9" fontId="0" fillId="0" borderId="0" xfId="0" applyNumberFormat="1" applyAlignment="1">
      <alignment horizontal="left"/>
    </xf>
    <xf numFmtId="0" fontId="11" fillId="0" borderId="5" xfId="0" applyFont="1" applyBorder="1" applyAlignment="1">
      <alignment horizontal="center" wrapText="1"/>
    </xf>
    <xf numFmtId="0" fontId="11" fillId="0" borderId="5" xfId="0" applyFont="1" applyBorder="1" applyAlignment="1">
      <alignment horizontal="center" vertical="top" wrapText="1"/>
    </xf>
    <xf numFmtId="1" fontId="11" fillId="0" borderId="0" xfId="0" applyNumberFormat="1" applyFont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1" fontId="11" fillId="2" borderId="0" xfId="0" applyNumberFormat="1" applyFont="1" applyFill="1" applyAlignment="1">
      <alignment horizontal="center" vertical="center" wrapText="1"/>
    </xf>
    <xf numFmtId="166" fontId="11" fillId="2" borderId="0" xfId="0" applyNumberFormat="1" applyFont="1" applyFill="1" applyAlignment="1">
      <alignment horizontal="center" vertical="center" wrapText="1"/>
    </xf>
    <xf numFmtId="166" fontId="11" fillId="2" borderId="0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left" wrapText="1" indent="15"/>
    </xf>
    <xf numFmtId="0" fontId="7" fillId="0" borderId="3" xfId="0" applyFont="1" applyBorder="1" applyAlignment="1">
      <alignment horizont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wrapText="1"/>
    </xf>
    <xf numFmtId="169" fontId="11" fillId="0" borderId="0" xfId="0" applyNumberFormat="1" applyFont="1" applyAlignment="1">
      <alignment horizontal="left" vertical="center" wrapText="1" indent="15"/>
    </xf>
    <xf numFmtId="0" fontId="11" fillId="0" borderId="0" xfId="0" applyFont="1" applyAlignment="1">
      <alignment horizontal="right" vertical="center" wrapText="1" indent="1"/>
    </xf>
    <xf numFmtId="3" fontId="11" fillId="0" borderId="0" xfId="0" applyNumberFormat="1" applyFont="1" applyAlignment="1">
      <alignment horizontal="right" vertical="center" wrapText="1" indent="1"/>
    </xf>
    <xf numFmtId="3" fontId="11" fillId="0" borderId="0" xfId="0" applyNumberFormat="1" applyFont="1" applyAlignment="1">
      <alignment horizontal="right" vertical="center" wrapText="1" indent="2"/>
    </xf>
    <xf numFmtId="37" fontId="11" fillId="0" borderId="0" xfId="0" applyNumberFormat="1" applyFont="1" applyAlignment="1">
      <alignment horizontal="right" vertical="center" wrapText="1" indent="1"/>
    </xf>
    <xf numFmtId="3" fontId="11" fillId="0" borderId="1" xfId="0" applyNumberFormat="1" applyFont="1" applyBorder="1" applyAlignment="1">
      <alignment horizontal="right" vertical="center" wrapText="1" indent="1"/>
    </xf>
    <xf numFmtId="3" fontId="11" fillId="0" borderId="1" xfId="0" applyNumberFormat="1" applyFont="1" applyBorder="1" applyAlignment="1">
      <alignment horizontal="right" vertical="center" wrapText="1" indent="2"/>
    </xf>
    <xf numFmtId="1" fontId="7" fillId="0" borderId="0" xfId="0" applyNumberFormat="1" applyFont="1" applyFill="1" applyBorder="1" applyAlignment="1">
      <alignment vertical="center" wrapText="1"/>
    </xf>
    <xf numFmtId="1" fontId="7" fillId="0" borderId="0" xfId="0" applyNumberFormat="1" applyFont="1" applyBorder="1" applyAlignment="1">
      <alignment horizontal="center" vertical="center" wrapText="1"/>
    </xf>
    <xf numFmtId="1" fontId="7" fillId="0" borderId="0" xfId="0" applyNumberFormat="1" applyFont="1" applyBorder="1" applyAlignment="1">
      <alignment horizontal="right" vertical="center" wrapText="1"/>
    </xf>
    <xf numFmtId="1" fontId="7" fillId="0" borderId="0" xfId="0" applyNumberFormat="1" applyFont="1" applyBorder="1" applyAlignment="1">
      <alignment horizontal="center" vertical="top" wrapText="1"/>
    </xf>
    <xf numFmtId="0" fontId="0" fillId="0" borderId="0" xfId="0" applyBorder="1"/>
    <xf numFmtId="1" fontId="0" fillId="0" borderId="0" xfId="0" applyNumberFormat="1" applyFill="1" applyBorder="1" applyAlignment="1">
      <alignment horizontal="center" vertical="center"/>
    </xf>
    <xf numFmtId="0" fontId="0" fillId="0" borderId="0" xfId="0" applyFill="1" applyBorder="1"/>
    <xf numFmtId="1" fontId="13" fillId="0" borderId="0" xfId="0" applyNumberFormat="1" applyFont="1" applyFill="1" applyBorder="1" applyAlignment="1">
      <alignment horizontal="right" vertical="top" wrapText="1" indent="1"/>
    </xf>
    <xf numFmtId="1" fontId="13" fillId="0" borderId="0" xfId="0" applyNumberFormat="1" applyFont="1" applyFill="1" applyBorder="1" applyAlignment="1">
      <alignment horizontal="right" vertical="top" wrapText="1"/>
    </xf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right" vertical="center"/>
    </xf>
    <xf numFmtId="1" fontId="0" fillId="0" borderId="0" xfId="0" applyNumberFormat="1" applyBorder="1" applyAlignment="1">
      <alignment horizontal="center"/>
    </xf>
    <xf numFmtId="0" fontId="0" fillId="2" borderId="0" xfId="0" applyFill="1" applyBorder="1"/>
    <xf numFmtId="0" fontId="7" fillId="0" borderId="0" xfId="0" applyFont="1" applyFill="1" applyBorder="1" applyAlignment="1">
      <alignment horizontal="left" wrapText="1" indent="1"/>
    </xf>
    <xf numFmtId="0" fontId="7" fillId="0" borderId="0" xfId="0" applyFont="1" applyFill="1" applyBorder="1" applyAlignment="1">
      <alignment horizontal="center" vertical="center" wrapText="1"/>
    </xf>
    <xf numFmtId="1" fontId="13" fillId="0" borderId="0" xfId="0" applyNumberFormat="1" applyFont="1" applyFill="1" applyBorder="1" applyAlignment="1">
      <alignment horizontal="right" vertical="top" wrapText="1" indent="2"/>
    </xf>
    <xf numFmtId="0" fontId="0" fillId="0" borderId="0" xfId="0" applyFill="1" applyBorder="1" applyAlignment="1">
      <alignment horizontal="center" vertical="center"/>
    </xf>
    <xf numFmtId="1" fontId="0" fillId="0" borderId="0" xfId="0" applyNumberFormat="1" applyFill="1" applyBorder="1" applyAlignment="1"/>
    <xf numFmtId="1" fontId="11" fillId="2" borderId="0" xfId="0" applyNumberFormat="1" applyFont="1" applyFill="1" applyBorder="1" applyAlignment="1">
      <alignment horizontal="right" vertical="center" wrapText="1"/>
    </xf>
    <xf numFmtId="1" fontId="0" fillId="2" borderId="0" xfId="0" applyNumberFormat="1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right" vertical="center"/>
    </xf>
    <xf numFmtId="14" fontId="11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0" fontId="0" fillId="0" borderId="0" xfId="0" quotePrefix="1" applyAlignment="1">
      <alignment vertical="top" wrapText="1"/>
    </xf>
    <xf numFmtId="0" fontId="14" fillId="0" borderId="0" xfId="0" applyFont="1" applyAlignment="1">
      <alignment horizontal="left" vertical="top"/>
    </xf>
    <xf numFmtId="0" fontId="11" fillId="0" borderId="2" xfId="0" applyFont="1" applyBorder="1" applyAlignment="1">
      <alignment horizontal="left" vertical="top" wrapText="1" indent="2"/>
    </xf>
    <xf numFmtId="0" fontId="10" fillId="2" borderId="4" xfId="0" applyFont="1" applyFill="1" applyBorder="1" applyAlignment="1">
      <alignment horizontal="right" vertical="center" wrapText="1"/>
    </xf>
    <xf numFmtId="0" fontId="0" fillId="0" borderId="4" xfId="0" applyBorder="1" applyAlignment="1">
      <alignment horizontal="right"/>
    </xf>
    <xf numFmtId="0" fontId="0" fillId="4" borderId="4" xfId="0" applyFill="1" applyBorder="1" applyAlignment="1">
      <alignment horizontal="right"/>
    </xf>
    <xf numFmtId="0" fontId="15" fillId="0" borderId="0" xfId="0" applyFont="1" applyAlignment="1">
      <alignment horizontal="right"/>
    </xf>
    <xf numFmtId="0" fontId="7" fillId="2" borderId="4" xfId="0" applyFont="1" applyFill="1" applyBorder="1" applyAlignment="1">
      <alignment horizontal="right" vertical="center" wrapText="1"/>
    </xf>
    <xf numFmtId="0" fontId="15" fillId="0" borderId="4" xfId="0" applyFont="1" applyBorder="1" applyAlignment="1">
      <alignment horizontal="right"/>
    </xf>
    <xf numFmtId="0" fontId="15" fillId="4" borderId="4" xfId="0" applyFont="1" applyFill="1" applyBorder="1" applyAlignment="1">
      <alignment horizontal="right"/>
    </xf>
    <xf numFmtId="166" fontId="11" fillId="0" borderId="4" xfId="0" applyNumberFormat="1" applyFont="1" applyBorder="1" applyAlignment="1">
      <alignment horizontal="right" vertical="center" wrapText="1"/>
    </xf>
    <xf numFmtId="166" fontId="11" fillId="0" borderId="4" xfId="0" applyNumberFormat="1" applyFont="1" applyBorder="1" applyAlignment="1">
      <alignment horizontal="right" vertical="top" wrapText="1"/>
    </xf>
    <xf numFmtId="0" fontId="11" fillId="0" borderId="4" xfId="0" applyFont="1" applyBorder="1" applyAlignment="1">
      <alignment horizontal="right" vertical="top" wrapText="1"/>
    </xf>
    <xf numFmtId="0" fontId="0" fillId="0" borderId="4" xfId="0" applyBorder="1" applyAlignment="1">
      <alignment horizontal="right" vertical="top" wrapText="1"/>
    </xf>
    <xf numFmtId="0" fontId="0" fillId="4" borderId="4" xfId="0" applyFill="1" applyBorder="1" applyAlignment="1">
      <alignment horizontal="right" vertical="top" wrapText="1"/>
    </xf>
    <xf numFmtId="166" fontId="11" fillId="4" borderId="4" xfId="0" applyNumberFormat="1" applyFont="1" applyFill="1" applyBorder="1" applyAlignment="1">
      <alignment horizontal="right" vertical="center" wrapText="1"/>
    </xf>
    <xf numFmtId="0" fontId="11" fillId="4" borderId="4" xfId="0" applyFont="1" applyFill="1" applyBorder="1" applyAlignment="1">
      <alignment horizontal="right" vertical="top" wrapText="1"/>
    </xf>
    <xf numFmtId="166" fontId="11" fillId="4" borderId="4" xfId="0" applyNumberFormat="1" applyFont="1" applyFill="1" applyBorder="1" applyAlignment="1">
      <alignment horizontal="right" vertical="top" wrapText="1"/>
    </xf>
    <xf numFmtId="0" fontId="11" fillId="4" borderId="4" xfId="0" applyFont="1" applyFill="1" applyBorder="1" applyAlignment="1">
      <alignment horizontal="right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right" vertical="center" wrapText="1" indent="3"/>
    </xf>
    <xf numFmtId="0" fontId="11" fillId="0" borderId="5" xfId="0" applyFont="1" applyBorder="1" applyAlignment="1">
      <alignment horizontal="right" vertical="center" wrapText="1"/>
    </xf>
    <xf numFmtId="1" fontId="11" fillId="3" borderId="2" xfId="0" applyNumberFormat="1" applyFont="1" applyFill="1" applyBorder="1" applyAlignment="1">
      <alignment horizontal="right" vertical="center" wrapText="1" indent="3"/>
    </xf>
    <xf numFmtId="165" fontId="11" fillId="3" borderId="2" xfId="0" applyNumberFormat="1" applyFont="1" applyFill="1" applyBorder="1" applyAlignment="1">
      <alignment horizontal="center" vertical="center" wrapText="1"/>
    </xf>
    <xf numFmtId="165" fontId="11" fillId="3" borderId="2" xfId="0" applyNumberFormat="1" applyFont="1" applyFill="1" applyBorder="1" applyAlignment="1">
      <alignment horizontal="right" vertical="center" wrapText="1" indent="3"/>
    </xf>
    <xf numFmtId="165" fontId="11" fillId="3" borderId="2" xfId="0" applyNumberFormat="1" applyFont="1" applyFill="1" applyBorder="1" applyAlignment="1">
      <alignment horizontal="right" vertical="center" wrapText="1"/>
    </xf>
    <xf numFmtId="1" fontId="11" fillId="3" borderId="0" xfId="0" applyNumberFormat="1" applyFont="1" applyFill="1" applyAlignment="1">
      <alignment horizontal="right" vertical="center" wrapText="1" indent="3"/>
    </xf>
    <xf numFmtId="165" fontId="11" fillId="3" borderId="0" xfId="0" applyNumberFormat="1" applyFont="1" applyFill="1" applyAlignment="1">
      <alignment horizontal="center" vertical="center" wrapText="1"/>
    </xf>
    <xf numFmtId="165" fontId="11" fillId="3" borderId="0" xfId="0" applyNumberFormat="1" applyFont="1" applyFill="1" applyAlignment="1">
      <alignment horizontal="right" vertical="center" wrapText="1" indent="3"/>
    </xf>
    <xf numFmtId="165" fontId="11" fillId="3" borderId="0" xfId="0" applyNumberFormat="1" applyFont="1" applyFill="1" applyAlignment="1">
      <alignment horizontal="right" vertical="center" wrapText="1"/>
    </xf>
    <xf numFmtId="0" fontId="7" fillId="3" borderId="2" xfId="0" applyFont="1" applyFill="1" applyBorder="1" applyAlignment="1">
      <alignment horizontal="right" wrapText="1" indent="2"/>
    </xf>
    <xf numFmtId="0" fontId="7" fillId="3" borderId="2" xfId="0" applyFont="1" applyFill="1" applyBorder="1" applyAlignment="1">
      <alignment horizontal="center" vertical="center" wrapText="1"/>
    </xf>
    <xf numFmtId="0" fontId="0" fillId="3" borderId="0" xfId="0" applyFill="1"/>
    <xf numFmtId="0" fontId="11" fillId="3" borderId="5" xfId="0" applyFont="1" applyFill="1" applyBorder="1" applyAlignment="1">
      <alignment horizontal="right" vertical="center" wrapText="1" indent="2"/>
    </xf>
    <xf numFmtId="1" fontId="11" fillId="3" borderId="0" xfId="0" applyNumberFormat="1" applyFont="1" applyFill="1" applyAlignment="1">
      <alignment horizontal="center" vertical="center" wrapText="1"/>
    </xf>
    <xf numFmtId="166" fontId="11" fillId="3" borderId="2" xfId="0" applyNumberFormat="1" applyFont="1" applyFill="1" applyBorder="1" applyAlignment="1">
      <alignment horizontal="right" vertical="center" wrapText="1" indent="2"/>
    </xf>
    <xf numFmtId="166" fontId="11" fillId="3" borderId="2" xfId="0" applyNumberFormat="1" applyFont="1" applyFill="1" applyBorder="1" applyAlignment="1">
      <alignment horizontal="center" vertical="center" wrapText="1"/>
    </xf>
    <xf numFmtId="166" fontId="11" fillId="3" borderId="2" xfId="0" applyNumberFormat="1" applyFont="1" applyFill="1" applyBorder="1" applyAlignment="1">
      <alignment horizontal="left" vertical="center" wrapText="1" indent="3"/>
    </xf>
    <xf numFmtId="166" fontId="11" fillId="3" borderId="2" xfId="0" applyNumberFormat="1" applyFont="1" applyFill="1" applyBorder="1" applyAlignment="1">
      <alignment horizontal="right" vertical="center" wrapText="1" indent="1"/>
    </xf>
    <xf numFmtId="166" fontId="11" fillId="3" borderId="0" xfId="0" applyNumberFormat="1" applyFont="1" applyFill="1" applyAlignment="1">
      <alignment horizontal="right" vertical="center" wrapText="1" indent="2"/>
    </xf>
    <xf numFmtId="166" fontId="11" fillId="3" borderId="0" xfId="0" applyNumberFormat="1" applyFont="1" applyFill="1" applyAlignment="1">
      <alignment horizontal="center" vertical="center" wrapText="1"/>
    </xf>
    <xf numFmtId="166" fontId="11" fillId="3" borderId="0" xfId="0" applyNumberFormat="1" applyFont="1" applyFill="1" applyAlignment="1">
      <alignment horizontal="left" vertical="center" wrapText="1" indent="3"/>
    </xf>
    <xf numFmtId="166" fontId="11" fillId="3" borderId="0" xfId="0" applyNumberFormat="1" applyFont="1" applyFill="1" applyAlignment="1">
      <alignment horizontal="right" vertical="center" wrapText="1" indent="1"/>
    </xf>
    <xf numFmtId="0" fontId="0" fillId="3" borderId="0" xfId="0" applyFill="1" applyAlignment="1">
      <alignment horizontal="center" vertical="center"/>
    </xf>
    <xf numFmtId="0" fontId="11" fillId="3" borderId="5" xfId="0" applyFont="1" applyFill="1" applyBorder="1" applyAlignment="1">
      <alignment horizontal="center" vertical="center" wrapText="1"/>
    </xf>
    <xf numFmtId="166" fontId="11" fillId="3" borderId="2" xfId="0" applyNumberFormat="1" applyFont="1" applyFill="1" applyBorder="1" applyAlignment="1">
      <alignment horizontal="left" vertical="center" wrapText="1" indent="5"/>
    </xf>
    <xf numFmtId="166" fontId="11" fillId="3" borderId="2" xfId="0" applyNumberFormat="1" applyFont="1" applyFill="1" applyBorder="1" applyAlignment="1">
      <alignment horizontal="right" vertical="center" wrapText="1" indent="5"/>
    </xf>
    <xf numFmtId="166" fontId="11" fillId="3" borderId="2" xfId="0" applyNumberFormat="1" applyFont="1" applyFill="1" applyBorder="1" applyAlignment="1">
      <alignment horizontal="left" vertical="center" wrapText="1" indent="4"/>
    </xf>
    <xf numFmtId="166" fontId="11" fillId="3" borderId="0" xfId="0" applyNumberFormat="1" applyFont="1" applyFill="1" applyAlignment="1">
      <alignment horizontal="left" vertical="center" wrapText="1" indent="5"/>
    </xf>
    <xf numFmtId="166" fontId="11" fillId="3" borderId="0" xfId="0" applyNumberFormat="1" applyFont="1" applyFill="1" applyAlignment="1">
      <alignment horizontal="right" vertical="center" wrapText="1" indent="5"/>
    </xf>
    <xf numFmtId="166" fontId="11" fillId="3" borderId="0" xfId="0" applyNumberFormat="1" applyFont="1" applyFill="1" applyAlignment="1">
      <alignment horizontal="left" vertical="center" wrapText="1" indent="4"/>
    </xf>
    <xf numFmtId="0" fontId="11" fillId="3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Alignment="1">
      <alignment horizontal="center" vertical="center" wrapText="1"/>
    </xf>
    <xf numFmtId="166" fontId="11" fillId="0" borderId="0" xfId="0" applyNumberFormat="1" applyFont="1" applyFill="1" applyAlignment="1">
      <alignment horizontal="center" vertical="center" wrapText="1"/>
    </xf>
    <xf numFmtId="166" fontId="11" fillId="0" borderId="0" xfId="0" applyNumberFormat="1" applyFont="1" applyFill="1" applyAlignment="1">
      <alignment horizontal="right" vertical="center" wrapText="1" indent="5"/>
    </xf>
    <xf numFmtId="166" fontId="11" fillId="0" borderId="0" xfId="0" applyNumberFormat="1" applyFont="1" applyFill="1" applyAlignment="1">
      <alignment horizontal="left" vertical="center" wrapText="1" indent="5"/>
    </xf>
    <xf numFmtId="166" fontId="11" fillId="0" borderId="0" xfId="0" applyNumberFormat="1" applyFont="1" applyFill="1" applyAlignment="1">
      <alignment horizontal="left" vertical="center" wrapText="1" indent="4"/>
    </xf>
    <xf numFmtId="166" fontId="11" fillId="3" borderId="2" xfId="0" applyNumberFormat="1" applyFont="1" applyFill="1" applyBorder="1" applyAlignment="1">
      <alignment horizontal="right" vertical="top" wrapText="1"/>
    </xf>
    <xf numFmtId="166" fontId="11" fillId="3" borderId="2" xfId="0" applyNumberFormat="1" applyFont="1" applyFill="1" applyBorder="1" applyAlignment="1">
      <alignment horizontal="left" vertical="top" wrapText="1" indent="7"/>
    </xf>
    <xf numFmtId="166" fontId="11" fillId="3" borderId="2" xfId="0" applyNumberFormat="1" applyFont="1" applyFill="1" applyBorder="1" applyAlignment="1">
      <alignment horizontal="right" vertical="top" wrapText="1" indent="3"/>
    </xf>
    <xf numFmtId="166" fontId="11" fillId="3" borderId="2" xfId="0" applyNumberFormat="1" applyFont="1" applyFill="1" applyBorder="1" applyAlignment="1">
      <alignment horizontal="center" vertical="top" wrapText="1"/>
    </xf>
    <xf numFmtId="166" fontId="11" fillId="3" borderId="0" xfId="0" applyNumberFormat="1" applyFont="1" applyFill="1" applyAlignment="1">
      <alignment horizontal="right" vertical="center" wrapText="1"/>
    </xf>
    <xf numFmtId="166" fontId="11" fillId="3" borderId="0" xfId="0" applyNumberFormat="1" applyFont="1" applyFill="1" applyAlignment="1">
      <alignment horizontal="left" vertical="center" wrapText="1" indent="7"/>
    </xf>
    <xf numFmtId="166" fontId="11" fillId="3" borderId="0" xfId="0" applyNumberFormat="1" applyFont="1" applyFill="1" applyAlignment="1">
      <alignment horizontal="right" vertical="center" wrapText="1" indent="3"/>
    </xf>
    <xf numFmtId="0" fontId="0" fillId="0" borderId="0" xfId="0" quotePrefix="1" applyAlignment="1">
      <alignment horizontal="left" vertical="top" wrapText="1"/>
    </xf>
    <xf numFmtId="0" fontId="0" fillId="0" borderId="0" xfId="0" quotePrefix="1" applyAlignment="1">
      <alignment horizontal="left" vertical="top" wrapText="1"/>
    </xf>
    <xf numFmtId="0" fontId="14" fillId="0" borderId="0" xfId="0" applyFont="1" applyAlignment="1">
      <alignment horizontal="left" vertical="top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0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11" fillId="0" borderId="5" xfId="0" applyFont="1" applyBorder="1" applyAlignment="1">
      <alignment horizontal="right" wrapText="1" indent="2"/>
    </xf>
    <xf numFmtId="0" fontId="11" fillId="0" borderId="5" xfId="0" applyFont="1" applyBorder="1" applyAlignment="1">
      <alignment horizontal="center" vertical="top" wrapText="1"/>
    </xf>
    <xf numFmtId="0" fontId="11" fillId="0" borderId="5" xfId="0" applyFont="1" applyBorder="1" applyAlignment="1">
      <alignment horizontal="center" vertical="center" wrapText="1"/>
    </xf>
    <xf numFmtId="0" fontId="0" fillId="0" borderId="0" xfId="0" quotePrefix="1" applyAlignment="1">
      <alignment horizontal="left" vertical="top" wrapText="1"/>
    </xf>
    <xf numFmtId="0" fontId="0" fillId="0" borderId="0" xfId="0" applyAlignment="1">
      <alignment horizontal="center" vertical="top"/>
    </xf>
    <xf numFmtId="165" fontId="0" fillId="0" borderId="0" xfId="0" applyNumberForma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2</xdr:row>
      <xdr:rowOff>133350</xdr:rowOff>
    </xdr:from>
    <xdr:to>
      <xdr:col>5</xdr:col>
      <xdr:colOff>246988</xdr:colOff>
      <xdr:row>22</xdr:row>
      <xdr:rowOff>170969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FB5A839-1EF6-46F3-9E99-38AD78908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" y="762000"/>
          <a:ext cx="5295238" cy="384761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3</xdr:row>
      <xdr:rowOff>76200</xdr:rowOff>
    </xdr:from>
    <xdr:to>
      <xdr:col>10</xdr:col>
      <xdr:colOff>418355</xdr:colOff>
      <xdr:row>49</xdr:row>
      <xdr:rowOff>17962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142FEE-1D09-49BA-A788-BF1E9D088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647700"/>
          <a:ext cx="5961905" cy="87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5</xdr:row>
      <xdr:rowOff>133350</xdr:rowOff>
    </xdr:from>
    <xdr:to>
      <xdr:col>12</xdr:col>
      <xdr:colOff>18167</xdr:colOff>
      <xdr:row>52</xdr:row>
      <xdr:rowOff>36993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11AF188-594B-4B02-980A-F11CBFB2E4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" y="1085850"/>
          <a:ext cx="7066667" cy="8857143"/>
        </a:xfrm>
        <a:prstGeom prst="rect">
          <a:avLst/>
        </a:prstGeom>
      </xdr:spPr>
    </xdr:pic>
    <xdr:clientData/>
  </xdr:twoCellAnchor>
  <xdr:twoCellAnchor editAs="oneCell">
    <xdr:from>
      <xdr:col>12</xdr:col>
      <xdr:colOff>133350</xdr:colOff>
      <xdr:row>5</xdr:row>
      <xdr:rowOff>57150</xdr:rowOff>
    </xdr:from>
    <xdr:to>
      <xdr:col>21</xdr:col>
      <xdr:colOff>132664</xdr:colOff>
      <xdr:row>30</xdr:row>
      <xdr:rowOff>151793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7C9B4D9-94C1-40D1-80B2-B1F752B07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8550" y="1009650"/>
          <a:ext cx="5485714" cy="4857143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95250</xdr:colOff>
      <xdr:row>31</xdr:row>
      <xdr:rowOff>76200</xdr:rowOff>
    </xdr:from>
    <xdr:to>
      <xdr:col>21</xdr:col>
      <xdr:colOff>151707</xdr:colOff>
      <xdr:row>53</xdr:row>
      <xdr:rowOff>56629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B03DC0B-5B06-4AC6-8498-62F2C120BC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10450" y="5981700"/>
          <a:ext cx="5542857" cy="417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1047750</xdr:colOff>
      <xdr:row>1</xdr:row>
      <xdr:rowOff>152400</xdr:rowOff>
    </xdr:from>
    <xdr:to>
      <xdr:col>9</xdr:col>
      <xdr:colOff>94505</xdr:colOff>
      <xdr:row>8</xdr:row>
      <xdr:rowOff>1123107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1D5425-5C3B-4493-8224-C81906CB3D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7600" y="342900"/>
          <a:ext cx="5961905" cy="67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8</xdr:row>
      <xdr:rowOff>95250</xdr:rowOff>
    </xdr:from>
    <xdr:to>
      <xdr:col>1</xdr:col>
      <xdr:colOff>4514850</xdr:colOff>
      <xdr:row>8</xdr:row>
      <xdr:rowOff>1681091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4F42FBA-A7DC-4AE6-9739-CC5DB32A62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76400" y="6057900"/>
          <a:ext cx="4381500" cy="158584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</xdr:colOff>
      <xdr:row>4</xdr:row>
      <xdr:rowOff>285750</xdr:rowOff>
    </xdr:from>
    <xdr:to>
      <xdr:col>6</xdr:col>
      <xdr:colOff>75448</xdr:colOff>
      <xdr:row>30</xdr:row>
      <xdr:rowOff>170512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666361-E25B-4992-85E0-EB8CA59FF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58300" y="1047750"/>
          <a:ext cx="6019048" cy="750476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336176</xdr:colOff>
      <xdr:row>16</xdr:row>
      <xdr:rowOff>78442</xdr:rowOff>
    </xdr:from>
    <xdr:to>
      <xdr:col>3</xdr:col>
      <xdr:colOff>1048137</xdr:colOff>
      <xdr:row>54</xdr:row>
      <xdr:rowOff>20394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557628-1EEB-4C4A-9247-F2C66495D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6176" y="3529854"/>
          <a:ext cx="5866667" cy="718095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4</xdr:row>
      <xdr:rowOff>38100</xdr:rowOff>
    </xdr:from>
    <xdr:to>
      <xdr:col>4</xdr:col>
      <xdr:colOff>2419350</xdr:colOff>
      <xdr:row>13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9EDA33-9AAD-4851-B2C8-CE9623AC1D92}"/>
            </a:ext>
          </a:extLst>
        </xdr:cNvPr>
        <xdr:cNvSpPr txBox="1"/>
      </xdr:nvSpPr>
      <xdr:spPr>
        <a:xfrm>
          <a:off x="3600450" y="800100"/>
          <a:ext cx="5619750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Notes: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In the model, the deferred returns must be adjusted so that the total deferred return is equal to the difference between the initial AA and MA.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Only effective when modeling all tiers together.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-4375013109*0.2 =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-875002621.8</a:t>
          </a:r>
          <a:r>
            <a:rPr lang="en-US"/>
            <a:t> 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</xdr:txBody>
    </xdr:sp>
    <xdr:clientData/>
  </xdr:twoCellAnchor>
  <xdr:twoCellAnchor editAs="oneCell">
    <xdr:from>
      <xdr:col>4</xdr:col>
      <xdr:colOff>3257550</xdr:colOff>
      <xdr:row>2</xdr:row>
      <xdr:rowOff>114300</xdr:rowOff>
    </xdr:from>
    <xdr:to>
      <xdr:col>5</xdr:col>
      <xdr:colOff>2552064</xdr:colOff>
      <xdr:row>25</xdr:row>
      <xdr:rowOff>18514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2D2918-8613-41F7-BA81-1C0ABD5FE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58400" y="495300"/>
          <a:ext cx="5085714" cy="42857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1047750</xdr:colOff>
      <xdr:row>2</xdr:row>
      <xdr:rowOff>38100</xdr:rowOff>
    </xdr:from>
    <xdr:to>
      <xdr:col>13</xdr:col>
      <xdr:colOff>304105</xdr:colOff>
      <xdr:row>13</xdr:row>
      <xdr:rowOff>113176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333C95B-F3DF-4CD1-B3A3-8E56262A86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96650" y="419100"/>
          <a:ext cx="5561905" cy="89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1314450</xdr:colOff>
      <xdr:row>10</xdr:row>
      <xdr:rowOff>400050</xdr:rowOff>
    </xdr:from>
    <xdr:to>
      <xdr:col>13</xdr:col>
      <xdr:colOff>208900</xdr:colOff>
      <xdr:row>13</xdr:row>
      <xdr:rowOff>114093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D54DED7-90DA-41CC-8C6C-2A493972C6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63350" y="7753350"/>
          <a:ext cx="5200000" cy="165714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228600</xdr:colOff>
      <xdr:row>2</xdr:row>
      <xdr:rowOff>95250</xdr:rowOff>
    </xdr:from>
    <xdr:to>
      <xdr:col>14</xdr:col>
      <xdr:colOff>227914</xdr:colOff>
      <xdr:row>13</xdr:row>
      <xdr:rowOff>151750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1CE3190-DE5E-44B1-9637-55185D1B14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86550" y="476250"/>
          <a:ext cx="5485714" cy="5200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304800</xdr:colOff>
      <xdr:row>3</xdr:row>
      <xdr:rowOff>57150</xdr:rowOff>
    </xdr:from>
    <xdr:to>
      <xdr:col>21</xdr:col>
      <xdr:colOff>589676</xdr:colOff>
      <xdr:row>54</xdr:row>
      <xdr:rowOff>17840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498504-517A-497B-A68F-4D1BEB479A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29550" y="628650"/>
          <a:ext cx="6990476" cy="96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3" sqref="B23"/>
    </sheetView>
  </sheetViews>
  <sheetFormatPr defaultRowHeight="15" x14ac:dyDescent="0.25"/>
  <cols>
    <col min="1" max="1" width="7.5703125" bestFit="1" customWidth="1"/>
    <col min="2" max="2" width="16.7109375" bestFit="1" customWidth="1"/>
  </cols>
  <sheetData>
    <row r="1" spans="1:2" x14ac:dyDescent="0.25">
      <c r="A1" s="6" t="s">
        <v>9</v>
      </c>
      <c r="B1" s="6" t="s">
        <v>10</v>
      </c>
    </row>
    <row r="2" spans="1:2" x14ac:dyDescent="0.25">
      <c r="A2" s="20" t="s">
        <v>11</v>
      </c>
      <c r="B2" s="19" t="s">
        <v>85</v>
      </c>
    </row>
    <row r="3" spans="1:2" x14ac:dyDescent="0.25">
      <c r="A3" s="20" t="s">
        <v>13</v>
      </c>
      <c r="B3" s="19" t="s">
        <v>12</v>
      </c>
    </row>
    <row r="4" spans="1:2" x14ac:dyDescent="0.25">
      <c r="A4" s="20" t="s">
        <v>15</v>
      </c>
      <c r="B4" s="19" t="s">
        <v>14</v>
      </c>
    </row>
    <row r="5" spans="1:2" x14ac:dyDescent="0.25">
      <c r="A5" s="20" t="s">
        <v>17</v>
      </c>
      <c r="B5" s="19" t="s">
        <v>16</v>
      </c>
    </row>
    <row r="6" spans="1:2" x14ac:dyDescent="0.25">
      <c r="A6" s="20" t="s">
        <v>19</v>
      </c>
      <c r="B6" s="19" t="s">
        <v>18</v>
      </c>
    </row>
    <row r="7" spans="1:2" x14ac:dyDescent="0.25">
      <c r="A7" s="20" t="s">
        <v>21</v>
      </c>
      <c r="B7" s="19" t="s">
        <v>20</v>
      </c>
    </row>
    <row r="8" spans="1:2" x14ac:dyDescent="0.25">
      <c r="A8" s="20" t="s">
        <v>23</v>
      </c>
      <c r="B8" s="19" t="s">
        <v>86</v>
      </c>
    </row>
    <row r="9" spans="1:2" x14ac:dyDescent="0.25">
      <c r="A9" s="20" t="s">
        <v>24</v>
      </c>
      <c r="B9" s="19" t="s">
        <v>22</v>
      </c>
    </row>
    <row r="10" spans="1:2" x14ac:dyDescent="0.25">
      <c r="A10" s="20" t="s">
        <v>26</v>
      </c>
      <c r="B10" s="19" t="s">
        <v>25</v>
      </c>
    </row>
    <row r="11" spans="1:2" x14ac:dyDescent="0.25">
      <c r="A11" s="20" t="s">
        <v>28</v>
      </c>
      <c r="B11" s="19" t="s">
        <v>27</v>
      </c>
    </row>
    <row r="12" spans="1:2" x14ac:dyDescent="0.25">
      <c r="A12" s="20" t="s">
        <v>29</v>
      </c>
      <c r="B12" s="19" t="s">
        <v>30</v>
      </c>
    </row>
    <row r="13" spans="1:2" x14ac:dyDescent="0.25">
      <c r="A13" s="20" t="s">
        <v>31</v>
      </c>
      <c r="B13" s="19" t="s">
        <v>32</v>
      </c>
    </row>
    <row r="14" spans="1:2" x14ac:dyDescent="0.25">
      <c r="A14" s="20" t="s">
        <v>33</v>
      </c>
      <c r="B14" s="19" t="s">
        <v>87</v>
      </c>
    </row>
    <row r="15" spans="1:2" x14ac:dyDescent="0.25">
      <c r="A15" s="20" t="s">
        <v>34</v>
      </c>
      <c r="B15" s="19" t="s">
        <v>88</v>
      </c>
    </row>
    <row r="16" spans="1:2" x14ac:dyDescent="0.25">
      <c r="A16" s="20" t="s">
        <v>36</v>
      </c>
      <c r="B16" s="19" t="s">
        <v>35</v>
      </c>
    </row>
    <row r="17" spans="1:2" x14ac:dyDescent="0.25">
      <c r="A17" s="20" t="s">
        <v>38</v>
      </c>
      <c r="B17" s="19" t="s">
        <v>37</v>
      </c>
    </row>
    <row r="18" spans="1:2" x14ac:dyDescent="0.25">
      <c r="A18" s="20" t="s">
        <v>40</v>
      </c>
      <c r="B18" s="19" t="s">
        <v>39</v>
      </c>
    </row>
    <row r="19" spans="1:2" x14ac:dyDescent="0.25">
      <c r="A19" s="20" t="s">
        <v>89</v>
      </c>
      <c r="B19" s="19" t="s">
        <v>41</v>
      </c>
    </row>
    <row r="20" spans="1:2" x14ac:dyDescent="0.25">
      <c r="A20" s="20" t="s">
        <v>90</v>
      </c>
      <c r="B20" s="19" t="s">
        <v>91</v>
      </c>
    </row>
    <row r="21" spans="1:2" x14ac:dyDescent="0.25">
      <c r="A21" s="20" t="s">
        <v>92</v>
      </c>
      <c r="B21" s="19" t="s">
        <v>93</v>
      </c>
    </row>
    <row r="22" spans="1:2" x14ac:dyDescent="0.25">
      <c r="A22" s="20" t="s">
        <v>94</v>
      </c>
      <c r="B22" s="19" t="s">
        <v>95</v>
      </c>
    </row>
    <row r="23" spans="1:2" x14ac:dyDescent="0.25">
      <c r="A23" s="20" t="s">
        <v>96</v>
      </c>
      <c r="B23" s="19" t="s">
        <v>97</v>
      </c>
    </row>
    <row r="24" spans="1:2" x14ac:dyDescent="0.25">
      <c r="A24" s="20" t="s">
        <v>98</v>
      </c>
      <c r="B24" s="19" t="s">
        <v>99</v>
      </c>
    </row>
  </sheetData>
  <hyperlinks>
    <hyperlink ref="B2" location="'Tier.param'!A1" display="Tier.param"/>
    <hyperlink ref="B3" location="'Overview'!A1" display="Overview"/>
    <hyperlink ref="B4" location="'FundingPolicy'!A1" display="FundingPolicy"/>
    <hyperlink ref="B5" location="'Assumptions'!A1" display="Assumptions"/>
    <hyperlink ref="B6" location="'SalaryGrowth'!A1" display="SalaryGrowth"/>
    <hyperlink ref="B7" location="'Init_amort'!A1" display="Init_amort"/>
    <hyperlink ref="B8" location="'Init_unrecReturn'!A1" display="Init_unrecReturn"/>
    <hyperlink ref="B9" location="'External_Fund'!A1" display="External_Fund"/>
    <hyperlink ref="B10" location="'Ret_sum'!A1" display="Ret_sum"/>
    <hyperlink ref="B11" location="'Ret_dec'!A1" display="Ret_dec"/>
    <hyperlink ref="B12" location="'Ret_bfactor'!A1" display="Ret_bfactor"/>
    <hyperlink ref="B13" location="'Term_sum'!A1" display="Term_sum"/>
    <hyperlink ref="B14" location="'Term_dec1'!A1" display="Term_dec1"/>
    <hyperlink ref="B15" location="'Term_dec2'!A1" display="Term_dec2"/>
    <hyperlink ref="B16" location="'Disb_sum'!A1" display="Disb_sum"/>
    <hyperlink ref="B17" location="'Disb_dec'!A1" display="Disb_dec"/>
    <hyperlink ref="B18" location="'Death_sum'!A1" display="Death_sum"/>
    <hyperlink ref="B19" location="'Death_dec'!A1" display="Death_dec"/>
    <hyperlink ref="B20" location="'DROP cashflow'!A1" display="DROP cashflow"/>
    <hyperlink ref="B21" location="'GASB_cashflow'!A1" display="GASB_cashflow"/>
    <hyperlink ref="B22" location="'Fiscal'!A1" display="Fiscal"/>
    <hyperlink ref="B23" location="'Fiscal2'!A1" display="Fiscal2"/>
    <hyperlink ref="B24" location="'Fiscal3'!A1" display="Fiscal3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"/>
  <sheetViews>
    <sheetView workbookViewId="0">
      <selection activeCell="M38" sqref="M38"/>
    </sheetView>
  </sheetViews>
  <sheetFormatPr defaultRowHeight="15" x14ac:dyDescent="0.25"/>
  <cols>
    <col min="2" max="2" width="16.28515625" style="18" bestFit="1" customWidth="1"/>
    <col min="3" max="3" width="10" customWidth="1"/>
  </cols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45"/>
  <sheetViews>
    <sheetView zoomScaleNormal="100" workbookViewId="0">
      <selection activeCell="C15" sqref="C15"/>
    </sheetView>
  </sheetViews>
  <sheetFormatPr defaultRowHeight="15" x14ac:dyDescent="0.25"/>
  <cols>
    <col min="1" max="1" width="26.28515625" style="2" customWidth="1"/>
    <col min="2" max="3" width="23.7109375" customWidth="1"/>
    <col min="4" max="5" width="40" customWidth="1"/>
    <col min="6" max="6" width="30.5703125" customWidth="1"/>
  </cols>
  <sheetData>
    <row r="1" spans="1:5" x14ac:dyDescent="0.25">
      <c r="A1" s="25" t="s">
        <v>8</v>
      </c>
    </row>
    <row r="2" spans="1:5" x14ac:dyDescent="0.25">
      <c r="A2" s="2" t="s">
        <v>138</v>
      </c>
    </row>
    <row r="3" spans="1:5" x14ac:dyDescent="0.25">
      <c r="B3" s="173" t="s">
        <v>140</v>
      </c>
      <c r="C3" s="173"/>
      <c r="D3" s="174" t="s">
        <v>139</v>
      </c>
      <c r="E3" s="175"/>
    </row>
    <row r="4" spans="1:5" ht="31.5" customHeight="1" x14ac:dyDescent="0.25">
      <c r="A4" s="10"/>
      <c r="B4" s="45" t="s">
        <v>141</v>
      </c>
      <c r="C4" s="45" t="s">
        <v>142</v>
      </c>
      <c r="D4" s="45" t="s">
        <v>141</v>
      </c>
      <c r="E4" s="45" t="s">
        <v>142</v>
      </c>
    </row>
    <row r="5" spans="1:5" ht="99" customHeight="1" x14ac:dyDescent="0.25">
      <c r="A5" s="45" t="s">
        <v>105</v>
      </c>
      <c r="B5" s="170" t="s">
        <v>143</v>
      </c>
      <c r="C5" s="61" t="s">
        <v>144</v>
      </c>
      <c r="D5" s="106" t="s">
        <v>147</v>
      </c>
      <c r="E5" s="106" t="s">
        <v>148</v>
      </c>
    </row>
    <row r="6" spans="1:5" ht="106.5" customHeight="1" x14ac:dyDescent="0.25">
      <c r="A6" s="48" t="s">
        <v>145</v>
      </c>
      <c r="B6" s="177" t="s">
        <v>146</v>
      </c>
      <c r="C6" s="177"/>
      <c r="D6" s="178" t="s">
        <v>222</v>
      </c>
      <c r="E6" s="178" t="s">
        <v>149</v>
      </c>
    </row>
    <row r="7" spans="1:5" ht="63" customHeight="1" x14ac:dyDescent="0.25">
      <c r="A7" s="48" t="s">
        <v>107</v>
      </c>
      <c r="B7" s="176">
        <v>1.8200000000000001E-2</v>
      </c>
      <c r="C7" s="176"/>
      <c r="D7" s="178"/>
      <c r="E7" s="178"/>
    </row>
    <row r="8" spans="1:5" ht="84" customHeight="1" x14ac:dyDescent="0.25">
      <c r="A8" s="48" t="s">
        <v>108</v>
      </c>
      <c r="B8" s="43"/>
      <c r="C8" s="43"/>
      <c r="D8" s="58"/>
      <c r="E8" s="58"/>
    </row>
    <row r="9" spans="1:5" ht="135" customHeight="1" x14ac:dyDescent="0.25">
      <c r="A9" s="31" t="s">
        <v>104</v>
      </c>
      <c r="B9" s="172" t="s">
        <v>203</v>
      </c>
      <c r="C9" s="172"/>
      <c r="D9" s="172"/>
      <c r="E9" s="172"/>
    </row>
    <row r="10" spans="1:5" x14ac:dyDescent="0.25">
      <c r="A10" s="10"/>
    </row>
    <row r="11" spans="1:5" ht="123" customHeight="1" x14ac:dyDescent="0.25">
      <c r="A11" s="31"/>
    </row>
    <row r="12" spans="1:5" x14ac:dyDescent="0.25">
      <c r="A12" s="10"/>
    </row>
    <row r="13" spans="1:5" x14ac:dyDescent="0.25">
      <c r="A13" s="10"/>
    </row>
    <row r="14" spans="1:5" x14ac:dyDescent="0.25">
      <c r="A14" s="10"/>
    </row>
    <row r="15" spans="1:5" x14ac:dyDescent="0.25">
      <c r="A15" s="10"/>
    </row>
    <row r="16" spans="1:5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  <row r="31" spans="1:1" x14ac:dyDescent="0.25">
      <c r="A31" s="10"/>
    </row>
    <row r="32" spans="1:1" x14ac:dyDescent="0.25">
      <c r="A32" s="10"/>
    </row>
    <row r="33" spans="1:1" x14ac:dyDescent="0.25">
      <c r="A33" s="10"/>
    </row>
    <row r="34" spans="1:1" x14ac:dyDescent="0.25">
      <c r="A34" s="10"/>
    </row>
    <row r="35" spans="1:1" x14ac:dyDescent="0.25">
      <c r="A35" s="10"/>
    </row>
    <row r="36" spans="1:1" ht="18" customHeight="1" x14ac:dyDescent="0.25"/>
    <row r="37" spans="1:1" ht="18" customHeight="1" x14ac:dyDescent="0.25"/>
    <row r="38" spans="1:1" ht="18" customHeight="1" x14ac:dyDescent="0.25"/>
    <row r="39" spans="1:1" ht="18" customHeight="1" x14ac:dyDescent="0.25"/>
    <row r="40" spans="1:1" ht="18" customHeight="1" x14ac:dyDescent="0.25"/>
    <row r="41" spans="1:1" ht="18" customHeight="1" x14ac:dyDescent="0.25"/>
    <row r="42" spans="1:1" ht="18" customHeight="1" x14ac:dyDescent="0.25"/>
    <row r="44" spans="1:1" x14ac:dyDescent="0.25">
      <c r="A44" s="10"/>
    </row>
    <row r="45" spans="1:1" ht="18" customHeight="1" x14ac:dyDescent="0.25"/>
  </sheetData>
  <mergeCells count="7">
    <mergeCell ref="B9:E9"/>
    <mergeCell ref="B3:C3"/>
    <mergeCell ref="D3:E3"/>
    <mergeCell ref="B7:C7"/>
    <mergeCell ref="B6:C6"/>
    <mergeCell ref="D6:D7"/>
    <mergeCell ref="E6:E7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47"/>
  <sheetViews>
    <sheetView topLeftCell="A4" workbookViewId="0">
      <selection activeCell="M21" sqref="M21"/>
    </sheetView>
  </sheetViews>
  <sheetFormatPr defaultRowHeight="15" x14ac:dyDescent="0.25"/>
  <cols>
    <col min="3" max="3" width="21.7109375" customWidth="1"/>
    <col min="4" max="4" width="18" customWidth="1"/>
    <col min="5" max="6" width="18" style="112" customWidth="1"/>
    <col min="7" max="7" width="14" customWidth="1"/>
    <col min="8" max="9" width="17.140625" customWidth="1"/>
    <col min="13" max="13" width="56.28515625" customWidth="1"/>
  </cols>
  <sheetData>
    <row r="1" spans="1:13" x14ac:dyDescent="0.25">
      <c r="A1" s="19" t="s">
        <v>8</v>
      </c>
      <c r="B1" s="19"/>
    </row>
    <row r="2" spans="1:13" x14ac:dyDescent="0.25">
      <c r="A2" s="6" t="s">
        <v>46</v>
      </c>
      <c r="B2" s="16" t="s">
        <v>163</v>
      </c>
    </row>
    <row r="3" spans="1:13" x14ac:dyDescent="0.25">
      <c r="A3" s="6" t="s">
        <v>47</v>
      </c>
      <c r="B3" s="16" t="s">
        <v>164</v>
      </c>
    </row>
    <row r="5" spans="1:13" x14ac:dyDescent="0.25">
      <c r="A5" s="109" t="s">
        <v>130</v>
      </c>
      <c r="B5" s="109" t="s">
        <v>49</v>
      </c>
      <c r="C5" s="109" t="s">
        <v>156</v>
      </c>
      <c r="D5" s="109" t="s">
        <v>157</v>
      </c>
      <c r="E5" s="113" t="s">
        <v>158</v>
      </c>
      <c r="F5" s="113" t="s">
        <v>159</v>
      </c>
      <c r="G5" s="109" t="s">
        <v>160</v>
      </c>
      <c r="H5" s="109" t="s">
        <v>161</v>
      </c>
      <c r="I5" s="109" t="s">
        <v>162</v>
      </c>
    </row>
    <row r="6" spans="1:13" x14ac:dyDescent="0.25">
      <c r="A6" s="110">
        <v>5</v>
      </c>
      <c r="B6" s="110">
        <v>50</v>
      </c>
      <c r="C6" s="119">
        <v>0</v>
      </c>
      <c r="D6" s="119">
        <v>0</v>
      </c>
      <c r="E6" s="119">
        <v>0</v>
      </c>
      <c r="F6" s="119">
        <v>0</v>
      </c>
      <c r="G6" s="119">
        <v>0</v>
      </c>
      <c r="H6" s="119">
        <v>0</v>
      </c>
      <c r="I6" s="119">
        <v>0</v>
      </c>
    </row>
    <row r="7" spans="1:13" x14ac:dyDescent="0.25">
      <c r="A7" s="110">
        <v>5</v>
      </c>
      <c r="B7" s="110">
        <v>55</v>
      </c>
      <c r="C7" s="119">
        <v>0</v>
      </c>
      <c r="D7" s="119">
        <v>0</v>
      </c>
      <c r="E7" s="119">
        <v>0</v>
      </c>
      <c r="F7" s="119">
        <v>0</v>
      </c>
      <c r="G7" s="119">
        <v>0</v>
      </c>
      <c r="H7" s="119">
        <v>0</v>
      </c>
      <c r="I7" s="116">
        <v>0.5</v>
      </c>
    </row>
    <row r="8" spans="1:13" x14ac:dyDescent="0.25">
      <c r="A8" s="110">
        <v>5</v>
      </c>
      <c r="B8" s="110">
        <v>60</v>
      </c>
      <c r="C8" s="116">
        <v>8.5000000000000006E-2</v>
      </c>
      <c r="D8" s="116">
        <v>9.5000000000000001E-2</v>
      </c>
      <c r="E8" s="114">
        <v>0.12</v>
      </c>
      <c r="F8" s="116">
        <v>0.13500000000000001</v>
      </c>
      <c r="G8" s="116">
        <v>0.09</v>
      </c>
      <c r="H8" s="116">
        <v>0.11</v>
      </c>
      <c r="I8" s="116">
        <v>0.2</v>
      </c>
    </row>
    <row r="9" spans="1:13" x14ac:dyDescent="0.25">
      <c r="A9" s="110">
        <v>5</v>
      </c>
      <c r="B9" s="110">
        <v>65</v>
      </c>
      <c r="C9" s="116">
        <v>0.25</v>
      </c>
      <c r="D9" s="116">
        <v>0.4</v>
      </c>
      <c r="E9" s="114">
        <v>0.3</v>
      </c>
      <c r="F9" s="116">
        <v>0.35</v>
      </c>
      <c r="G9" s="116">
        <v>0.27500000000000002</v>
      </c>
      <c r="H9" s="116">
        <v>0.25</v>
      </c>
      <c r="I9" s="116">
        <v>0.25</v>
      </c>
    </row>
    <row r="10" spans="1:13" x14ac:dyDescent="0.25">
      <c r="A10" s="110">
        <v>5</v>
      </c>
      <c r="B10" s="110">
        <v>70</v>
      </c>
      <c r="C10" s="116">
        <v>0.32500000000000001</v>
      </c>
      <c r="D10" s="116">
        <v>0.2</v>
      </c>
      <c r="E10" s="114">
        <v>0.22500000000000001</v>
      </c>
      <c r="F10" s="116">
        <v>0.3</v>
      </c>
      <c r="G10" s="116">
        <v>0.22500000000000001</v>
      </c>
      <c r="H10" s="116">
        <v>0.25</v>
      </c>
      <c r="I10" s="116">
        <v>0.3</v>
      </c>
      <c r="M10" s="108"/>
    </row>
    <row r="11" spans="1:13" x14ac:dyDescent="0.25">
      <c r="A11" s="110">
        <v>5</v>
      </c>
      <c r="B11" s="110">
        <v>75</v>
      </c>
      <c r="C11" s="116">
        <v>1</v>
      </c>
      <c r="D11" s="116">
        <v>1</v>
      </c>
      <c r="E11" s="114">
        <v>1</v>
      </c>
      <c r="F11" s="117">
        <v>1</v>
      </c>
      <c r="G11" s="117">
        <v>1</v>
      </c>
      <c r="H11" s="116">
        <v>1</v>
      </c>
      <c r="I11" s="116">
        <v>1</v>
      </c>
      <c r="M11" s="108"/>
    </row>
    <row r="12" spans="1:13" x14ac:dyDescent="0.25">
      <c r="A12" s="111">
        <v>10</v>
      </c>
      <c r="B12" s="111">
        <v>50</v>
      </c>
      <c r="C12" s="120">
        <v>0</v>
      </c>
      <c r="D12" s="120">
        <v>0</v>
      </c>
      <c r="E12" s="120">
        <v>0</v>
      </c>
      <c r="F12" s="120">
        <v>0</v>
      </c>
      <c r="G12" s="120">
        <v>0</v>
      </c>
      <c r="H12" s="120">
        <v>0</v>
      </c>
      <c r="I12" s="120">
        <v>0</v>
      </c>
      <c r="M12" s="108"/>
    </row>
    <row r="13" spans="1:13" x14ac:dyDescent="0.25">
      <c r="A13" s="111">
        <v>10</v>
      </c>
      <c r="B13" s="111">
        <v>55</v>
      </c>
      <c r="C13" s="120">
        <v>0</v>
      </c>
      <c r="D13" s="120">
        <v>0</v>
      </c>
      <c r="E13" s="120">
        <v>0</v>
      </c>
      <c r="F13" s="120">
        <v>0</v>
      </c>
      <c r="G13" s="120">
        <v>0</v>
      </c>
      <c r="H13" s="120">
        <v>0</v>
      </c>
      <c r="I13" s="121">
        <v>0.5</v>
      </c>
    </row>
    <row r="14" spans="1:13" x14ac:dyDescent="0.25">
      <c r="A14" s="111">
        <v>10</v>
      </c>
      <c r="B14" s="111">
        <v>60</v>
      </c>
      <c r="C14" s="121">
        <v>8.5000000000000006E-2</v>
      </c>
      <c r="D14" s="121">
        <v>9.5000000000000001E-2</v>
      </c>
      <c r="E14" s="122">
        <v>0.12</v>
      </c>
      <c r="F14" s="121">
        <v>0.13500000000000001</v>
      </c>
      <c r="G14" s="121">
        <v>0.09</v>
      </c>
      <c r="H14" s="121">
        <v>0.11</v>
      </c>
      <c r="I14" s="121">
        <v>0.2</v>
      </c>
    </row>
    <row r="15" spans="1:13" x14ac:dyDescent="0.25">
      <c r="A15" s="111">
        <v>10</v>
      </c>
      <c r="B15" s="111">
        <v>65</v>
      </c>
      <c r="C15" s="121">
        <v>0.27500000000000002</v>
      </c>
      <c r="D15" s="121">
        <v>0.3</v>
      </c>
      <c r="E15" s="115">
        <v>0.32500000000000001</v>
      </c>
      <c r="F15" s="121">
        <v>0.375</v>
      </c>
      <c r="G15" s="121">
        <v>0.3</v>
      </c>
      <c r="H15" s="121">
        <v>0.27500000000000002</v>
      </c>
      <c r="I15" s="121">
        <v>0.25</v>
      </c>
    </row>
    <row r="16" spans="1:13" x14ac:dyDescent="0.25">
      <c r="A16" s="111">
        <v>10</v>
      </c>
      <c r="B16" s="111">
        <v>70</v>
      </c>
      <c r="C16" s="121">
        <v>0.22500000000000001</v>
      </c>
      <c r="D16" s="121">
        <v>0.2</v>
      </c>
      <c r="E16" s="115">
        <v>0.22500000000000001</v>
      </c>
      <c r="F16" s="121">
        <v>0.3</v>
      </c>
      <c r="G16" s="121">
        <v>0.22500000000000001</v>
      </c>
      <c r="H16" s="121">
        <v>0.25</v>
      </c>
      <c r="I16" s="121">
        <v>0.3</v>
      </c>
    </row>
    <row r="17" spans="1:9" x14ac:dyDescent="0.25">
      <c r="A17" s="111">
        <v>10</v>
      </c>
      <c r="B17" s="111">
        <v>75</v>
      </c>
      <c r="C17" s="121">
        <v>1</v>
      </c>
      <c r="D17" s="121">
        <v>1</v>
      </c>
      <c r="E17" s="115">
        <v>1</v>
      </c>
      <c r="F17" s="123">
        <v>1</v>
      </c>
      <c r="G17" s="123">
        <v>1</v>
      </c>
      <c r="H17" s="121">
        <v>1</v>
      </c>
      <c r="I17" s="121">
        <v>1</v>
      </c>
    </row>
    <row r="18" spans="1:9" x14ac:dyDescent="0.25">
      <c r="A18" s="110">
        <v>15</v>
      </c>
      <c r="B18" s="110">
        <v>50</v>
      </c>
      <c r="C18" s="119">
        <v>0</v>
      </c>
      <c r="D18" s="119">
        <v>0</v>
      </c>
      <c r="E18" s="119">
        <v>0</v>
      </c>
      <c r="F18" s="119">
        <v>0</v>
      </c>
      <c r="G18" s="119">
        <v>0</v>
      </c>
      <c r="H18" s="119">
        <v>0</v>
      </c>
      <c r="I18" s="116">
        <v>0.09</v>
      </c>
    </row>
    <row r="19" spans="1:9" x14ac:dyDescent="0.25">
      <c r="A19" s="110">
        <v>15</v>
      </c>
      <c r="B19" s="110">
        <v>55</v>
      </c>
      <c r="C19" s="119">
        <v>0</v>
      </c>
      <c r="D19" s="119">
        <v>0</v>
      </c>
      <c r="E19" s="119">
        <v>0</v>
      </c>
      <c r="F19" s="119">
        <v>0</v>
      </c>
      <c r="G19" s="119">
        <v>0</v>
      </c>
      <c r="H19" s="119">
        <v>0</v>
      </c>
      <c r="I19" s="116">
        <v>0.5</v>
      </c>
    </row>
    <row r="20" spans="1:9" x14ac:dyDescent="0.25">
      <c r="A20" s="110">
        <v>15</v>
      </c>
      <c r="B20" s="110">
        <v>60</v>
      </c>
      <c r="C20" s="116">
        <v>8.5000000000000006E-2</v>
      </c>
      <c r="D20" s="116">
        <v>9.5000000000000001E-2</v>
      </c>
      <c r="E20" s="114">
        <v>0.12</v>
      </c>
      <c r="F20" s="114">
        <v>0.13500000000000001</v>
      </c>
      <c r="G20" s="110">
        <v>0.09</v>
      </c>
      <c r="H20" s="110">
        <v>0.11</v>
      </c>
      <c r="I20" s="116">
        <v>0.2</v>
      </c>
    </row>
    <row r="21" spans="1:9" x14ac:dyDescent="0.25">
      <c r="A21" s="110">
        <v>15</v>
      </c>
      <c r="B21" s="110">
        <v>65</v>
      </c>
      <c r="C21" s="116">
        <v>0.27500000000000002</v>
      </c>
      <c r="D21" s="116">
        <v>0.3</v>
      </c>
      <c r="E21" s="114">
        <v>0.32500000000000001</v>
      </c>
      <c r="F21" s="114">
        <v>0.375</v>
      </c>
      <c r="G21" s="110">
        <v>0.3</v>
      </c>
      <c r="H21" s="110">
        <v>0.27</v>
      </c>
      <c r="I21" s="116">
        <v>0.25</v>
      </c>
    </row>
    <row r="22" spans="1:9" x14ac:dyDescent="0.25">
      <c r="A22" s="110">
        <v>15</v>
      </c>
      <c r="B22" s="110">
        <v>70</v>
      </c>
      <c r="C22" s="116">
        <v>0.22500000000000001</v>
      </c>
      <c r="D22" s="116">
        <v>0.2</v>
      </c>
      <c r="E22" s="114">
        <v>0.22500000000000001</v>
      </c>
      <c r="F22" s="114">
        <v>0.3</v>
      </c>
      <c r="G22" s="110">
        <v>0.22500000000000001</v>
      </c>
      <c r="H22" s="110">
        <v>0.25</v>
      </c>
      <c r="I22" s="116">
        <v>0.3</v>
      </c>
    </row>
    <row r="23" spans="1:9" x14ac:dyDescent="0.25">
      <c r="A23" s="110">
        <v>15</v>
      </c>
      <c r="B23" s="110">
        <v>75</v>
      </c>
      <c r="C23" s="116">
        <v>1</v>
      </c>
      <c r="D23" s="116">
        <v>1</v>
      </c>
      <c r="E23" s="114">
        <v>1</v>
      </c>
      <c r="F23" s="114">
        <v>1</v>
      </c>
      <c r="G23" s="110">
        <v>1</v>
      </c>
      <c r="H23" s="110">
        <v>1</v>
      </c>
      <c r="I23" s="116">
        <v>1</v>
      </c>
    </row>
    <row r="24" spans="1:9" x14ac:dyDescent="0.25">
      <c r="A24" s="111">
        <v>20</v>
      </c>
      <c r="B24" s="111">
        <v>50</v>
      </c>
      <c r="C24" s="121">
        <v>3.5000000000000003E-2</v>
      </c>
      <c r="D24" s="121">
        <v>3.5000000000000003E-2</v>
      </c>
      <c r="E24" s="115">
        <v>2.5000000000000001E-2</v>
      </c>
      <c r="F24" s="121">
        <v>3.5000000000000003E-2</v>
      </c>
      <c r="G24" s="111">
        <v>3.5000000000000003E-2</v>
      </c>
      <c r="H24" s="111">
        <v>0.04</v>
      </c>
      <c r="I24" s="121">
        <v>0.09</v>
      </c>
    </row>
    <row r="25" spans="1:9" x14ac:dyDescent="0.25">
      <c r="A25" s="111">
        <v>20</v>
      </c>
      <c r="B25" s="111">
        <v>55</v>
      </c>
      <c r="C25" s="121">
        <v>0.05</v>
      </c>
      <c r="D25" s="121">
        <v>0.05</v>
      </c>
      <c r="E25" s="115">
        <v>4.4999999999999998E-2</v>
      </c>
      <c r="F25" s="121">
        <v>0.06</v>
      </c>
      <c r="G25" s="111">
        <v>0.04</v>
      </c>
      <c r="H25" s="111">
        <v>0.05</v>
      </c>
      <c r="I25" s="121">
        <v>0.5</v>
      </c>
    </row>
    <row r="26" spans="1:9" x14ac:dyDescent="0.25">
      <c r="A26" s="111">
        <v>20</v>
      </c>
      <c r="B26" s="111">
        <v>60</v>
      </c>
      <c r="C26" s="121">
        <v>8.5000000000000006E-2</v>
      </c>
      <c r="D26" s="121">
        <v>9.5000000000000001E-2</v>
      </c>
      <c r="E26" s="115">
        <v>0.12</v>
      </c>
      <c r="F26" s="124">
        <v>0.13500000000000001</v>
      </c>
      <c r="G26" s="111">
        <v>0.09</v>
      </c>
      <c r="H26" s="111">
        <v>0.11</v>
      </c>
      <c r="I26" s="121">
        <v>0.2</v>
      </c>
    </row>
    <row r="27" spans="1:9" x14ac:dyDescent="0.25">
      <c r="A27" s="111">
        <v>20</v>
      </c>
      <c r="B27" s="111">
        <v>65</v>
      </c>
      <c r="C27" s="121">
        <v>0.27500000000000002</v>
      </c>
      <c r="D27" s="121">
        <v>0.3</v>
      </c>
      <c r="E27" s="115">
        <v>0.32500000000000001</v>
      </c>
      <c r="F27" s="124">
        <v>0.375</v>
      </c>
      <c r="G27" s="111">
        <v>0.3</v>
      </c>
      <c r="H27" s="111">
        <v>0.27500000000000002</v>
      </c>
      <c r="I27" s="121">
        <v>0.25</v>
      </c>
    </row>
    <row r="28" spans="1:9" x14ac:dyDescent="0.25">
      <c r="A28" s="111">
        <v>20</v>
      </c>
      <c r="B28" s="111">
        <v>70</v>
      </c>
      <c r="C28" s="121">
        <v>0.22500000000000001</v>
      </c>
      <c r="D28" s="121">
        <v>0.2</v>
      </c>
      <c r="E28" s="115">
        <v>0.22500000000000001</v>
      </c>
      <c r="F28" s="124">
        <v>0.3</v>
      </c>
      <c r="G28" s="111">
        <v>0.22500000000000001</v>
      </c>
      <c r="H28" s="111">
        <v>0.25</v>
      </c>
      <c r="I28" s="121">
        <v>0.3</v>
      </c>
    </row>
    <row r="29" spans="1:9" x14ac:dyDescent="0.25">
      <c r="A29" s="111">
        <v>20</v>
      </c>
      <c r="B29" s="111">
        <v>75</v>
      </c>
      <c r="C29" s="121">
        <v>1</v>
      </c>
      <c r="D29" s="121">
        <v>1</v>
      </c>
      <c r="E29" s="115">
        <v>1</v>
      </c>
      <c r="F29" s="122">
        <v>1</v>
      </c>
      <c r="G29" s="111">
        <v>1</v>
      </c>
      <c r="H29" s="111">
        <v>1</v>
      </c>
      <c r="I29" s="121">
        <v>1</v>
      </c>
    </row>
    <row r="30" spans="1:9" x14ac:dyDescent="0.25">
      <c r="A30" s="110">
        <v>25</v>
      </c>
      <c r="B30" s="110">
        <v>50</v>
      </c>
      <c r="C30" s="116">
        <v>0.08</v>
      </c>
      <c r="D30" s="116">
        <v>0.06</v>
      </c>
      <c r="E30" s="118">
        <v>6.5000000000000002E-2</v>
      </c>
      <c r="F30" s="116">
        <v>5.5E-2</v>
      </c>
      <c r="G30" s="116">
        <v>0.08</v>
      </c>
      <c r="H30" s="116">
        <v>5.5E-2</v>
      </c>
      <c r="I30" s="116">
        <v>0.09</v>
      </c>
    </row>
    <row r="31" spans="1:9" x14ac:dyDescent="0.25">
      <c r="A31" s="110">
        <v>25</v>
      </c>
      <c r="B31" s="110">
        <v>55</v>
      </c>
      <c r="C31" s="116">
        <v>0.1</v>
      </c>
      <c r="D31" s="116">
        <v>0.08</v>
      </c>
      <c r="E31" s="114">
        <v>0.09</v>
      </c>
      <c r="F31" s="116">
        <v>9.5000000000000001E-2</v>
      </c>
      <c r="G31" s="116">
        <v>0.1</v>
      </c>
      <c r="H31" s="116">
        <v>0.09</v>
      </c>
      <c r="I31" s="116">
        <v>0.5</v>
      </c>
    </row>
    <row r="32" spans="1:9" x14ac:dyDescent="0.25">
      <c r="A32" s="110">
        <v>25</v>
      </c>
      <c r="B32" s="110">
        <v>60</v>
      </c>
      <c r="C32" s="116">
        <v>0.27500000000000002</v>
      </c>
      <c r="D32" s="116">
        <v>0.25</v>
      </c>
      <c r="E32" s="114">
        <v>0.3</v>
      </c>
      <c r="F32" s="116">
        <v>0.45</v>
      </c>
      <c r="G32" s="116">
        <v>0.22500000000000001</v>
      </c>
      <c r="H32" s="116">
        <v>0.25</v>
      </c>
      <c r="I32" s="116">
        <v>0.2</v>
      </c>
    </row>
    <row r="33" spans="1:9" x14ac:dyDescent="0.25">
      <c r="A33" s="110">
        <v>25</v>
      </c>
      <c r="B33" s="110">
        <v>65</v>
      </c>
      <c r="C33" s="116">
        <v>0.27500000000000002</v>
      </c>
      <c r="D33" s="116">
        <v>0.3</v>
      </c>
      <c r="E33" s="114">
        <v>0.2</v>
      </c>
      <c r="F33" s="116">
        <v>0.35</v>
      </c>
      <c r="G33" s="116">
        <v>0.27500000000000002</v>
      </c>
      <c r="H33" s="116">
        <v>0.35</v>
      </c>
      <c r="I33" s="116">
        <v>0.25</v>
      </c>
    </row>
    <row r="34" spans="1:9" x14ac:dyDescent="0.25">
      <c r="A34" s="110">
        <v>25</v>
      </c>
      <c r="B34" s="110">
        <v>70</v>
      </c>
      <c r="C34" s="116">
        <v>0.22500000000000001</v>
      </c>
      <c r="D34" s="116">
        <v>0.2</v>
      </c>
      <c r="E34" s="114">
        <v>0.22500000000000001</v>
      </c>
      <c r="F34" s="116">
        <v>0.3</v>
      </c>
      <c r="G34" s="116">
        <v>0.22500000000000001</v>
      </c>
      <c r="H34" s="116">
        <v>0.25</v>
      </c>
      <c r="I34" s="116">
        <v>0.3</v>
      </c>
    </row>
    <row r="35" spans="1:9" x14ac:dyDescent="0.25">
      <c r="A35" s="110">
        <v>25</v>
      </c>
      <c r="B35" s="110">
        <v>75</v>
      </c>
      <c r="C35" s="116">
        <v>1</v>
      </c>
      <c r="D35" s="116">
        <v>1</v>
      </c>
      <c r="E35" s="114">
        <v>1</v>
      </c>
      <c r="F35" s="117">
        <v>1</v>
      </c>
      <c r="G35" s="117">
        <v>1</v>
      </c>
      <c r="H35" s="116">
        <v>1</v>
      </c>
      <c r="I35" s="116">
        <v>1</v>
      </c>
    </row>
    <row r="36" spans="1:9" x14ac:dyDescent="0.25">
      <c r="A36" s="111">
        <v>30</v>
      </c>
      <c r="B36" s="111">
        <v>50</v>
      </c>
      <c r="C36" s="121">
        <v>0.35</v>
      </c>
      <c r="D36" s="121">
        <v>0.4</v>
      </c>
      <c r="E36" s="122">
        <v>0.3</v>
      </c>
      <c r="F36" s="121">
        <v>0.27500000000000002</v>
      </c>
      <c r="G36" s="121">
        <v>0.3</v>
      </c>
      <c r="H36" s="121">
        <v>0.32500000000000001</v>
      </c>
      <c r="I36" s="121">
        <v>0.6</v>
      </c>
    </row>
    <row r="37" spans="1:9" x14ac:dyDescent="0.25">
      <c r="A37" s="111">
        <v>30</v>
      </c>
      <c r="B37" s="111">
        <v>55</v>
      </c>
      <c r="C37" s="121">
        <v>0.35</v>
      </c>
      <c r="D37" s="121">
        <v>0.32500000000000001</v>
      </c>
      <c r="E37" s="115">
        <v>0.32500000000000001</v>
      </c>
      <c r="F37" s="121">
        <v>0.4</v>
      </c>
      <c r="G37" s="121">
        <v>0.25</v>
      </c>
      <c r="H37" s="121">
        <v>0.22500000000000001</v>
      </c>
      <c r="I37" s="121">
        <v>0.5</v>
      </c>
    </row>
    <row r="38" spans="1:9" x14ac:dyDescent="0.25">
      <c r="A38" s="111">
        <v>30</v>
      </c>
      <c r="B38" s="111">
        <v>60</v>
      </c>
      <c r="C38" s="121">
        <v>0.3</v>
      </c>
      <c r="D38" s="121">
        <v>0.3</v>
      </c>
      <c r="E38" s="115">
        <v>0.25</v>
      </c>
      <c r="F38" s="121">
        <v>0.5</v>
      </c>
      <c r="G38" s="121">
        <v>0.25</v>
      </c>
      <c r="H38" s="121">
        <v>0.25</v>
      </c>
      <c r="I38" s="121">
        <v>0.5</v>
      </c>
    </row>
    <row r="39" spans="1:9" x14ac:dyDescent="0.25">
      <c r="A39" s="111">
        <v>30</v>
      </c>
      <c r="B39" s="111">
        <v>65</v>
      </c>
      <c r="C39" s="121">
        <v>0.27500000000000002</v>
      </c>
      <c r="D39" s="121">
        <v>0.3</v>
      </c>
      <c r="E39" s="115">
        <v>0.2</v>
      </c>
      <c r="F39" s="121">
        <v>0.35</v>
      </c>
      <c r="G39" s="121">
        <v>0.27500000000000002</v>
      </c>
      <c r="H39" s="121">
        <v>0.35</v>
      </c>
      <c r="I39" s="121">
        <v>0.25</v>
      </c>
    </row>
    <row r="40" spans="1:9" x14ac:dyDescent="0.25">
      <c r="A40" s="111">
        <v>30</v>
      </c>
      <c r="B40" s="111">
        <v>70</v>
      </c>
      <c r="C40" s="121">
        <v>0.22500000000000001</v>
      </c>
      <c r="D40" s="121">
        <v>0.2</v>
      </c>
      <c r="E40" s="115">
        <v>0.22500000000000001</v>
      </c>
      <c r="F40" s="121">
        <v>0.3</v>
      </c>
      <c r="G40" s="121">
        <v>0.22500000000000001</v>
      </c>
      <c r="H40" s="121">
        <v>0.25</v>
      </c>
      <c r="I40" s="121">
        <v>0.3</v>
      </c>
    </row>
    <row r="41" spans="1:9" x14ac:dyDescent="0.25">
      <c r="A41" s="111">
        <v>30</v>
      </c>
      <c r="B41" s="111">
        <v>75</v>
      </c>
      <c r="C41" s="121">
        <v>1</v>
      </c>
      <c r="D41" s="121">
        <v>1</v>
      </c>
      <c r="E41" s="115">
        <v>1</v>
      </c>
      <c r="F41" s="123">
        <v>1</v>
      </c>
      <c r="G41" s="123">
        <v>1</v>
      </c>
      <c r="H41" s="121">
        <v>1</v>
      </c>
      <c r="I41" s="121">
        <v>1</v>
      </c>
    </row>
    <row r="42" spans="1:9" x14ac:dyDescent="0.25">
      <c r="A42" s="110">
        <v>35</v>
      </c>
      <c r="B42" s="110">
        <v>50</v>
      </c>
      <c r="C42" s="116">
        <v>0.2</v>
      </c>
      <c r="D42" s="116">
        <v>0.3</v>
      </c>
      <c r="E42" s="118">
        <v>0.3</v>
      </c>
      <c r="F42" s="116">
        <v>0.27500000000000002</v>
      </c>
      <c r="G42" s="116">
        <v>0.15</v>
      </c>
      <c r="H42" s="116">
        <v>0.22500000000000001</v>
      </c>
      <c r="I42" s="116">
        <v>0.6</v>
      </c>
    </row>
    <row r="43" spans="1:9" x14ac:dyDescent="0.25">
      <c r="A43" s="110">
        <v>35</v>
      </c>
      <c r="B43" s="110">
        <v>55</v>
      </c>
      <c r="C43" s="116">
        <v>0.2</v>
      </c>
      <c r="D43" s="116">
        <v>0.22500000000000001</v>
      </c>
      <c r="E43" s="114">
        <v>0.25</v>
      </c>
      <c r="F43" s="116">
        <v>0.3</v>
      </c>
      <c r="G43" s="116">
        <v>0.2</v>
      </c>
      <c r="H43" s="116">
        <v>0.22500000000000001</v>
      </c>
      <c r="I43" s="116">
        <v>0.5</v>
      </c>
    </row>
    <row r="44" spans="1:9" x14ac:dyDescent="0.25">
      <c r="A44" s="110">
        <v>35</v>
      </c>
      <c r="B44" s="110">
        <v>60</v>
      </c>
      <c r="C44" s="116">
        <v>0.22500000000000001</v>
      </c>
      <c r="D44" s="116">
        <v>0.2</v>
      </c>
      <c r="E44" s="114">
        <v>0.25</v>
      </c>
      <c r="F44" s="116">
        <v>0.32500000000000001</v>
      </c>
      <c r="G44" s="116">
        <v>0.25</v>
      </c>
      <c r="H44" s="116">
        <v>0.25</v>
      </c>
      <c r="I44" s="116">
        <v>0.5</v>
      </c>
    </row>
    <row r="45" spans="1:9" x14ac:dyDescent="0.25">
      <c r="A45" s="110">
        <v>35</v>
      </c>
      <c r="B45" s="110">
        <v>65</v>
      </c>
      <c r="C45" s="116">
        <v>0.27500000000000002</v>
      </c>
      <c r="D45" s="116">
        <v>0.3</v>
      </c>
      <c r="E45" s="114">
        <v>0.2</v>
      </c>
      <c r="F45" s="116">
        <v>0.35</v>
      </c>
      <c r="G45" s="116">
        <v>0.27500000000000002</v>
      </c>
      <c r="H45" s="116">
        <v>0.35</v>
      </c>
      <c r="I45" s="116">
        <v>0.25</v>
      </c>
    </row>
    <row r="46" spans="1:9" x14ac:dyDescent="0.25">
      <c r="A46" s="110">
        <v>35</v>
      </c>
      <c r="B46" s="110">
        <v>70</v>
      </c>
      <c r="C46" s="116">
        <v>0.22500000000000001</v>
      </c>
      <c r="D46" s="116">
        <v>0.2</v>
      </c>
      <c r="E46" s="114">
        <v>0.22500000000000001</v>
      </c>
      <c r="F46" s="116">
        <v>0.3</v>
      </c>
      <c r="G46" s="116">
        <v>0.22500000000000001</v>
      </c>
      <c r="H46" s="116">
        <v>0.25</v>
      </c>
      <c r="I46" s="116">
        <v>0.3</v>
      </c>
    </row>
    <row r="47" spans="1:9" x14ac:dyDescent="0.25">
      <c r="A47" s="110">
        <v>35</v>
      </c>
      <c r="B47" s="110">
        <v>75</v>
      </c>
      <c r="C47" s="116">
        <v>1</v>
      </c>
      <c r="D47" s="116">
        <v>1</v>
      </c>
      <c r="E47" s="114">
        <v>1</v>
      </c>
      <c r="F47" s="117">
        <v>1</v>
      </c>
      <c r="G47" s="117">
        <v>1</v>
      </c>
      <c r="H47" s="116">
        <v>1</v>
      </c>
      <c r="I47" s="116">
        <v>1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C9"/>
  <sheetViews>
    <sheetView workbookViewId="0">
      <selection activeCell="C12" sqref="C12"/>
    </sheetView>
  </sheetViews>
  <sheetFormatPr defaultRowHeight="15" x14ac:dyDescent="0.25"/>
  <cols>
    <col min="1" max="1" width="30.5703125" customWidth="1"/>
    <col min="2" max="3" width="24" customWidth="1"/>
  </cols>
  <sheetData>
    <row r="1" spans="1:3" x14ac:dyDescent="0.25">
      <c r="A1" s="19" t="s">
        <v>8</v>
      </c>
    </row>
    <row r="2" spans="1:3" x14ac:dyDescent="0.25">
      <c r="A2" s="2"/>
      <c r="B2" s="6"/>
    </row>
    <row r="3" spans="1:3" x14ac:dyDescent="0.25">
      <c r="A3" s="2"/>
    </row>
    <row r="4" spans="1:3" x14ac:dyDescent="0.25">
      <c r="A4" s="2"/>
      <c r="B4" s="173" t="s">
        <v>106</v>
      </c>
      <c r="C4" s="173"/>
    </row>
    <row r="5" spans="1:3" x14ac:dyDescent="0.25">
      <c r="A5" s="10"/>
      <c r="B5" s="45" t="s">
        <v>141</v>
      </c>
      <c r="C5" s="45" t="s">
        <v>142</v>
      </c>
    </row>
    <row r="6" spans="1:3" ht="61.5" customHeight="1" x14ac:dyDescent="0.25">
      <c r="A6" s="45" t="s">
        <v>105</v>
      </c>
      <c r="B6" s="181" t="s">
        <v>150</v>
      </c>
      <c r="C6" s="181"/>
    </row>
    <row r="7" spans="1:3" ht="120" customHeight="1" x14ac:dyDescent="0.25">
      <c r="A7" s="48" t="s">
        <v>59</v>
      </c>
      <c r="B7" s="171" t="s">
        <v>223</v>
      </c>
      <c r="C7" s="61" t="s">
        <v>151</v>
      </c>
    </row>
    <row r="8" spans="1:3" ht="48" customHeight="1" x14ac:dyDescent="0.25">
      <c r="A8" s="48" t="s">
        <v>109</v>
      </c>
      <c r="B8" s="179"/>
      <c r="C8" s="179"/>
    </row>
    <row r="9" spans="1:3" ht="70.5" customHeight="1" x14ac:dyDescent="0.25">
      <c r="A9" s="49" t="s">
        <v>110</v>
      </c>
      <c r="B9" s="180" t="s">
        <v>152</v>
      </c>
      <c r="C9" s="180"/>
    </row>
  </sheetData>
  <mergeCells count="4">
    <mergeCell ref="B8:C8"/>
    <mergeCell ref="B9:C9"/>
    <mergeCell ref="B4:C4"/>
    <mergeCell ref="B6:C6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21"/>
  <sheetViews>
    <sheetView tabSelected="1" workbookViewId="0">
      <selection activeCell="D26" sqref="D26"/>
    </sheetView>
  </sheetViews>
  <sheetFormatPr defaultRowHeight="15" x14ac:dyDescent="0.25"/>
  <cols>
    <col min="1" max="1" width="12.28515625" customWidth="1"/>
    <col min="2" max="7" width="19.42578125" style="24" customWidth="1"/>
    <col min="8" max="9" width="18.85546875" customWidth="1"/>
    <col min="10" max="10" width="17.140625" customWidth="1"/>
    <col min="12" max="12" width="15.140625" customWidth="1"/>
  </cols>
  <sheetData>
    <row r="1" spans="1:9" x14ac:dyDescent="0.25">
      <c r="A1" s="19" t="s">
        <v>8</v>
      </c>
    </row>
    <row r="2" spans="1:9" x14ac:dyDescent="0.25">
      <c r="A2" s="6" t="s">
        <v>46</v>
      </c>
      <c r="B2" s="9" t="s">
        <v>50</v>
      </c>
    </row>
    <row r="3" spans="1:9" x14ac:dyDescent="0.25">
      <c r="A3" s="6" t="s">
        <v>47</v>
      </c>
      <c r="B3" s="9" t="s">
        <v>169</v>
      </c>
    </row>
    <row r="5" spans="1:9" ht="24.95" customHeight="1" x14ac:dyDescent="0.25">
      <c r="A5" s="182" t="s">
        <v>125</v>
      </c>
      <c r="B5" s="183" t="s">
        <v>128</v>
      </c>
      <c r="C5" s="183"/>
      <c r="D5" s="183" t="s">
        <v>126</v>
      </c>
      <c r="E5" s="183"/>
      <c r="F5" s="183" t="s">
        <v>129</v>
      </c>
      <c r="G5" s="183"/>
      <c r="H5" s="183" t="s">
        <v>165</v>
      </c>
      <c r="I5" s="183"/>
    </row>
    <row r="6" spans="1:9" ht="12.95" customHeight="1" x14ac:dyDescent="0.25">
      <c r="A6" s="182"/>
      <c r="B6" s="184" t="s">
        <v>166</v>
      </c>
      <c r="C6" s="184"/>
      <c r="D6" s="125" t="s">
        <v>167</v>
      </c>
      <c r="E6" s="125" t="s">
        <v>168</v>
      </c>
      <c r="F6" s="126" t="s">
        <v>167</v>
      </c>
      <c r="G6" s="125" t="s">
        <v>168</v>
      </c>
      <c r="H6" s="125" t="s">
        <v>167</v>
      </c>
      <c r="I6" s="127" t="s">
        <v>168</v>
      </c>
    </row>
    <row r="7" spans="1:9" ht="12.95" customHeight="1" x14ac:dyDescent="0.25">
      <c r="A7" s="136" t="s">
        <v>130</v>
      </c>
      <c r="B7" s="137" t="s">
        <v>204</v>
      </c>
      <c r="C7" s="137" t="s">
        <v>205</v>
      </c>
      <c r="D7" s="137" t="s">
        <v>206</v>
      </c>
      <c r="E7" s="137" t="s">
        <v>207</v>
      </c>
      <c r="F7" s="137" t="s">
        <v>208</v>
      </c>
      <c r="G7" s="137" t="s">
        <v>209</v>
      </c>
      <c r="H7" s="137" t="s">
        <v>210</v>
      </c>
      <c r="I7" s="137" t="s">
        <v>211</v>
      </c>
    </row>
    <row r="8" spans="1:9" ht="12.95" customHeight="1" x14ac:dyDescent="0.25">
      <c r="A8" s="128">
        <v>0</v>
      </c>
      <c r="B8" s="129">
        <v>0.18</v>
      </c>
      <c r="C8" s="129">
        <v>0.19500000000000001</v>
      </c>
      <c r="D8" s="129">
        <v>0.19</v>
      </c>
      <c r="E8" s="129">
        <v>0.17</v>
      </c>
      <c r="F8" s="130">
        <v>0.13</v>
      </c>
      <c r="G8" s="129">
        <v>0.13</v>
      </c>
      <c r="H8" s="131">
        <v>0.19</v>
      </c>
      <c r="I8" s="131">
        <v>0.16500000000000001</v>
      </c>
    </row>
    <row r="9" spans="1:9" ht="12.95" customHeight="1" x14ac:dyDescent="0.25">
      <c r="A9" s="132">
        <v>1</v>
      </c>
      <c r="B9" s="133">
        <v>0.155</v>
      </c>
      <c r="C9" s="133">
        <v>0.17</v>
      </c>
      <c r="D9" s="133">
        <v>0.16</v>
      </c>
      <c r="E9" s="133">
        <v>0.14499999999999999</v>
      </c>
      <c r="F9" s="134">
        <v>0.1</v>
      </c>
      <c r="G9" s="133">
        <v>0.1</v>
      </c>
      <c r="H9" s="135">
        <v>0.16</v>
      </c>
      <c r="I9" s="135">
        <v>0.13500000000000001</v>
      </c>
    </row>
    <row r="10" spans="1:9" ht="12" customHeight="1" x14ac:dyDescent="0.25">
      <c r="A10" s="132">
        <v>2</v>
      </c>
      <c r="B10" s="133">
        <v>0.13</v>
      </c>
      <c r="C10" s="133">
        <v>0.14499999999999999</v>
      </c>
      <c r="D10" s="133">
        <v>0.14000000000000001</v>
      </c>
      <c r="E10" s="133">
        <v>0.13500000000000001</v>
      </c>
      <c r="F10" s="134">
        <v>0.09</v>
      </c>
      <c r="G10" s="133">
        <v>0.09</v>
      </c>
      <c r="H10" s="135">
        <v>0.13</v>
      </c>
      <c r="I10" s="135">
        <v>0.12</v>
      </c>
    </row>
    <row r="11" spans="1:9" ht="12" customHeight="1" x14ac:dyDescent="0.25">
      <c r="A11" s="132">
        <v>3</v>
      </c>
      <c r="B11" s="133">
        <v>0.11</v>
      </c>
      <c r="C11" s="133">
        <v>0.115</v>
      </c>
      <c r="D11" s="133">
        <v>0.12</v>
      </c>
      <c r="E11" s="133">
        <v>0.12</v>
      </c>
      <c r="F11" s="134">
        <v>0.06</v>
      </c>
      <c r="G11" s="133">
        <v>0.06</v>
      </c>
      <c r="H11" s="135">
        <v>0.115</v>
      </c>
      <c r="I11" s="135">
        <v>0.1</v>
      </c>
    </row>
    <row r="12" spans="1:9" ht="15" customHeight="1" x14ac:dyDescent="0.25">
      <c r="A12" s="132">
        <v>4</v>
      </c>
      <c r="B12" s="133">
        <v>0.09</v>
      </c>
      <c r="C12" s="133">
        <v>0.1</v>
      </c>
      <c r="D12" s="133">
        <v>9.5000000000000001E-2</v>
      </c>
      <c r="E12" s="133">
        <v>0.1</v>
      </c>
      <c r="F12" s="134">
        <v>0.06</v>
      </c>
      <c r="G12" s="133">
        <v>0.06</v>
      </c>
      <c r="H12" s="135">
        <v>0.1</v>
      </c>
      <c r="I12" s="135">
        <v>8.5000000000000006E-2</v>
      </c>
    </row>
    <row r="17" spans="2:4" x14ac:dyDescent="0.25">
      <c r="B17" s="129">
        <v>0.18</v>
      </c>
      <c r="C17" s="187">
        <f>1-B17</f>
        <v>0.82000000000000006</v>
      </c>
    </row>
    <row r="18" spans="2:4" x14ac:dyDescent="0.25">
      <c r="B18" s="133">
        <v>0.155</v>
      </c>
      <c r="C18" s="187">
        <f t="shared" ref="C18:C21" si="0">1-B18</f>
        <v>0.84499999999999997</v>
      </c>
      <c r="D18" s="24">
        <f>C18*C17</f>
        <v>0.69290000000000007</v>
      </c>
    </row>
    <row r="19" spans="2:4" x14ac:dyDescent="0.25">
      <c r="B19" s="133">
        <v>0.13</v>
      </c>
      <c r="C19" s="187">
        <f t="shared" si="0"/>
        <v>0.87</v>
      </c>
      <c r="D19" s="59">
        <f t="shared" ref="D19:D21" si="1">C19*C18</f>
        <v>0.73514999999999997</v>
      </c>
    </row>
    <row r="20" spans="2:4" x14ac:dyDescent="0.25">
      <c r="B20" s="133">
        <v>0.11</v>
      </c>
      <c r="C20" s="187">
        <f t="shared" si="0"/>
        <v>0.89</v>
      </c>
      <c r="D20" s="59">
        <f t="shared" si="1"/>
        <v>0.77429999999999999</v>
      </c>
    </row>
    <row r="21" spans="2:4" x14ac:dyDescent="0.25">
      <c r="B21" s="133">
        <v>0.09</v>
      </c>
      <c r="C21" s="187">
        <f t="shared" si="0"/>
        <v>0.91</v>
      </c>
      <c r="D21" s="59">
        <f t="shared" si="1"/>
        <v>0.80990000000000006</v>
      </c>
    </row>
  </sheetData>
  <mergeCells count="6">
    <mergeCell ref="A5:A6"/>
    <mergeCell ref="B5:C5"/>
    <mergeCell ref="D5:E5"/>
    <mergeCell ref="F5:G5"/>
    <mergeCell ref="H5:I5"/>
    <mergeCell ref="B6:C6"/>
  </mergeCells>
  <hyperlinks>
    <hyperlink ref="A1" location="TOC!A1" display="TOC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I25" sqref="I25"/>
    </sheetView>
  </sheetViews>
  <sheetFormatPr defaultRowHeight="15" x14ac:dyDescent="0.25"/>
  <cols>
    <col min="1" max="1" width="12.28515625" customWidth="1"/>
    <col min="2" max="7" width="19.42578125" style="59" customWidth="1"/>
    <col min="8" max="9" width="22.5703125" customWidth="1"/>
    <col min="10" max="10" width="17.140625" customWidth="1"/>
    <col min="12" max="12" width="15.140625" customWidth="1"/>
  </cols>
  <sheetData>
    <row r="1" spans="1:9" x14ac:dyDescent="0.25">
      <c r="A1" s="19" t="s">
        <v>8</v>
      </c>
    </row>
    <row r="2" spans="1:9" x14ac:dyDescent="0.25">
      <c r="A2" s="6" t="s">
        <v>46</v>
      </c>
      <c r="B2" s="58" t="s">
        <v>50</v>
      </c>
    </row>
    <row r="3" spans="1:9" x14ac:dyDescent="0.25">
      <c r="A3" s="6" t="s">
        <v>47</v>
      </c>
      <c r="B3" s="58" t="s">
        <v>113</v>
      </c>
    </row>
    <row r="7" spans="1:9" x14ac:dyDescent="0.25">
      <c r="A7" s="138" t="s">
        <v>49</v>
      </c>
      <c r="B7" s="139" t="s">
        <v>212</v>
      </c>
      <c r="C7" s="139" t="s">
        <v>213</v>
      </c>
      <c r="D7" s="139" t="s">
        <v>214</v>
      </c>
      <c r="E7" s="139" t="s">
        <v>215</v>
      </c>
      <c r="F7" s="139" t="s">
        <v>216</v>
      </c>
      <c r="G7" s="139" t="s">
        <v>217</v>
      </c>
      <c r="H7" s="139" t="s">
        <v>218</v>
      </c>
      <c r="I7" s="139" t="s">
        <v>219</v>
      </c>
    </row>
    <row r="8" spans="1:9" x14ac:dyDescent="0.25">
      <c r="A8" s="140">
        <v>25</v>
      </c>
      <c r="B8" s="141">
        <v>0.08</v>
      </c>
      <c r="C8" s="142">
        <v>0.11</v>
      </c>
      <c r="D8" s="141">
        <v>0.08</v>
      </c>
      <c r="E8" s="142">
        <v>0.09</v>
      </c>
      <c r="F8" s="143">
        <v>0.08</v>
      </c>
      <c r="G8" s="144">
        <v>0.12</v>
      </c>
      <c r="H8" s="143">
        <v>0.04</v>
      </c>
      <c r="I8" s="144">
        <v>0.04</v>
      </c>
    </row>
    <row r="9" spans="1:9" x14ac:dyDescent="0.25">
      <c r="A9" s="140">
        <v>30</v>
      </c>
      <c r="B9" s="145">
        <v>7.0000000000000007E-2</v>
      </c>
      <c r="C9" s="146">
        <v>8.5000000000000006E-2</v>
      </c>
      <c r="D9" s="145">
        <v>7.0000000000000007E-2</v>
      </c>
      <c r="E9" s="146">
        <v>7.4999999999999997E-2</v>
      </c>
      <c r="F9" s="147">
        <v>0.06</v>
      </c>
      <c r="G9" s="148">
        <v>7.0000000000000007E-2</v>
      </c>
      <c r="H9" s="147">
        <v>3.5000000000000003E-2</v>
      </c>
      <c r="I9" s="148">
        <v>3.5000000000000003E-2</v>
      </c>
    </row>
    <row r="10" spans="1:9" x14ac:dyDescent="0.25">
      <c r="A10" s="140">
        <v>35</v>
      </c>
      <c r="B10" s="145">
        <v>5.2499999999999998E-2</v>
      </c>
      <c r="C10" s="146">
        <v>0.06</v>
      </c>
      <c r="D10" s="145">
        <v>4.4999999999999998E-2</v>
      </c>
      <c r="E10" s="146">
        <v>4.4999999999999998E-2</v>
      </c>
      <c r="F10" s="147">
        <v>4.4999999999999998E-2</v>
      </c>
      <c r="G10" s="148">
        <v>4.4999999999999998E-2</v>
      </c>
      <c r="H10" s="147">
        <v>0.03</v>
      </c>
      <c r="I10" s="148">
        <v>0.03</v>
      </c>
    </row>
    <row r="11" spans="1:9" x14ac:dyDescent="0.25">
      <c r="A11" s="140">
        <v>40</v>
      </c>
      <c r="B11" s="145">
        <v>0.04</v>
      </c>
      <c r="C11" s="146">
        <v>4.4999999999999998E-2</v>
      </c>
      <c r="D11" s="145">
        <v>3.5000000000000003E-2</v>
      </c>
      <c r="E11" s="146">
        <v>3.4000000000000002E-2</v>
      </c>
      <c r="F11" s="147">
        <v>0.04</v>
      </c>
      <c r="G11" s="148">
        <v>0.04</v>
      </c>
      <c r="H11" s="147">
        <v>0.03</v>
      </c>
      <c r="I11" s="148">
        <v>0.03</v>
      </c>
    </row>
    <row r="12" spans="1:9" x14ac:dyDescent="0.25">
      <c r="A12" s="140">
        <v>45</v>
      </c>
      <c r="B12" s="145">
        <v>3.5000000000000003E-2</v>
      </c>
      <c r="C12" s="146">
        <v>3.7499999999999999E-2</v>
      </c>
      <c r="D12" s="145">
        <v>3.2500000000000001E-2</v>
      </c>
      <c r="E12" s="146">
        <v>3.2500000000000001E-2</v>
      </c>
      <c r="F12" s="147">
        <v>0.04</v>
      </c>
      <c r="G12" s="148">
        <v>3.7499999999999999E-2</v>
      </c>
      <c r="H12" s="147">
        <v>0.04</v>
      </c>
      <c r="I12" s="148">
        <v>0.04</v>
      </c>
    </row>
    <row r="13" spans="1:9" x14ac:dyDescent="0.25">
      <c r="A13" s="140">
        <v>50</v>
      </c>
      <c r="B13" s="145">
        <v>3.5000000000000003E-2</v>
      </c>
      <c r="C13" s="146">
        <v>3.7499999999999999E-2</v>
      </c>
      <c r="D13" s="145">
        <v>3.2500000000000001E-2</v>
      </c>
      <c r="E13" s="146">
        <v>3.2500000000000001E-2</v>
      </c>
      <c r="F13" s="147">
        <v>0.04</v>
      </c>
      <c r="G13" s="148">
        <v>3.7499999999999999E-2</v>
      </c>
      <c r="H13" s="147">
        <v>0.04</v>
      </c>
      <c r="I13" s="148">
        <v>0.04</v>
      </c>
    </row>
    <row r="14" spans="1:9" x14ac:dyDescent="0.25">
      <c r="A14" s="140">
        <v>55</v>
      </c>
      <c r="B14" s="145">
        <v>3.5000000000000003E-2</v>
      </c>
      <c r="C14" s="146">
        <v>3.7499999999999999E-2</v>
      </c>
      <c r="D14" s="145">
        <v>3.2500000000000001E-2</v>
      </c>
      <c r="E14" s="146">
        <v>3.2500000000000001E-2</v>
      </c>
      <c r="F14" s="147">
        <v>0.04</v>
      </c>
      <c r="G14" s="148">
        <v>3.7499999999999999E-2</v>
      </c>
      <c r="H14" s="147">
        <v>0.04</v>
      </c>
      <c r="I14" s="148">
        <v>0.04</v>
      </c>
    </row>
    <row r="15" spans="1:9" x14ac:dyDescent="0.25">
      <c r="A15" s="140">
        <v>60</v>
      </c>
      <c r="B15" s="145">
        <v>3.5000000000000003E-2</v>
      </c>
      <c r="C15" s="146">
        <v>3.7499999999999999E-2</v>
      </c>
      <c r="D15" s="145">
        <v>3.2500000000000001E-2</v>
      </c>
      <c r="E15" s="146">
        <v>3.2500000000000001E-2</v>
      </c>
      <c r="F15" s="147">
        <v>0.04</v>
      </c>
      <c r="G15" s="148">
        <v>3.7499999999999999E-2</v>
      </c>
      <c r="H15" s="147">
        <v>0.04</v>
      </c>
      <c r="I15" s="148">
        <v>0.04</v>
      </c>
    </row>
    <row r="16" spans="1:9" x14ac:dyDescent="0.25">
      <c r="A16" s="66"/>
      <c r="B16" s="60"/>
      <c r="C16" s="60"/>
      <c r="D16" s="60"/>
      <c r="E16" s="60"/>
      <c r="F16" s="60"/>
      <c r="G16" s="60"/>
      <c r="H16" s="60"/>
      <c r="I16" s="60"/>
    </row>
    <row r="17" spans="1:9" x14ac:dyDescent="0.25">
      <c r="A17" s="66"/>
      <c r="B17" s="60"/>
      <c r="C17" s="60"/>
      <c r="D17" s="60"/>
      <c r="E17" s="60"/>
      <c r="F17" s="60"/>
      <c r="G17" s="60"/>
      <c r="H17" s="60"/>
      <c r="I17" s="60"/>
    </row>
  </sheetData>
  <hyperlinks>
    <hyperlink ref="A1" location="TOC!A1" display="TOC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9"/>
  <sheetViews>
    <sheetView workbookViewId="0">
      <selection activeCell="E20" sqref="E20"/>
    </sheetView>
  </sheetViews>
  <sheetFormatPr defaultRowHeight="15" x14ac:dyDescent="0.25"/>
  <cols>
    <col min="1" max="1" width="23.7109375" customWidth="1"/>
    <col min="2" max="2" width="33.7109375" customWidth="1"/>
    <col min="3" max="3" width="44.28515625" customWidth="1"/>
    <col min="4" max="4" width="30" customWidth="1"/>
    <col min="5" max="5" width="28.5703125" customWidth="1"/>
    <col min="6" max="6" width="30" customWidth="1"/>
    <col min="7" max="7" width="33.140625" customWidth="1"/>
  </cols>
  <sheetData>
    <row r="1" spans="1:3" x14ac:dyDescent="0.25">
      <c r="A1" s="19" t="s">
        <v>8</v>
      </c>
    </row>
    <row r="4" spans="1:3" ht="40.5" customHeight="1" x14ac:dyDescent="0.25">
      <c r="A4" s="2"/>
      <c r="B4" s="173" t="s">
        <v>106</v>
      </c>
      <c r="C4" s="173"/>
    </row>
    <row r="5" spans="1:3" ht="40.5" customHeight="1" x14ac:dyDescent="0.25">
      <c r="A5" s="10"/>
      <c r="B5" s="45" t="s">
        <v>141</v>
      </c>
      <c r="C5" s="45" t="s">
        <v>142</v>
      </c>
    </row>
    <row r="6" spans="1:3" ht="40.5" customHeight="1" x14ac:dyDescent="0.25">
      <c r="A6" s="45" t="s">
        <v>105</v>
      </c>
      <c r="B6" s="181" t="s">
        <v>153</v>
      </c>
      <c r="C6" s="186"/>
    </row>
    <row r="7" spans="1:3" ht="153" customHeight="1" x14ac:dyDescent="0.25">
      <c r="A7" s="48" t="s">
        <v>59</v>
      </c>
      <c r="B7" s="185"/>
      <c r="C7" s="178"/>
    </row>
    <row r="8" spans="1:3" ht="40.5" customHeight="1" x14ac:dyDescent="0.25">
      <c r="A8" s="48" t="s">
        <v>108</v>
      </c>
      <c r="B8" s="44"/>
      <c r="C8" s="44"/>
    </row>
    <row r="9" spans="1:3" ht="57" customHeight="1" x14ac:dyDescent="0.25">
      <c r="A9" s="107" t="s">
        <v>110</v>
      </c>
      <c r="B9" s="172" t="s">
        <v>154</v>
      </c>
      <c r="C9" s="172"/>
    </row>
  </sheetData>
  <mergeCells count="4">
    <mergeCell ref="B4:C4"/>
    <mergeCell ref="B7:C7"/>
    <mergeCell ref="B6:C6"/>
    <mergeCell ref="B9:C9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J16"/>
  <sheetViews>
    <sheetView workbookViewId="0">
      <selection activeCell="I31" sqref="I31"/>
    </sheetView>
  </sheetViews>
  <sheetFormatPr defaultRowHeight="15" x14ac:dyDescent="0.25"/>
  <cols>
    <col min="1" max="1" width="12.28515625" style="14" customWidth="1"/>
    <col min="2" max="2" width="14.5703125" style="14" customWidth="1"/>
    <col min="3" max="4" width="17.7109375" style="14" customWidth="1"/>
    <col min="5" max="9" width="17.7109375" customWidth="1"/>
  </cols>
  <sheetData>
    <row r="1" spans="1:10" x14ac:dyDescent="0.25">
      <c r="A1" s="22" t="s">
        <v>8</v>
      </c>
      <c r="B1" s="21"/>
      <c r="C1" s="21"/>
      <c r="D1" s="21"/>
    </row>
    <row r="2" spans="1:10" x14ac:dyDescent="0.25">
      <c r="A2" t="s">
        <v>46</v>
      </c>
      <c r="B2" s="14" t="s">
        <v>48</v>
      </c>
    </row>
    <row r="3" spans="1:10" x14ac:dyDescent="0.25">
      <c r="A3" s="33" t="s">
        <v>47</v>
      </c>
      <c r="B3" s="15" t="s">
        <v>137</v>
      </c>
      <c r="C3" s="15"/>
      <c r="D3" s="15"/>
    </row>
    <row r="6" spans="1:10" x14ac:dyDescent="0.25">
      <c r="A6" s="149" t="s">
        <v>49</v>
      </c>
      <c r="B6" s="150" t="s">
        <v>171</v>
      </c>
      <c r="C6" s="150" t="s">
        <v>170</v>
      </c>
      <c r="D6" s="150" t="s">
        <v>172</v>
      </c>
      <c r="E6" s="150" t="s">
        <v>173</v>
      </c>
      <c r="F6" s="150" t="s">
        <v>174</v>
      </c>
      <c r="G6" s="150" t="s">
        <v>175</v>
      </c>
      <c r="H6" s="150" t="s">
        <v>176</v>
      </c>
      <c r="I6" s="150" t="s">
        <v>177</v>
      </c>
      <c r="J6" s="59"/>
    </row>
    <row r="7" spans="1:10" x14ac:dyDescent="0.25">
      <c r="A7" s="140">
        <v>25</v>
      </c>
      <c r="B7" s="142">
        <v>2.0000000000000001E-4</v>
      </c>
      <c r="C7" s="142">
        <v>2.0000000000000001E-4</v>
      </c>
      <c r="D7" s="141">
        <v>1E-4</v>
      </c>
      <c r="E7" s="142">
        <v>2.0000000000000001E-4</v>
      </c>
      <c r="F7" s="141">
        <v>2.0000000000000001E-4</v>
      </c>
      <c r="G7" s="142">
        <v>2.0000000000000001E-4</v>
      </c>
      <c r="H7" s="142">
        <v>3.3E-3</v>
      </c>
      <c r="I7" s="142">
        <v>3.3E-3</v>
      </c>
    </row>
    <row r="8" spans="1:10" x14ac:dyDescent="0.25">
      <c r="A8" s="140">
        <v>30</v>
      </c>
      <c r="B8" s="146">
        <v>4.0000000000000002E-4</v>
      </c>
      <c r="C8" s="146">
        <v>4.0000000000000002E-4</v>
      </c>
      <c r="D8" s="145">
        <v>1E-4</v>
      </c>
      <c r="E8" s="146">
        <v>2.9999999999999997E-4</v>
      </c>
      <c r="F8" s="145">
        <v>4.0000000000000002E-4</v>
      </c>
      <c r="G8" s="146">
        <v>4.0000000000000002E-4</v>
      </c>
      <c r="H8" s="146">
        <v>4.3E-3</v>
      </c>
      <c r="I8" s="146">
        <v>4.3E-3</v>
      </c>
    </row>
    <row r="9" spans="1:10" x14ac:dyDescent="0.25">
      <c r="A9" s="140">
        <v>35</v>
      </c>
      <c r="B9" s="146">
        <v>1E-3</v>
      </c>
      <c r="C9" s="146">
        <v>1E-3</v>
      </c>
      <c r="D9" s="145">
        <v>2.9999999999999997E-4</v>
      </c>
      <c r="E9" s="146">
        <v>5.9999999999999995E-4</v>
      </c>
      <c r="F9" s="145">
        <v>1E-3</v>
      </c>
      <c r="G9" s="146">
        <v>1E-3</v>
      </c>
      <c r="H9" s="146">
        <v>6.0000000000000001E-3</v>
      </c>
      <c r="I9" s="146">
        <v>6.0000000000000001E-3</v>
      </c>
    </row>
    <row r="10" spans="1:10" x14ac:dyDescent="0.25">
      <c r="A10" s="140">
        <v>40</v>
      </c>
      <c r="B10" s="146">
        <v>3.0000000000000001E-3</v>
      </c>
      <c r="C10" s="146">
        <v>1.8E-3</v>
      </c>
      <c r="D10" s="145">
        <v>6.9999999999999999E-4</v>
      </c>
      <c r="E10" s="146">
        <v>1E-3</v>
      </c>
      <c r="F10" s="145">
        <v>3.0000000000000001E-3</v>
      </c>
      <c r="G10" s="146">
        <v>1.8E-3</v>
      </c>
      <c r="H10" s="146">
        <v>7.9000000000000008E-3</v>
      </c>
      <c r="I10" s="146">
        <v>7.9000000000000008E-3</v>
      </c>
    </row>
    <row r="11" spans="1:10" x14ac:dyDescent="0.25">
      <c r="A11" s="140">
        <v>45</v>
      </c>
      <c r="B11" s="146">
        <v>5.0000000000000001E-3</v>
      </c>
      <c r="C11" s="146">
        <v>3.2000000000000002E-3</v>
      </c>
      <c r="D11" s="145">
        <v>1.4E-3</v>
      </c>
      <c r="E11" s="146">
        <v>1.8E-3</v>
      </c>
      <c r="F11" s="145">
        <v>5.0000000000000001E-3</v>
      </c>
      <c r="G11" s="146">
        <v>3.2000000000000002E-3</v>
      </c>
      <c r="H11" s="146">
        <v>1.0999999999999999E-2</v>
      </c>
      <c r="I11" s="146">
        <v>1.0999999999999999E-2</v>
      </c>
    </row>
    <row r="12" spans="1:10" x14ac:dyDescent="0.25">
      <c r="A12" s="140">
        <v>50</v>
      </c>
      <c r="B12" s="146">
        <v>8.3999999999999995E-3</v>
      </c>
      <c r="C12" s="146">
        <v>5.0000000000000001E-3</v>
      </c>
      <c r="D12" s="145">
        <v>2.3E-3</v>
      </c>
      <c r="E12" s="146">
        <v>3.2000000000000002E-3</v>
      </c>
      <c r="F12" s="145">
        <v>8.3999999999999995E-3</v>
      </c>
      <c r="G12" s="146">
        <v>5.0000000000000001E-3</v>
      </c>
      <c r="H12" s="146">
        <v>1.7600000000000001E-2</v>
      </c>
      <c r="I12" s="146">
        <v>1.7600000000000001E-2</v>
      </c>
    </row>
    <row r="13" spans="1:10" x14ac:dyDescent="0.25">
      <c r="A13" s="140">
        <v>55</v>
      </c>
      <c r="B13" s="146">
        <v>1.44E-2</v>
      </c>
      <c r="C13" s="146">
        <v>8.8000000000000005E-3</v>
      </c>
      <c r="D13" s="145">
        <v>4.7000000000000002E-3</v>
      </c>
      <c r="E13" s="146">
        <v>5.4999999999999997E-3</v>
      </c>
      <c r="F13" s="145">
        <v>1.44E-2</v>
      </c>
      <c r="G13" s="146">
        <v>8.8000000000000005E-3</v>
      </c>
      <c r="H13" s="169">
        <v>0</v>
      </c>
      <c r="I13" s="169">
        <v>0</v>
      </c>
    </row>
    <row r="14" spans="1:10" x14ac:dyDescent="0.25">
      <c r="A14" s="140">
        <v>60</v>
      </c>
      <c r="B14" s="146">
        <v>2.4E-2</v>
      </c>
      <c r="C14" s="146">
        <v>1.38E-2</v>
      </c>
      <c r="D14" s="145">
        <v>7.7000000000000002E-3</v>
      </c>
      <c r="E14" s="146">
        <v>1.0200000000000001E-2</v>
      </c>
      <c r="F14" s="145">
        <v>2.4E-2</v>
      </c>
      <c r="G14" s="146">
        <v>1.38E-2</v>
      </c>
      <c r="H14" s="169">
        <v>0</v>
      </c>
      <c r="I14" s="169">
        <v>0</v>
      </c>
    </row>
    <row r="15" spans="1:10" x14ac:dyDescent="0.25">
      <c r="B15" s="60"/>
      <c r="C15" s="60"/>
    </row>
    <row r="16" spans="1:10" x14ac:dyDescent="0.25">
      <c r="B16" s="60"/>
      <c r="C16" s="60"/>
    </row>
  </sheetData>
  <hyperlinks>
    <hyperlink ref="A1" location="TOC!A1" display="TOC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5"/>
  <sheetViews>
    <sheetView workbookViewId="0">
      <selection activeCell="C7" sqref="C7"/>
    </sheetView>
  </sheetViews>
  <sheetFormatPr defaultRowHeight="15" x14ac:dyDescent="0.25"/>
  <cols>
    <col min="1" max="1" width="34.28515625" customWidth="1"/>
    <col min="2" max="2" width="20.85546875" customWidth="1"/>
    <col min="3" max="8" width="26.28515625" style="21" customWidth="1"/>
  </cols>
  <sheetData>
    <row r="1" spans="1:3" x14ac:dyDescent="0.25">
      <c r="A1" s="19" t="s">
        <v>8</v>
      </c>
      <c r="B1" s="19"/>
    </row>
    <row r="3" spans="1:3" x14ac:dyDescent="0.25">
      <c r="A3" s="10"/>
      <c r="B3" s="45" t="s">
        <v>141</v>
      </c>
      <c r="C3" s="45" t="s">
        <v>142</v>
      </c>
    </row>
    <row r="4" spans="1:3" ht="87" customHeight="1" x14ac:dyDescent="0.25">
      <c r="A4" s="45" t="s">
        <v>105</v>
      </c>
      <c r="B4" s="178" t="s">
        <v>155</v>
      </c>
      <c r="C4" s="178"/>
    </row>
    <row r="5" spans="1:3" ht="186" customHeight="1" x14ac:dyDescent="0.25">
      <c r="A5" s="48" t="s">
        <v>59</v>
      </c>
      <c r="B5" s="185"/>
      <c r="C5" s="178"/>
    </row>
  </sheetData>
  <mergeCells count="2">
    <mergeCell ref="B4:C4"/>
    <mergeCell ref="B5:C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41" sqref="C41"/>
    </sheetView>
  </sheetViews>
  <sheetFormatPr defaultRowHeight="15" x14ac:dyDescent="0.25"/>
  <cols>
    <col min="1" max="1" width="20" customWidth="1"/>
    <col min="2" max="2" width="19.140625" customWidth="1"/>
    <col min="3" max="10" width="17.140625" customWidth="1"/>
  </cols>
  <sheetData>
    <row r="1" spans="1:9" x14ac:dyDescent="0.25">
      <c r="A1" s="19" t="s">
        <v>8</v>
      </c>
    </row>
    <row r="2" spans="1:9" x14ac:dyDescent="0.25">
      <c r="A2" t="s">
        <v>46</v>
      </c>
      <c r="B2" s="21" t="s">
        <v>163</v>
      </c>
    </row>
    <row r="3" spans="1:9" x14ac:dyDescent="0.25">
      <c r="A3" s="33" t="s">
        <v>47</v>
      </c>
      <c r="B3" s="21" t="s">
        <v>113</v>
      </c>
    </row>
    <row r="5" spans="1:9" ht="25.5" x14ac:dyDescent="0.25">
      <c r="A5" s="149" t="s">
        <v>49</v>
      </c>
      <c r="B5" s="150" t="s">
        <v>178</v>
      </c>
      <c r="C5" s="150" t="s">
        <v>179</v>
      </c>
      <c r="D5" s="150" t="s">
        <v>180</v>
      </c>
      <c r="E5" s="150" t="s">
        <v>181</v>
      </c>
      <c r="F5" s="150" t="s">
        <v>182</v>
      </c>
      <c r="G5" s="150" t="s">
        <v>183</v>
      </c>
      <c r="H5" s="150" t="s">
        <v>184</v>
      </c>
      <c r="I5" s="150" t="s">
        <v>185</v>
      </c>
    </row>
    <row r="6" spans="1:9" x14ac:dyDescent="0.25">
      <c r="A6" s="140">
        <v>25</v>
      </c>
      <c r="B6" s="142">
        <v>5.0000000000000001E-4</v>
      </c>
      <c r="C6" s="142">
        <v>2.0000000000000001E-4</v>
      </c>
      <c r="D6" s="142">
        <v>2.9999999999999997E-4</v>
      </c>
      <c r="E6" s="142">
        <v>1E-4</v>
      </c>
      <c r="F6" s="151">
        <v>2.9999999999999997E-4</v>
      </c>
      <c r="G6" s="152">
        <v>1E-4</v>
      </c>
      <c r="H6" s="153">
        <v>5.0000000000000001E-4</v>
      </c>
      <c r="I6" s="152">
        <v>2.0000000000000001E-4</v>
      </c>
    </row>
    <row r="7" spans="1:9" x14ac:dyDescent="0.25">
      <c r="A7" s="140">
        <v>30</v>
      </c>
      <c r="B7" s="146">
        <v>5.0000000000000001E-4</v>
      </c>
      <c r="C7" s="146">
        <v>2.0000000000000001E-4</v>
      </c>
      <c r="D7" s="146">
        <v>2.9999999999999997E-4</v>
      </c>
      <c r="E7" s="146">
        <v>2.0000000000000001E-4</v>
      </c>
      <c r="F7" s="154">
        <v>2.9999999999999997E-4</v>
      </c>
      <c r="G7" s="155">
        <v>2.0000000000000001E-4</v>
      </c>
      <c r="H7" s="156">
        <v>5.0000000000000001E-4</v>
      </c>
      <c r="I7" s="155">
        <v>2.0000000000000001E-4</v>
      </c>
    </row>
    <row r="8" spans="1:9" x14ac:dyDescent="0.25">
      <c r="A8" s="140">
        <v>35</v>
      </c>
      <c r="B8" s="146">
        <v>5.0000000000000001E-4</v>
      </c>
      <c r="C8" s="146">
        <v>2.9999999999999997E-4</v>
      </c>
      <c r="D8" s="146">
        <v>4.0000000000000002E-4</v>
      </c>
      <c r="E8" s="146">
        <v>2.0000000000000001E-4</v>
      </c>
      <c r="F8" s="154">
        <v>4.0000000000000002E-4</v>
      </c>
      <c r="G8" s="155">
        <v>2.0000000000000001E-4</v>
      </c>
      <c r="H8" s="156">
        <v>5.0000000000000001E-4</v>
      </c>
      <c r="I8" s="155">
        <v>2.9999999999999997E-4</v>
      </c>
    </row>
    <row r="9" spans="1:9" x14ac:dyDescent="0.25">
      <c r="A9" s="140">
        <v>40</v>
      </c>
      <c r="B9" s="146">
        <v>5.9999999999999995E-4</v>
      </c>
      <c r="C9" s="146">
        <v>4.0000000000000002E-4</v>
      </c>
      <c r="D9" s="146">
        <v>4.0000000000000002E-4</v>
      </c>
      <c r="E9" s="146">
        <v>2.9999999999999997E-4</v>
      </c>
      <c r="F9" s="154">
        <v>4.0000000000000002E-4</v>
      </c>
      <c r="G9" s="155">
        <v>2.9999999999999997E-4</v>
      </c>
      <c r="H9" s="156">
        <v>5.9999999999999995E-4</v>
      </c>
      <c r="I9" s="155">
        <v>4.0000000000000002E-4</v>
      </c>
    </row>
    <row r="10" spans="1:9" x14ac:dyDescent="0.25">
      <c r="A10" s="140">
        <v>45</v>
      </c>
      <c r="B10" s="146">
        <v>1E-3</v>
      </c>
      <c r="C10" s="146">
        <v>6.9999999999999999E-4</v>
      </c>
      <c r="D10" s="146">
        <v>6.9999999999999999E-4</v>
      </c>
      <c r="E10" s="146">
        <v>5.9999999999999995E-4</v>
      </c>
      <c r="F10" s="154">
        <v>6.9999999999999999E-4</v>
      </c>
      <c r="G10" s="155">
        <v>5.9999999999999995E-4</v>
      </c>
      <c r="H10" s="156">
        <v>1E-3</v>
      </c>
      <c r="I10" s="155">
        <v>6.9999999999999999E-4</v>
      </c>
    </row>
    <row r="11" spans="1:9" x14ac:dyDescent="0.25">
      <c r="A11" s="140">
        <v>50</v>
      </c>
      <c r="B11" s="146">
        <v>1.6999999999999999E-3</v>
      </c>
      <c r="C11" s="146">
        <v>1.1000000000000001E-3</v>
      </c>
      <c r="D11" s="146">
        <v>1.1999999999999999E-3</v>
      </c>
      <c r="E11" s="146">
        <v>8.9999999999999998E-4</v>
      </c>
      <c r="F11" s="154">
        <v>1.1999999999999999E-3</v>
      </c>
      <c r="G11" s="155">
        <v>8.9999999999999998E-4</v>
      </c>
      <c r="H11" s="156">
        <v>1.6999999999999999E-3</v>
      </c>
      <c r="I11" s="155">
        <v>1.1000000000000001E-3</v>
      </c>
    </row>
    <row r="12" spans="1:9" x14ac:dyDescent="0.25">
      <c r="A12" s="140">
        <v>55</v>
      </c>
      <c r="B12" s="146">
        <v>2.8E-3</v>
      </c>
      <c r="C12" s="146">
        <v>1.6999999999999999E-3</v>
      </c>
      <c r="D12" s="146">
        <v>2E-3</v>
      </c>
      <c r="E12" s="146">
        <v>1.4E-3</v>
      </c>
      <c r="F12" s="154">
        <v>2E-3</v>
      </c>
      <c r="G12" s="155">
        <v>1.4E-3</v>
      </c>
      <c r="H12" s="156">
        <v>2.8E-3</v>
      </c>
      <c r="I12" s="155">
        <v>1.6999999999999999E-3</v>
      </c>
    </row>
    <row r="13" spans="1:9" x14ac:dyDescent="0.25">
      <c r="A13" s="140">
        <v>60</v>
      </c>
      <c r="B13" s="146">
        <v>4.7000000000000002E-3</v>
      </c>
      <c r="C13" s="146">
        <v>2.3999999999999998E-3</v>
      </c>
      <c r="D13" s="146">
        <v>3.3E-3</v>
      </c>
      <c r="E13" s="146">
        <v>2.0999999999999999E-3</v>
      </c>
      <c r="F13" s="154">
        <v>3.3E-3</v>
      </c>
      <c r="G13" s="155">
        <v>2.0999999999999999E-3</v>
      </c>
      <c r="H13" s="156">
        <v>4.7000000000000002E-3</v>
      </c>
      <c r="I13" s="155">
        <v>2.3999999999999998E-3</v>
      </c>
    </row>
    <row r="14" spans="1:9" x14ac:dyDescent="0.25">
      <c r="A14" s="140">
        <v>65</v>
      </c>
      <c r="B14" s="146">
        <v>8.3000000000000001E-3</v>
      </c>
      <c r="C14" s="146">
        <v>3.7000000000000002E-3</v>
      </c>
      <c r="D14" s="146">
        <v>5.7999999999999996E-3</v>
      </c>
      <c r="E14" s="146">
        <v>3.0999999999999999E-3</v>
      </c>
      <c r="F14" s="154">
        <v>5.7999999999999996E-3</v>
      </c>
      <c r="G14" s="155">
        <v>3.0999999999999999E-3</v>
      </c>
      <c r="H14" s="156">
        <v>8.3000000000000001E-3</v>
      </c>
      <c r="I14" s="155">
        <v>3.7000000000000002E-3</v>
      </c>
    </row>
    <row r="15" spans="1:9" x14ac:dyDescent="0.25">
      <c r="A15" s="140">
        <v>69</v>
      </c>
      <c r="B15" s="146">
        <v>1.2500000000000001E-2</v>
      </c>
      <c r="C15" s="146">
        <v>5.7000000000000002E-3</v>
      </c>
      <c r="D15" s="146">
        <v>9.1999999999999998E-3</v>
      </c>
      <c r="E15" s="146">
        <v>4.8999999999999998E-3</v>
      </c>
      <c r="F15" s="154">
        <v>9.1999999999999998E-3</v>
      </c>
      <c r="G15" s="155">
        <v>4.8999999999999998E-3</v>
      </c>
      <c r="H15" s="156">
        <v>1.2500000000000001E-2</v>
      </c>
      <c r="I15" s="155">
        <v>5.7000000000000002E-3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E77" sqref="E77"/>
    </sheetView>
  </sheetViews>
  <sheetFormatPr defaultRowHeight="15" x14ac:dyDescent="0.25"/>
  <cols>
    <col min="6" max="6" width="13.7109375" customWidth="1"/>
    <col min="8" max="8" width="16" customWidth="1"/>
    <col min="10" max="10" width="16" customWidth="1"/>
  </cols>
  <sheetData>
    <row r="1" spans="1:10" x14ac:dyDescent="0.25">
      <c r="A1" s="19" t="s">
        <v>8</v>
      </c>
    </row>
    <row r="2" spans="1:10" x14ac:dyDescent="0.25">
      <c r="A2" s="29" t="s">
        <v>46</v>
      </c>
      <c r="B2" s="29" t="s">
        <v>111</v>
      </c>
    </row>
    <row r="3" spans="1:10" x14ac:dyDescent="0.25">
      <c r="A3" s="29" t="s">
        <v>47</v>
      </c>
      <c r="B3" s="29" t="s">
        <v>221</v>
      </c>
    </row>
    <row r="6" spans="1:10" x14ac:dyDescent="0.25">
      <c r="C6" s="32" t="s">
        <v>52</v>
      </c>
      <c r="D6" s="34" t="s">
        <v>53</v>
      </c>
      <c r="E6" s="34" t="s">
        <v>54</v>
      </c>
      <c r="F6" s="34" t="s">
        <v>55</v>
      </c>
      <c r="G6" s="34" t="s">
        <v>58</v>
      </c>
      <c r="H6" s="34" t="s">
        <v>60</v>
      </c>
      <c r="I6" s="34" t="s">
        <v>57</v>
      </c>
      <c r="J6" s="34" t="s">
        <v>56</v>
      </c>
    </row>
    <row r="7" spans="1:10" x14ac:dyDescent="0.25">
      <c r="C7" s="32" t="s">
        <v>220</v>
      </c>
      <c r="D7" s="34">
        <v>20</v>
      </c>
      <c r="E7" s="34">
        <v>0</v>
      </c>
      <c r="F7" s="39">
        <v>4</v>
      </c>
      <c r="G7" s="34">
        <v>1</v>
      </c>
      <c r="H7" s="34">
        <v>1</v>
      </c>
      <c r="I7" s="34">
        <v>60</v>
      </c>
      <c r="J7" s="34">
        <v>5</v>
      </c>
    </row>
  </sheetData>
  <hyperlinks>
    <hyperlink ref="A1" location="TOC!A1" display="TOC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M17"/>
  <sheetViews>
    <sheetView workbookViewId="0">
      <selection activeCell="K40" sqref="K40"/>
    </sheetView>
  </sheetViews>
  <sheetFormatPr defaultRowHeight="15" x14ac:dyDescent="0.25"/>
  <cols>
    <col min="1" max="1" width="20" customWidth="1"/>
    <col min="2" max="9" width="18.28515625" customWidth="1"/>
    <col min="10" max="10" width="13.42578125" customWidth="1"/>
    <col min="11" max="13" width="23.140625" customWidth="1"/>
  </cols>
  <sheetData>
    <row r="1" spans="1:13" x14ac:dyDescent="0.25">
      <c r="A1" s="19" t="s">
        <v>8</v>
      </c>
    </row>
    <row r="2" spans="1:13" x14ac:dyDescent="0.25">
      <c r="A2" t="s">
        <v>46</v>
      </c>
      <c r="B2" s="21" t="s">
        <v>163</v>
      </c>
    </row>
    <row r="3" spans="1:13" x14ac:dyDescent="0.25">
      <c r="A3" s="33" t="s">
        <v>47</v>
      </c>
      <c r="B3" s="21" t="s">
        <v>201</v>
      </c>
    </row>
    <row r="5" spans="1:13" s="29" customFormat="1" ht="25.5" x14ac:dyDescent="0.25">
      <c r="A5" s="149" t="s">
        <v>49</v>
      </c>
      <c r="B5" s="150" t="s">
        <v>186</v>
      </c>
      <c r="C5" s="150" t="s">
        <v>187</v>
      </c>
      <c r="D5" s="150" t="s">
        <v>188</v>
      </c>
      <c r="E5" s="150" t="s">
        <v>189</v>
      </c>
      <c r="F5" s="150" t="s">
        <v>190</v>
      </c>
      <c r="G5" s="150" t="s">
        <v>191</v>
      </c>
      <c r="H5" s="150" t="s">
        <v>192</v>
      </c>
      <c r="I5" s="150" t="s">
        <v>193</v>
      </c>
      <c r="J5" s="157" t="s">
        <v>197</v>
      </c>
      <c r="K5" s="157" t="s">
        <v>198</v>
      </c>
      <c r="L5" s="157" t="s">
        <v>199</v>
      </c>
      <c r="M5" s="157" t="s">
        <v>200</v>
      </c>
    </row>
    <row r="6" spans="1:13" s="29" customFormat="1" x14ac:dyDescent="0.25">
      <c r="A6" s="140">
        <v>55</v>
      </c>
      <c r="B6" s="163">
        <v>6.1999999999999998E-3</v>
      </c>
      <c r="C6" s="164">
        <v>2.8999999999999998E-3</v>
      </c>
      <c r="D6" s="165">
        <v>3.5999999999999999E-3</v>
      </c>
      <c r="E6" s="166" t="s">
        <v>194</v>
      </c>
      <c r="F6" s="165">
        <v>3.5999999999999999E-3</v>
      </c>
      <c r="G6" s="166" t="s">
        <v>194</v>
      </c>
      <c r="H6" s="166" t="s">
        <v>195</v>
      </c>
      <c r="I6" s="166" t="s">
        <v>196</v>
      </c>
      <c r="J6" s="142">
        <v>7.1000000000000004E-3</v>
      </c>
      <c r="K6" s="142">
        <v>4.4999999999999997E-3</v>
      </c>
      <c r="L6" s="142">
        <v>2.41E-2</v>
      </c>
      <c r="M6" s="152">
        <v>1.43E-2</v>
      </c>
    </row>
    <row r="7" spans="1:13" s="29" customFormat="1" x14ac:dyDescent="0.25">
      <c r="A7" s="140">
        <v>60</v>
      </c>
      <c r="B7" s="167">
        <v>8.3999999999999995E-3</v>
      </c>
      <c r="C7" s="168">
        <v>4.1999999999999997E-3</v>
      </c>
      <c r="D7" s="169">
        <v>4.7999999999999996E-3</v>
      </c>
      <c r="E7" s="146">
        <v>3.0000000000000001E-3</v>
      </c>
      <c r="F7" s="169">
        <v>4.7999999999999996E-3</v>
      </c>
      <c r="G7" s="146">
        <v>3.0000000000000001E-3</v>
      </c>
      <c r="H7" s="146">
        <v>7.7999999999999996E-3</v>
      </c>
      <c r="I7" s="146">
        <v>5.1999999999999998E-3</v>
      </c>
      <c r="J7" s="146">
        <v>9.5999999999999992E-3</v>
      </c>
      <c r="K7" s="146">
        <v>6.4000000000000003E-3</v>
      </c>
      <c r="L7" s="146">
        <v>2.7400000000000001E-2</v>
      </c>
      <c r="M7" s="155">
        <v>1.6799999999999999E-2</v>
      </c>
    </row>
    <row r="8" spans="1:13" s="29" customFormat="1" x14ac:dyDescent="0.25">
      <c r="A8" s="140">
        <v>65</v>
      </c>
      <c r="B8" s="167">
        <v>1.1900000000000001E-2</v>
      </c>
      <c r="C8" s="168">
        <v>6.4999999999999997E-3</v>
      </c>
      <c r="D8" s="169">
        <v>7.0000000000000001E-3</v>
      </c>
      <c r="E8" s="146">
        <v>5.1000000000000004E-3</v>
      </c>
      <c r="F8" s="169">
        <v>7.0000000000000001E-3</v>
      </c>
      <c r="G8" s="146">
        <v>5.1000000000000004E-3</v>
      </c>
      <c r="H8" s="146">
        <v>1.0999999999999999E-2</v>
      </c>
      <c r="I8" s="146">
        <v>8.0000000000000002E-3</v>
      </c>
      <c r="J8" s="146">
        <v>1.35E-2</v>
      </c>
      <c r="K8" s="146">
        <v>9.9000000000000008E-3</v>
      </c>
      <c r="L8" s="146">
        <v>3.2599999999999997E-2</v>
      </c>
      <c r="M8" s="155">
        <v>2.07E-2</v>
      </c>
    </row>
    <row r="9" spans="1:13" s="29" customFormat="1" x14ac:dyDescent="0.25">
      <c r="A9" s="140">
        <v>70</v>
      </c>
      <c r="B9" s="167">
        <v>1.8100000000000002E-2</v>
      </c>
      <c r="C9" s="168">
        <v>1.04E-2</v>
      </c>
      <c r="D9" s="169">
        <v>1.14E-2</v>
      </c>
      <c r="E9" s="146">
        <v>8.2000000000000007E-3</v>
      </c>
      <c r="F9" s="169">
        <v>1.14E-2</v>
      </c>
      <c r="G9" s="146">
        <v>8.2000000000000007E-3</v>
      </c>
      <c r="H9" s="146">
        <v>1.6799999999999999E-2</v>
      </c>
      <c r="I9" s="146">
        <v>1.29E-2</v>
      </c>
      <c r="J9" s="146">
        <v>2.06E-2</v>
      </c>
      <c r="K9" s="146">
        <v>1.5800000000000002E-2</v>
      </c>
      <c r="L9" s="146">
        <v>4.1599999999999998E-2</v>
      </c>
      <c r="M9" s="155">
        <v>2.7900000000000001E-2</v>
      </c>
    </row>
    <row r="10" spans="1:13" s="29" customFormat="1" x14ac:dyDescent="0.25">
      <c r="A10" s="140">
        <v>75</v>
      </c>
      <c r="B10" s="167">
        <v>2.9000000000000001E-2</v>
      </c>
      <c r="C10" s="168">
        <v>1.7000000000000001E-2</v>
      </c>
      <c r="D10" s="169">
        <v>1.9599999999999999E-2</v>
      </c>
      <c r="E10" s="146">
        <v>1.37E-2</v>
      </c>
      <c r="F10" s="169">
        <v>1.9599999999999999E-2</v>
      </c>
      <c r="G10" s="146">
        <v>1.37E-2</v>
      </c>
      <c r="H10" s="146">
        <v>2.6800000000000001E-2</v>
      </c>
      <c r="I10" s="146">
        <v>2.0899999999999998E-2</v>
      </c>
      <c r="J10" s="146">
        <v>3.3000000000000002E-2</v>
      </c>
      <c r="K10" s="146">
        <v>2.58E-2</v>
      </c>
      <c r="L10" s="146">
        <v>5.5899999999999998E-2</v>
      </c>
      <c r="M10" s="155">
        <v>4.0599999999999997E-2</v>
      </c>
    </row>
    <row r="11" spans="1:13" s="29" customFormat="1" x14ac:dyDescent="0.25">
      <c r="A11" s="140">
        <v>80</v>
      </c>
      <c r="B11" s="167">
        <v>5.5500000000000001E-2</v>
      </c>
      <c r="C11" s="168">
        <v>3.9399999999999998E-2</v>
      </c>
      <c r="D11" s="169">
        <v>4.48E-2</v>
      </c>
      <c r="E11" s="146">
        <v>3.2899999999999999E-2</v>
      </c>
      <c r="F11" s="169">
        <v>4.48E-2</v>
      </c>
      <c r="G11" s="146">
        <v>3.2899999999999999E-2</v>
      </c>
      <c r="H11" s="146">
        <v>4.4699999999999997E-2</v>
      </c>
      <c r="I11" s="146">
        <v>3.4799999999999998E-2</v>
      </c>
      <c r="J11" s="146">
        <v>5.5E-2</v>
      </c>
      <c r="K11" s="146">
        <v>4.2900000000000001E-2</v>
      </c>
      <c r="L11" s="146">
        <v>7.8899999999999998E-2</v>
      </c>
      <c r="M11" s="155">
        <v>6.0400000000000002E-2</v>
      </c>
    </row>
    <row r="12" spans="1:13" s="29" customFormat="1" x14ac:dyDescent="0.25">
      <c r="A12" s="158"/>
      <c r="B12" s="159"/>
      <c r="C12" s="159"/>
      <c r="D12" s="159"/>
      <c r="E12" s="159"/>
      <c r="F12" s="161"/>
      <c r="G12" s="160"/>
      <c r="H12" s="162"/>
      <c r="I12" s="160"/>
    </row>
    <row r="13" spans="1:13" s="29" customFormat="1" x14ac:dyDescent="0.25">
      <c r="A13" s="158"/>
      <c r="B13" s="159"/>
      <c r="C13" s="159"/>
      <c r="D13" s="159"/>
      <c r="E13" s="159"/>
      <c r="F13" s="161"/>
      <c r="G13" s="160"/>
      <c r="H13" s="162"/>
      <c r="I13" s="160"/>
    </row>
    <row r="14" spans="1:13" s="29" customFormat="1" x14ac:dyDescent="0.25">
      <c r="A14" s="158"/>
      <c r="B14" s="159"/>
      <c r="C14" s="159"/>
      <c r="D14" s="159"/>
      <c r="E14" s="159"/>
      <c r="F14" s="161"/>
      <c r="G14" s="160"/>
      <c r="H14" s="162"/>
      <c r="I14" s="160"/>
    </row>
    <row r="15" spans="1:13" s="29" customFormat="1" x14ac:dyDescent="0.25">
      <c r="A15" s="158"/>
      <c r="B15" s="159"/>
      <c r="C15" s="159"/>
      <c r="D15" s="159"/>
      <c r="E15" s="159"/>
      <c r="F15" s="161"/>
      <c r="G15" s="160"/>
      <c r="H15" s="162"/>
      <c r="I15" s="160"/>
    </row>
    <row r="16" spans="1:13" s="29" customFormat="1" x14ac:dyDescent="0.25"/>
    <row r="17" s="29" customFormat="1" x14ac:dyDescent="0.25"/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7" zoomScaleNormal="100" workbookViewId="0">
      <selection activeCell="G45" sqref="G45"/>
    </sheetView>
  </sheetViews>
  <sheetFormatPr defaultRowHeight="15" x14ac:dyDescent="0.25"/>
  <cols>
    <col min="3" max="3" width="12.5703125" customWidth="1"/>
    <col min="4" max="4" width="16" customWidth="1"/>
    <col min="5" max="5" width="12" bestFit="1" customWidth="1"/>
    <col min="9" max="9" width="17.42578125" customWidth="1"/>
  </cols>
  <sheetData>
    <row r="1" spans="1:9" x14ac:dyDescent="0.25">
      <c r="A1" s="19" t="s">
        <v>8</v>
      </c>
    </row>
    <row r="2" spans="1:9" x14ac:dyDescent="0.25">
      <c r="A2" s="29" t="s">
        <v>46</v>
      </c>
      <c r="B2" s="29" t="s">
        <v>84</v>
      </c>
    </row>
    <row r="3" spans="1:9" x14ac:dyDescent="0.25">
      <c r="A3" s="29" t="s">
        <v>47</v>
      </c>
      <c r="B3" s="29" t="s">
        <v>100</v>
      </c>
    </row>
    <row r="5" spans="1:9" x14ac:dyDescent="0.25">
      <c r="C5" t="s">
        <v>81</v>
      </c>
      <c r="D5" s="6" t="s">
        <v>83</v>
      </c>
      <c r="I5" t="s">
        <v>224</v>
      </c>
    </row>
    <row r="6" spans="1:9" x14ac:dyDescent="0.25">
      <c r="C6">
        <v>2016</v>
      </c>
      <c r="D6" s="37">
        <v>22672.6</v>
      </c>
      <c r="H6">
        <v>2007</v>
      </c>
      <c r="I6">
        <v>5.4</v>
      </c>
    </row>
    <row r="7" spans="1:9" x14ac:dyDescent="0.25">
      <c r="C7">
        <v>2017</v>
      </c>
      <c r="D7" s="38">
        <v>23166.7</v>
      </c>
      <c r="I7">
        <v>-11.2</v>
      </c>
    </row>
    <row r="8" spans="1:9" x14ac:dyDescent="0.25">
      <c r="C8">
        <v>2018</v>
      </c>
      <c r="D8" s="38">
        <v>24155.4</v>
      </c>
      <c r="I8">
        <v>-5.5</v>
      </c>
    </row>
    <row r="9" spans="1:9" x14ac:dyDescent="0.25">
      <c r="C9">
        <v>2019</v>
      </c>
      <c r="D9">
        <v>0</v>
      </c>
      <c r="I9">
        <v>5.4</v>
      </c>
    </row>
    <row r="10" spans="1:9" x14ac:dyDescent="0.25">
      <c r="C10">
        <v>2020</v>
      </c>
      <c r="D10">
        <v>0</v>
      </c>
      <c r="I10">
        <v>6.2</v>
      </c>
    </row>
    <row r="11" spans="1:9" x14ac:dyDescent="0.25">
      <c r="C11">
        <v>2021</v>
      </c>
      <c r="D11">
        <v>0</v>
      </c>
      <c r="I11">
        <v>7.3</v>
      </c>
    </row>
    <row r="12" spans="1:9" x14ac:dyDescent="0.25">
      <c r="C12">
        <v>2022</v>
      </c>
      <c r="D12">
        <v>0</v>
      </c>
      <c r="I12">
        <v>0.8</v>
      </c>
    </row>
    <row r="13" spans="1:9" x14ac:dyDescent="0.25">
      <c r="C13">
        <v>2023</v>
      </c>
      <c r="D13">
        <v>0</v>
      </c>
      <c r="I13">
        <v>5.2</v>
      </c>
    </row>
    <row r="14" spans="1:9" x14ac:dyDescent="0.25">
      <c r="C14">
        <v>2024</v>
      </c>
      <c r="D14">
        <v>0</v>
      </c>
      <c r="I14">
        <v>5.4</v>
      </c>
    </row>
    <row r="15" spans="1:9" x14ac:dyDescent="0.25">
      <c r="C15">
        <v>2025</v>
      </c>
      <c r="D15">
        <v>0</v>
      </c>
      <c r="I15">
        <v>4.5999999999999996</v>
      </c>
    </row>
    <row r="16" spans="1:9" x14ac:dyDescent="0.25">
      <c r="C16">
        <v>2026</v>
      </c>
      <c r="D16">
        <v>0</v>
      </c>
      <c r="I16">
        <v>4.5</v>
      </c>
    </row>
    <row r="17" spans="3:9" x14ac:dyDescent="0.25">
      <c r="C17">
        <v>2027</v>
      </c>
      <c r="D17">
        <v>0</v>
      </c>
      <c r="I17">
        <v>4.7</v>
      </c>
    </row>
    <row r="18" spans="3:9" x14ac:dyDescent="0.25">
      <c r="C18">
        <v>2028</v>
      </c>
      <c r="D18">
        <v>0</v>
      </c>
    </row>
    <row r="19" spans="3:9" x14ac:dyDescent="0.25">
      <c r="C19">
        <v>2029</v>
      </c>
      <c r="D19">
        <v>0</v>
      </c>
    </row>
    <row r="20" spans="3:9" x14ac:dyDescent="0.25">
      <c r="C20">
        <v>2030</v>
      </c>
      <c r="D20">
        <v>0</v>
      </c>
    </row>
    <row r="21" spans="3:9" x14ac:dyDescent="0.25">
      <c r="C21">
        <v>2031</v>
      </c>
      <c r="D21">
        <v>0</v>
      </c>
    </row>
    <row r="22" spans="3:9" x14ac:dyDescent="0.25">
      <c r="C22">
        <v>2032</v>
      </c>
      <c r="D22">
        <v>0</v>
      </c>
    </row>
    <row r="23" spans="3:9" x14ac:dyDescent="0.25">
      <c r="C23">
        <v>2033</v>
      </c>
      <c r="D23">
        <v>0</v>
      </c>
    </row>
    <row r="24" spans="3:9" x14ac:dyDescent="0.25">
      <c r="C24">
        <v>2034</v>
      </c>
      <c r="D24">
        <v>0</v>
      </c>
    </row>
    <row r="25" spans="3:9" x14ac:dyDescent="0.25">
      <c r="C25">
        <v>2035</v>
      </c>
      <c r="D25">
        <v>0</v>
      </c>
    </row>
    <row r="26" spans="3:9" x14ac:dyDescent="0.25">
      <c r="C26">
        <v>2036</v>
      </c>
      <c r="D26">
        <v>0</v>
      </c>
    </row>
    <row r="27" spans="3:9" x14ac:dyDescent="0.25">
      <c r="C27">
        <v>2037</v>
      </c>
      <c r="D27">
        <v>0</v>
      </c>
    </row>
    <row r="28" spans="3:9" x14ac:dyDescent="0.25">
      <c r="C28">
        <v>2038</v>
      </c>
      <c r="D28">
        <v>0</v>
      </c>
    </row>
    <row r="29" spans="3:9" x14ac:dyDescent="0.25">
      <c r="C29">
        <v>2039</v>
      </c>
      <c r="D29">
        <v>0</v>
      </c>
    </row>
    <row r="30" spans="3:9" x14ac:dyDescent="0.25">
      <c r="C30">
        <v>2040</v>
      </c>
      <c r="D30">
        <v>0</v>
      </c>
    </row>
    <row r="31" spans="3:9" x14ac:dyDescent="0.25">
      <c r="C31">
        <v>2041</v>
      </c>
      <c r="D31">
        <v>0</v>
      </c>
    </row>
    <row r="32" spans="3:9" x14ac:dyDescent="0.25">
      <c r="C32">
        <v>2042</v>
      </c>
      <c r="D32">
        <v>0</v>
      </c>
    </row>
    <row r="33" spans="3:4" x14ac:dyDescent="0.25">
      <c r="C33">
        <v>2043</v>
      </c>
      <c r="D33">
        <v>0</v>
      </c>
    </row>
    <row r="34" spans="3:4" x14ac:dyDescent="0.25">
      <c r="C34">
        <v>2044</v>
      </c>
      <c r="D34">
        <v>0</v>
      </c>
    </row>
    <row r="35" spans="3:4" x14ac:dyDescent="0.25">
      <c r="C35">
        <v>2045</v>
      </c>
      <c r="D35">
        <v>0</v>
      </c>
    </row>
    <row r="36" spans="3:4" x14ac:dyDescent="0.25">
      <c r="C36">
        <v>2046</v>
      </c>
      <c r="D36">
        <v>0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10"/>
  <sheetViews>
    <sheetView workbookViewId="0">
      <selection activeCell="U35" sqref="U35"/>
    </sheetView>
  </sheetViews>
  <sheetFormatPr defaultRowHeight="15" x14ac:dyDescent="0.25"/>
  <sheetData>
    <row r="3" spans="2:17" x14ac:dyDescent="0.25">
      <c r="B3" t="s">
        <v>114</v>
      </c>
    </row>
    <row r="5" spans="2:17" x14ac:dyDescent="0.25">
      <c r="M5" t="s">
        <v>115</v>
      </c>
      <c r="N5">
        <v>30335</v>
      </c>
      <c r="O5">
        <v>78047</v>
      </c>
      <c r="P5">
        <f>SUM(N5:O5)</f>
        <v>108382</v>
      </c>
      <c r="Q5">
        <f>P5/P$10</f>
        <v>0.54157151780137414</v>
      </c>
    </row>
    <row r="6" spans="2:17" x14ac:dyDescent="0.25">
      <c r="M6">
        <v>1</v>
      </c>
      <c r="N6">
        <v>9952</v>
      </c>
      <c r="O6">
        <v>29069</v>
      </c>
      <c r="P6">
        <f t="shared" ref="P6:P10" si="0">SUM(N6:O6)</f>
        <v>39021</v>
      </c>
      <c r="Q6">
        <f t="shared" ref="Q6:Q10" si="1">P6/P$10</f>
        <v>0.19498313554028732</v>
      </c>
    </row>
    <row r="7" spans="2:17" x14ac:dyDescent="0.25">
      <c r="M7">
        <v>2</v>
      </c>
      <c r="N7">
        <v>15353</v>
      </c>
      <c r="O7">
        <v>16216</v>
      </c>
      <c r="P7">
        <f t="shared" si="0"/>
        <v>31569</v>
      </c>
      <c r="Q7">
        <f t="shared" si="1"/>
        <v>0.15774640849469082</v>
      </c>
    </row>
    <row r="8" spans="2:17" x14ac:dyDescent="0.25">
      <c r="M8">
        <v>3</v>
      </c>
      <c r="N8">
        <v>8280</v>
      </c>
      <c r="O8">
        <v>10632</v>
      </c>
      <c r="P8">
        <f t="shared" si="0"/>
        <v>18912</v>
      </c>
      <c r="Q8">
        <f t="shared" si="1"/>
        <v>9.4500936914428485E-2</v>
      </c>
    </row>
    <row r="9" spans="2:17" x14ac:dyDescent="0.25">
      <c r="M9">
        <v>4</v>
      </c>
      <c r="N9">
        <v>1446</v>
      </c>
      <c r="O9">
        <v>831</v>
      </c>
      <c r="P9">
        <f t="shared" si="0"/>
        <v>2277</v>
      </c>
      <c r="Q9">
        <f t="shared" si="1"/>
        <v>1.1377888819487821E-2</v>
      </c>
    </row>
    <row r="10" spans="2:17" x14ac:dyDescent="0.25">
      <c r="M10" t="s">
        <v>116</v>
      </c>
      <c r="N10">
        <v>65366</v>
      </c>
      <c r="O10">
        <v>134759</v>
      </c>
      <c r="P10">
        <f t="shared" si="0"/>
        <v>200125</v>
      </c>
      <c r="Q10">
        <f t="shared" si="1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73"/>
  <sheetViews>
    <sheetView topLeftCell="A34" workbookViewId="0">
      <selection activeCell="S69" sqref="B42:S69"/>
    </sheetView>
  </sheetViews>
  <sheetFormatPr defaultRowHeight="15" x14ac:dyDescent="0.25"/>
  <cols>
    <col min="1" max="1" width="24.28515625" customWidth="1"/>
    <col min="2" max="2" width="15.42578125" customWidth="1"/>
    <col min="3" max="3" width="18.5703125" customWidth="1"/>
    <col min="4" max="4" width="12.28515625" customWidth="1"/>
    <col min="5" max="5" width="12" customWidth="1"/>
  </cols>
  <sheetData>
    <row r="1" spans="1:2" ht="34.5" customHeight="1" x14ac:dyDescent="0.25">
      <c r="A1" s="1" t="s">
        <v>51</v>
      </c>
      <c r="B1" s="3" t="s">
        <v>101</v>
      </c>
    </row>
    <row r="2" spans="1:2" x14ac:dyDescent="0.25">
      <c r="A2" s="1"/>
      <c r="B2" s="5"/>
    </row>
    <row r="71" spans="3:5" x14ac:dyDescent="0.25">
      <c r="C71" s="38"/>
      <c r="D71" s="51"/>
      <c r="E71" s="51"/>
    </row>
    <row r="72" spans="3:5" x14ac:dyDescent="0.25">
      <c r="C72" s="38"/>
    </row>
    <row r="73" spans="3:5" x14ac:dyDescent="0.25">
      <c r="C73" s="3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1"/>
  <sheetViews>
    <sheetView topLeftCell="A13" workbookViewId="0">
      <selection activeCell="Z33" sqref="Z33"/>
    </sheetView>
  </sheetViews>
  <sheetFormatPr defaultRowHeight="15" x14ac:dyDescent="0.25"/>
  <cols>
    <col min="23" max="23" width="11" bestFit="1" customWidth="1"/>
  </cols>
  <sheetData>
    <row r="1" spans="1:1" x14ac:dyDescent="0.25">
      <c r="A1" s="19" t="s">
        <v>8</v>
      </c>
    </row>
    <row r="3" spans="1:1" x14ac:dyDescent="0.25">
      <c r="A3" t="s">
        <v>102</v>
      </c>
    </row>
    <row r="20" spans="23:23" x14ac:dyDescent="0.25">
      <c r="W20" s="50">
        <v>2280846160</v>
      </c>
    </row>
    <row r="21" spans="23:23" x14ac:dyDescent="0.25">
      <c r="W21">
        <v>3482641054</v>
      </c>
    </row>
    <row r="22" spans="23:23" x14ac:dyDescent="0.25">
      <c r="W22">
        <f>W21/W20</f>
        <v>1.5269074763025665</v>
      </c>
    </row>
    <row r="60" spans="7:7" x14ac:dyDescent="0.25">
      <c r="G60">
        <f>66169352203/71521915397</f>
        <v>0.92516191485799448</v>
      </c>
    </row>
    <row r="69" spans="4:4" x14ac:dyDescent="0.25">
      <c r="D69">
        <v>30.9</v>
      </c>
    </row>
    <row r="70" spans="4:4" x14ac:dyDescent="0.25">
      <c r="D70">
        <f>12.7*0.292</f>
        <v>3.7083999999999997</v>
      </c>
    </row>
    <row r="71" spans="4:4" x14ac:dyDescent="0.25">
      <c r="D71">
        <f>D70/D69</f>
        <v>0.12001294498381877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9"/>
  <sheetViews>
    <sheetView workbookViewId="0">
      <selection activeCell="B7" sqref="B7"/>
    </sheetView>
  </sheetViews>
  <sheetFormatPr defaultRowHeight="15" x14ac:dyDescent="0.25"/>
  <cols>
    <col min="1" max="1" width="23.140625" customWidth="1"/>
    <col min="2" max="2" width="73.140625" customWidth="1"/>
    <col min="3" max="3" width="48.85546875" customWidth="1"/>
  </cols>
  <sheetData>
    <row r="1" spans="1:3" x14ac:dyDescent="0.25">
      <c r="A1" s="19" t="s">
        <v>8</v>
      </c>
    </row>
    <row r="3" spans="1:3" x14ac:dyDescent="0.25">
      <c r="A3" t="s">
        <v>103</v>
      </c>
      <c r="C3" s="6" t="s">
        <v>0</v>
      </c>
    </row>
    <row r="4" spans="1:3" ht="18" customHeight="1" x14ac:dyDescent="0.25">
      <c r="A4" s="1" t="s">
        <v>1</v>
      </c>
    </row>
    <row r="5" spans="1:3" ht="18" customHeight="1" x14ac:dyDescent="0.25">
      <c r="A5" s="9" t="s">
        <v>5</v>
      </c>
      <c r="B5" t="s">
        <v>42</v>
      </c>
    </row>
    <row r="6" spans="1:3" ht="61.5" customHeight="1" x14ac:dyDescent="0.25">
      <c r="A6" s="9" t="s">
        <v>3</v>
      </c>
      <c r="B6" s="3" t="s">
        <v>118</v>
      </c>
    </row>
    <row r="7" spans="1:3" ht="171" customHeight="1" x14ac:dyDescent="0.25">
      <c r="A7" s="23" t="s">
        <v>4</v>
      </c>
      <c r="B7" s="3" t="s">
        <v>119</v>
      </c>
      <c r="C7" s="4"/>
    </row>
    <row r="8" spans="1:3" ht="156" customHeight="1" x14ac:dyDescent="0.25">
      <c r="A8" s="1" t="s">
        <v>2</v>
      </c>
      <c r="B8" s="26" t="s">
        <v>121</v>
      </c>
      <c r="C8" s="12"/>
    </row>
    <row r="9" spans="1:3" ht="139.5" customHeight="1" x14ac:dyDescent="0.25">
      <c r="A9" s="48" t="s">
        <v>120</v>
      </c>
      <c r="B9" s="26"/>
    </row>
    <row r="17" spans="2:3" x14ac:dyDescent="0.25">
      <c r="B17" s="40">
        <v>6497465689</v>
      </c>
      <c r="C17" s="40">
        <v>6862370246</v>
      </c>
    </row>
    <row r="18" spans="2:3" x14ac:dyDescent="0.25">
      <c r="B18" s="40">
        <v>108291094820</v>
      </c>
      <c r="C18" s="40">
        <v>114372837433</v>
      </c>
    </row>
    <row r="19" spans="2:3" x14ac:dyDescent="0.25">
      <c r="B19" s="62">
        <f>B17/B18</f>
        <v>5.9999999998153128E-2</v>
      </c>
      <c r="C19" s="62">
        <f>C17/C18</f>
        <v>6.0000000000174865E-2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4"/>
  <sheetViews>
    <sheetView workbookViewId="0">
      <selection activeCell="B15" sqref="B15"/>
    </sheetView>
  </sheetViews>
  <sheetFormatPr defaultRowHeight="15" x14ac:dyDescent="0.25"/>
  <cols>
    <col min="1" max="1" width="34.85546875" customWidth="1"/>
    <col min="2" max="2" width="102" customWidth="1"/>
    <col min="3" max="3" width="63.7109375" customWidth="1"/>
  </cols>
  <sheetData>
    <row r="1" spans="1:3" x14ac:dyDescent="0.25">
      <c r="A1" s="19" t="s">
        <v>8</v>
      </c>
    </row>
    <row r="2" spans="1:3" x14ac:dyDescent="0.25">
      <c r="A2" s="19"/>
      <c r="C2" t="s">
        <v>117</v>
      </c>
    </row>
    <row r="3" spans="1:3" x14ac:dyDescent="0.25">
      <c r="A3" s="19"/>
    </row>
    <row r="4" spans="1:3" x14ac:dyDescent="0.25">
      <c r="C4" s="6" t="s">
        <v>7</v>
      </c>
    </row>
    <row r="5" spans="1:3" ht="25.5" customHeight="1" x14ac:dyDescent="0.25">
      <c r="A5" s="8" t="s">
        <v>6</v>
      </c>
      <c r="B5" s="13">
        <v>7.2499999999999995E-2</v>
      </c>
    </row>
    <row r="6" spans="1:3" x14ac:dyDescent="0.25">
      <c r="A6" s="6" t="s">
        <v>123</v>
      </c>
      <c r="B6" s="63">
        <v>0.03</v>
      </c>
    </row>
    <row r="7" spans="1:3" x14ac:dyDescent="0.25">
      <c r="A7" s="6" t="s">
        <v>124</v>
      </c>
      <c r="B7" s="63">
        <v>5.0000000000000001E-3</v>
      </c>
    </row>
    <row r="8" spans="1:3" ht="105" customHeight="1" x14ac:dyDescent="0.25">
      <c r="A8" s="10" t="s">
        <v>43</v>
      </c>
      <c r="B8" s="3" t="s">
        <v>122</v>
      </c>
    </row>
    <row r="11" spans="1:3" ht="124.5" customHeight="1" x14ac:dyDescent="0.25">
      <c r="A11" s="11"/>
      <c r="B11" s="3"/>
    </row>
    <row r="13" spans="1:3" x14ac:dyDescent="0.25">
      <c r="A13" s="27" t="s">
        <v>44</v>
      </c>
      <c r="B13" s="27"/>
    </row>
    <row r="14" spans="1:3" x14ac:dyDescent="0.25">
      <c r="A14" s="6"/>
      <c r="C14" s="7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7"/>
  <sheetViews>
    <sheetView workbookViewId="0">
      <selection activeCell="C39" sqref="C39"/>
    </sheetView>
  </sheetViews>
  <sheetFormatPr defaultRowHeight="15" x14ac:dyDescent="0.25"/>
  <cols>
    <col min="1" max="1" width="19.140625" customWidth="1"/>
    <col min="2" max="2" width="17.42578125" customWidth="1"/>
    <col min="3" max="3" width="16" customWidth="1"/>
    <col min="4" max="4" width="18.85546875" customWidth="1"/>
    <col min="5" max="5" width="17.7109375" customWidth="1"/>
  </cols>
  <sheetData>
    <row r="1" spans="1:5" x14ac:dyDescent="0.25">
      <c r="A1" s="19" t="s">
        <v>8</v>
      </c>
    </row>
    <row r="2" spans="1:5" x14ac:dyDescent="0.25">
      <c r="A2" s="29" t="s">
        <v>46</v>
      </c>
      <c r="B2" s="29" t="s">
        <v>48</v>
      </c>
    </row>
    <row r="3" spans="1:5" x14ac:dyDescent="0.25">
      <c r="A3" s="29" t="s">
        <v>47</v>
      </c>
      <c r="B3" s="29" t="s">
        <v>135</v>
      </c>
    </row>
    <row r="5" spans="1:5" ht="38.25" x14ac:dyDescent="0.25">
      <c r="A5" s="28" t="s">
        <v>45</v>
      </c>
      <c r="B5" s="64" t="s">
        <v>126</v>
      </c>
      <c r="C5" s="65" t="s">
        <v>127</v>
      </c>
      <c r="D5" s="64" t="s">
        <v>128</v>
      </c>
      <c r="E5" s="64" t="s">
        <v>129</v>
      </c>
    </row>
    <row r="6" spans="1:5" s="59" customFormat="1" ht="51.75" customHeight="1" x14ac:dyDescent="0.25">
      <c r="A6" s="67" t="s">
        <v>130</v>
      </c>
      <c r="B6" s="71" t="s">
        <v>131</v>
      </c>
      <c r="C6" s="71" t="s">
        <v>132</v>
      </c>
      <c r="D6" s="71" t="s">
        <v>133</v>
      </c>
      <c r="E6" s="71" t="s">
        <v>134</v>
      </c>
    </row>
    <row r="7" spans="1:5" x14ac:dyDescent="0.25">
      <c r="A7" s="68">
        <v>0</v>
      </c>
      <c r="B7" s="69">
        <v>7.5499999999999998E-2</v>
      </c>
      <c r="C7" s="70">
        <v>7.0000000000000007E-2</v>
      </c>
      <c r="D7" s="69">
        <v>5.5E-2</v>
      </c>
      <c r="E7" s="69">
        <v>8.1000000000000003E-2</v>
      </c>
    </row>
    <row r="8" spans="1:5" x14ac:dyDescent="0.25">
      <c r="A8" s="68">
        <v>5</v>
      </c>
      <c r="B8" s="69">
        <v>6.0499999999999998E-2</v>
      </c>
      <c r="C8" s="69">
        <v>6.25E-2</v>
      </c>
      <c r="D8" s="69">
        <v>4.4999999999999998E-2</v>
      </c>
      <c r="E8" s="69">
        <v>6.0999999999999999E-2</v>
      </c>
    </row>
    <row r="9" spans="1:5" x14ac:dyDescent="0.25">
      <c r="A9" s="68">
        <v>10</v>
      </c>
      <c r="B9" s="69">
        <v>5.0999999999999997E-2</v>
      </c>
      <c r="C9" s="69">
        <v>5.5E-2</v>
      </c>
      <c r="D9" s="69">
        <v>0.04</v>
      </c>
      <c r="E9" s="69">
        <v>4.4000000000000004E-2</v>
      </c>
    </row>
    <row r="10" spans="1:5" x14ac:dyDescent="0.25">
      <c r="A10" s="68">
        <v>15</v>
      </c>
      <c r="B10" s="69">
        <v>4.3499999999999997E-2</v>
      </c>
      <c r="C10" s="69">
        <v>4.7500000000000001E-2</v>
      </c>
      <c r="D10" s="69">
        <v>3.5000000000000003E-2</v>
      </c>
      <c r="E10" s="69">
        <v>3.95E-2</v>
      </c>
    </row>
    <row r="11" spans="1:5" x14ac:dyDescent="0.25">
      <c r="A11" s="68">
        <v>20</v>
      </c>
      <c r="B11" s="69">
        <v>3.6499999999999998E-2</v>
      </c>
      <c r="C11" s="69">
        <v>0.04</v>
      </c>
      <c r="D11" s="69">
        <v>3.5000000000000003E-2</v>
      </c>
      <c r="E11" s="69">
        <v>3.6499999999999998E-2</v>
      </c>
    </row>
    <row r="12" spans="1:5" x14ac:dyDescent="0.25">
      <c r="A12" s="68">
        <v>25</v>
      </c>
      <c r="B12" s="69">
        <v>3.5000000000000003E-2</v>
      </c>
      <c r="C12" s="69">
        <v>3.5000000000000003E-2</v>
      </c>
      <c r="D12" s="69">
        <v>3.5000000000000003E-2</v>
      </c>
      <c r="E12" s="69">
        <v>3.5000000000000003E-2</v>
      </c>
    </row>
    <row r="13" spans="1:5" x14ac:dyDescent="0.25">
      <c r="A13" s="68">
        <v>30</v>
      </c>
      <c r="B13" s="69">
        <v>3.5000000000000003E-2</v>
      </c>
      <c r="C13" s="69">
        <v>3.5000000000000003E-2</v>
      </c>
      <c r="D13" s="69">
        <v>3.5000000000000003E-2</v>
      </c>
      <c r="E13" s="69">
        <v>3.5000000000000003E-2</v>
      </c>
    </row>
    <row r="14" spans="1:5" x14ac:dyDescent="0.25">
      <c r="A14" s="68">
        <v>35</v>
      </c>
      <c r="B14" s="69">
        <v>3.5000000000000003E-2</v>
      </c>
      <c r="C14" s="69">
        <v>3.5000000000000003E-2</v>
      </c>
      <c r="D14" s="69">
        <v>3.5000000000000003E-2</v>
      </c>
      <c r="E14" s="69">
        <v>3.5000000000000003E-2</v>
      </c>
    </row>
    <row r="15" spans="1:5" x14ac:dyDescent="0.25">
      <c r="A15" s="68">
        <v>40</v>
      </c>
      <c r="B15" s="69">
        <v>3.5000000000000003E-2</v>
      </c>
      <c r="C15" s="69">
        <v>3.5000000000000003E-2</v>
      </c>
      <c r="D15" s="69">
        <v>3.5000000000000003E-2</v>
      </c>
      <c r="E15" s="69">
        <v>3.5000000000000003E-2</v>
      </c>
    </row>
    <row r="16" spans="1:5" x14ac:dyDescent="0.25">
      <c r="A16" s="68">
        <v>45</v>
      </c>
      <c r="B16" s="69">
        <v>3.5000000000000003E-2</v>
      </c>
      <c r="C16" s="69">
        <v>3.5000000000000003E-2</v>
      </c>
      <c r="D16" s="69">
        <v>3.5000000000000003E-2</v>
      </c>
      <c r="E16" s="69">
        <v>3.5000000000000003E-2</v>
      </c>
    </row>
    <row r="17" spans="1:5" x14ac:dyDescent="0.25">
      <c r="A17" s="68">
        <v>50</v>
      </c>
      <c r="B17" s="69">
        <v>3.5000000000000003E-2</v>
      </c>
      <c r="C17" s="69">
        <v>3.5000000000000003E-2</v>
      </c>
      <c r="D17" s="69">
        <v>3.5000000000000003E-2</v>
      </c>
      <c r="E17" s="69">
        <v>3.5000000000000003E-2</v>
      </c>
    </row>
  </sheetData>
  <hyperlinks>
    <hyperlink ref="A1" location="TOC!A1" display="TO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29"/>
  <sheetViews>
    <sheetView zoomScale="85" zoomScaleNormal="85" workbookViewId="0">
      <selection activeCell="C73" sqref="C73"/>
    </sheetView>
  </sheetViews>
  <sheetFormatPr defaultRowHeight="15" x14ac:dyDescent="0.25"/>
  <cols>
    <col min="1" max="1" width="18.85546875" customWidth="1"/>
    <col min="2" max="2" width="27.28515625" customWidth="1"/>
    <col min="3" max="3" width="31.28515625" style="24" bestFit="1" customWidth="1"/>
    <col min="4" max="4" width="32.28515625" style="42" customWidth="1"/>
    <col min="5" max="5" width="32.28515625" style="40" customWidth="1"/>
    <col min="6" max="6" width="32.28515625" style="46" customWidth="1"/>
    <col min="7" max="7" width="32.28515625" style="40" customWidth="1"/>
    <col min="8" max="8" width="32.28515625" style="47" customWidth="1"/>
    <col min="9" max="9" width="15.7109375" customWidth="1"/>
    <col min="12" max="15" width="27.28515625" customWidth="1"/>
    <col min="16" max="19" width="14.5703125" customWidth="1"/>
  </cols>
  <sheetData>
    <row r="1" spans="1:10" x14ac:dyDescent="0.25">
      <c r="A1" s="19" t="s">
        <v>8</v>
      </c>
    </row>
    <row r="2" spans="1:10" x14ac:dyDescent="0.25">
      <c r="A2" s="29" t="s">
        <v>46</v>
      </c>
      <c r="B2" s="29" t="s">
        <v>50</v>
      </c>
    </row>
    <row r="3" spans="1:10" x14ac:dyDescent="0.25">
      <c r="A3" s="29" t="s">
        <v>47</v>
      </c>
      <c r="B3" s="29" t="s">
        <v>137</v>
      </c>
      <c r="F3" s="41"/>
    </row>
    <row r="4" spans="1:10" x14ac:dyDescent="0.25">
      <c r="A4" t="s">
        <v>61</v>
      </c>
      <c r="B4" t="s">
        <v>70</v>
      </c>
    </row>
    <row r="5" spans="1:10" x14ac:dyDescent="0.25">
      <c r="B5" s="17"/>
    </row>
    <row r="6" spans="1:10" ht="30.75" customHeight="1" x14ac:dyDescent="0.25">
      <c r="A6" s="36" t="s">
        <v>68</v>
      </c>
      <c r="B6" s="96" t="s">
        <v>62</v>
      </c>
      <c r="C6" s="97" t="s">
        <v>63</v>
      </c>
      <c r="D6" s="83" t="s">
        <v>64</v>
      </c>
      <c r="E6" s="84" t="s">
        <v>65</v>
      </c>
      <c r="F6" s="85" t="s">
        <v>66</v>
      </c>
      <c r="G6" s="84" t="s">
        <v>67</v>
      </c>
      <c r="H6" s="86" t="s">
        <v>69</v>
      </c>
    </row>
    <row r="7" spans="1:10" ht="30.75" customHeight="1" x14ac:dyDescent="0.25">
      <c r="A7" s="52" t="s">
        <v>52</v>
      </c>
      <c r="B7" s="53" t="s">
        <v>71</v>
      </c>
      <c r="C7" s="30" t="s">
        <v>72</v>
      </c>
      <c r="D7" s="54" t="s">
        <v>73</v>
      </c>
      <c r="E7" s="55" t="s">
        <v>74</v>
      </c>
      <c r="F7" s="56" t="s">
        <v>75</v>
      </c>
      <c r="G7" s="55" t="s">
        <v>76</v>
      </c>
      <c r="H7" s="57" t="s">
        <v>77</v>
      </c>
      <c r="I7" s="55" t="s">
        <v>78</v>
      </c>
      <c r="J7" s="87"/>
    </row>
    <row r="8" spans="1:10" x14ac:dyDescent="0.25">
      <c r="A8" s="32" t="s">
        <v>112</v>
      </c>
      <c r="B8" s="95"/>
      <c r="C8" s="104">
        <v>40178</v>
      </c>
      <c r="D8" s="101">
        <v>2360173025</v>
      </c>
      <c r="E8" s="102">
        <v>12</v>
      </c>
      <c r="F8" s="101">
        <v>1884062115</v>
      </c>
      <c r="G8" s="103">
        <v>6</v>
      </c>
      <c r="H8" s="101">
        <v>322948963</v>
      </c>
      <c r="I8" s="105" t="s">
        <v>136</v>
      </c>
      <c r="J8" s="87"/>
    </row>
    <row r="9" spans="1:10" x14ac:dyDescent="0.25">
      <c r="A9" s="32" t="s">
        <v>112</v>
      </c>
      <c r="B9" s="95"/>
      <c r="C9" s="104">
        <v>40543</v>
      </c>
      <c r="D9" s="101">
        <v>242581914</v>
      </c>
      <c r="E9" s="102">
        <v>12</v>
      </c>
      <c r="F9" s="101">
        <v>212607844</v>
      </c>
      <c r="G9" s="103">
        <v>7</v>
      </c>
      <c r="H9" s="101">
        <v>33193150</v>
      </c>
      <c r="I9" s="105" t="s">
        <v>136</v>
      </c>
      <c r="J9" s="87"/>
    </row>
    <row r="10" spans="1:10" x14ac:dyDescent="0.25">
      <c r="A10" s="32" t="s">
        <v>112</v>
      </c>
      <c r="B10" s="95"/>
      <c r="C10" s="104">
        <v>40908</v>
      </c>
      <c r="D10" s="101">
        <v>911037989</v>
      </c>
      <c r="E10" s="102">
        <v>12</v>
      </c>
      <c r="F10" s="101">
        <v>864864695</v>
      </c>
      <c r="G10" s="103">
        <v>8</v>
      </c>
      <c r="H10" s="101">
        <v>124659832</v>
      </c>
      <c r="I10" s="105" t="s">
        <v>136</v>
      </c>
      <c r="J10" s="87"/>
    </row>
    <row r="11" spans="1:10" x14ac:dyDescent="0.25">
      <c r="A11" s="32" t="s">
        <v>112</v>
      </c>
      <c r="B11" s="95"/>
      <c r="C11" s="104">
        <v>41274</v>
      </c>
      <c r="D11" s="101">
        <v>78277759</v>
      </c>
      <c r="E11" s="102">
        <v>12</v>
      </c>
      <c r="F11" s="101">
        <v>79629762</v>
      </c>
      <c r="G11" s="103">
        <v>9</v>
      </c>
      <c r="H11" s="101">
        <v>10710961</v>
      </c>
      <c r="I11" s="105" t="s">
        <v>136</v>
      </c>
      <c r="J11" s="87"/>
    </row>
    <row r="12" spans="1:10" x14ac:dyDescent="0.25">
      <c r="A12" s="32" t="s">
        <v>112</v>
      </c>
      <c r="B12" s="95"/>
      <c r="C12" s="104">
        <v>41639</v>
      </c>
      <c r="D12" s="101">
        <v>-114027863</v>
      </c>
      <c r="E12" s="102">
        <v>12</v>
      </c>
      <c r="F12" s="101">
        <v>-123222179</v>
      </c>
      <c r="G12" s="103">
        <v>10</v>
      </c>
      <c r="H12" s="101">
        <v>-15602746</v>
      </c>
      <c r="I12" s="105" t="s">
        <v>136</v>
      </c>
      <c r="J12" s="87"/>
    </row>
    <row r="13" spans="1:10" x14ac:dyDescent="0.25">
      <c r="A13" s="32" t="s">
        <v>112</v>
      </c>
      <c r="B13" s="95"/>
      <c r="C13" s="104">
        <v>42004</v>
      </c>
      <c r="D13" s="101">
        <v>-206952282</v>
      </c>
      <c r="E13" s="102">
        <v>12</v>
      </c>
      <c r="F13" s="101">
        <v>-221956322</v>
      </c>
      <c r="G13" s="103">
        <v>11</v>
      </c>
      <c r="H13" s="101">
        <v>-28317850</v>
      </c>
      <c r="I13" s="105" t="s">
        <v>136</v>
      </c>
      <c r="J13" s="87"/>
    </row>
    <row r="14" spans="1:10" x14ac:dyDescent="0.25">
      <c r="A14" s="32" t="s">
        <v>112</v>
      </c>
      <c r="B14" s="95"/>
      <c r="C14" s="104">
        <v>42369</v>
      </c>
      <c r="D14" s="101">
        <v>2586581023</v>
      </c>
      <c r="E14" s="102">
        <v>12</v>
      </c>
      <c r="F14" s="101">
        <v>2586581023</v>
      </c>
      <c r="G14" s="103">
        <v>12</v>
      </c>
      <c r="H14" s="101">
        <v>353928991</v>
      </c>
      <c r="I14" s="105" t="s">
        <v>136</v>
      </c>
      <c r="J14" s="87"/>
    </row>
    <row r="15" spans="1:10" x14ac:dyDescent="0.25">
      <c r="A15" s="32"/>
      <c r="B15" s="89"/>
      <c r="C15" s="98"/>
      <c r="D15" s="90"/>
      <c r="E15" s="88"/>
      <c r="F15" s="90"/>
      <c r="G15" s="88"/>
      <c r="H15" s="91"/>
      <c r="I15" s="89"/>
      <c r="J15" s="87"/>
    </row>
    <row r="16" spans="1:10" x14ac:dyDescent="0.25">
      <c r="B16" s="89"/>
      <c r="C16" s="99"/>
      <c r="D16" s="100"/>
      <c r="E16" s="92"/>
      <c r="F16" s="93"/>
      <c r="G16" s="92"/>
      <c r="H16" s="94"/>
      <c r="I16" s="87"/>
      <c r="J16" s="87"/>
    </row>
    <row r="17" spans="2:15" x14ac:dyDescent="0.25">
      <c r="B17" s="89"/>
      <c r="C17" s="99"/>
      <c r="D17" s="100"/>
      <c r="E17" s="92"/>
      <c r="F17" s="93"/>
      <c r="G17" s="92"/>
      <c r="H17" s="94"/>
      <c r="I17" s="87"/>
      <c r="J17" s="87"/>
    </row>
    <row r="18" spans="2:15" x14ac:dyDescent="0.25">
      <c r="B18" s="89"/>
      <c r="C18" s="99"/>
      <c r="D18" s="100"/>
      <c r="E18" s="92"/>
      <c r="F18" s="93"/>
      <c r="G18" s="92"/>
      <c r="H18" s="94"/>
      <c r="I18" s="87"/>
      <c r="J18" s="87"/>
    </row>
    <row r="19" spans="2:15" x14ac:dyDescent="0.25">
      <c r="B19" s="89"/>
      <c r="C19" s="99"/>
      <c r="D19" s="100"/>
    </row>
    <row r="22" spans="2:15" x14ac:dyDescent="0.25">
      <c r="L22" s="72"/>
      <c r="M22" s="73"/>
      <c r="N22" s="74"/>
      <c r="O22" s="75"/>
    </row>
    <row r="23" spans="2:15" x14ac:dyDescent="0.25">
      <c r="L23" s="76"/>
      <c r="M23" s="77"/>
      <c r="N23" s="77"/>
      <c r="O23" s="77"/>
    </row>
    <row r="24" spans="2:15" x14ac:dyDescent="0.25">
      <c r="L24" s="76"/>
      <c r="M24" s="78"/>
      <c r="N24" s="78"/>
      <c r="O24" s="78"/>
    </row>
    <row r="25" spans="2:15" x14ac:dyDescent="0.25">
      <c r="L25" s="76"/>
      <c r="M25" s="78"/>
      <c r="N25" s="78"/>
      <c r="O25" s="78"/>
    </row>
    <row r="26" spans="2:15" x14ac:dyDescent="0.25">
      <c r="L26" s="76"/>
      <c r="M26" s="78"/>
      <c r="N26" s="78"/>
      <c r="O26" s="79"/>
    </row>
    <row r="27" spans="2:15" x14ac:dyDescent="0.25">
      <c r="L27" s="76"/>
      <c r="M27" s="80"/>
      <c r="N27" s="80"/>
      <c r="O27" s="80"/>
    </row>
    <row r="28" spans="2:15" x14ac:dyDescent="0.25">
      <c r="L28" s="76"/>
      <c r="M28" s="80"/>
      <c r="N28" s="80"/>
      <c r="O28" s="80"/>
    </row>
    <row r="29" spans="2:15" x14ac:dyDescent="0.25">
      <c r="L29" s="76"/>
      <c r="M29" s="78"/>
      <c r="N29" s="81"/>
      <c r="O29" s="82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36" sqref="D36"/>
    </sheetView>
  </sheetViews>
  <sheetFormatPr defaultRowHeight="15" x14ac:dyDescent="0.25"/>
  <cols>
    <col min="2" max="3" width="20.5703125" customWidth="1"/>
    <col min="4" max="4" width="51.7109375" customWidth="1"/>
    <col min="5" max="5" width="86.85546875" customWidth="1"/>
    <col min="6" max="6" width="77.7109375" customWidth="1"/>
  </cols>
  <sheetData>
    <row r="1" spans="1:4" x14ac:dyDescent="0.25">
      <c r="A1" s="19" t="s">
        <v>8</v>
      </c>
    </row>
    <row r="2" spans="1:4" x14ac:dyDescent="0.25">
      <c r="A2" s="29" t="s">
        <v>46</v>
      </c>
      <c r="B2" s="29" t="s">
        <v>82</v>
      </c>
      <c r="C2" s="29"/>
      <c r="D2" s="29"/>
    </row>
    <row r="3" spans="1:4" x14ac:dyDescent="0.25">
      <c r="A3" s="29" t="s">
        <v>47</v>
      </c>
      <c r="B3" s="29" t="s">
        <v>202</v>
      </c>
      <c r="C3" s="29"/>
      <c r="D3" s="29"/>
    </row>
    <row r="4" spans="1:4" x14ac:dyDescent="0.25">
      <c r="A4" t="s">
        <v>61</v>
      </c>
      <c r="B4" t="s">
        <v>79</v>
      </c>
    </row>
    <row r="6" spans="1:4" x14ac:dyDescent="0.25">
      <c r="B6" t="s">
        <v>81</v>
      </c>
      <c r="C6" t="s">
        <v>80</v>
      </c>
    </row>
    <row r="7" spans="1:4" x14ac:dyDescent="0.25">
      <c r="B7">
        <v>2017</v>
      </c>
      <c r="C7">
        <v>-875002621.79999995</v>
      </c>
    </row>
    <row r="8" spans="1:4" x14ac:dyDescent="0.25">
      <c r="B8">
        <v>2018</v>
      </c>
      <c r="C8">
        <v>-875002621.79999995</v>
      </c>
    </row>
    <row r="9" spans="1:4" x14ac:dyDescent="0.25">
      <c r="B9">
        <v>2019</v>
      </c>
      <c r="C9">
        <v>-875002621.79999995</v>
      </c>
    </row>
    <row r="10" spans="1:4" x14ac:dyDescent="0.25">
      <c r="B10">
        <v>2020</v>
      </c>
      <c r="C10">
        <v>-875002621.79999995</v>
      </c>
    </row>
    <row r="11" spans="1:4" x14ac:dyDescent="0.25">
      <c r="C11" s="50"/>
    </row>
    <row r="12" spans="1:4" x14ac:dyDescent="0.25">
      <c r="C12" s="50"/>
    </row>
    <row r="13" spans="1:4" x14ac:dyDescent="0.25">
      <c r="C13" s="50"/>
    </row>
    <row r="14" spans="1:4" x14ac:dyDescent="0.25">
      <c r="C14" s="50"/>
    </row>
    <row r="15" spans="1:4" x14ac:dyDescent="0.25">
      <c r="C15" s="50"/>
      <c r="D15" s="35"/>
    </row>
    <row r="16" spans="1:4" x14ac:dyDescent="0.25">
      <c r="C16" s="50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TOC</vt:lpstr>
      <vt:lpstr>Tier.param</vt:lpstr>
      <vt:lpstr>Tiers</vt:lpstr>
      <vt:lpstr>KeyVars</vt:lpstr>
      <vt:lpstr>FundingPolicy</vt:lpstr>
      <vt:lpstr>Assumptions</vt:lpstr>
      <vt:lpstr>SalaryGrowth</vt:lpstr>
      <vt:lpstr>Init_amort</vt:lpstr>
      <vt:lpstr>Init_unrecReturn</vt:lpstr>
      <vt:lpstr>External_Fund</vt:lpstr>
      <vt:lpstr>Ret_sum</vt:lpstr>
      <vt:lpstr>Ret_dec</vt:lpstr>
      <vt:lpstr>Term_sum</vt:lpstr>
      <vt:lpstr>Term_dec1</vt:lpstr>
      <vt:lpstr>Term_dec2</vt:lpstr>
      <vt:lpstr>Disb_sum</vt:lpstr>
      <vt:lpstr>Disb_dec</vt:lpstr>
      <vt:lpstr>Death_sum</vt:lpstr>
      <vt:lpstr>Death_decAct</vt:lpstr>
      <vt:lpstr>Death_decRet</vt:lpstr>
      <vt:lpstr>Fiscal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2016-01-11T21:20:57Z</dcterms:created>
  <dcterms:modified xsi:type="dcterms:W3CDTF">2017-04-26T03:46:48Z</dcterms:modified>
</cp:coreProperties>
</file>