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activeTab="3"/>
  </bookViews>
  <sheets>
    <sheet name="params" sheetId="1" r:id="rId1"/>
    <sheet name="GlobalParams" sheetId="3" r:id="rId2"/>
    <sheet name="returns" sheetId="2" r:id="rId3"/>
    <sheet name="Calibration_2016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7" l="1"/>
  <c r="D10" i="7"/>
  <c r="D9" i="7"/>
  <c r="E6" i="7"/>
  <c r="E7" i="7"/>
  <c r="C17" i="7"/>
  <c r="C9" i="7"/>
  <c r="C10" i="7" s="1"/>
  <c r="C14" i="7" s="1"/>
  <c r="F2" i="2" l="1"/>
  <c r="E3" i="2"/>
  <c r="F3" i="2"/>
  <c r="E4" i="2"/>
  <c r="F4" i="2"/>
  <c r="E5" i="2"/>
  <c r="F5" i="2"/>
  <c r="E6" i="2"/>
  <c r="F6" i="2"/>
  <c r="E24" i="7" l="1"/>
  <c r="E19" i="7"/>
  <c r="E14" i="7"/>
  <c r="E12" i="7" l="1"/>
  <c r="E13" i="7"/>
  <c r="E17" i="7"/>
  <c r="E18" i="7"/>
  <c r="E20" i="7"/>
  <c r="E23" i="7"/>
  <c r="E22" i="7"/>
  <c r="E9" i="7"/>
  <c r="E10" i="7" l="1"/>
  <c r="E5" i="7"/>
  <c r="E4" i="7"/>
</calcChain>
</file>

<file path=xl/comments1.xml><?xml version="1.0" encoding="utf-8"?>
<comments xmlns="http://schemas.openxmlformats.org/spreadsheetml/2006/main">
  <authors>
    <author>Author</author>
  </authors>
  <commentList>
    <comment ref="B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</commentList>
</comments>
</file>

<file path=xl/sharedStrings.xml><?xml version="1.0" encoding="utf-8"?>
<sst xmlns="http://schemas.openxmlformats.org/spreadsheetml/2006/main" count="129" uniqueCount="88">
  <si>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</si>
  <si>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</si>
  <si>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</si>
  <si>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</si>
  <si>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</si>
  <si>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</si>
  <si>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</si>
  <si>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</si>
  <si>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</si>
  <si>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</si>
  <si>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</si>
  <si>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</si>
  <si>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</si>
  <si>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</si>
  <si>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</si>
  <si>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</si>
  <si>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</si>
  <si>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</si>
  <si>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</si>
  <si>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</si>
  <si>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</si>
  <si>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</si>
  <si>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</si>
  <si>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</si>
  <si>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</si>
  <si>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</si>
  <si>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</si>
  <si>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</si>
  <si>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</si>
  <si>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</si>
  <si>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</si>
  <si>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</si>
  <si>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</si>
  <si>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</si>
  <si>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</si>
  <si>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</si>
  <si>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</si>
  <si>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</si>
  <si>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</si>
  <si>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</si>
  <si>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</si>
  <si>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</si>
  <si>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</si>
  <si>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</si>
  <si>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</si>
  <si>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</si>
  <si>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</si>
  <si>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</si>
  <si>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</si>
  <si>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</si>
  <si>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</si>
  <si>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</si>
  <si>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</si>
  <si>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</si>
  <si>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</si>
  <si>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</si>
  <si>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</si>
  <si>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</si>
  <si>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</si>
  <si>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</si>
  <si>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</si>
  <si>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</si>
  <si>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</si>
  <si>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</si>
  <si>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SC $b</t>
  </si>
  <si>
    <t>NC rate %</t>
  </si>
  <si>
    <t>EEC rate %</t>
  </si>
  <si>
    <t>SC rate %</t>
  </si>
  <si>
    <t>UAAL</t>
  </si>
  <si>
    <t>B</t>
  </si>
  <si>
    <t>High volatility</t>
  </si>
  <si>
    <t>returnScn</t>
  </si>
  <si>
    <t>15 years of low returns</t>
  </si>
  <si>
    <t>Assumption achived</t>
  </si>
  <si>
    <t>SharedRisk_cap</t>
  </si>
  <si>
    <t>DC_reform</t>
  </si>
  <si>
    <t>t1</t>
  </si>
  <si>
    <t>cd</t>
  </si>
  <si>
    <t>cola</t>
  </si>
  <si>
    <t>policy</t>
  </si>
  <si>
    <t>RS1_base</t>
  </si>
  <si>
    <t>RS2_base</t>
  </si>
  <si>
    <t>RS3_base</t>
  </si>
  <si>
    <t>AV2015</t>
  </si>
  <si>
    <t>PVFB for vested Terms</t>
  </si>
  <si>
    <t>PVFNC</t>
  </si>
  <si>
    <t>payroll  (reported)</t>
  </si>
  <si>
    <t>payroll  (valueation)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</si>
</sst>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1</xdr:row>
      <xdr:rowOff>152401</xdr:rowOff>
    </xdr:from>
    <xdr:to>
      <xdr:col>12</xdr:col>
      <xdr:colOff>250339</xdr:colOff>
      <xdr:row>21</xdr:row>
      <xdr:rowOff>19051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E71C44-0666-4C18-9710-A4306E997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0775" y="152401"/>
          <a:ext cx="4346089" cy="3848100"/>
        </a:xfrm>
        <a:prstGeom prst="rect">
          <a:avLst/>
        </a:prstGeom>
      </xdr:spPr>
    </xdr:pic>
    <xdr:clientData/>
  </xdr:twoCellAnchor>
  <xdr:twoCellAnchor editAs="oneCell">
    <xdr:from>
      <xdr:col>12</xdr:col>
      <xdr:colOff>314325</xdr:colOff>
      <xdr:row>1</xdr:row>
      <xdr:rowOff>156868</xdr:rowOff>
    </xdr:from>
    <xdr:to>
      <xdr:col>23</xdr:col>
      <xdr:colOff>56267</xdr:colOff>
      <xdr:row>43</xdr:row>
      <xdr:rowOff>36993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F051E-C42E-42A6-B701-B1EFEC831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0850" y="347368"/>
          <a:ext cx="6447542" cy="8081150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21</xdr:row>
      <xdr:rowOff>67166</xdr:rowOff>
    </xdr:from>
    <xdr:to>
      <xdr:col>12</xdr:col>
      <xdr:colOff>266007</xdr:colOff>
      <xdr:row>38</xdr:row>
      <xdr:rowOff>132829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C307BF-CD71-42E5-B9C7-5E8C2E092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34100" y="4048616"/>
          <a:ext cx="4428432" cy="3332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10"/>
  <sheetViews>
    <sheetView zoomScaleNormal="100" workbookViewId="0">
      <selection activeCell="I6" sqref="I6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4" width="10" customWidth="1"/>
    <col min="5" max="5" width="9" customWidth="1"/>
    <col min="6" max="6" width="14.28515625" customWidth="1"/>
    <col min="7" max="7" width="12" bestFit="1" customWidth="1"/>
    <col min="8" max="8" width="18" bestFit="1" customWidth="1"/>
    <col min="9" max="9" width="14.28515625" bestFit="1" customWidth="1"/>
    <col min="10" max="15" width="14.28515625" customWidth="1"/>
    <col min="16" max="16" width="12.28515625" customWidth="1"/>
    <col min="17" max="17" width="11.42578125" customWidth="1"/>
    <col min="18" max="18" width="14.28515625" customWidth="1"/>
    <col min="19" max="19" width="14.42578125" bestFit="1" customWidth="1"/>
    <col min="20" max="20" width="11.28515625" bestFit="1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  <col min="35" max="35" width="15.140625" customWidth="1"/>
    <col min="36" max="36" width="16.5703125" customWidth="1"/>
  </cols>
  <sheetData>
    <row r="4" spans="1:36" s="1" customFormat="1" x14ac:dyDescent="0.25">
      <c r="A4" s="1" t="s">
        <v>0</v>
      </c>
      <c r="B4" s="1" t="s">
        <v>71</v>
      </c>
      <c r="C4" s="1" t="s">
        <v>79</v>
      </c>
      <c r="D4" s="1" t="s">
        <v>15</v>
      </c>
      <c r="E4" s="1" t="s">
        <v>33</v>
      </c>
      <c r="F4" s="1" t="s">
        <v>14</v>
      </c>
      <c r="G4" s="1" t="s">
        <v>38</v>
      </c>
      <c r="H4" s="1" t="s">
        <v>39</v>
      </c>
      <c r="I4" s="1" t="s">
        <v>37</v>
      </c>
      <c r="J4" s="20" t="s">
        <v>75</v>
      </c>
      <c r="K4" s="1" t="s">
        <v>59</v>
      </c>
      <c r="L4" s="1" t="s">
        <v>61</v>
      </c>
      <c r="M4" s="1" t="s">
        <v>62</v>
      </c>
      <c r="N4" s="1" t="s">
        <v>74</v>
      </c>
      <c r="O4" s="1" t="s">
        <v>78</v>
      </c>
      <c r="P4" s="3" t="s">
        <v>16</v>
      </c>
      <c r="Q4" s="3" t="s">
        <v>5</v>
      </c>
      <c r="R4" s="3" t="s">
        <v>6</v>
      </c>
      <c r="S4" s="4" t="s">
        <v>12</v>
      </c>
      <c r="T4" s="4" t="s">
        <v>58</v>
      </c>
      <c r="U4" s="4" t="s">
        <v>10</v>
      </c>
      <c r="V4" s="4" t="s">
        <v>11</v>
      </c>
      <c r="W4" s="4" t="s">
        <v>13</v>
      </c>
      <c r="X4" s="6" t="s">
        <v>35</v>
      </c>
      <c r="Y4" s="6" t="s">
        <v>36</v>
      </c>
      <c r="Z4" s="5" t="s">
        <v>24</v>
      </c>
      <c r="AA4" s="5" t="s">
        <v>26</v>
      </c>
      <c r="AB4" s="5" t="s">
        <v>7</v>
      </c>
      <c r="AC4" s="5" t="s">
        <v>8</v>
      </c>
      <c r="AD4" s="5" t="s">
        <v>9</v>
      </c>
      <c r="AE4" s="9" t="s">
        <v>40</v>
      </c>
      <c r="AF4" s="9" t="s">
        <v>41</v>
      </c>
      <c r="AG4" s="9" t="s">
        <v>42</v>
      </c>
      <c r="AH4" s="9" t="s">
        <v>43</v>
      </c>
      <c r="AI4" s="1" t="s">
        <v>54</v>
      </c>
      <c r="AJ4" s="1" t="s">
        <v>55</v>
      </c>
    </row>
    <row r="5" spans="1:36" x14ac:dyDescent="0.25">
      <c r="A5" t="s">
        <v>56</v>
      </c>
      <c r="B5" t="s">
        <v>21</v>
      </c>
      <c r="C5">
        <v>1</v>
      </c>
      <c r="E5" t="s">
        <v>76</v>
      </c>
      <c r="F5" t="b">
        <v>1</v>
      </c>
      <c r="G5" t="b">
        <v>1</v>
      </c>
      <c r="H5" t="b">
        <v>1</v>
      </c>
      <c r="I5">
        <v>6</v>
      </c>
      <c r="J5" t="b">
        <v>0</v>
      </c>
      <c r="K5" t="b">
        <v>1</v>
      </c>
      <c r="L5" t="b">
        <v>1</v>
      </c>
      <c r="M5" t="b">
        <v>1</v>
      </c>
      <c r="N5">
        <v>0.02</v>
      </c>
      <c r="O5">
        <v>0</v>
      </c>
      <c r="P5" t="s">
        <v>4</v>
      </c>
      <c r="Q5" t="b">
        <v>0</v>
      </c>
      <c r="R5" s="22" t="b">
        <v>0</v>
      </c>
      <c r="S5" t="s">
        <v>77</v>
      </c>
      <c r="T5" t="s">
        <v>60</v>
      </c>
      <c r="U5">
        <v>12</v>
      </c>
      <c r="V5">
        <v>0.04</v>
      </c>
      <c r="W5">
        <v>5</v>
      </c>
      <c r="X5">
        <v>0</v>
      </c>
      <c r="Y5" t="b">
        <v>0</v>
      </c>
      <c r="Z5" t="s">
        <v>45</v>
      </c>
      <c r="AA5" t="s">
        <v>21</v>
      </c>
      <c r="AB5">
        <v>7.2499999999999995E-2</v>
      </c>
      <c r="AC5">
        <v>7.9699999999999993E-2</v>
      </c>
      <c r="AD5" s="7">
        <v>0.12</v>
      </c>
      <c r="AE5" t="s">
        <v>44</v>
      </c>
      <c r="AF5" t="s">
        <v>44</v>
      </c>
      <c r="AG5">
        <v>0.87622571862258425</v>
      </c>
      <c r="AH5">
        <v>0.92516191485799448</v>
      </c>
    </row>
    <row r="6" spans="1:36" x14ac:dyDescent="0.25">
      <c r="A6" t="s">
        <v>57</v>
      </c>
      <c r="B6" t="s">
        <v>21</v>
      </c>
      <c r="C6">
        <v>1</v>
      </c>
      <c r="E6" t="s">
        <v>34</v>
      </c>
      <c r="F6" t="b">
        <v>0</v>
      </c>
      <c r="G6" t="b">
        <v>1</v>
      </c>
      <c r="H6" t="b">
        <v>1</v>
      </c>
      <c r="I6">
        <v>10</v>
      </c>
      <c r="J6" t="b">
        <v>0</v>
      </c>
      <c r="K6" t="b">
        <v>1</v>
      </c>
      <c r="L6" t="b">
        <v>1</v>
      </c>
      <c r="M6" t="b">
        <v>1</v>
      </c>
      <c r="N6">
        <v>0.02</v>
      </c>
      <c r="O6">
        <v>0</v>
      </c>
      <c r="P6" t="s">
        <v>4</v>
      </c>
      <c r="Q6" t="b">
        <v>1</v>
      </c>
      <c r="R6" t="b">
        <v>1</v>
      </c>
      <c r="S6" t="s">
        <v>77</v>
      </c>
      <c r="T6" t="s">
        <v>60</v>
      </c>
      <c r="U6">
        <v>12</v>
      </c>
      <c r="V6">
        <v>0.04</v>
      </c>
      <c r="W6">
        <v>5</v>
      </c>
      <c r="X6">
        <v>0</v>
      </c>
      <c r="Y6" t="b">
        <v>0</v>
      </c>
      <c r="Z6" t="s">
        <v>45</v>
      </c>
      <c r="AA6" t="s">
        <v>21</v>
      </c>
      <c r="AB6">
        <v>7.2499999999999995E-2</v>
      </c>
      <c r="AC6">
        <v>7.9699999999999993E-2</v>
      </c>
      <c r="AD6" s="7">
        <v>0.12</v>
      </c>
      <c r="AE6" t="s">
        <v>44</v>
      </c>
      <c r="AF6" t="s">
        <v>44</v>
      </c>
      <c r="AG6">
        <v>0.87622571862258425</v>
      </c>
      <c r="AH6">
        <v>0.92516191485799448</v>
      </c>
    </row>
    <row r="7" spans="1:36" x14ac:dyDescent="0.25">
      <c r="AD7" s="7"/>
    </row>
    <row r="8" spans="1:36" x14ac:dyDescent="0.25">
      <c r="A8" t="s">
        <v>80</v>
      </c>
      <c r="B8" t="s">
        <v>21</v>
      </c>
      <c r="C8">
        <v>1</v>
      </c>
      <c r="E8" t="s">
        <v>76</v>
      </c>
      <c r="F8" t="b">
        <v>0</v>
      </c>
      <c r="G8" t="b">
        <v>1</v>
      </c>
      <c r="H8" t="b">
        <v>1</v>
      </c>
      <c r="I8">
        <v>0</v>
      </c>
      <c r="J8" t="b">
        <v>0</v>
      </c>
      <c r="K8" t="b">
        <v>1</v>
      </c>
      <c r="L8" t="b">
        <v>1</v>
      </c>
      <c r="M8" t="b">
        <v>1</v>
      </c>
      <c r="N8">
        <v>0.02</v>
      </c>
      <c r="O8">
        <v>0</v>
      </c>
      <c r="P8" t="s">
        <v>4</v>
      </c>
      <c r="Q8" t="b">
        <v>1</v>
      </c>
      <c r="R8" t="b">
        <v>1</v>
      </c>
      <c r="S8" t="s">
        <v>77</v>
      </c>
      <c r="T8" t="s">
        <v>60</v>
      </c>
      <c r="U8">
        <v>12</v>
      </c>
      <c r="V8">
        <v>0.04</v>
      </c>
      <c r="W8">
        <v>5</v>
      </c>
      <c r="X8">
        <v>0</v>
      </c>
      <c r="Y8" t="b">
        <v>0</v>
      </c>
      <c r="Z8" t="s">
        <v>45</v>
      </c>
      <c r="AA8" t="s">
        <v>21</v>
      </c>
      <c r="AB8">
        <v>7.2499999999999995E-2</v>
      </c>
      <c r="AC8">
        <v>7.9699999999999993E-2</v>
      </c>
      <c r="AD8" s="7">
        <v>0.12</v>
      </c>
      <c r="AE8" t="s">
        <v>44</v>
      </c>
      <c r="AF8" t="s">
        <v>44</v>
      </c>
      <c r="AG8">
        <v>0.87622571862258425</v>
      </c>
      <c r="AH8">
        <v>0.92516191485799448</v>
      </c>
    </row>
    <row r="9" spans="1:36" x14ac:dyDescent="0.25">
      <c r="A9" t="s">
        <v>81</v>
      </c>
      <c r="B9" t="s">
        <v>21</v>
      </c>
      <c r="C9">
        <v>1</v>
      </c>
      <c r="E9" t="s">
        <v>76</v>
      </c>
      <c r="F9" t="b">
        <v>0</v>
      </c>
      <c r="G9" t="b">
        <v>1</v>
      </c>
      <c r="H9" t="b">
        <v>1</v>
      </c>
      <c r="I9">
        <v>0</v>
      </c>
      <c r="J9" t="b">
        <v>0</v>
      </c>
      <c r="K9" t="b">
        <v>1</v>
      </c>
      <c r="L9" t="b">
        <v>1</v>
      </c>
      <c r="M9" t="b">
        <v>1</v>
      </c>
      <c r="N9">
        <v>0.02</v>
      </c>
      <c r="O9">
        <v>0</v>
      </c>
      <c r="P9" t="s">
        <v>4</v>
      </c>
      <c r="Q9" t="b">
        <v>1</v>
      </c>
      <c r="R9" t="b">
        <v>1</v>
      </c>
      <c r="S9" t="s">
        <v>77</v>
      </c>
      <c r="T9" t="s">
        <v>60</v>
      </c>
      <c r="U9">
        <v>12</v>
      </c>
      <c r="V9">
        <v>0.04</v>
      </c>
      <c r="W9">
        <v>5</v>
      </c>
      <c r="X9">
        <v>0</v>
      </c>
      <c r="Y9" t="b">
        <v>0</v>
      </c>
      <c r="Z9" t="s">
        <v>45</v>
      </c>
      <c r="AA9" t="s">
        <v>21</v>
      </c>
      <c r="AB9">
        <v>7.2499999999999995E-2</v>
      </c>
      <c r="AC9">
        <v>7.9699999999999993E-2</v>
      </c>
      <c r="AD9" s="7">
        <v>0.12</v>
      </c>
      <c r="AE9" t="s">
        <v>44</v>
      </c>
      <c r="AF9" t="s">
        <v>44</v>
      </c>
      <c r="AG9">
        <v>0.87622571862258425</v>
      </c>
      <c r="AH9">
        <v>0.92516191485799448</v>
      </c>
    </row>
    <row r="10" spans="1:36" x14ac:dyDescent="0.25">
      <c r="A10" t="s">
        <v>82</v>
      </c>
      <c r="B10" t="s">
        <v>21</v>
      </c>
      <c r="C10">
        <v>1</v>
      </c>
      <c r="E10" t="s">
        <v>76</v>
      </c>
      <c r="F10" t="b">
        <v>0</v>
      </c>
      <c r="G10" t="b">
        <v>1</v>
      </c>
      <c r="H10" t="b">
        <v>1</v>
      </c>
      <c r="I10">
        <v>0</v>
      </c>
      <c r="J10" t="b">
        <v>0</v>
      </c>
      <c r="K10" t="b">
        <v>1</v>
      </c>
      <c r="L10" t="b">
        <v>1</v>
      </c>
      <c r="M10" t="b">
        <v>1</v>
      </c>
      <c r="N10">
        <v>0.02</v>
      </c>
      <c r="O10">
        <v>0</v>
      </c>
      <c r="P10" t="s">
        <v>4</v>
      </c>
      <c r="Q10" t="b">
        <v>1</v>
      </c>
      <c r="R10" t="b">
        <v>1</v>
      </c>
      <c r="S10" t="s">
        <v>77</v>
      </c>
      <c r="T10" t="s">
        <v>60</v>
      </c>
      <c r="U10">
        <v>12</v>
      </c>
      <c r="V10">
        <v>0.04</v>
      </c>
      <c r="W10">
        <v>5</v>
      </c>
      <c r="X10">
        <v>0</v>
      </c>
      <c r="Y10" t="b">
        <v>0</v>
      </c>
      <c r="Z10" t="s">
        <v>45</v>
      </c>
      <c r="AA10" t="s">
        <v>21</v>
      </c>
      <c r="AB10">
        <v>7.2499999999999995E-2</v>
      </c>
      <c r="AC10">
        <v>7.9699999999999993E-2</v>
      </c>
      <c r="AD10" s="7">
        <v>0.12</v>
      </c>
      <c r="AE10" t="s">
        <v>44</v>
      </c>
      <c r="AF10" t="s">
        <v>44</v>
      </c>
      <c r="AG10">
        <v>0.87622571862258425</v>
      </c>
      <c r="AH10">
        <v>0.92516191485799448</v>
      </c>
    </row>
  </sheetData>
  <dataValidations count="2">
    <dataValidation type="list" allowBlank="1" showInputMessage="1" showErrorMessage="1" sqref="F5:H10">
      <formula1>"TRUE, FALSE"</formula1>
    </dataValidation>
    <dataValidation type="list" allowBlank="1" showInputMessage="1" showErrorMessage="1" sqref="Z5:Z10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G30" sqref="G30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28</v>
      </c>
      <c r="B3" s="2" t="s">
        <v>1</v>
      </c>
      <c r="C3" s="2" t="s">
        <v>2</v>
      </c>
      <c r="D3" s="2" t="s">
        <v>3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 x14ac:dyDescent="0.25">
      <c r="A4">
        <v>2016</v>
      </c>
      <c r="B4">
        <v>2000</v>
      </c>
      <c r="C4">
        <v>31</v>
      </c>
      <c r="D4">
        <v>6</v>
      </c>
      <c r="E4">
        <v>20</v>
      </c>
      <c r="F4">
        <v>74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0" sqref="D20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31</v>
      </c>
      <c r="E2" s="8">
        <v>7.2499999999999995E-2</v>
      </c>
      <c r="F2" s="21">
        <f>B2 - C2^2/2</f>
        <v>7.2499999999999995E-2</v>
      </c>
      <c r="G2" s="19" t="s">
        <v>73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 s="8">
        <f>B3-C3^2/2</f>
        <v>0.05</v>
      </c>
      <c r="F3" s="21">
        <f t="shared" ref="F3:F6" si="0">B3 - C3^2/2</f>
        <v>0.05</v>
      </c>
      <c r="G3" t="s">
        <v>72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 s="8">
        <f>B4-C4^2/2</f>
        <v>6.5000000000000002E-2</v>
      </c>
      <c r="F4" s="21">
        <f t="shared" si="0"/>
        <v>6.5000000000000002E-2</v>
      </c>
    </row>
    <row r="5" spans="1:7" x14ac:dyDescent="0.25">
      <c r="A5" s="1" t="s">
        <v>22</v>
      </c>
      <c r="B5">
        <v>8.2199999999999995E-2</v>
      </c>
      <c r="C5" s="7">
        <v>0.12</v>
      </c>
      <c r="D5">
        <v>16</v>
      </c>
      <c r="E5" s="8">
        <f>B5-C5^2/2</f>
        <v>7.4999999999999997E-2</v>
      </c>
      <c r="F5" s="21">
        <f t="shared" si="0"/>
        <v>7.4999999999999997E-2</v>
      </c>
    </row>
    <row r="6" spans="1:7" x14ac:dyDescent="0.25">
      <c r="A6" s="1" t="s">
        <v>23</v>
      </c>
      <c r="B6" s="14">
        <v>8.9791999999999997E-2</v>
      </c>
      <c r="C6" s="15">
        <v>0.17199999999999999</v>
      </c>
      <c r="D6">
        <v>31</v>
      </c>
      <c r="E6" s="8">
        <f t="shared" ref="E6" si="1">B6-C6^2/2</f>
        <v>7.4999999999999997E-2</v>
      </c>
      <c r="F6" s="21">
        <f t="shared" si="0"/>
        <v>7.4999999999999997E-2</v>
      </c>
      <c r="G6" t="s">
        <v>70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26"/>
  <sheetViews>
    <sheetView tabSelected="1" workbookViewId="0">
      <selection activeCell="E30" sqref="E30"/>
    </sheetView>
  </sheetViews>
  <sheetFormatPr defaultRowHeight="15" x14ac:dyDescent="0.25"/>
  <cols>
    <col min="2" max="2" width="24.42578125" style="10" bestFit="1" customWidth="1"/>
    <col min="3" max="3" width="13.42578125" style="10" customWidth="1"/>
    <col min="4" max="4" width="18.85546875" style="10" customWidth="1"/>
    <col min="5" max="5" width="22.5703125" style="10" customWidth="1"/>
    <col min="6" max="6" width="11.140625" customWidth="1"/>
  </cols>
  <sheetData>
    <row r="2" spans="2:5" ht="15.75" thickBot="1" x14ac:dyDescent="0.3">
      <c r="B2" s="10" t="s">
        <v>63</v>
      </c>
    </row>
    <row r="3" spans="2:5" ht="14.25" customHeight="1" thickBot="1" x14ac:dyDescent="0.3">
      <c r="B3" s="11"/>
      <c r="C3" s="11" t="s">
        <v>83</v>
      </c>
      <c r="D3" s="11" t="s">
        <v>53</v>
      </c>
      <c r="E3" s="11" t="s">
        <v>46</v>
      </c>
    </row>
    <row r="4" spans="2:5" ht="15.75" thickBot="1" x14ac:dyDescent="0.3">
      <c r="B4" s="16" t="s">
        <v>47</v>
      </c>
      <c r="C4" s="17">
        <v>38.69</v>
      </c>
      <c r="D4" s="17">
        <v>33.19</v>
      </c>
      <c r="E4" s="18">
        <f>D4/C4</f>
        <v>0.85784440423882136</v>
      </c>
    </row>
    <row r="5" spans="2:5" ht="15.75" thickBot="1" x14ac:dyDescent="0.3">
      <c r="B5" s="16" t="s">
        <v>48</v>
      </c>
      <c r="C5" s="17">
        <v>40.409999999999997</v>
      </c>
      <c r="D5" s="17">
        <v>44.74</v>
      </c>
      <c r="E5" s="18">
        <f t="shared" ref="E5:E22" si="0">D5/C5</f>
        <v>1.1071516951249691</v>
      </c>
    </row>
    <row r="6" spans="2:5" ht="15.75" thickBot="1" x14ac:dyDescent="0.3">
      <c r="B6" s="16" t="s">
        <v>84</v>
      </c>
      <c r="C6" s="17">
        <v>3.48</v>
      </c>
      <c r="D6" s="17">
        <v>3.47</v>
      </c>
      <c r="E6" s="18">
        <f>D6/C6</f>
        <v>0.99712643678160928</v>
      </c>
    </row>
    <row r="7" spans="2:5" ht="15.75" thickBot="1" x14ac:dyDescent="0.3">
      <c r="B7" s="16" t="s">
        <v>85</v>
      </c>
      <c r="C7" s="17">
        <v>11.06</v>
      </c>
      <c r="D7" s="17">
        <v>8.3149999999999995</v>
      </c>
      <c r="E7" s="18">
        <f t="shared" si="0"/>
        <v>0.7518083182640144</v>
      </c>
    </row>
    <row r="8" spans="2:5" ht="15.75" thickBot="1" x14ac:dyDescent="0.3">
      <c r="B8" s="16"/>
      <c r="C8" s="17"/>
      <c r="D8" s="17"/>
      <c r="E8" s="18"/>
    </row>
    <row r="9" spans="2:5" ht="15.75" thickBot="1" x14ac:dyDescent="0.3">
      <c r="B9" s="11" t="s">
        <v>50</v>
      </c>
      <c r="C9" s="11">
        <f>C4-C7</f>
        <v>27.629999999999995</v>
      </c>
      <c r="D9" s="11">
        <f>D4-D7</f>
        <v>24.875</v>
      </c>
      <c r="E9" s="12">
        <f>D9/C9</f>
        <v>0.90028954035468711</v>
      </c>
    </row>
    <row r="10" spans="2:5" ht="15.75" thickBot="1" x14ac:dyDescent="0.3">
      <c r="B10" s="11" t="s">
        <v>49</v>
      </c>
      <c r="C10" s="11">
        <f>SUM(C9,C5,C6)</f>
        <v>71.52</v>
      </c>
      <c r="D10" s="11">
        <f>SUM(D9,D5,D6)</f>
        <v>73.085000000000008</v>
      </c>
      <c r="E10" s="12">
        <f t="shared" si="0"/>
        <v>1.0218819910514543</v>
      </c>
    </row>
    <row r="11" spans="2:5" ht="15.75" thickBot="1" x14ac:dyDescent="0.3">
      <c r="B11" s="11"/>
      <c r="C11" s="11"/>
      <c r="D11" s="11"/>
      <c r="E11" s="12"/>
    </row>
    <row r="12" spans="2:5" ht="15.75" thickBot="1" x14ac:dyDescent="0.3">
      <c r="B12" s="17" t="s">
        <v>51</v>
      </c>
      <c r="C12" s="17">
        <v>66.17</v>
      </c>
      <c r="D12" s="17">
        <v>73.599999999999994</v>
      </c>
      <c r="E12" s="18">
        <f t="shared" si="0"/>
        <v>1.1122865346833912</v>
      </c>
    </row>
    <row r="13" spans="2:5" ht="15.75" thickBot="1" x14ac:dyDescent="0.3">
      <c r="B13" s="17" t="s">
        <v>52</v>
      </c>
      <c r="C13" s="17">
        <v>62.67</v>
      </c>
      <c r="D13" s="17">
        <v>69.69</v>
      </c>
      <c r="E13" s="18">
        <f t="shared" si="0"/>
        <v>1.112015318334131</v>
      </c>
    </row>
    <row r="14" spans="2:5" ht="15.75" thickBot="1" x14ac:dyDescent="0.3">
      <c r="B14" s="16" t="s">
        <v>68</v>
      </c>
      <c r="C14" s="17">
        <f>C10-C12</f>
        <v>5.3499999999999943</v>
      </c>
      <c r="D14" s="17">
        <v>5.95</v>
      </c>
      <c r="E14" s="18">
        <f t="shared" si="0"/>
        <v>1.1121495327102815</v>
      </c>
    </row>
    <row r="15" spans="2:5" ht="15.75" thickBot="1" x14ac:dyDescent="0.3">
      <c r="B15" s="16"/>
      <c r="C15" s="17"/>
      <c r="D15" s="17"/>
      <c r="E15" s="18"/>
    </row>
    <row r="16" spans="2:5" ht="15.75" thickBot="1" x14ac:dyDescent="0.3"/>
    <row r="17" spans="2:5" ht="15.75" thickBot="1" x14ac:dyDescent="0.3">
      <c r="B17" s="13" t="s">
        <v>65</v>
      </c>
      <c r="C17" s="11">
        <f>6+4.21</f>
        <v>10.210000000000001</v>
      </c>
      <c r="D17" s="11">
        <v>7.6</v>
      </c>
      <c r="E17" s="12">
        <f>D17/C17</f>
        <v>0.7443682664054847</v>
      </c>
    </row>
    <row r="18" spans="2:5" ht="15.75" thickBot="1" x14ac:dyDescent="0.3">
      <c r="B18" s="11" t="s">
        <v>64</v>
      </c>
      <c r="C18" s="11">
        <v>0.8</v>
      </c>
      <c r="D18" s="11">
        <v>0.91</v>
      </c>
      <c r="E18" s="12">
        <f t="shared" si="0"/>
        <v>1.1375</v>
      </c>
    </row>
    <row r="19" spans="2:5" ht="15.75" thickBot="1" x14ac:dyDescent="0.3">
      <c r="B19" s="11" t="s">
        <v>67</v>
      </c>
      <c r="C19" s="11">
        <v>5.77</v>
      </c>
      <c r="D19" s="11">
        <v>6.9</v>
      </c>
      <c r="E19" s="12">
        <f t="shared" si="0"/>
        <v>1.1958405545927211</v>
      </c>
    </row>
    <row r="20" spans="2:5" ht="15.75" thickBot="1" x14ac:dyDescent="0.3">
      <c r="B20" s="13" t="s">
        <v>66</v>
      </c>
      <c r="C20" s="11">
        <v>6</v>
      </c>
      <c r="D20" s="11">
        <v>6</v>
      </c>
      <c r="E20" s="12">
        <f t="shared" si="0"/>
        <v>1</v>
      </c>
    </row>
    <row r="21" spans="2:5" ht="15.75" thickBot="1" x14ac:dyDescent="0.3">
      <c r="B21" s="13"/>
      <c r="C21" s="11"/>
      <c r="D21" s="11"/>
      <c r="E21" s="12"/>
    </row>
    <row r="22" spans="2:5" ht="15.75" thickBot="1" x14ac:dyDescent="0.3">
      <c r="B22" s="16" t="s">
        <v>69</v>
      </c>
      <c r="C22" s="17">
        <v>4.2</v>
      </c>
      <c r="D22" s="17">
        <v>4.28</v>
      </c>
      <c r="E22" s="18">
        <f t="shared" si="0"/>
        <v>1.019047619047619</v>
      </c>
    </row>
    <row r="23" spans="2:5" ht="15.75" thickBot="1" x14ac:dyDescent="0.3">
      <c r="B23" s="11" t="s">
        <v>86</v>
      </c>
      <c r="C23" s="11">
        <v>13.146000000000001</v>
      </c>
      <c r="D23" s="11">
        <v>13.14</v>
      </c>
      <c r="E23" s="12">
        <f>D23/C23</f>
        <v>0.9995435874030123</v>
      </c>
    </row>
    <row r="24" spans="2:5" ht="15.75" thickBot="1" x14ac:dyDescent="0.3">
      <c r="B24" s="11" t="s">
        <v>87</v>
      </c>
      <c r="C24" s="11">
        <v>13.897</v>
      </c>
      <c r="D24" s="11"/>
      <c r="E24" s="12">
        <f>D24/C24</f>
        <v>0</v>
      </c>
    </row>
    <row r="26" spans="2:5" x14ac:dyDescent="0.25">
      <c r="D26" s="10">
        <f>C6/D6</f>
        <v>1.0028818443804033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GlobalParams</vt:lpstr>
      <vt:lpstr>returns</vt:lpstr>
      <vt:lpstr>Calibration_2016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2017-04-30T01:00:01Z</dcterms:modified>
</cp:coreProperties>
</file>