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arams" sheetId="1" r:id="rId1"/>
    <sheet name="GlobalParams" sheetId="3" r:id="rId2"/>
    <sheet name="returns" sheetId="2" r:id="rId3"/>
    <sheet name="Calibration_2017" sheetId="10" r:id="rId4"/>
    <sheet name="Calibration_2016" sheetId="7" r:id="rId5"/>
    <sheet name="Calibration actives" sheetId="8" r:id="rId6"/>
    <sheet name="Sheet2" sheetId="11" r:id="rId7"/>
    <sheet name="Calibration Retirees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14" i="10" l="1"/>
  <c r="D14" i="10" l="1"/>
  <c r="E14" i="10" s="1"/>
  <c r="E28" i="10"/>
  <c r="E27" i="10"/>
  <c r="E26" i="10"/>
  <c r="E24" i="10"/>
  <c r="E23" i="10"/>
  <c r="E22" i="10"/>
  <c r="E21" i="10"/>
  <c r="E18" i="10"/>
  <c r="E17" i="10"/>
  <c r="E16" i="10"/>
  <c r="E8" i="10"/>
  <c r="E9" i="10"/>
  <c r="E10" i="10"/>
  <c r="E11" i="10"/>
  <c r="E7" i="10"/>
  <c r="J40" i="10" l="1"/>
  <c r="J39" i="10"/>
  <c r="B33" i="10" l="1"/>
  <c r="C21" i="10" l="1"/>
  <c r="G21" i="10"/>
  <c r="G28" i="10"/>
  <c r="G27" i="10"/>
  <c r="G26" i="10"/>
  <c r="G24" i="10"/>
  <c r="G23" i="10"/>
  <c r="G22" i="10"/>
  <c r="G17" i="10"/>
  <c r="G16" i="10"/>
  <c r="G11" i="10"/>
  <c r="G10" i="10"/>
  <c r="C9" i="10"/>
  <c r="G9" i="10" s="1"/>
  <c r="G8" i="10"/>
  <c r="G7" i="10"/>
  <c r="C14" i="10" l="1"/>
  <c r="G26" i="7"/>
  <c r="G25" i="7"/>
  <c r="G24" i="7"/>
  <c r="G22" i="7"/>
  <c r="G21" i="7"/>
  <c r="G20" i="7"/>
  <c r="G19" i="7"/>
  <c r="G16" i="7"/>
  <c r="G15" i="7"/>
  <c r="G14" i="7"/>
  <c r="G6" i="7"/>
  <c r="G7" i="7"/>
  <c r="G8" i="7"/>
  <c r="G9" i="7"/>
  <c r="G5" i="7"/>
  <c r="G12" i="7"/>
  <c r="I21" i="9"/>
  <c r="H21" i="9"/>
  <c r="I20" i="9"/>
  <c r="I19" i="9"/>
  <c r="I18" i="9"/>
  <c r="I17" i="9"/>
  <c r="I16" i="9"/>
  <c r="I15" i="9"/>
  <c r="H20" i="9"/>
  <c r="H19" i="9"/>
  <c r="H18" i="9"/>
  <c r="H17" i="9"/>
  <c r="H16" i="9"/>
  <c r="H15" i="9"/>
  <c r="G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D7" i="7"/>
  <c r="D12" i="7" s="1"/>
  <c r="E9" i="7"/>
  <c r="E6" i="7"/>
  <c r="C19" i="7"/>
  <c r="C7" i="7"/>
  <c r="C12" i="7" s="1"/>
  <c r="C16" i="7" s="1"/>
  <c r="G18" i="10" l="1"/>
  <c r="F2" i="2"/>
  <c r="E3" i="2"/>
  <c r="F3" i="2"/>
  <c r="E4" i="2"/>
  <c r="F4" i="2"/>
  <c r="E5" i="2"/>
  <c r="E6" i="2"/>
  <c r="E26" i="7" l="1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BCB080DD-8D45-48CE-BFD1-F84D2275E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<sst xmlns="http://schemas.openxmlformats.org/spreadsheetml/2006/main" count="218" uniqueCount="107">
  <si>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</si>
  <si>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</si>
  <si>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</si>
  <si>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</si>
  <si>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</si>
  <si>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</si>
  <si>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</si>
  <si>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</si>
  <si>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</si>
  <si>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</si>
  <si>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</si>
  <si>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</si>
  <si>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</si>
  <si>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</si>
  <si>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</si>
  <si>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</si>
  <si>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</si>
  <si>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</si>
  <si>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</si>
  <si>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</si>
  <si>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</si>
  <si>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</si>
  <si>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</si>
  <si>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</si>
  <si>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</si>
  <si>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</si>
  <si>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</si>
  <si>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</si>
  <si>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</si>
  <si>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</si>
  <si>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</si>
  <si>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</si>
  <si>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</si>
  <si>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</si>
  <si>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</si>
  <si>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</si>
  <si>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</si>
  <si>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</si>
  <si>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</si>
  <si>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</si>
  <si>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</si>
  <si>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</si>
  <si>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</si>
  <si>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</si>
  <si>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</si>
  <si>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</si>
  <si>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</si>
  <si>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</si>
  <si>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</si>
  <si>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</si>
  <si>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</si>
  <si>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</si>
  <si>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</si>
  <si>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</si>
  <si>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</si>
  <si>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</si>
  <si>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</si>
  <si>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</si>
  <si>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</si>
  <si>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</si>
  <si>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</si>
  <si>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</si>
  <si>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</si>
  <si>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</si>
  <si>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</si>
  <si>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</si>
  <si>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</si>
  <si>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</si>
  <si>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</si>
  <si>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</si>
  <si>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</si>
  <si>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</si>
  <si>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</si>
  <si>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</si>
  <si>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</si>
  <si>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</si>
  <si>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</si>
  <si>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</si>
  <si>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</si>
  <si>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</si>
  <si>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</si>
  <si>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</si>
  <si>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</si>
  <si>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</si>
  <si>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</si>
  <si>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</si>
  <si>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</si>
  <si>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</si>
  <si>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</si>
  <si>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</si>
  <si>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</si>
  <si>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</si>
  <si>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</si>
  <si>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mortality</t>
  </si>
  <si>
    <t>post +5%</t>
  </si>
  <si>
    <t>95% init benefit</t>
  </si>
  <si>
    <t>96% init benefit; post + 2.5%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</si>
  <si>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</si>
  <si>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</si>
  <si>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</si>
  <si>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</si>
  <si>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</si>
  <si>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</si>
  <si>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internal</t>
  </si>
  <si>
    <t>RS1_riskFree</t>
  </si>
  <si>
    <t>useECRSP</t>
  </si>
  <si>
    <t>useECRSP_future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</si>
</sst>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152400</xdr:rowOff>
    </xdr:from>
    <xdr:to>
      <xdr:col>14</xdr:col>
      <xdr:colOff>139187</xdr:colOff>
      <xdr:row>36</xdr:row>
      <xdr:rowOff>189401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7239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I12"/>
  <sheetViews>
    <sheetView tabSelected="1" zoomScaleNormal="100" workbookViewId="0">
      <selection activeCell="F23" sqref="F23"/>
    </sheetView>
  </sheetViews>
  <sheetFormatPr defaultRowHeight="15" x14ac:dyDescent="0.25"/>
  <cols>
    <col min="1" max="1" width="21.140625" customWidth="1"/>
    <col min="2" max="2" width="13.42578125" customWidth="1"/>
    <col min="3" max="3" width="15.140625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0" width="14.28515625" customWidth="1"/>
    <col min="11" max="11" width="18" customWidth="1"/>
    <col min="12" max="13" width="14.28515625" customWidth="1"/>
    <col min="14" max="14" width="12.28515625" customWidth="1"/>
    <col min="15" max="15" width="11.42578125" customWidth="1"/>
    <col min="16" max="16" width="14.28515625" customWidth="1"/>
    <col min="17" max="17" width="14.42578125" bestFit="1" customWidth="1"/>
    <col min="18" max="18" width="11.28515625" bestFit="1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  <col min="29" max="29" width="10.5703125" customWidth="1"/>
    <col min="34" max="34" width="15.140625" customWidth="1"/>
    <col min="35" max="35" width="16.5703125" customWidth="1"/>
  </cols>
  <sheetData>
    <row r="4" spans="1:35" s="1" customFormat="1" x14ac:dyDescent="0.25">
      <c r="A4" s="1" t="s">
        <v>0</v>
      </c>
      <c r="B4" s="1" t="s">
        <v>68</v>
      </c>
      <c r="C4" s="1" t="s">
        <v>74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1" t="s">
        <v>105</v>
      </c>
      <c r="K4" s="1" t="s">
        <v>106</v>
      </c>
      <c r="L4" s="1" t="s">
        <v>59</v>
      </c>
      <c r="M4" s="1" t="s">
        <v>73</v>
      </c>
      <c r="N4" s="3" t="s">
        <v>16</v>
      </c>
      <c r="O4" s="3" t="s">
        <v>5</v>
      </c>
      <c r="P4" s="3" t="s">
        <v>6</v>
      </c>
      <c r="Q4" s="4" t="s">
        <v>12</v>
      </c>
      <c r="R4" s="4" t="s">
        <v>57</v>
      </c>
      <c r="S4" s="4" t="s">
        <v>10</v>
      </c>
      <c r="T4" s="4" t="s">
        <v>11</v>
      </c>
      <c r="U4" s="4" t="s">
        <v>13</v>
      </c>
      <c r="V4" s="6" t="s">
        <v>35</v>
      </c>
      <c r="W4" s="6" t="s">
        <v>36</v>
      </c>
      <c r="X4" s="5" t="s">
        <v>24</v>
      </c>
      <c r="Y4" s="5" t="s">
        <v>26</v>
      </c>
      <c r="Z4" s="5" t="s">
        <v>7</v>
      </c>
      <c r="AA4" s="5" t="s">
        <v>8</v>
      </c>
      <c r="AB4" s="5" t="s">
        <v>9</v>
      </c>
      <c r="AC4" s="5" t="s">
        <v>102</v>
      </c>
      <c r="AD4" s="9" t="s">
        <v>40</v>
      </c>
      <c r="AE4" s="9" t="s">
        <v>41</v>
      </c>
      <c r="AF4" s="9" t="s">
        <v>42</v>
      </c>
      <c r="AG4" s="9" t="s">
        <v>43</v>
      </c>
      <c r="AH4" s="1" t="s">
        <v>53</v>
      </c>
      <c r="AI4" s="1" t="s">
        <v>54</v>
      </c>
    </row>
    <row r="5" spans="1:35" x14ac:dyDescent="0.25">
      <c r="A5" t="s">
        <v>55</v>
      </c>
      <c r="B5" t="s">
        <v>21</v>
      </c>
      <c r="C5">
        <v>1</v>
      </c>
      <c r="E5" t="s">
        <v>71</v>
      </c>
      <c r="F5" t="b">
        <v>0</v>
      </c>
      <c r="G5" t="b">
        <v>1</v>
      </c>
      <c r="H5" t="b">
        <v>1</v>
      </c>
      <c r="I5">
        <v>6</v>
      </c>
      <c r="J5" t="b">
        <v>1</v>
      </c>
      <c r="L5" t="b">
        <v>1</v>
      </c>
      <c r="M5">
        <v>0</v>
      </c>
      <c r="N5" t="s">
        <v>4</v>
      </c>
      <c r="O5" t="b">
        <v>0</v>
      </c>
      <c r="P5" s="21" t="b">
        <v>0</v>
      </c>
      <c r="Q5" t="s">
        <v>72</v>
      </c>
      <c r="R5" t="s">
        <v>58</v>
      </c>
      <c r="S5">
        <v>12</v>
      </c>
      <c r="T5">
        <v>0.04</v>
      </c>
      <c r="U5">
        <v>5</v>
      </c>
      <c r="V5">
        <v>0</v>
      </c>
      <c r="W5" t="b">
        <v>0</v>
      </c>
      <c r="X5" t="s">
        <v>45</v>
      </c>
      <c r="Y5" t="s">
        <v>21</v>
      </c>
      <c r="Z5">
        <v>7.1999999999999995E-2</v>
      </c>
      <c r="AA5">
        <v>7.9200000000000007E-2</v>
      </c>
      <c r="AB5" s="7">
        <v>0.12</v>
      </c>
      <c r="AC5" s="7"/>
      <c r="AD5" t="s">
        <v>44</v>
      </c>
      <c r="AE5" t="s">
        <v>44</v>
      </c>
      <c r="AF5">
        <v>0.86181585764546287</v>
      </c>
      <c r="AG5">
        <v>0.90380725834975151</v>
      </c>
    </row>
    <row r="6" spans="1:35" x14ac:dyDescent="0.25">
      <c r="A6" t="s">
        <v>56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1</v>
      </c>
      <c r="L6" t="b">
        <v>1</v>
      </c>
      <c r="M6">
        <v>0</v>
      </c>
      <c r="N6" t="s">
        <v>4</v>
      </c>
      <c r="O6" t="b">
        <v>1</v>
      </c>
      <c r="P6" t="b">
        <v>1</v>
      </c>
      <c r="Q6" t="s">
        <v>72</v>
      </c>
      <c r="R6" t="s">
        <v>58</v>
      </c>
      <c r="S6">
        <v>12</v>
      </c>
      <c r="T6">
        <v>0.04</v>
      </c>
      <c r="U6">
        <v>5</v>
      </c>
      <c r="V6">
        <v>0</v>
      </c>
      <c r="W6" t="b">
        <v>0</v>
      </c>
      <c r="X6" t="s">
        <v>45</v>
      </c>
      <c r="Y6" t="s">
        <v>21</v>
      </c>
      <c r="Z6">
        <v>7.1999999999999995E-2</v>
      </c>
      <c r="AA6">
        <v>7.9200000000000007E-2</v>
      </c>
      <c r="AB6" s="7">
        <v>0.12</v>
      </c>
      <c r="AC6" s="7"/>
      <c r="AD6" t="s">
        <v>44</v>
      </c>
      <c r="AE6" t="s">
        <v>44</v>
      </c>
      <c r="AF6">
        <v>0.86181585764546287</v>
      </c>
      <c r="AG6">
        <v>0.90380725834975151</v>
      </c>
    </row>
    <row r="7" spans="1:35" x14ac:dyDescent="0.25">
      <c r="AB7" s="7"/>
      <c r="AC7" s="7"/>
    </row>
    <row r="8" spans="1:35" x14ac:dyDescent="0.25">
      <c r="A8" t="s">
        <v>21</v>
      </c>
      <c r="B8" t="s">
        <v>21</v>
      </c>
      <c r="C8">
        <v>1</v>
      </c>
      <c r="E8" t="s">
        <v>71</v>
      </c>
      <c r="F8" t="b">
        <v>0</v>
      </c>
      <c r="G8" t="b">
        <v>1</v>
      </c>
      <c r="H8" t="b">
        <v>1</v>
      </c>
      <c r="I8">
        <v>0</v>
      </c>
      <c r="J8" t="b">
        <v>1</v>
      </c>
      <c r="K8" t="b">
        <v>0</v>
      </c>
      <c r="L8" t="b">
        <v>1</v>
      </c>
      <c r="M8">
        <v>0</v>
      </c>
      <c r="N8" t="s">
        <v>4</v>
      </c>
      <c r="O8" t="b">
        <v>1</v>
      </c>
      <c r="P8" t="b">
        <v>1</v>
      </c>
      <c r="Q8" t="s">
        <v>72</v>
      </c>
      <c r="R8" t="s">
        <v>58</v>
      </c>
      <c r="S8">
        <v>12</v>
      </c>
      <c r="T8">
        <v>0.04</v>
      </c>
      <c r="U8">
        <v>5</v>
      </c>
      <c r="V8">
        <v>0</v>
      </c>
      <c r="W8" t="b">
        <v>0</v>
      </c>
      <c r="X8" t="s">
        <v>103</v>
      </c>
      <c r="Y8" t="s">
        <v>21</v>
      </c>
      <c r="Z8">
        <v>7.1999999999999995E-2</v>
      </c>
      <c r="AA8">
        <v>7.9200000000000007E-2</v>
      </c>
      <c r="AB8" s="7">
        <v>0.12</v>
      </c>
      <c r="AC8" s="7"/>
      <c r="AD8" t="s">
        <v>44</v>
      </c>
      <c r="AE8" t="s">
        <v>44</v>
      </c>
      <c r="AF8">
        <v>0.86181585764546287</v>
      </c>
      <c r="AG8">
        <v>0.90380725834975151</v>
      </c>
    </row>
    <row r="9" spans="1:35" x14ac:dyDescent="0.25">
      <c r="A9" t="s">
        <v>22</v>
      </c>
      <c r="B9" t="s">
        <v>22</v>
      </c>
      <c r="C9">
        <v>1</v>
      </c>
      <c r="E9" t="s">
        <v>71</v>
      </c>
      <c r="F9" t="b">
        <v>0</v>
      </c>
      <c r="G9" t="b">
        <v>1</v>
      </c>
      <c r="H9" t="b">
        <v>1</v>
      </c>
      <c r="I9">
        <v>0</v>
      </c>
      <c r="J9" t="b">
        <v>1</v>
      </c>
      <c r="K9" t="b">
        <v>0</v>
      </c>
      <c r="L9" t="b">
        <v>1</v>
      </c>
      <c r="M9">
        <v>0</v>
      </c>
      <c r="N9" t="s">
        <v>4</v>
      </c>
      <c r="O9" t="b">
        <v>1</v>
      </c>
      <c r="P9" t="b">
        <v>1</v>
      </c>
      <c r="Q9" t="s">
        <v>72</v>
      </c>
      <c r="R9" t="s">
        <v>58</v>
      </c>
      <c r="S9">
        <v>12</v>
      </c>
      <c r="T9">
        <v>0.04</v>
      </c>
      <c r="U9">
        <v>5</v>
      </c>
      <c r="V9">
        <v>0</v>
      </c>
      <c r="W9" t="b">
        <v>0</v>
      </c>
      <c r="X9" t="s">
        <v>103</v>
      </c>
      <c r="Y9" t="s">
        <v>22</v>
      </c>
      <c r="Z9">
        <v>7.1999999999999995E-2</v>
      </c>
      <c r="AA9">
        <v>7.9200000000000007E-2</v>
      </c>
      <c r="AB9" s="7">
        <v>0.12</v>
      </c>
      <c r="AC9" s="7"/>
      <c r="AD9" t="s">
        <v>44</v>
      </c>
      <c r="AE9" t="s">
        <v>44</v>
      </c>
      <c r="AF9">
        <v>0.86181585764546287</v>
      </c>
      <c r="AG9">
        <v>0.90380725834975151</v>
      </c>
    </row>
    <row r="10" spans="1:35" x14ac:dyDescent="0.25">
      <c r="A10" t="s">
        <v>23</v>
      </c>
      <c r="B10" t="s">
        <v>23</v>
      </c>
      <c r="C10">
        <v>1</v>
      </c>
      <c r="E10" t="s">
        <v>71</v>
      </c>
      <c r="F10" t="b">
        <v>0</v>
      </c>
      <c r="G10" t="b">
        <v>1</v>
      </c>
      <c r="H10" t="b">
        <v>1</v>
      </c>
      <c r="I10">
        <v>0</v>
      </c>
      <c r="J10" t="b">
        <v>1</v>
      </c>
      <c r="K10" t="b">
        <v>0</v>
      </c>
      <c r="L10" t="b">
        <v>1</v>
      </c>
      <c r="M10">
        <v>0</v>
      </c>
      <c r="N10" t="s">
        <v>4</v>
      </c>
      <c r="O10" t="b">
        <v>1</v>
      </c>
      <c r="P10" t="b">
        <v>1</v>
      </c>
      <c r="Q10" t="s">
        <v>72</v>
      </c>
      <c r="R10" t="s">
        <v>58</v>
      </c>
      <c r="S10">
        <v>12</v>
      </c>
      <c r="T10">
        <v>0.04</v>
      </c>
      <c r="U10">
        <v>5</v>
      </c>
      <c r="V10">
        <v>0</v>
      </c>
      <c r="W10" t="b">
        <v>0</v>
      </c>
      <c r="X10" t="s">
        <v>103</v>
      </c>
      <c r="Y10" t="s">
        <v>23</v>
      </c>
      <c r="Z10">
        <v>7.1999999999999995E-2</v>
      </c>
      <c r="AA10">
        <v>7.9200000000000007E-2</v>
      </c>
      <c r="AB10" s="7">
        <v>0.12</v>
      </c>
      <c r="AC10" s="7"/>
      <c r="AD10" t="s">
        <v>44</v>
      </c>
      <c r="AE10" t="s">
        <v>44</v>
      </c>
      <c r="AF10">
        <v>0.86181585764546287</v>
      </c>
      <c r="AG10">
        <v>0.90380725834975151</v>
      </c>
    </row>
    <row r="12" spans="1:35" x14ac:dyDescent="0.25">
      <c r="A12" t="s">
        <v>104</v>
      </c>
      <c r="B12" t="s">
        <v>21</v>
      </c>
      <c r="C12">
        <v>1</v>
      </c>
      <c r="E12" t="s">
        <v>71</v>
      </c>
      <c r="F12" t="b">
        <v>1</v>
      </c>
      <c r="G12" t="b">
        <v>1</v>
      </c>
      <c r="H12" t="b">
        <v>1</v>
      </c>
      <c r="I12">
        <v>0</v>
      </c>
      <c r="J12" t="b">
        <v>1</v>
      </c>
      <c r="K12" t="b">
        <v>0</v>
      </c>
      <c r="L12" t="b">
        <v>1</v>
      </c>
      <c r="M12">
        <v>0</v>
      </c>
      <c r="N12" t="s">
        <v>4</v>
      </c>
      <c r="O12" t="b">
        <v>1</v>
      </c>
      <c r="P12" t="b">
        <v>1</v>
      </c>
      <c r="Q12" t="s">
        <v>72</v>
      </c>
      <c r="R12" t="s">
        <v>58</v>
      </c>
      <c r="S12">
        <v>12</v>
      </c>
      <c r="T12">
        <v>0.04</v>
      </c>
      <c r="U12">
        <v>5</v>
      </c>
      <c r="V12">
        <v>0</v>
      </c>
      <c r="W12" t="b">
        <v>0</v>
      </c>
      <c r="X12" t="s">
        <v>103</v>
      </c>
      <c r="Y12" t="s">
        <v>21</v>
      </c>
      <c r="Z12">
        <v>3.0599999999999999E-2</v>
      </c>
      <c r="AA12">
        <v>7.9200000000000007E-2</v>
      </c>
      <c r="AB12" s="7">
        <v>0.12</v>
      </c>
      <c r="AC12">
        <v>3.0599999999999999E-2</v>
      </c>
      <c r="AD12" t="s">
        <v>44</v>
      </c>
      <c r="AE12" t="s">
        <v>44</v>
      </c>
      <c r="AF12">
        <v>0.86181585764546287</v>
      </c>
      <c r="AG12">
        <v>0.90380725834975151</v>
      </c>
    </row>
  </sheetData>
  <dataValidations count="2">
    <dataValidation type="list" allowBlank="1" showInputMessage="1" showErrorMessage="1" sqref="F5:H10 F12:H12" xr:uid="{00000000-0002-0000-0000-000000000000}">
      <formula1>"TRUE, FALSE"</formula1>
    </dataValidation>
    <dataValidation type="list" allowBlank="1" showInputMessage="1" showErrorMessage="1" sqref="X5:X10 X12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workbookViewId="0">
      <selection activeCell="G10" sqref="G10:G11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F14" sqref="F14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7.2499999999999995E-2</v>
      </c>
      <c r="F2" s="20">
        <f>B2 - C2^2/2</f>
        <v>7.2000000000000008E-2</v>
      </c>
      <c r="G2" s="19" t="s">
        <v>70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 t="shared" ref="F3:F4" si="0">B3 - C3^2/2</f>
        <v>0.05</v>
      </c>
      <c r="G3" t="s">
        <v>69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 t="shared" si="0"/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 t="shared" ref="E6" si="1">B6-C6^2/2</f>
        <v>7.1998000000000006E-2</v>
      </c>
      <c r="F6" s="20">
        <f>B6 - C6^2/2</f>
        <v>7.1998000000000006E-2</v>
      </c>
      <c r="G6" t="s">
        <v>67</v>
      </c>
    </row>
    <row r="9" spans="1:7" x14ac:dyDescent="0.25">
      <c r="B9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0FD-1848-403B-B1D8-875AE891FC5E}">
  <dimension ref="B4:J40"/>
  <sheetViews>
    <sheetView workbookViewId="0">
      <selection activeCell="F32" sqref="F32"/>
    </sheetView>
  </sheetViews>
  <sheetFormatPr defaultRowHeight="15" x14ac:dyDescent="0.25"/>
  <cols>
    <col min="2" max="7" width="15.42578125" customWidth="1"/>
    <col min="8" max="9" width="12" bestFit="1" customWidth="1"/>
  </cols>
  <sheetData>
    <row r="4" spans="2:7" x14ac:dyDescent="0.25">
      <c r="B4" s="10" t="s">
        <v>60</v>
      </c>
      <c r="C4" s="10"/>
      <c r="D4" s="10" t="s">
        <v>97</v>
      </c>
      <c r="E4" s="10"/>
      <c r="F4" t="s">
        <v>98</v>
      </c>
    </row>
    <row r="5" spans="2:7" ht="15.75" thickBot="1" x14ac:dyDescent="0.3">
      <c r="B5" s="10"/>
      <c r="C5" s="10"/>
      <c r="D5" s="10"/>
      <c r="E5" s="10"/>
      <c r="F5" s="28" t="s">
        <v>99</v>
      </c>
      <c r="G5" s="28"/>
    </row>
    <row r="6" spans="2:7" ht="15.75" thickBot="1" x14ac:dyDescent="0.3">
      <c r="B6" s="11"/>
      <c r="C6" s="11" t="s">
        <v>75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D7">
        <v>34.4</v>
      </c>
      <c r="E7" s="18">
        <f>D7/C7</f>
        <v>0.85721405432344866</v>
      </c>
      <c r="F7" s="17">
        <v>41.51</v>
      </c>
      <c r="G7" s="18">
        <f>F7/C7</f>
        <v>1.0343882382257661</v>
      </c>
    </row>
    <row r="8" spans="2:7" ht="15.75" thickBot="1" x14ac:dyDescent="0.3">
      <c r="B8" s="16" t="s">
        <v>77</v>
      </c>
      <c r="C8" s="17">
        <v>11.58</v>
      </c>
      <c r="D8" s="17">
        <v>8.69</v>
      </c>
      <c r="E8" s="18">
        <f t="shared" ref="E8:E11" si="0">D8/C8</f>
        <v>0.75043177892918822</v>
      </c>
      <c r="F8" s="17">
        <v>11.45</v>
      </c>
      <c r="G8" s="18">
        <f t="shared" ref="G8:G11" si="1">F8/C8</f>
        <v>0.98877374784110528</v>
      </c>
    </row>
    <row r="9" spans="2:7" ht="15.75" thickBot="1" x14ac:dyDescent="0.3">
      <c r="B9" s="16" t="s">
        <v>49</v>
      </c>
      <c r="C9" s="17">
        <f>C7-C8</f>
        <v>28.550000000000004</v>
      </c>
      <c r="D9" s="17">
        <v>25.73</v>
      </c>
      <c r="E9" s="18">
        <f t="shared" si="0"/>
        <v>0.90122591943957953</v>
      </c>
      <c r="F9" s="17">
        <v>30.06</v>
      </c>
      <c r="G9" s="18">
        <f t="shared" si="1"/>
        <v>1.0528896672504375</v>
      </c>
    </row>
    <row r="10" spans="2:7" ht="45.75" thickBot="1" x14ac:dyDescent="0.3">
      <c r="B10" s="16" t="s">
        <v>100</v>
      </c>
      <c r="C10" s="17">
        <v>42.24</v>
      </c>
      <c r="D10" s="17">
        <v>48.16</v>
      </c>
      <c r="E10" s="18">
        <f t="shared" si="0"/>
        <v>1.1401515151515149</v>
      </c>
      <c r="F10" s="17">
        <v>46.15</v>
      </c>
      <c r="G10" s="18">
        <f t="shared" si="1"/>
        <v>1.0925662878787878</v>
      </c>
    </row>
    <row r="11" spans="2:7" ht="30.75" thickBot="1" x14ac:dyDescent="0.3">
      <c r="B11" s="16" t="s">
        <v>76</v>
      </c>
      <c r="C11" s="17">
        <v>3.76</v>
      </c>
      <c r="D11" s="17">
        <v>3.8</v>
      </c>
      <c r="E11" s="18">
        <f t="shared" si="0"/>
        <v>1.0106382978723405</v>
      </c>
      <c r="F11" s="17">
        <v>3.8</v>
      </c>
      <c r="G11" s="18">
        <f t="shared" si="1"/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7">
        <f>SUM(D9,D10,D11)</f>
        <v>77.69</v>
      </c>
      <c r="E14" s="18">
        <f t="shared" ref="E14" si="2">D14/C14</f>
        <v>1.0421193829644533</v>
      </c>
      <c r="F14" s="17">
        <f>SUM(F9,F10,F11)</f>
        <v>80.009999999999991</v>
      </c>
      <c r="G14" s="18">
        <f t="shared" ref="G14" si="3">F14/C14</f>
        <v>1.073239436619718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 t="shared" ref="E16:E18" si="4">D16/C16</f>
        <v>0</v>
      </c>
      <c r="F16" s="17"/>
      <c r="G16" s="18">
        <f t="shared" ref="G16:G18" si="5"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 t="shared" si="4"/>
        <v>0</v>
      </c>
      <c r="F17" s="17"/>
      <c r="G17" s="18">
        <f t="shared" si="5"/>
        <v>0</v>
      </c>
    </row>
    <row r="18" spans="2:7" ht="15.75" thickBot="1" x14ac:dyDescent="0.3">
      <c r="B18" s="16" t="s">
        <v>65</v>
      </c>
      <c r="C18" s="17">
        <f>C14-C16</f>
        <v>7.1700000000000159</v>
      </c>
      <c r="D18" s="17"/>
      <c r="E18" s="18">
        <f t="shared" si="4"/>
        <v>0</v>
      </c>
      <c r="F18" s="17"/>
      <c r="G18" s="18">
        <f t="shared" si="5"/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62</v>
      </c>
      <c r="C21" s="25">
        <f>11.582186/111.581756</f>
        <v>0.10379999755515588</v>
      </c>
      <c r="D21" s="25">
        <v>7.6999999999999999E-2</v>
      </c>
      <c r="E21" s="18">
        <f t="shared" ref="E21:E24" si="6">D21/C21</f>
        <v>0.74181119280937113</v>
      </c>
      <c r="F21" s="25">
        <v>9.5500000000000002E-2</v>
      </c>
      <c r="G21" s="18">
        <f t="shared" ref="G21:G24" si="7">F21/C21</f>
        <v>0.92003855731551887</v>
      </c>
    </row>
    <row r="22" spans="2:7" ht="15.75" thickBot="1" x14ac:dyDescent="0.3">
      <c r="B22" s="11" t="s">
        <v>61</v>
      </c>
      <c r="C22" s="11">
        <v>1.07</v>
      </c>
      <c r="D22" s="11">
        <v>1.1499999999999999</v>
      </c>
      <c r="E22" s="18">
        <f t="shared" si="6"/>
        <v>1.0747663551401867</v>
      </c>
      <c r="F22" s="11">
        <v>1.19</v>
      </c>
      <c r="G22" s="18">
        <f t="shared" si="7"/>
        <v>1.1121495327102802</v>
      </c>
    </row>
    <row r="23" spans="2:7" ht="15.75" thickBot="1" x14ac:dyDescent="0.3">
      <c r="B23" s="11" t="s">
        <v>64</v>
      </c>
      <c r="C23" s="25">
        <v>7.4999999999999997E-2</v>
      </c>
      <c r="D23" s="26">
        <v>8.5900000000000004E-2</v>
      </c>
      <c r="E23" s="18">
        <f t="shared" si="6"/>
        <v>1.1453333333333335</v>
      </c>
      <c r="F23" s="11"/>
      <c r="G23" s="18">
        <f t="shared" si="7"/>
        <v>0</v>
      </c>
    </row>
    <row r="24" spans="2:7" ht="15.75" thickBot="1" x14ac:dyDescent="0.3">
      <c r="B24" s="13" t="s">
        <v>63</v>
      </c>
      <c r="C24" s="11">
        <v>6</v>
      </c>
      <c r="D24" s="11">
        <v>6</v>
      </c>
      <c r="E24" s="18">
        <f t="shared" si="6"/>
        <v>1</v>
      </c>
      <c r="F24" s="11"/>
      <c r="G24" s="18">
        <f t="shared" si="7"/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101</v>
      </c>
      <c r="C26" s="17">
        <v>4.343</v>
      </c>
      <c r="D26" s="11">
        <v>4.32</v>
      </c>
      <c r="E26" s="18">
        <f t="shared" ref="E26:E28" si="8">D26/C26</f>
        <v>0.99470412157494825</v>
      </c>
      <c r="F26" s="17">
        <v>4.16</v>
      </c>
      <c r="G26" s="18">
        <f t="shared" ref="G26:G28" si="9">F26/C26</f>
        <v>0.95786322818328351</v>
      </c>
    </row>
    <row r="27" spans="2:7" ht="30.75" thickBot="1" x14ac:dyDescent="0.3">
      <c r="B27" s="11" t="s">
        <v>78</v>
      </c>
      <c r="C27" s="11">
        <v>13.5</v>
      </c>
      <c r="D27" s="17"/>
      <c r="E27" s="18">
        <f t="shared" si="8"/>
        <v>0</v>
      </c>
      <c r="F27" s="11">
        <v>13.49</v>
      </c>
      <c r="G27" s="18">
        <f t="shared" si="9"/>
        <v>0.99925925925925929</v>
      </c>
    </row>
    <row r="28" spans="2:7" ht="30.75" thickBot="1" x14ac:dyDescent="0.3">
      <c r="B28" s="11" t="s">
        <v>79</v>
      </c>
      <c r="C28" s="11">
        <v>14.28</v>
      </c>
      <c r="D28" s="11"/>
      <c r="E28" s="18">
        <f t="shared" si="8"/>
        <v>0</v>
      </c>
      <c r="F28" s="11"/>
      <c r="G28" s="18">
        <f t="shared" si="9"/>
        <v>0</v>
      </c>
    </row>
    <row r="29" spans="2:7" ht="15.75" thickBot="1" x14ac:dyDescent="0.3">
      <c r="B29" s="10" t="s">
        <v>80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4"/>
  <sheetViews>
    <sheetView workbookViewId="0">
      <selection activeCell="G18" sqref="G18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60</v>
      </c>
      <c r="D2" s="10" t="s">
        <v>97</v>
      </c>
      <c r="F2" t="s">
        <v>98</v>
      </c>
    </row>
    <row r="3" spans="2:7" ht="44.25" customHeight="1" thickBot="1" x14ac:dyDescent="0.3">
      <c r="F3" s="28" t="s">
        <v>99</v>
      </c>
      <c r="G3" s="28"/>
    </row>
    <row r="4" spans="2:7" ht="14.25" customHeight="1" thickBot="1" x14ac:dyDescent="0.3">
      <c r="B4" s="11"/>
      <c r="C4" s="11" t="s">
        <v>75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77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 t="shared" ref="G6:G9" si="0"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 t="shared" si="0"/>
        <v>1.0513934129569311</v>
      </c>
    </row>
    <row r="8" spans="2:7" ht="30.75" thickBot="1" x14ac:dyDescent="0.3">
      <c r="B8" s="16" t="s">
        <v>100</v>
      </c>
      <c r="C8" s="17">
        <v>40.409999999999997</v>
      </c>
      <c r="D8" s="17">
        <v>46.4</v>
      </c>
      <c r="E8" s="18">
        <f t="shared" ref="E8:E24" si="1">D8/C8</f>
        <v>1.1482306359811929</v>
      </c>
      <c r="F8" s="17">
        <v>42.8</v>
      </c>
      <c r="G8" s="18">
        <f t="shared" si="0"/>
        <v>1.0591437762929967</v>
      </c>
    </row>
    <row r="9" spans="2:7" ht="15.75" thickBot="1" x14ac:dyDescent="0.3">
      <c r="B9" s="16" t="s">
        <v>76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 t="shared" si="0"/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1"/>
        <v>1.0450922818791948</v>
      </c>
      <c r="F12" s="17">
        <v>76.97</v>
      </c>
      <c r="G12" s="18">
        <f t="shared" ref="G12" si="2"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1"/>
        <v>1.1122865346833912</v>
      </c>
      <c r="F14" s="17">
        <v>73.599999999999994</v>
      </c>
      <c r="G14" s="18">
        <f t="shared" ref="G14:G16" si="3"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1"/>
        <v>1.112015318334131</v>
      </c>
      <c r="F15" s="17">
        <v>69.69</v>
      </c>
      <c r="G15" s="18">
        <f t="shared" si="3"/>
        <v>1.112015318334131</v>
      </c>
    </row>
    <row r="16" spans="2:7" ht="15.75" thickBot="1" x14ac:dyDescent="0.3">
      <c r="B16" s="16" t="s">
        <v>65</v>
      </c>
      <c r="C16" s="17">
        <f>C12-C14</f>
        <v>5.3499999999999943</v>
      </c>
      <c r="D16" s="17">
        <v>5.95</v>
      </c>
      <c r="E16" s="18">
        <f t="shared" si="1"/>
        <v>1.1121495327102815</v>
      </c>
      <c r="F16" s="17">
        <v>5.95</v>
      </c>
      <c r="G16" s="18">
        <f t="shared" si="3"/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62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 t="shared" ref="G19:G22" si="4">F19/C19</f>
        <v>0.7443682664054847</v>
      </c>
    </row>
    <row r="20" spans="2:7" ht="15.75" thickBot="1" x14ac:dyDescent="0.3">
      <c r="B20" s="11" t="s">
        <v>61</v>
      </c>
      <c r="C20" s="11">
        <v>0.8</v>
      </c>
      <c r="D20" s="11">
        <v>0.91</v>
      </c>
      <c r="E20" s="12">
        <f t="shared" si="1"/>
        <v>1.1375</v>
      </c>
      <c r="F20" s="11">
        <v>0.91</v>
      </c>
      <c r="G20" s="18">
        <f t="shared" si="4"/>
        <v>1.1375</v>
      </c>
    </row>
    <row r="21" spans="2:7" ht="15.75" thickBot="1" x14ac:dyDescent="0.3">
      <c r="B21" s="11" t="s">
        <v>64</v>
      </c>
      <c r="C21" s="11">
        <v>5.77</v>
      </c>
      <c r="D21" s="11">
        <v>6.9</v>
      </c>
      <c r="E21" s="12">
        <f t="shared" si="1"/>
        <v>1.1958405545927211</v>
      </c>
      <c r="F21" s="11">
        <v>6.9</v>
      </c>
      <c r="G21" s="18">
        <f t="shared" si="4"/>
        <v>1.1958405545927211</v>
      </c>
    </row>
    <row r="22" spans="2:7" ht="15.75" thickBot="1" x14ac:dyDescent="0.3">
      <c r="B22" s="13" t="s">
        <v>63</v>
      </c>
      <c r="C22" s="11">
        <v>6</v>
      </c>
      <c r="D22" s="11">
        <v>6</v>
      </c>
      <c r="E22" s="12">
        <f t="shared" si="1"/>
        <v>1</v>
      </c>
      <c r="F22" s="11">
        <v>6</v>
      </c>
      <c r="G22" s="18">
        <f t="shared" si="4"/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66</v>
      </c>
      <c r="C24" s="17">
        <v>4.2</v>
      </c>
      <c r="D24" s="17">
        <v>4.28</v>
      </c>
      <c r="E24" s="18">
        <f t="shared" si="1"/>
        <v>1.019047619047619</v>
      </c>
      <c r="F24" s="17">
        <v>4.28</v>
      </c>
      <c r="G24" s="18">
        <f t="shared" ref="G24:G26" si="5">F24/C24</f>
        <v>1.019047619047619</v>
      </c>
    </row>
    <row r="25" spans="2:7" ht="15.75" thickBot="1" x14ac:dyDescent="0.3">
      <c r="B25" s="11" t="s">
        <v>78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 t="shared" si="5"/>
        <v>0.9995435874030123</v>
      </c>
    </row>
    <row r="26" spans="2:7" ht="15.75" thickBot="1" x14ac:dyDescent="0.3">
      <c r="B26" s="11" t="s">
        <v>79</v>
      </c>
      <c r="C26" s="11">
        <v>13.897</v>
      </c>
      <c r="D26" s="11"/>
      <c r="E26" s="12">
        <f>D26/C26</f>
        <v>0</v>
      </c>
      <c r="F26" s="11"/>
      <c r="G26" s="18">
        <f t="shared" si="5"/>
        <v>0</v>
      </c>
    </row>
    <row r="27" spans="2:7" x14ac:dyDescent="0.25">
      <c r="B27" s="10" t="s">
        <v>80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6"/>
  <sheetViews>
    <sheetView workbookViewId="0">
      <selection activeCell="O24" sqref="O24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84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85</v>
      </c>
      <c r="D2">
        <v>1</v>
      </c>
      <c r="E2">
        <v>1</v>
      </c>
      <c r="F2">
        <v>1</v>
      </c>
      <c r="G2">
        <v>1</v>
      </c>
      <c r="H2">
        <v>1</v>
      </c>
      <c r="J2" t="s">
        <v>89</v>
      </c>
      <c r="K2" t="s">
        <v>88</v>
      </c>
      <c r="L2" t="s">
        <v>88</v>
      </c>
      <c r="M2" t="s">
        <v>91</v>
      </c>
      <c r="N2" t="s">
        <v>91</v>
      </c>
    </row>
    <row r="3" spans="2:14" x14ac:dyDescent="0.25">
      <c r="B3" t="s">
        <v>86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87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81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77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83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82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90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81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77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83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82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90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6BBB-5593-4568-9F0E-D560A9CE84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selection activeCell="I1" sqref="I1:I5"/>
    </sheetView>
  </sheetViews>
  <sheetFormatPr defaultRowHeight="15" x14ac:dyDescent="0.25"/>
  <cols>
    <col min="1" max="1" width="18" customWidth="1"/>
    <col min="2" max="2" width="7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A1" t="s">
        <v>84</v>
      </c>
      <c r="C1">
        <v>1</v>
      </c>
      <c r="D1">
        <v>1.1000000000000001</v>
      </c>
      <c r="E1">
        <v>1.1499999999999999</v>
      </c>
      <c r="F1">
        <v>1</v>
      </c>
      <c r="G1">
        <v>1.125</v>
      </c>
      <c r="H1">
        <v>1.125</v>
      </c>
      <c r="I1">
        <v>1.125</v>
      </c>
    </row>
    <row r="2" spans="1:9" x14ac:dyDescent="0.25">
      <c r="A2" t="s">
        <v>85</v>
      </c>
      <c r="C2" t="s">
        <v>89</v>
      </c>
      <c r="D2" t="s">
        <v>88</v>
      </c>
      <c r="E2" t="s">
        <v>88</v>
      </c>
      <c r="F2" t="s">
        <v>91</v>
      </c>
      <c r="G2" t="s">
        <v>91</v>
      </c>
      <c r="H2" t="s">
        <v>91</v>
      </c>
      <c r="I2" t="s">
        <v>91</v>
      </c>
    </row>
    <row r="3" spans="1:9" x14ac:dyDescent="0.25">
      <c r="A3" t="s">
        <v>86</v>
      </c>
    </row>
    <row r="4" spans="1:9" x14ac:dyDescent="0.25">
      <c r="A4" t="s">
        <v>87</v>
      </c>
    </row>
    <row r="5" spans="1:9" x14ac:dyDescent="0.25">
      <c r="A5" t="s">
        <v>93</v>
      </c>
      <c r="G5" t="s">
        <v>94</v>
      </c>
      <c r="H5" t="s">
        <v>95</v>
      </c>
      <c r="I5" t="s">
        <v>96</v>
      </c>
    </row>
    <row r="6" spans="1:9" ht="15.75" thickBot="1" x14ac:dyDescent="0.3"/>
    <row r="7" spans="1:9" ht="15.75" thickBot="1" x14ac:dyDescent="0.3">
      <c r="A7" s="10" t="s">
        <v>81</v>
      </c>
      <c r="B7" s="17">
        <v>38.69</v>
      </c>
      <c r="C7">
        <v>34.799999999999997</v>
      </c>
      <c r="D7">
        <v>38.229999999999997</v>
      </c>
      <c r="E7">
        <v>40</v>
      </c>
      <c r="F7">
        <v>35.64</v>
      </c>
      <c r="G7">
        <v>39.93</v>
      </c>
      <c r="H7">
        <v>40.1</v>
      </c>
      <c r="I7">
        <v>40</v>
      </c>
    </row>
    <row r="8" spans="1:9" ht="15.75" thickBot="1" x14ac:dyDescent="0.3">
      <c r="A8" s="10" t="s">
        <v>77</v>
      </c>
      <c r="B8" s="17">
        <v>11.06</v>
      </c>
      <c r="C8">
        <v>9.24</v>
      </c>
      <c r="D8">
        <v>10.17</v>
      </c>
      <c r="E8">
        <v>10.6</v>
      </c>
      <c r="F8">
        <v>9.76</v>
      </c>
      <c r="G8">
        <v>10.94</v>
      </c>
      <c r="H8">
        <v>10.97</v>
      </c>
      <c r="I8">
        <v>10.95</v>
      </c>
    </row>
    <row r="9" spans="1:9" ht="15.75" thickBot="1" x14ac:dyDescent="0.3">
      <c r="A9" s="10" t="s">
        <v>83</v>
      </c>
      <c r="B9" s="17">
        <v>27.629999999999995</v>
      </c>
      <c r="C9">
        <v>25.5</v>
      </c>
      <c r="D9">
        <v>28.1</v>
      </c>
      <c r="E9">
        <v>29.38</v>
      </c>
      <c r="F9">
        <v>25.88</v>
      </c>
      <c r="G9">
        <v>28.99</v>
      </c>
      <c r="H9">
        <v>29.12</v>
      </c>
      <c r="I9">
        <v>29.05</v>
      </c>
    </row>
    <row r="10" spans="1:9" ht="15.75" thickBot="1" x14ac:dyDescent="0.3">
      <c r="A10" s="10" t="s">
        <v>82</v>
      </c>
      <c r="B10" s="11">
        <v>10.210000000000001</v>
      </c>
      <c r="C10">
        <v>8.1199999999999992</v>
      </c>
      <c r="D10">
        <v>8.93</v>
      </c>
      <c r="E10">
        <v>9.33</v>
      </c>
      <c r="F10">
        <v>8.39</v>
      </c>
      <c r="G10">
        <v>9.41</v>
      </c>
      <c r="H10">
        <v>9.44</v>
      </c>
      <c r="I10">
        <v>9.42</v>
      </c>
    </row>
    <row r="11" spans="1:9" x14ac:dyDescent="0.25">
      <c r="A11" s="10" t="s">
        <v>90</v>
      </c>
      <c r="B11" s="24">
        <v>10.83</v>
      </c>
      <c r="C11">
        <v>11.85</v>
      </c>
      <c r="D11">
        <v>11.85</v>
      </c>
      <c r="E11">
        <v>11.85</v>
      </c>
      <c r="F11">
        <v>12</v>
      </c>
      <c r="G11">
        <v>12</v>
      </c>
      <c r="H11">
        <v>12</v>
      </c>
      <c r="I11">
        <v>12</v>
      </c>
    </row>
    <row r="12" spans="1:9" x14ac:dyDescent="0.25">
      <c r="A12" s="10" t="s">
        <v>92</v>
      </c>
      <c r="B12" s="24">
        <v>40.409999999999997</v>
      </c>
      <c r="G12">
        <v>44.42</v>
      </c>
      <c r="H12">
        <v>42.5</v>
      </c>
      <c r="I12">
        <v>42.8</v>
      </c>
    </row>
    <row r="13" spans="1:9" x14ac:dyDescent="0.25">
      <c r="A13" s="10" t="s">
        <v>66</v>
      </c>
      <c r="B13" s="24">
        <v>4.2</v>
      </c>
      <c r="H13">
        <v>3.98</v>
      </c>
      <c r="I13">
        <v>4.0199999999999996</v>
      </c>
    </row>
    <row r="14" spans="1:9" x14ac:dyDescent="0.25">
      <c r="A14" s="10"/>
    </row>
    <row r="15" spans="1:9" x14ac:dyDescent="0.25">
      <c r="A15" s="10" t="s">
        <v>81</v>
      </c>
      <c r="C15" s="23">
        <f t="shared" ref="C15:I19" si="0">C7/$B7</f>
        <v>0.89945722408891182</v>
      </c>
      <c r="D15" s="23">
        <f t="shared" si="0"/>
        <v>0.98811062289997409</v>
      </c>
      <c r="E15" s="23">
        <f t="shared" si="0"/>
        <v>1.0338588782631171</v>
      </c>
      <c r="F15" s="23">
        <f t="shared" si="0"/>
        <v>0.92116826053243739</v>
      </c>
      <c r="G15" s="23">
        <f t="shared" si="0"/>
        <v>1.0320496252261566</v>
      </c>
      <c r="H15" s="23">
        <f t="shared" si="0"/>
        <v>1.0364435254587749</v>
      </c>
      <c r="I15" s="23">
        <f t="shared" si="0"/>
        <v>1.0338588782631171</v>
      </c>
    </row>
    <row r="16" spans="1:9" x14ac:dyDescent="0.25">
      <c r="A16" s="10" t="s">
        <v>77</v>
      </c>
      <c r="C16" s="23">
        <f t="shared" si="0"/>
        <v>0.83544303797468356</v>
      </c>
      <c r="D16" s="23">
        <f t="shared" si="0"/>
        <v>0.91952983725135617</v>
      </c>
      <c r="E16" s="23">
        <f t="shared" si="0"/>
        <v>0.95840867992766721</v>
      </c>
      <c r="F16" s="23">
        <f t="shared" si="0"/>
        <v>0.88245931283905965</v>
      </c>
      <c r="G16" s="23">
        <f t="shared" si="0"/>
        <v>0.98915009041591306</v>
      </c>
      <c r="H16" s="23">
        <f t="shared" si="0"/>
        <v>0.99186256781193494</v>
      </c>
      <c r="I16" s="23">
        <f t="shared" si="0"/>
        <v>0.99005424954792032</v>
      </c>
    </row>
    <row r="17" spans="1:9" x14ac:dyDescent="0.25">
      <c r="A17" s="10" t="s">
        <v>83</v>
      </c>
      <c r="C17" s="23">
        <f t="shared" si="0"/>
        <v>0.92290988056460388</v>
      </c>
      <c r="D17" s="23">
        <f t="shared" si="0"/>
        <v>1.0170104958378576</v>
      </c>
      <c r="E17" s="23">
        <f t="shared" si="0"/>
        <v>1.0633369525877669</v>
      </c>
      <c r="F17" s="23">
        <f t="shared" si="0"/>
        <v>0.93666304741223316</v>
      </c>
      <c r="G17" s="23">
        <f t="shared" si="0"/>
        <v>1.0492218602967789</v>
      </c>
      <c r="H17" s="23">
        <f t="shared" si="0"/>
        <v>1.0539268910604418</v>
      </c>
      <c r="I17" s="23">
        <f t="shared" si="0"/>
        <v>1.0513934129569311</v>
      </c>
    </row>
    <row r="18" spans="1:9" x14ac:dyDescent="0.25">
      <c r="A18" s="10" t="s">
        <v>82</v>
      </c>
      <c r="C18" s="23">
        <f t="shared" si="0"/>
        <v>0.79529872673849156</v>
      </c>
      <c r="D18" s="23">
        <f t="shared" si="0"/>
        <v>0.87463271302644452</v>
      </c>
      <c r="E18" s="23">
        <f t="shared" si="0"/>
        <v>0.91380999020568066</v>
      </c>
      <c r="F18" s="23">
        <f t="shared" si="0"/>
        <v>0.82174338883447595</v>
      </c>
      <c r="G18" s="23">
        <f t="shared" si="0"/>
        <v>0.92164544564152784</v>
      </c>
      <c r="H18" s="23">
        <f t="shared" si="0"/>
        <v>0.92458374142997046</v>
      </c>
      <c r="I18" s="23">
        <f t="shared" si="0"/>
        <v>0.92262487757100875</v>
      </c>
    </row>
    <row r="19" spans="1:9" x14ac:dyDescent="0.25">
      <c r="A19" s="10" t="s">
        <v>90</v>
      </c>
      <c r="C19" s="23">
        <f t="shared" si="0"/>
        <v>1.0941828254847645</v>
      </c>
      <c r="D19" s="23">
        <f t="shared" si="0"/>
        <v>1.0941828254847645</v>
      </c>
      <c r="E19" s="23">
        <f t="shared" si="0"/>
        <v>1.0941828254847645</v>
      </c>
      <c r="F19" s="23">
        <f t="shared" si="0"/>
        <v>1.10803324099723</v>
      </c>
      <c r="G19" s="23">
        <f t="shared" si="0"/>
        <v>1.10803324099723</v>
      </c>
      <c r="H19" s="23">
        <f t="shared" si="0"/>
        <v>1.10803324099723</v>
      </c>
      <c r="I19" s="23">
        <f t="shared" si="0"/>
        <v>1.10803324099723</v>
      </c>
    </row>
    <row r="20" spans="1:9" x14ac:dyDescent="0.25">
      <c r="A20" s="10" t="s">
        <v>92</v>
      </c>
      <c r="G20" s="23">
        <f>G12/$B12</f>
        <v>1.0992328631526851</v>
      </c>
      <c r="H20" s="23">
        <f>H12/$B12</f>
        <v>1.0517198713189806</v>
      </c>
      <c r="I20" s="23">
        <f>I12/$B12</f>
        <v>1.0591437762929967</v>
      </c>
    </row>
    <row r="21" spans="1:9" x14ac:dyDescent="0.25">
      <c r="A21" s="10" t="s">
        <v>66</v>
      </c>
      <c r="H21" s="23">
        <f>H13/$B13</f>
        <v>0.94761904761904758</v>
      </c>
      <c r="I21" s="23">
        <f>I13/$B13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Calibration_2017</vt:lpstr>
      <vt:lpstr>Calibration_2016</vt:lpstr>
      <vt:lpstr>Calibration actives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2017-11-20T21:44:25Z</dcterms:modified>
</cp:coreProperties>
</file>