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6" activeTab="21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Fiscal2" sheetId="3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38" l="1"/>
  <c r="E9" i="38"/>
  <c r="F9" i="38"/>
  <c r="G9" i="38"/>
  <c r="H9" i="38"/>
  <c r="E10" i="38"/>
  <c r="F10" i="38"/>
  <c r="G10" i="38"/>
  <c r="H10" i="38"/>
  <c r="D9" i="38"/>
  <c r="D10" i="38"/>
  <c r="C10" i="38"/>
  <c r="C9" i="38"/>
  <c r="D69" i="32" l="1"/>
  <c r="F66" i="32" l="1"/>
  <c r="C8" i="27" l="1"/>
  <c r="C9" i="27"/>
  <c r="C10" i="27"/>
  <c r="C7" i="27"/>
  <c r="D9" i="27"/>
  <c r="D8" i="27"/>
  <c r="D7" i="27"/>
  <c r="E10" i="27"/>
  <c r="E9" i="27"/>
  <c r="E8" i="27"/>
  <c r="E7" i="27"/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G60" i="32" l="1"/>
  <c r="C19" i="6" l="1"/>
  <c r="B19" i="6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E7" authorId="0" shapeId="0" xr:uid="{881E9041-033B-41E5-A027-0C334017A03A}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CAFR 2014 page n144
</t>
        </r>
      </text>
    </comment>
  </commentList>
</comments>
</file>

<file path=xl/sharedStrings.xml><?xml version="1.0" encoding="utf-8"?>
<sst xmlns="http://schemas.openxmlformats.org/spreadsheetml/2006/main" count="331" uniqueCount="240">
  <si>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</si>
  <si>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</si>
  <si>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</si>
  <si>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</si>
  <si>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</si>
  <si>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</si>
  <si>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</si>
  <si>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</si>
  <si>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</si>
  <si>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</si>
  <si>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</si>
  <si>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</si>
  <si>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</si>
  <si>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</si>
  <si>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</si>
  <si>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</si>
  <si>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</si>
  <si>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</si>
  <si>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</si>
  <si>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</si>
  <si>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</si>
  <si>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</si>
  <si>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</si>
  <si>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</si>
  <si>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</si>
  <si>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</si>
  <si>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</si>
  <si>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</si>
  <si>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</si>
  <si>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</si>
  <si>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</si>
  <si>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</si>
  <si>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</si>
  <si>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</si>
  <si>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</si>
  <si>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</si>
  <si>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</si>
  <si>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</si>
  <si>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</si>
  <si>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</si>
  <si>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</si>
  <si>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</si>
  <si>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</si>
  <si>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</si>
  <si>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</si>
  <si>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</si>
  <si>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</si>
  <si>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</si>
  <si>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</si>
  <si>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</si>
  <si>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</si>
  <si>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</si>
  <si>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</si>
  <si>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</si>
  <si>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</si>
  <si>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</si>
  <si>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</si>
  <si>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</si>
  <si>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</si>
  <si>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</si>
  <si>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</si>
  <si>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</si>
  <si>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</si>
  <si>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</si>
  <si>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</si>
  <si>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</si>
  <si>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</si>
  <si>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</si>
  <si>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</si>
  <si>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</si>
  <si>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</si>
  <si>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</si>
  <si>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</si>
  <si>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</si>
  <si>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</si>
  <si>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</si>
  <si>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</si>
  <si>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</si>
  <si>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</si>
  <si>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</si>
  <si>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</si>
  <si>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</si>
  <si>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</si>
  <si>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</si>
  <si>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</si>
  <si>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</si>
  <si>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</si>
  <si>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</si>
  <si>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</si>
  <si>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</si>
  <si>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</si>
  <si>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</si>
  <si>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</si>
  <si>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</si>
  <si>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</si>
  <si>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</si>
  <si>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</si>
  <si>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</si>
  <si>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</si>
  <si>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</si>
  <si>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</si>
  <si>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</si>
  <si>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</si>
  <si>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</si>
  <si>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</si>
  <si>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</si>
  <si>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</si>
  <si>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</si>
  <si>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</si>
  <si>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</si>
  <si>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</si>
  <si>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</si>
  <si>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</si>
  <si>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</si>
  <si>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</si>
  <si>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</si>
  <si>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</si>
  <si>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</si>
  <si>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</si>
  <si>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</si>
  <si>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</si>
  <si>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</si>
  <si>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</si>
  <si>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</si>
  <si>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</si>
  <si>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</si>
  <si>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</si>
  <si>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</si>
  <si>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</si>
  <si>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</si>
  <si>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</si>
  <si>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</si>
  <si>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</si>
  <si>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</si>
  <si>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</si>
  <si>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</si>
  <si>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</si>
  <si>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</si>
  <si>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</si>
  <si>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</si>
  <si>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</si>
  <si>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</si>
  <si>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</si>
  <si>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</si>
  <si>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</si>
  <si>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</si>
  <si>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</si>
  <si>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</si>
  <si>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</si>
  <si>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</si>
  <si>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</si>
  <si>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</si>
  <si>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</si>
  <si>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</si>
  <si>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</si>
  <si>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</si>
  <si>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</si>
  <si>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</si>
  <si>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</si>
  <si>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</si>
  <si>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</si>
  <si>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</si>
  <si>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</si>
  <si>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</si>
  <si>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</si>
  <si>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</si>
  <si>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</si>
  <si>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</si>
  <si>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</si>
  <si>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</si>
  <si>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</si>
  <si>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</si>
  <si>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</si>
  <si>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</si>
  <si>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</si>
  <si>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</si>
  <si>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</si>
  <si>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</si>
  <si>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</si>
  <si>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</si>
  <si>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</si>
  <si>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</si>
  <si>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</si>
  <si>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</si>
  <si>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</si>
  <si>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</si>
  <si>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</si>
  <si>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</si>
  <si>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</si>
  <si>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</si>
  <si>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</si>
  <si>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</si>
  <si>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</si>
  <si>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</si>
  <si>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</si>
  <si>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</si>
  <si>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</si>
  <si>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</si>
  <si>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</si>
  <si>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</si>
  <si>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</si>
  <si>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</si>
  <si>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</si>
  <si>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</si>
  <si>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</si>
  <si>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</si>
  <si>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</si>
  <si>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</si>
  <si>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</si>
  <si>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</si>
  <si>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</si>
  <si>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</si>
  <si>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</si>
  <si>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</si>
  <si>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</si>
  <si>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</si>
  <si>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</si>
  <si>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</si>
  <si>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</si>
  <si>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</si>
  <si>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</si>
  <si>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</si>
  <si>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</si>
  <si>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</si>
  <si>
    <t>salary 2016</t>
  </si>
  <si>
    <t>ERC rate</t>
  </si>
  <si>
    <t>recommended budget to TSERS and judicial</t>
  </si>
  <si>
    <t>State contribution as a % of total employer contribution</t>
  </si>
  <si>
    <t>ADC</t>
  </si>
  <si>
    <t>contractually required Contribution</t>
  </si>
  <si>
    <t>covered payroll</t>
  </si>
  <si>
    <t>contribution by primary gov</t>
  </si>
  <si>
    <t>FY2016</t>
  </si>
  <si>
    <t>primary/ADC</t>
  </si>
  <si>
    <t>primary/contractual</t>
  </si>
  <si>
    <t>FY2015</t>
  </si>
  <si>
    <t>FY2014</t>
  </si>
  <si>
    <t>FY2013</t>
  </si>
  <si>
    <t>FY2012</t>
  </si>
  <si>
    <t>FY2011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</si>
</sst>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  <numFmt numFmtId="173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  <xf numFmtId="173" fontId="0" fillId="0" borderId="0" xfId="2" applyNumberFormat="1" applyFont="1"/>
    <xf numFmtId="170" fontId="0" fillId="0" borderId="0" xfId="3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171450</xdr:rowOff>
    </xdr:from>
    <xdr:to>
      <xdr:col>10</xdr:col>
      <xdr:colOff>608520</xdr:colOff>
      <xdr:row>69</xdr:row>
      <xdr:rowOff>141497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DB813-8E20-47BF-BED4-CCB3F569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66950"/>
          <a:ext cx="8638095" cy="11019047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11</xdr:row>
      <xdr:rowOff>133350</xdr:rowOff>
    </xdr:from>
    <xdr:to>
      <xdr:col>25</xdr:col>
      <xdr:colOff>122783</xdr:colOff>
      <xdr:row>72</xdr:row>
      <xdr:rowOff>141421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198179-40F0-4BFA-ACCE-632971DE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2228850"/>
          <a:ext cx="8333333" cy="116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73" t="s">
        <v>139</v>
      </c>
      <c r="C3" s="173"/>
      <c r="D3" s="174" t="s">
        <v>138</v>
      </c>
      <c r="E3" s="175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77" t="s">
        <v>145</v>
      </c>
      <c r="C6" s="177"/>
      <c r="D6" s="178" t="s">
        <v>221</v>
      </c>
      <c r="E6" s="178" t="s">
        <v>148</v>
      </c>
    </row>
    <row r="7" spans="1:5" ht="63" customHeight="1" x14ac:dyDescent="0.25">
      <c r="A7" s="48" t="s">
        <v>106</v>
      </c>
      <c r="B7" s="176">
        <v>1.8200000000000001E-2</v>
      </c>
      <c r="C7" s="176"/>
      <c r="D7" s="178"/>
      <c r="E7" s="178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2" t="s">
        <v>202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105</v>
      </c>
      <c r="C4" s="173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1" t="s">
        <v>149</v>
      </c>
      <c r="C6" s="181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79"/>
      <c r="C8" s="179"/>
    </row>
    <row r="9" spans="1:3" ht="70.5" customHeight="1" x14ac:dyDescent="0.25">
      <c r="A9" s="49" t="s">
        <v>109</v>
      </c>
      <c r="B9" s="180" t="s">
        <v>151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2" t="s">
        <v>124</v>
      </c>
      <c r="B5" s="183" t="s">
        <v>127</v>
      </c>
      <c r="C5" s="183"/>
      <c r="D5" s="183" t="s">
        <v>125</v>
      </c>
      <c r="E5" s="183"/>
      <c r="F5" s="183" t="s">
        <v>128</v>
      </c>
      <c r="G5" s="183"/>
      <c r="H5" s="183" t="s">
        <v>164</v>
      </c>
      <c r="I5" s="183"/>
    </row>
    <row r="6" spans="1:9" ht="12.95" customHeight="1" x14ac:dyDescent="0.25">
      <c r="A6" s="182"/>
      <c r="B6" s="184" t="s">
        <v>165</v>
      </c>
      <c r="C6" s="184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105</v>
      </c>
      <c r="C4" s="173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1" t="s">
        <v>152</v>
      </c>
      <c r="C6" s="186"/>
    </row>
    <row r="7" spans="1:3" ht="153" customHeight="1" x14ac:dyDescent="0.25">
      <c r="A7" s="48" t="s">
        <v>59</v>
      </c>
      <c r="B7" s="185"/>
      <c r="C7" s="178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2" t="s">
        <v>153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78" t="s">
        <v>154</v>
      </c>
      <c r="C4" s="178"/>
    </row>
    <row r="5" spans="1:3" ht="186" customHeight="1" x14ac:dyDescent="0.25">
      <c r="A5" s="48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 xr:uid="{00000000-0004-0000-1300-000000000000}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6"/>
  <sheetViews>
    <sheetView topLeftCell="J2" zoomScaleNormal="100" workbookViewId="0">
      <selection activeCell="AF45" sqref="AF44:AF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D9F3-22E5-4607-87E2-460BBA5892B4}">
  <dimension ref="B2:H80"/>
  <sheetViews>
    <sheetView tabSelected="1" workbookViewId="0">
      <selection activeCell="J7" sqref="J7"/>
    </sheetView>
  </sheetViews>
  <sheetFormatPr defaultRowHeight="15" x14ac:dyDescent="0.25"/>
  <cols>
    <col min="2" max="2" width="32.85546875" customWidth="1"/>
    <col min="3" max="3" width="15.28515625" bestFit="1" customWidth="1"/>
  </cols>
  <sheetData>
    <row r="2" spans="2:8" x14ac:dyDescent="0.25">
      <c r="B2" t="s">
        <v>227</v>
      </c>
    </row>
    <row r="3" spans="2:8" x14ac:dyDescent="0.25">
      <c r="C3" t="s">
        <v>232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2:8" x14ac:dyDescent="0.25">
      <c r="B4" t="s">
        <v>228</v>
      </c>
      <c r="C4" s="187">
        <v>1210904</v>
      </c>
      <c r="D4">
        <v>1262988</v>
      </c>
      <c r="E4">
        <v>1177341</v>
      </c>
      <c r="F4">
        <v>1078783</v>
      </c>
      <c r="G4">
        <v>1015762</v>
      </c>
      <c r="H4">
        <v>926429</v>
      </c>
    </row>
    <row r="5" spans="2:8" x14ac:dyDescent="0.25">
      <c r="B5" t="s">
        <v>229</v>
      </c>
      <c r="C5" s="187">
        <v>1275003</v>
      </c>
      <c r="D5">
        <v>1262988</v>
      </c>
      <c r="E5">
        <v>1177341</v>
      </c>
      <c r="F5">
        <v>1078783</v>
      </c>
      <c r="G5">
        <v>1015762</v>
      </c>
      <c r="H5">
        <v>680670</v>
      </c>
    </row>
    <row r="6" spans="2:8" x14ac:dyDescent="0.25">
      <c r="B6" t="s">
        <v>230</v>
      </c>
      <c r="C6" s="187">
        <v>13934459</v>
      </c>
      <c r="D6">
        <v>13803148</v>
      </c>
      <c r="E6">
        <v>13548227</v>
      </c>
      <c r="F6">
        <v>13451164</v>
      </c>
      <c r="G6">
        <v>13652715</v>
      </c>
      <c r="H6">
        <v>13806691</v>
      </c>
    </row>
    <row r="7" spans="2:8" x14ac:dyDescent="0.25">
      <c r="B7" t="s">
        <v>231</v>
      </c>
      <c r="C7" s="187">
        <v>303031</v>
      </c>
      <c r="D7">
        <v>320093</v>
      </c>
      <c r="E7">
        <v>284461</v>
      </c>
      <c r="F7">
        <v>276182</v>
      </c>
      <c r="G7">
        <v>242962</v>
      </c>
      <c r="H7">
        <v>165721</v>
      </c>
    </row>
    <row r="9" spans="2:8" x14ac:dyDescent="0.25">
      <c r="B9" t="s">
        <v>233</v>
      </c>
      <c r="C9" s="188">
        <f>C7/C4</f>
        <v>0.25025187793582315</v>
      </c>
      <c r="D9" s="188">
        <f>D7/D4</f>
        <v>0.25344104615404106</v>
      </c>
      <c r="E9" s="188">
        <f t="shared" ref="E9:H9" si="0">E7/E4</f>
        <v>0.24161309255347432</v>
      </c>
      <c r="F9" s="188">
        <f t="shared" si="0"/>
        <v>0.25601256230400365</v>
      </c>
      <c r="G9" s="188">
        <f t="shared" si="0"/>
        <v>0.23919185793522499</v>
      </c>
      <c r="H9" s="188">
        <f t="shared" si="0"/>
        <v>0.17888149010879409</v>
      </c>
    </row>
    <row r="10" spans="2:8" x14ac:dyDescent="0.25">
      <c r="B10" t="s">
        <v>234</v>
      </c>
      <c r="C10" s="188">
        <f>C7/C5</f>
        <v>0.23767081332357648</v>
      </c>
      <c r="D10" s="188">
        <f>D7/D5</f>
        <v>0.25344104615404106</v>
      </c>
      <c r="E10" s="188">
        <f t="shared" ref="E10:H10" si="1">E7/E5</f>
        <v>0.24161309255347432</v>
      </c>
      <c r="F10" s="188">
        <f t="shared" si="1"/>
        <v>0.25601256230400365</v>
      </c>
      <c r="G10" s="188">
        <f t="shared" si="1"/>
        <v>0.23919185793522499</v>
      </c>
      <c r="H10" s="188">
        <f t="shared" si="1"/>
        <v>0.24346746587920726</v>
      </c>
    </row>
    <row r="80" spans="6:6" x14ac:dyDescent="0.25">
      <c r="F80">
        <f>680/926</f>
        <v>0.73434125269978401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10"/>
  <sheetViews>
    <sheetView topLeftCell="A7" workbookViewId="0">
      <selection activeCell="U35" sqref="U35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topLeftCell="A28" workbookViewId="0">
      <selection activeCell="E69" sqref="E69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2:6" x14ac:dyDescent="0.25">
      <c r="F66">
        <f>74548 - 64246</f>
        <v>10302</v>
      </c>
    </row>
    <row r="68" spans="2:6" x14ac:dyDescent="0.25">
      <c r="B68" t="s">
        <v>224</v>
      </c>
      <c r="C68" t="s">
        <v>225</v>
      </c>
      <c r="E68" t="s">
        <v>226</v>
      </c>
    </row>
    <row r="69" spans="2:6" x14ac:dyDescent="0.25">
      <c r="B69">
        <v>14282</v>
      </c>
      <c r="C69">
        <v>0.10780000000000001</v>
      </c>
      <c r="D69">
        <f>B69*C69*1.035</f>
        <v>1593.4855859999998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K8" sqref="K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E35" sqref="E35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Fiscal2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2017-12-11T21:33:42Z</dcterms:modified>
</cp:coreProperties>
</file>