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minimized="1" xWindow="0" yWindow="0" windowWidth="22260" windowHeight="12645" firstSheet="3" activeTab="3"/>
  </bookViews>
  <sheets>
    <sheet name="params" sheetId="1" r:id="rId1"/>
    <sheet name="GlobalParams" sheetId="3" r:id="rId2"/>
    <sheet name="returns" sheetId="2" r:id="rId3"/>
    <sheet name="Calibration_2016" sheetId="7" r:id="rId4"/>
    <sheet name="Calibration actives" sheetId="8" r:id="rId5"/>
    <sheet name="Calibration Retirees" sheetId="9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7" l="1"/>
  <c r="G25" i="7"/>
  <c r="G24" i="7"/>
  <c r="G22" i="7"/>
  <c r="G21" i="7"/>
  <c r="G20" i="7"/>
  <c r="G19" i="7"/>
  <c r="G16" i="7"/>
  <c r="G15" i="7"/>
  <c r="G14" i="7"/>
  <c r="G6" i="7"/>
  <c r="G7" i="7"/>
  <c r="G8" i="7"/>
  <c r="G9" i="7"/>
  <c r="G5" i="7"/>
  <c r="G12" i="7"/>
  <c r="I21" i="9"/>
  <c r="H21" i="9"/>
  <c r="I20" i="9"/>
  <c r="I19" i="9"/>
  <c r="I18" i="9"/>
  <c r="I17" i="9"/>
  <c r="I16" i="9"/>
  <c r="I15" i="9"/>
  <c r="H20" i="9"/>
  <c r="H19" i="9"/>
  <c r="H18" i="9"/>
  <c r="H17" i="9"/>
  <c r="H16" i="9"/>
  <c r="H15" i="9"/>
  <c r="G20" i="9"/>
  <c r="G19" i="9"/>
  <c r="F19" i="9"/>
  <c r="E19" i="9"/>
  <c r="D19" i="9"/>
  <c r="C19" i="9"/>
  <c r="G18" i="9"/>
  <c r="F18" i="9"/>
  <c r="E18" i="9"/>
  <c r="D18" i="9"/>
  <c r="C18" i="9"/>
  <c r="G17" i="9"/>
  <c r="F17" i="9"/>
  <c r="E17" i="9"/>
  <c r="D17" i="9"/>
  <c r="C17" i="9"/>
  <c r="G16" i="9"/>
  <c r="F16" i="9"/>
  <c r="E16" i="9"/>
  <c r="D16" i="9"/>
  <c r="C16" i="9"/>
  <c r="G15" i="9"/>
  <c r="F15" i="9"/>
  <c r="E15" i="9"/>
  <c r="D15" i="9"/>
  <c r="C15" i="9"/>
  <c r="N16" i="8"/>
  <c r="N15" i="8"/>
  <c r="N14" i="8"/>
  <c r="N13" i="8"/>
  <c r="N12" i="8"/>
  <c r="M16" i="8"/>
  <c r="M15" i="8"/>
  <c r="M14" i="8"/>
  <c r="M13" i="8"/>
  <c r="M12" i="8"/>
  <c r="L16" i="8"/>
  <c r="L15" i="8"/>
  <c r="L14" i="8"/>
  <c r="L13" i="8"/>
  <c r="L12" i="8"/>
  <c r="J16" i="8"/>
  <c r="K16" i="8"/>
  <c r="K15" i="8"/>
  <c r="J15" i="8"/>
  <c r="K12" i="8"/>
  <c r="K13" i="8"/>
  <c r="K14" i="8"/>
  <c r="J12" i="8"/>
  <c r="J13" i="8"/>
  <c r="J14" i="8"/>
  <c r="H8" i="8"/>
  <c r="G8" i="8"/>
  <c r="F13" i="8"/>
  <c r="F14" i="8"/>
  <c r="F15" i="8"/>
  <c r="F12" i="8"/>
  <c r="F8" i="8"/>
  <c r="E8" i="8"/>
  <c r="D8" i="8"/>
  <c r="D7" i="7" l="1"/>
  <c r="D12" i="7" s="1"/>
  <c r="E9" i="7"/>
  <c r="E6" i="7"/>
  <c r="C19" i="7"/>
  <c r="C7" i="7"/>
  <c r="C12" i="7" s="1"/>
  <c r="C16" i="7" s="1"/>
  <c r="F2" i="2" l="1"/>
  <c r="E3" i="2"/>
  <c r="F3" i="2"/>
  <c r="E4" i="2"/>
  <c r="F4" i="2"/>
  <c r="E5" i="2"/>
  <c r="F5" i="2"/>
  <c r="E6" i="2"/>
  <c r="F6" i="2"/>
  <c r="E26" i="7" l="1"/>
  <c r="E21" i="7"/>
  <c r="E16" i="7"/>
  <c r="E14" i="7" l="1"/>
  <c r="E15" i="7"/>
  <c r="E19" i="7"/>
  <c r="E20" i="7"/>
  <c r="E22" i="7"/>
  <c r="E25" i="7"/>
  <c r="E24" i="7"/>
  <c r="E7" i="7"/>
  <c r="E12" i="7" l="1"/>
  <c r="E8" i="7"/>
  <c r="E5" i="7"/>
</calcChain>
</file>

<file path=xl/comments1.xml><?xml version="1.0" encoding="utf-8"?>
<comments xmlns="http://schemas.openxmlformats.org/spreadsheetml/2006/main">
  <authors>
    <author>Author</author>
  </authors>
  <commentList>
    <comment ref="B1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p105
</t>
        </r>
      </text>
    </comment>
  </commentList>
</comments>
</file>

<file path=xl/sharedStrings.xml><?xml version="1.0" encoding="utf-8"?>
<sst xmlns="http://schemas.openxmlformats.org/spreadsheetml/2006/main" count="178" uniqueCount="108">
  <si>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</si>
  <si>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</si>
  <si>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</si>
  <si>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</si>
  <si>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</si>
  <si>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</si>
  <si>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</si>
  <si>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</si>
  <si>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</si>
  <si>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</si>
  <si>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</si>
  <si>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</si>
  <si>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</si>
  <si>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</si>
  <si>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</si>
  <si>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</si>
  <si>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</si>
  <si>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</si>
  <si>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</si>
  <si>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</si>
  <si>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</si>
  <si>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</si>
  <si>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</si>
  <si>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</si>
  <si>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return_type</t>
  </si>
  <si>
    <t>scenario</t>
  </si>
  <si>
    <t>return_scenario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</si>
  <si>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</si>
  <si>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</si>
  <si>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</si>
  <si>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</si>
  <si>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</si>
  <si>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</si>
  <si>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</si>
  <si>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</si>
  <si>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wf_growth</t>
  </si>
  <si>
    <t>no_entrance</t>
  </si>
  <si>
    <t>nyear.override</t>
  </si>
  <si>
    <t>useAVamort</t>
  </si>
  <si>
    <t>useAVunrecReturn</t>
  </si>
  <si>
    <t>init_MA</t>
  </si>
  <si>
    <t>init_AA</t>
  </si>
  <si>
    <t>MA_0_pct</t>
  </si>
  <si>
    <t>AA_0_pct</t>
  </si>
  <si>
    <t>AL_pct</t>
  </si>
  <si>
    <t>simple</t>
  </si>
  <si>
    <t>diff</t>
  </si>
  <si>
    <t>PVFB for actives</t>
  </si>
  <si>
    <t>AL total</t>
  </si>
  <si>
    <t>AL for actives</t>
  </si>
  <si>
    <t>VVA</t>
  </si>
  <si>
    <t>MVA</t>
  </si>
  <si>
    <t>Model</t>
  </si>
  <si>
    <t>MA_0</t>
  </si>
  <si>
    <t>AA_0</t>
  </si>
  <si>
    <t>Dev.single</t>
  </si>
  <si>
    <t>Dev.allTiers</t>
  </si>
  <si>
    <t>amort_type</t>
  </si>
  <si>
    <t>useSharedRisk</t>
  </si>
  <si>
    <t>closed</t>
  </si>
  <si>
    <t>useERC_cap</t>
  </si>
  <si>
    <t>useERC_floor</t>
  </si>
  <si>
    <t>$billion</t>
  </si>
  <si>
    <t>SC $b</t>
  </si>
  <si>
    <t>NC rate %</t>
  </si>
  <si>
    <t>EEC rate %</t>
  </si>
  <si>
    <t>SC rate %</t>
  </si>
  <si>
    <t>UAAL</t>
  </si>
  <si>
    <t>B</t>
  </si>
  <si>
    <t>High volatility</t>
  </si>
  <si>
    <t>returnScn</t>
  </si>
  <si>
    <t>15 years of low returns</t>
  </si>
  <si>
    <t>Assumption achived</t>
  </si>
  <si>
    <t>SharedRisk_cap</t>
  </si>
  <si>
    <t>DC_reform</t>
  </si>
  <si>
    <t>t1</t>
  </si>
  <si>
    <t>cd</t>
  </si>
  <si>
    <t>cola</t>
  </si>
  <si>
    <t>policy</t>
  </si>
  <si>
    <t>RS1_base</t>
  </si>
  <si>
    <t>RS2_base</t>
  </si>
  <si>
    <t>RS3_base</t>
  </si>
  <si>
    <t>AV2015</t>
  </si>
  <si>
    <t>PVFB for vested Terms</t>
  </si>
  <si>
    <t>PVFNC</t>
  </si>
  <si>
    <t>payroll  (reported)</t>
  </si>
  <si>
    <t>payroll  (valueation)</t>
  </si>
  <si>
    <t>PV Future salary</t>
  </si>
  <si>
    <t>PVFB actives</t>
  </si>
  <si>
    <t>NC rate</t>
  </si>
  <si>
    <t>AL  actives</t>
  </si>
  <si>
    <t>bfactor adj</t>
  </si>
  <si>
    <t>f.adj</t>
  </si>
  <si>
    <t>f1</t>
  </si>
  <si>
    <t>f2</t>
  </si>
  <si>
    <t>salgrowth + 0.5%</t>
  </si>
  <si>
    <t>s.growth + 0.5%</t>
  </si>
  <si>
    <t>PVFS</t>
  </si>
  <si>
    <t>s.growth + 0.75%</t>
  </si>
  <si>
    <t>AL retirees</t>
  </si>
  <si>
    <t>mortality</t>
  </si>
  <si>
    <t>post +5%</t>
  </si>
  <si>
    <t>95% init benefit</t>
  </si>
  <si>
    <t>96% init benefit; post + 2.5%</t>
  </si>
  <si>
    <t>No calibration</t>
  </si>
  <si>
    <t>Calibrated</t>
  </si>
  <si>
    <t>benefit factor * 1.125; sal.growth + 0.75%; 96% init benefit; post/sur mortality * 1.025</t>
  </si>
  <si>
    <t>PVFB for retirees/bens/disb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</si>
</sst>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6" formatCode="0.00000"/>
    <numFmt numFmtId="167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medium">
        <color rgb="FFA3A3A3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5" fontId="0" fillId="0" borderId="0" xfId="0" applyNumberFormat="1"/>
    <xf numFmtId="0" fontId="1" fillId="7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6" fontId="0" fillId="0" borderId="0" xfId="0" applyNumberFormat="1" applyFont="1" applyBorder="1"/>
    <xf numFmtId="164" fontId="0" fillId="0" borderId="0" xfId="0" applyNumberFormat="1" applyFont="1" applyFill="1" applyBorder="1" applyAlignment="1">
      <alignment horizontal="right"/>
    </xf>
    <xf numFmtId="0" fontId="1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10" fontId="0" fillId="8" borderId="1" xfId="1" applyNumberFormat="1" applyFont="1" applyFill="1" applyBorder="1" applyAlignment="1">
      <alignment horizontal="left" vertical="center" wrapText="1"/>
    </xf>
    <xf numFmtId="0" fontId="0" fillId="0" borderId="0" xfId="0" applyFont="1"/>
    <xf numFmtId="0" fontId="1" fillId="0" borderId="0" xfId="0" applyFont="1" applyAlignment="1">
      <alignment horizontal="center"/>
    </xf>
    <xf numFmtId="10" fontId="0" fillId="0" borderId="0" xfId="1" applyNumberFormat="1" applyFont="1"/>
    <xf numFmtId="0" fontId="0" fillId="0" borderId="0" xfId="0" applyAlignment="1">
      <alignment horizontal="center"/>
    </xf>
    <xf numFmtId="0" fontId="5" fillId="0" borderId="0" xfId="0" applyFont="1" applyAlignment="1">
      <alignment vertical="center"/>
    </xf>
    <xf numFmtId="167" fontId="0" fillId="0" borderId="0" xfId="1" applyNumberFormat="1" applyFont="1"/>
    <xf numFmtId="0" fontId="0" fillId="0" borderId="0" xfId="0" applyBorder="1" applyAlignment="1">
      <alignment horizontal="left" vertical="center" wrapText="1"/>
    </xf>
    <xf numFmtId="0" fontId="0" fillId="0" borderId="2" xfId="0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1057275</xdr:colOff>
      <xdr:row>37</xdr:row>
      <xdr:rowOff>19051</xdr:rowOff>
    </xdr:from>
    <xdr:to>
      <xdr:col>4</xdr:col>
      <xdr:colOff>1431439</xdr:colOff>
      <xdr:row>57</xdr:row>
      <xdr:rowOff>57151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DE71C44-0666-4C18-9710-A4306E997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6875" y="7086601"/>
          <a:ext cx="4346089" cy="3848100"/>
        </a:xfrm>
        <a:prstGeom prst="rect">
          <a:avLst/>
        </a:prstGeom>
      </xdr:spPr>
    </xdr:pic>
    <xdr:clientData/>
  </xdr:twoCellAnchor>
  <xdr:twoCellAnchor editAs="oneCell">
    <xdr:from>
      <xdr:col>13</xdr:col>
      <xdr:colOff>371475</xdr:colOff>
      <xdr:row>1</xdr:row>
      <xdr:rowOff>175918</xdr:rowOff>
    </xdr:from>
    <xdr:to>
      <xdr:col>24</xdr:col>
      <xdr:colOff>113417</xdr:colOff>
      <xdr:row>40</xdr:row>
      <xdr:rowOff>65568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0F051E-C42E-42A6-B701-B1EFEC831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77600" y="366418"/>
          <a:ext cx="6447542" cy="8081150"/>
        </a:xfrm>
        <a:prstGeom prst="rect">
          <a:avLst/>
        </a:prstGeom>
      </xdr:spPr>
    </xdr:pic>
    <xdr:clientData/>
  </xdr:twoCellAnchor>
  <xdr:twoCellAnchor editAs="oneCell">
    <xdr:from>
      <xdr:col>1</xdr:col>
      <xdr:colOff>895350</xdr:colOff>
      <xdr:row>58</xdr:row>
      <xdr:rowOff>57641</xdr:rowOff>
    </xdr:from>
    <xdr:to>
      <xdr:col>4</xdr:col>
      <xdr:colOff>1351857</xdr:colOff>
      <xdr:row>75</xdr:row>
      <xdr:rowOff>151879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8C307BF-CD71-42E5-B9C7-5E8C2E092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4950" y="11125691"/>
          <a:ext cx="4428432" cy="33327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J10"/>
  <sheetViews>
    <sheetView topLeftCell="H1" zoomScaleNormal="100" workbookViewId="0">
      <selection activeCell="N40" sqref="N40"/>
    </sheetView>
  </sheetViews>
  <sheetFormatPr defaultRowHeight="15" x14ac:dyDescent="0.25"/>
  <cols>
    <col min="1" max="1" width="21.140625" customWidth="1"/>
    <col min="2" max="2" width="13.42578125" customWidth="1"/>
    <col min="3" max="3" width="12.85546875" bestFit="1" customWidth="1"/>
    <col min="4" max="4" width="10" customWidth="1"/>
    <col min="5" max="5" width="9" customWidth="1"/>
    <col min="6" max="6" width="14.28515625" customWidth="1"/>
    <col min="7" max="7" width="12" bestFit="1" customWidth="1"/>
    <col min="8" max="8" width="18" bestFit="1" customWidth="1"/>
    <col min="9" max="9" width="14.28515625" bestFit="1" customWidth="1"/>
    <col min="10" max="15" width="14.28515625" customWidth="1"/>
    <col min="16" max="16" width="12.28515625" customWidth="1"/>
    <col min="17" max="17" width="11.42578125" customWidth="1"/>
    <col min="18" max="18" width="14.28515625" customWidth="1"/>
    <col min="19" max="19" width="14.42578125" bestFit="1" customWidth="1"/>
    <col min="20" max="20" width="11.28515625" bestFit="1" customWidth="1"/>
    <col min="22" max="22" width="15.7109375" customWidth="1"/>
    <col min="24" max="24" width="14" customWidth="1"/>
    <col min="25" max="25" width="13.42578125" customWidth="1"/>
    <col min="26" max="26" width="12.5703125" customWidth="1"/>
    <col min="27" max="27" width="14.85546875" customWidth="1"/>
    <col min="35" max="35" width="15.140625" customWidth="1"/>
    <col min="36" max="36" width="16.5703125" customWidth="1"/>
  </cols>
  <sheetData>
    <row r="4" spans="1:36" s="1" customFormat="1" x14ac:dyDescent="0.25">
      <c r="A4" s="1" t="s">
        <v>0</v>
      </c>
      <c r="B4" s="1" t="s">
        <v>70</v>
      </c>
      <c r="C4" s="1" t="s">
        <v>78</v>
      </c>
      <c r="D4" s="1" t="s">
        <v>15</v>
      </c>
      <c r="E4" s="1" t="s">
        <v>33</v>
      </c>
      <c r="F4" s="1" t="s">
        <v>14</v>
      </c>
      <c r="G4" s="1" t="s">
        <v>38</v>
      </c>
      <c r="H4" s="1" t="s">
        <v>39</v>
      </c>
      <c r="I4" s="1" t="s">
        <v>37</v>
      </c>
      <c r="J4" s="20" t="s">
        <v>74</v>
      </c>
      <c r="K4" s="1" t="s">
        <v>58</v>
      </c>
      <c r="L4" s="1" t="s">
        <v>60</v>
      </c>
      <c r="M4" s="1" t="s">
        <v>61</v>
      </c>
      <c r="N4" s="1" t="s">
        <v>73</v>
      </c>
      <c r="O4" s="1" t="s">
        <v>77</v>
      </c>
      <c r="P4" s="3" t="s">
        <v>16</v>
      </c>
      <c r="Q4" s="3" t="s">
        <v>5</v>
      </c>
      <c r="R4" s="3" t="s">
        <v>6</v>
      </c>
      <c r="S4" s="4" t="s">
        <v>12</v>
      </c>
      <c r="T4" s="4" t="s">
        <v>57</v>
      </c>
      <c r="U4" s="4" t="s">
        <v>10</v>
      </c>
      <c r="V4" s="4" t="s">
        <v>11</v>
      </c>
      <c r="W4" s="4" t="s">
        <v>13</v>
      </c>
      <c r="X4" s="6" t="s">
        <v>35</v>
      </c>
      <c r="Y4" s="6" t="s">
        <v>36</v>
      </c>
      <c r="Z4" s="5" t="s">
        <v>24</v>
      </c>
      <c r="AA4" s="5" t="s">
        <v>26</v>
      </c>
      <c r="AB4" s="5" t="s">
        <v>7</v>
      </c>
      <c r="AC4" s="5" t="s">
        <v>8</v>
      </c>
      <c r="AD4" s="5" t="s">
        <v>9</v>
      </c>
      <c r="AE4" s="9" t="s">
        <v>40</v>
      </c>
      <c r="AF4" s="9" t="s">
        <v>41</v>
      </c>
      <c r="AG4" s="9" t="s">
        <v>42</v>
      </c>
      <c r="AH4" s="9" t="s">
        <v>43</v>
      </c>
      <c r="AI4" s="1" t="s">
        <v>53</v>
      </c>
      <c r="AJ4" s="1" t="s">
        <v>54</v>
      </c>
    </row>
    <row r="5" spans="1:36" x14ac:dyDescent="0.25">
      <c r="A5" t="s">
        <v>55</v>
      </c>
      <c r="B5" t="s">
        <v>21</v>
      </c>
      <c r="C5">
        <v>1</v>
      </c>
      <c r="E5" t="s">
        <v>75</v>
      </c>
      <c r="F5" t="b">
        <v>1</v>
      </c>
      <c r="G5" t="b">
        <v>1</v>
      </c>
      <c r="H5" t="b">
        <v>1</v>
      </c>
      <c r="I5">
        <v>6</v>
      </c>
      <c r="J5" t="b">
        <v>0</v>
      </c>
      <c r="K5" t="b">
        <v>1</v>
      </c>
      <c r="L5" t="b">
        <v>1</v>
      </c>
      <c r="M5" t="b">
        <v>1</v>
      </c>
      <c r="N5">
        <v>0.02</v>
      </c>
      <c r="O5">
        <v>0</v>
      </c>
      <c r="P5" t="s">
        <v>4</v>
      </c>
      <c r="Q5" t="b">
        <v>0</v>
      </c>
      <c r="R5" s="22" t="b">
        <v>0</v>
      </c>
      <c r="S5" t="s">
        <v>76</v>
      </c>
      <c r="T5" t="s">
        <v>59</v>
      </c>
      <c r="U5">
        <v>12</v>
      </c>
      <c r="V5">
        <v>0.04</v>
      </c>
      <c r="W5">
        <v>5</v>
      </c>
      <c r="X5">
        <v>0</v>
      </c>
      <c r="Y5" t="b">
        <v>0</v>
      </c>
      <c r="Z5" t="s">
        <v>45</v>
      </c>
      <c r="AA5" t="s">
        <v>21</v>
      </c>
      <c r="AB5">
        <v>7.2499999999999995E-2</v>
      </c>
      <c r="AC5">
        <v>7.9699999999999993E-2</v>
      </c>
      <c r="AD5" s="7">
        <v>0.12</v>
      </c>
      <c r="AE5" t="s">
        <v>44</v>
      </c>
      <c r="AF5" t="s">
        <v>44</v>
      </c>
      <c r="AG5">
        <v>0.87622571862258425</v>
      </c>
      <c r="AH5">
        <v>0.92516191485799448</v>
      </c>
    </row>
    <row r="6" spans="1:36" x14ac:dyDescent="0.25">
      <c r="A6" t="s">
        <v>56</v>
      </c>
      <c r="B6" t="s">
        <v>21</v>
      </c>
      <c r="C6">
        <v>1</v>
      </c>
      <c r="E6" t="s">
        <v>34</v>
      </c>
      <c r="F6" t="b">
        <v>0</v>
      </c>
      <c r="G6" t="b">
        <v>1</v>
      </c>
      <c r="H6" t="b">
        <v>1</v>
      </c>
      <c r="I6">
        <v>10</v>
      </c>
      <c r="J6" t="b">
        <v>0</v>
      </c>
      <c r="K6" t="b">
        <v>1</v>
      </c>
      <c r="L6" t="b">
        <v>1</v>
      </c>
      <c r="M6" t="b">
        <v>1</v>
      </c>
      <c r="N6">
        <v>0.02</v>
      </c>
      <c r="O6">
        <v>0</v>
      </c>
      <c r="P6" t="s">
        <v>4</v>
      </c>
      <c r="Q6" t="b">
        <v>1</v>
      </c>
      <c r="R6" t="b">
        <v>1</v>
      </c>
      <c r="S6" t="s">
        <v>76</v>
      </c>
      <c r="T6" t="s">
        <v>59</v>
      </c>
      <c r="U6">
        <v>12</v>
      </c>
      <c r="V6">
        <v>0.04</v>
      </c>
      <c r="W6">
        <v>5</v>
      </c>
      <c r="X6">
        <v>0</v>
      </c>
      <c r="Y6" t="b">
        <v>0</v>
      </c>
      <c r="Z6" t="s">
        <v>45</v>
      </c>
      <c r="AA6" t="s">
        <v>21</v>
      </c>
      <c r="AB6">
        <v>7.2499999999999995E-2</v>
      </c>
      <c r="AC6">
        <v>7.9699999999999993E-2</v>
      </c>
      <c r="AD6" s="7">
        <v>0.12</v>
      </c>
      <c r="AE6" t="s">
        <v>44</v>
      </c>
      <c r="AF6" t="s">
        <v>44</v>
      </c>
      <c r="AG6">
        <v>0.87622571862258425</v>
      </c>
      <c r="AH6">
        <v>0.92516191485799448</v>
      </c>
    </row>
    <row r="7" spans="1:36" x14ac:dyDescent="0.25">
      <c r="AD7" s="7"/>
    </row>
    <row r="8" spans="1:36" x14ac:dyDescent="0.25">
      <c r="A8" t="s">
        <v>79</v>
      </c>
      <c r="B8" t="s">
        <v>21</v>
      </c>
      <c r="C8">
        <v>1</v>
      </c>
      <c r="E8" t="s">
        <v>75</v>
      </c>
      <c r="F8" t="b">
        <v>0</v>
      </c>
      <c r="G8" t="b">
        <v>1</v>
      </c>
      <c r="H8" t="b">
        <v>1</v>
      </c>
      <c r="I8">
        <v>0</v>
      </c>
      <c r="J8" t="b">
        <v>0</v>
      </c>
      <c r="K8" t="b">
        <v>1</v>
      </c>
      <c r="L8" t="b">
        <v>1</v>
      </c>
      <c r="M8" t="b">
        <v>1</v>
      </c>
      <c r="N8">
        <v>0.02</v>
      </c>
      <c r="O8">
        <v>0</v>
      </c>
      <c r="P8" t="s">
        <v>4</v>
      </c>
      <c r="Q8" t="b">
        <v>1</v>
      </c>
      <c r="R8" t="b">
        <v>1</v>
      </c>
      <c r="S8" t="s">
        <v>76</v>
      </c>
      <c r="T8" t="s">
        <v>59</v>
      </c>
      <c r="U8">
        <v>12</v>
      </c>
      <c r="V8">
        <v>0.04</v>
      </c>
      <c r="W8">
        <v>5</v>
      </c>
      <c r="X8">
        <v>0</v>
      </c>
      <c r="Y8" t="b">
        <v>0</v>
      </c>
      <c r="Z8" t="s">
        <v>45</v>
      </c>
      <c r="AA8" t="s">
        <v>21</v>
      </c>
      <c r="AB8">
        <v>7.2499999999999995E-2</v>
      </c>
      <c r="AC8">
        <v>7.9699999999999993E-2</v>
      </c>
      <c r="AD8" s="7">
        <v>0.12</v>
      </c>
      <c r="AE8" t="s">
        <v>44</v>
      </c>
      <c r="AF8" t="s">
        <v>44</v>
      </c>
      <c r="AG8">
        <v>0.87622571862258425</v>
      </c>
      <c r="AH8">
        <v>0.92516191485799448</v>
      </c>
    </row>
    <row r="9" spans="1:36" x14ac:dyDescent="0.25">
      <c r="A9" t="s">
        <v>80</v>
      </c>
      <c r="B9" t="s">
        <v>21</v>
      </c>
      <c r="C9">
        <v>1</v>
      </c>
      <c r="E9" t="s">
        <v>75</v>
      </c>
      <c r="F9" t="b">
        <v>0</v>
      </c>
      <c r="G9" t="b">
        <v>1</v>
      </c>
      <c r="H9" t="b">
        <v>1</v>
      </c>
      <c r="I9">
        <v>0</v>
      </c>
      <c r="J9" t="b">
        <v>0</v>
      </c>
      <c r="K9" t="b">
        <v>1</v>
      </c>
      <c r="L9" t="b">
        <v>1</v>
      </c>
      <c r="M9" t="b">
        <v>1</v>
      </c>
      <c r="N9">
        <v>0.02</v>
      </c>
      <c r="O9">
        <v>0</v>
      </c>
      <c r="P9" t="s">
        <v>4</v>
      </c>
      <c r="Q9" t="b">
        <v>1</v>
      </c>
      <c r="R9" t="b">
        <v>1</v>
      </c>
      <c r="S9" t="s">
        <v>76</v>
      </c>
      <c r="T9" t="s">
        <v>59</v>
      </c>
      <c r="U9">
        <v>12</v>
      </c>
      <c r="V9">
        <v>0.04</v>
      </c>
      <c r="W9">
        <v>5</v>
      </c>
      <c r="X9">
        <v>0</v>
      </c>
      <c r="Y9" t="b">
        <v>0</v>
      </c>
      <c r="Z9" t="s">
        <v>45</v>
      </c>
      <c r="AA9" t="s">
        <v>21</v>
      </c>
      <c r="AB9">
        <v>7.2499999999999995E-2</v>
      </c>
      <c r="AC9">
        <v>7.9699999999999993E-2</v>
      </c>
      <c r="AD9" s="7">
        <v>0.12</v>
      </c>
      <c r="AE9" t="s">
        <v>44</v>
      </c>
      <c r="AF9" t="s">
        <v>44</v>
      </c>
      <c r="AG9">
        <v>0.87622571862258425</v>
      </c>
      <c r="AH9">
        <v>0.92516191485799448</v>
      </c>
    </row>
    <row r="10" spans="1:36" x14ac:dyDescent="0.25">
      <c r="A10" t="s">
        <v>81</v>
      </c>
      <c r="B10" t="s">
        <v>21</v>
      </c>
      <c r="C10">
        <v>1</v>
      </c>
      <c r="E10" t="s">
        <v>75</v>
      </c>
      <c r="F10" t="b">
        <v>0</v>
      </c>
      <c r="G10" t="b">
        <v>1</v>
      </c>
      <c r="H10" t="b">
        <v>1</v>
      </c>
      <c r="I10">
        <v>0</v>
      </c>
      <c r="J10" t="b">
        <v>0</v>
      </c>
      <c r="K10" t="b">
        <v>1</v>
      </c>
      <c r="L10" t="b">
        <v>1</v>
      </c>
      <c r="M10" t="b">
        <v>1</v>
      </c>
      <c r="N10">
        <v>0.02</v>
      </c>
      <c r="O10">
        <v>0</v>
      </c>
      <c r="P10" t="s">
        <v>4</v>
      </c>
      <c r="Q10" t="b">
        <v>1</v>
      </c>
      <c r="R10" t="b">
        <v>1</v>
      </c>
      <c r="S10" t="s">
        <v>76</v>
      </c>
      <c r="T10" t="s">
        <v>59</v>
      </c>
      <c r="U10">
        <v>12</v>
      </c>
      <c r="V10">
        <v>0.04</v>
      </c>
      <c r="W10">
        <v>5</v>
      </c>
      <c r="X10">
        <v>0</v>
      </c>
      <c r="Y10" t="b">
        <v>0</v>
      </c>
      <c r="Z10" t="s">
        <v>45</v>
      </c>
      <c r="AA10" t="s">
        <v>21</v>
      </c>
      <c r="AB10">
        <v>7.2499999999999995E-2</v>
      </c>
      <c r="AC10">
        <v>7.9699999999999993E-2</v>
      </c>
      <c r="AD10" s="7">
        <v>0.12</v>
      </c>
      <c r="AE10" t="s">
        <v>44</v>
      </c>
      <c r="AF10" t="s">
        <v>44</v>
      </c>
      <c r="AG10">
        <v>0.87622571862258425</v>
      </c>
      <c r="AH10">
        <v>0.92516191485799448</v>
      </c>
    </row>
  </sheetData>
  <dataValidations count="2">
    <dataValidation type="list" allowBlank="1" showInputMessage="1" showErrorMessage="1" sqref="F5:H10">
      <formula1>"TRUE, FALSE"</formula1>
    </dataValidation>
    <dataValidation type="list" allowBlank="1" showInputMessage="1" showErrorMessage="1" sqref="Z5:Z10">
      <formula1>"simple, internal"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H50" sqref="H50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28</v>
      </c>
      <c r="B3" s="2" t="s">
        <v>1</v>
      </c>
      <c r="C3" s="2" t="s">
        <v>2</v>
      </c>
      <c r="D3" s="2" t="s">
        <v>3</v>
      </c>
      <c r="E3" s="2" t="s">
        <v>29</v>
      </c>
      <c r="F3" s="2" t="s">
        <v>30</v>
      </c>
      <c r="G3" s="2" t="s">
        <v>31</v>
      </c>
      <c r="H3" s="2" t="s">
        <v>32</v>
      </c>
    </row>
    <row r="4" spans="1:8" x14ac:dyDescent="0.25">
      <c r="A4">
        <v>2016</v>
      </c>
      <c r="B4">
        <v>2000</v>
      </c>
      <c r="C4">
        <v>31</v>
      </c>
      <c r="D4">
        <v>6</v>
      </c>
      <c r="E4">
        <v>20</v>
      </c>
      <c r="F4">
        <v>74</v>
      </c>
      <c r="G4">
        <v>20</v>
      </c>
      <c r="H4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C50" sqref="C50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27</v>
      </c>
      <c r="G1" s="1" t="s">
        <v>15</v>
      </c>
    </row>
    <row r="2" spans="1:7" x14ac:dyDescent="0.25">
      <c r="A2" s="1" t="s">
        <v>21</v>
      </c>
      <c r="B2" s="8">
        <v>7.9699999999999993E-2</v>
      </c>
      <c r="C2" s="7">
        <v>0.12</v>
      </c>
      <c r="D2">
        <v>31</v>
      </c>
      <c r="E2" s="8">
        <v>7.2499999999999995E-2</v>
      </c>
      <c r="F2" s="21">
        <f>B2 - C2^2/2</f>
        <v>7.2499999999999995E-2</v>
      </c>
      <c r="G2" s="19" t="s">
        <v>72</v>
      </c>
    </row>
    <row r="3" spans="1:7" x14ac:dyDescent="0.25">
      <c r="A3" s="1" t="s">
        <v>22</v>
      </c>
      <c r="B3">
        <v>5.7200000000000001E-2</v>
      </c>
      <c r="C3" s="7">
        <v>0.12</v>
      </c>
      <c r="D3">
        <v>10</v>
      </c>
      <c r="E3" s="8">
        <f>B3-C3^2/2</f>
        <v>0.05</v>
      </c>
      <c r="F3" s="21">
        <f t="shared" ref="F3:F6" si="0">B3 - C3^2/2</f>
        <v>0.05</v>
      </c>
      <c r="G3" t="s">
        <v>71</v>
      </c>
    </row>
    <row r="4" spans="1:7" x14ac:dyDescent="0.25">
      <c r="A4" s="1" t="s">
        <v>22</v>
      </c>
      <c r="B4">
        <v>7.22E-2</v>
      </c>
      <c r="C4" s="7">
        <v>0.12</v>
      </c>
      <c r="D4">
        <v>5</v>
      </c>
      <c r="E4" s="8">
        <f>B4-C4^2/2</f>
        <v>6.5000000000000002E-2</v>
      </c>
      <c r="F4" s="21">
        <f t="shared" si="0"/>
        <v>6.5000000000000002E-2</v>
      </c>
    </row>
    <row r="5" spans="1:7" x14ac:dyDescent="0.25">
      <c r="A5" s="1" t="s">
        <v>22</v>
      </c>
      <c r="B5">
        <v>8.2199999999999995E-2</v>
      </c>
      <c r="C5" s="7">
        <v>0.12</v>
      </c>
      <c r="D5">
        <v>16</v>
      </c>
      <c r="E5" s="8">
        <f>B5-C5^2/2</f>
        <v>7.4999999999999997E-2</v>
      </c>
      <c r="F5" s="21">
        <f t="shared" si="0"/>
        <v>7.4999999999999997E-2</v>
      </c>
    </row>
    <row r="6" spans="1:7" x14ac:dyDescent="0.25">
      <c r="A6" s="1" t="s">
        <v>23</v>
      </c>
      <c r="B6" s="14">
        <v>8.9791999999999997E-2</v>
      </c>
      <c r="C6" s="15">
        <v>0.17199999999999999</v>
      </c>
      <c r="D6">
        <v>31</v>
      </c>
      <c r="E6" s="8">
        <f t="shared" ref="E6" si="1">B6-C6^2/2</f>
        <v>7.4999999999999997E-2</v>
      </c>
      <c r="F6" s="21">
        <f t="shared" si="0"/>
        <v>7.4999999999999997E-2</v>
      </c>
      <c r="G6" t="s">
        <v>69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34"/>
  <sheetViews>
    <sheetView tabSelected="1" workbookViewId="0">
      <selection activeCell="C31" sqref="C31"/>
    </sheetView>
  </sheetViews>
  <sheetFormatPr defaultRowHeight="15" x14ac:dyDescent="0.25"/>
  <cols>
    <col min="2" max="2" width="27.28515625" style="10" customWidth="1"/>
    <col min="3" max="3" width="13.42578125" style="10" customWidth="1"/>
    <col min="4" max="4" width="18.85546875" style="10" customWidth="1"/>
    <col min="5" max="5" width="22.5703125" style="10" customWidth="1"/>
    <col min="6" max="6" width="16.5703125" customWidth="1"/>
    <col min="7" max="7" width="16.28515625" customWidth="1"/>
  </cols>
  <sheetData>
    <row r="2" spans="2:7" x14ac:dyDescent="0.25">
      <c r="B2" s="10" t="s">
        <v>62</v>
      </c>
      <c r="D2" s="10" t="s">
        <v>104</v>
      </c>
      <c r="F2" t="s">
        <v>105</v>
      </c>
    </row>
    <row r="3" spans="2:7" ht="44.25" customHeight="1" thickBot="1" x14ac:dyDescent="0.3">
      <c r="F3" s="26" t="s">
        <v>106</v>
      </c>
      <c r="G3" s="26"/>
    </row>
    <row r="4" spans="2:7" ht="14.25" customHeight="1" thickBot="1" x14ac:dyDescent="0.3">
      <c r="B4" s="11"/>
      <c r="C4" s="11" t="s">
        <v>82</v>
      </c>
      <c r="D4" s="11" t="s">
        <v>52</v>
      </c>
      <c r="E4" s="11" t="s">
        <v>46</v>
      </c>
      <c r="F4" s="11" t="s">
        <v>52</v>
      </c>
      <c r="G4" s="11" t="s">
        <v>46</v>
      </c>
    </row>
    <row r="5" spans="2:7" ht="15.75" thickBot="1" x14ac:dyDescent="0.3">
      <c r="B5" s="16" t="s">
        <v>47</v>
      </c>
      <c r="C5" s="17">
        <v>38.69</v>
      </c>
      <c r="D5" s="17">
        <v>33.19</v>
      </c>
      <c r="E5" s="18">
        <f>D5/C5</f>
        <v>0.85784440423882136</v>
      </c>
      <c r="F5" s="17">
        <v>40</v>
      </c>
      <c r="G5" s="18">
        <f>F5/C5</f>
        <v>1.0338588782631171</v>
      </c>
    </row>
    <row r="6" spans="2:7" ht="15.75" thickBot="1" x14ac:dyDescent="0.3">
      <c r="B6" s="16" t="s">
        <v>84</v>
      </c>
      <c r="C6" s="17">
        <v>11.06</v>
      </c>
      <c r="D6" s="17">
        <v>8.3149999999999995</v>
      </c>
      <c r="E6" s="18">
        <f>D6/C6</f>
        <v>0.7518083182640144</v>
      </c>
      <c r="F6" s="17">
        <v>10.95</v>
      </c>
      <c r="G6" s="18">
        <f t="shared" ref="G6:G9" si="0">F6/C6</f>
        <v>0.99005424954792032</v>
      </c>
    </row>
    <row r="7" spans="2:7" ht="15.75" thickBot="1" x14ac:dyDescent="0.3">
      <c r="B7" s="16" t="s">
        <v>49</v>
      </c>
      <c r="C7" s="17">
        <f>C5-C6</f>
        <v>27.629999999999995</v>
      </c>
      <c r="D7" s="17">
        <f>D5-D6</f>
        <v>24.875</v>
      </c>
      <c r="E7" s="18">
        <f>D7/C7</f>
        <v>0.90028954035468711</v>
      </c>
      <c r="F7" s="17">
        <v>29.05</v>
      </c>
      <c r="G7" s="18">
        <f t="shared" si="0"/>
        <v>1.0513934129569311</v>
      </c>
    </row>
    <row r="8" spans="2:7" ht="30.75" thickBot="1" x14ac:dyDescent="0.3">
      <c r="B8" s="16" t="s">
        <v>107</v>
      </c>
      <c r="C8" s="17">
        <v>40.409999999999997</v>
      </c>
      <c r="D8" s="17">
        <v>46.4</v>
      </c>
      <c r="E8" s="18">
        <f t="shared" ref="E8:E24" si="1">D8/C8</f>
        <v>1.1482306359811929</v>
      </c>
      <c r="F8" s="17">
        <v>42.8</v>
      </c>
      <c r="G8" s="18">
        <f t="shared" si="0"/>
        <v>1.0591437762929967</v>
      </c>
    </row>
    <row r="9" spans="2:7" ht="15.75" thickBot="1" x14ac:dyDescent="0.3">
      <c r="B9" s="16" t="s">
        <v>83</v>
      </c>
      <c r="C9" s="17">
        <v>3.48</v>
      </c>
      <c r="D9" s="17">
        <v>3.47</v>
      </c>
      <c r="E9" s="18">
        <f>D9/C9</f>
        <v>0.99712643678160928</v>
      </c>
      <c r="F9" s="17">
        <v>3.47</v>
      </c>
      <c r="G9" s="18">
        <f t="shared" si="0"/>
        <v>0.99712643678160928</v>
      </c>
    </row>
    <row r="10" spans="2:7" ht="15.75" thickBot="1" x14ac:dyDescent="0.3">
      <c r="B10" s="16"/>
      <c r="C10" s="17"/>
      <c r="D10" s="17"/>
      <c r="E10" s="18"/>
      <c r="F10" s="17"/>
      <c r="G10" s="18"/>
    </row>
    <row r="11" spans="2:7" ht="15.75" thickBot="1" x14ac:dyDescent="0.3">
      <c r="F11" s="10"/>
      <c r="G11" s="10"/>
    </row>
    <row r="12" spans="2:7" ht="15.75" thickBot="1" x14ac:dyDescent="0.3">
      <c r="B12" s="16" t="s">
        <v>48</v>
      </c>
      <c r="C12" s="17">
        <f>SUM(C7,C8,C9)</f>
        <v>71.52</v>
      </c>
      <c r="D12" s="17">
        <f>SUM(D7,D8,D9)</f>
        <v>74.745000000000005</v>
      </c>
      <c r="E12" s="18">
        <f t="shared" si="1"/>
        <v>1.0450922818791948</v>
      </c>
      <c r="F12" s="17">
        <v>76.97</v>
      </c>
      <c r="G12" s="18">
        <f t="shared" ref="G12" si="2">F12/C12</f>
        <v>1.076202460850112</v>
      </c>
    </row>
    <row r="13" spans="2:7" ht="15.75" thickBot="1" x14ac:dyDescent="0.3">
      <c r="B13" s="11"/>
      <c r="C13" s="11"/>
      <c r="D13" s="11"/>
      <c r="E13" s="12"/>
      <c r="F13" s="11"/>
      <c r="G13" s="12"/>
    </row>
    <row r="14" spans="2:7" ht="15.75" thickBot="1" x14ac:dyDescent="0.3">
      <c r="B14" s="17" t="s">
        <v>50</v>
      </c>
      <c r="C14" s="17">
        <v>66.17</v>
      </c>
      <c r="D14" s="17">
        <v>73.599999999999994</v>
      </c>
      <c r="E14" s="18">
        <f t="shared" si="1"/>
        <v>1.1122865346833912</v>
      </c>
      <c r="F14" s="17">
        <v>73.599999999999994</v>
      </c>
      <c r="G14" s="18">
        <f t="shared" ref="G14:G16" si="3">F14/C14</f>
        <v>1.1122865346833912</v>
      </c>
    </row>
    <row r="15" spans="2:7" ht="15.75" thickBot="1" x14ac:dyDescent="0.3">
      <c r="B15" s="17" t="s">
        <v>51</v>
      </c>
      <c r="C15" s="17">
        <v>62.67</v>
      </c>
      <c r="D15" s="17">
        <v>69.69</v>
      </c>
      <c r="E15" s="18">
        <f t="shared" si="1"/>
        <v>1.112015318334131</v>
      </c>
      <c r="F15" s="17">
        <v>69.69</v>
      </c>
      <c r="G15" s="18">
        <f t="shared" si="3"/>
        <v>1.112015318334131</v>
      </c>
    </row>
    <row r="16" spans="2:7" ht="15.75" thickBot="1" x14ac:dyDescent="0.3">
      <c r="B16" s="16" t="s">
        <v>67</v>
      </c>
      <c r="C16" s="17">
        <f>C12-C14</f>
        <v>5.3499999999999943</v>
      </c>
      <c r="D16" s="17">
        <v>5.95</v>
      </c>
      <c r="E16" s="18">
        <f t="shared" si="1"/>
        <v>1.1121495327102815</v>
      </c>
      <c r="F16" s="17">
        <v>5.95</v>
      </c>
      <c r="G16" s="18">
        <f t="shared" si="3"/>
        <v>1.1121495327102815</v>
      </c>
    </row>
    <row r="17" spans="2:7" ht="15.75" thickBot="1" x14ac:dyDescent="0.3">
      <c r="B17" s="16"/>
      <c r="C17" s="17"/>
      <c r="D17" s="17"/>
      <c r="E17" s="18"/>
      <c r="F17" s="17"/>
      <c r="G17" s="18"/>
    </row>
    <row r="18" spans="2:7" ht="15.75" thickBot="1" x14ac:dyDescent="0.3">
      <c r="F18" s="10"/>
      <c r="G18" s="10"/>
    </row>
    <row r="19" spans="2:7" ht="15.75" thickBot="1" x14ac:dyDescent="0.3">
      <c r="B19" s="13" t="s">
        <v>64</v>
      </c>
      <c r="C19" s="11">
        <f>6+4.21</f>
        <v>10.210000000000001</v>
      </c>
      <c r="D19" s="11">
        <v>7.6</v>
      </c>
      <c r="E19" s="12">
        <f>D19/C19</f>
        <v>0.7443682664054847</v>
      </c>
      <c r="F19" s="11">
        <v>7.6</v>
      </c>
      <c r="G19" s="18">
        <f t="shared" ref="G19:G22" si="4">F19/C19</f>
        <v>0.7443682664054847</v>
      </c>
    </row>
    <row r="20" spans="2:7" ht="15.75" thickBot="1" x14ac:dyDescent="0.3">
      <c r="B20" s="11" t="s">
        <v>63</v>
      </c>
      <c r="C20" s="11">
        <v>0.8</v>
      </c>
      <c r="D20" s="11">
        <v>0.91</v>
      </c>
      <c r="E20" s="12">
        <f t="shared" si="1"/>
        <v>1.1375</v>
      </c>
      <c r="F20" s="11">
        <v>0.91</v>
      </c>
      <c r="G20" s="18">
        <f t="shared" si="4"/>
        <v>1.1375</v>
      </c>
    </row>
    <row r="21" spans="2:7" ht="15.75" thickBot="1" x14ac:dyDescent="0.3">
      <c r="B21" s="11" t="s">
        <v>66</v>
      </c>
      <c r="C21" s="11">
        <v>5.77</v>
      </c>
      <c r="D21" s="11">
        <v>6.9</v>
      </c>
      <c r="E21" s="12">
        <f t="shared" si="1"/>
        <v>1.1958405545927211</v>
      </c>
      <c r="F21" s="11">
        <v>6.9</v>
      </c>
      <c r="G21" s="18">
        <f t="shared" si="4"/>
        <v>1.1958405545927211</v>
      </c>
    </row>
    <row r="22" spans="2:7" ht="15.75" thickBot="1" x14ac:dyDescent="0.3">
      <c r="B22" s="13" t="s">
        <v>65</v>
      </c>
      <c r="C22" s="11">
        <v>6</v>
      </c>
      <c r="D22" s="11">
        <v>6</v>
      </c>
      <c r="E22" s="12">
        <f t="shared" si="1"/>
        <v>1</v>
      </c>
      <c r="F22" s="11">
        <v>6</v>
      </c>
      <c r="G22" s="18">
        <f t="shared" si="4"/>
        <v>1</v>
      </c>
    </row>
    <row r="23" spans="2:7" ht="15.75" thickBot="1" x14ac:dyDescent="0.3">
      <c r="B23" s="13"/>
      <c r="C23" s="11"/>
      <c r="D23" s="11"/>
      <c r="E23" s="12"/>
      <c r="F23" s="11"/>
      <c r="G23" s="12"/>
    </row>
    <row r="24" spans="2:7" ht="15.75" thickBot="1" x14ac:dyDescent="0.3">
      <c r="B24" s="16" t="s">
        <v>68</v>
      </c>
      <c r="C24" s="17">
        <v>4.2</v>
      </c>
      <c r="D24" s="17">
        <v>4.28</v>
      </c>
      <c r="E24" s="18">
        <f t="shared" si="1"/>
        <v>1.019047619047619</v>
      </c>
      <c r="F24" s="17">
        <v>4.28</v>
      </c>
      <c r="G24" s="18">
        <f t="shared" ref="G24:G26" si="5">F24/C24</f>
        <v>1.019047619047619</v>
      </c>
    </row>
    <row r="25" spans="2:7" ht="15.75" thickBot="1" x14ac:dyDescent="0.3">
      <c r="B25" s="11" t="s">
        <v>85</v>
      </c>
      <c r="C25" s="11">
        <v>13.146000000000001</v>
      </c>
      <c r="D25" s="11">
        <v>13.14</v>
      </c>
      <c r="E25" s="12">
        <f>D25/C25</f>
        <v>0.9995435874030123</v>
      </c>
      <c r="F25" s="11">
        <v>13.14</v>
      </c>
      <c r="G25" s="18">
        <f t="shared" si="5"/>
        <v>0.9995435874030123</v>
      </c>
    </row>
    <row r="26" spans="2:7" ht="15.75" thickBot="1" x14ac:dyDescent="0.3">
      <c r="B26" s="11" t="s">
        <v>86</v>
      </c>
      <c r="C26" s="11">
        <v>13.897</v>
      </c>
      <c r="D26" s="11"/>
      <c r="E26" s="12">
        <f>D26/C26</f>
        <v>0</v>
      </c>
      <c r="F26" s="11"/>
      <c r="G26" s="18">
        <f t="shared" si="5"/>
        <v>0</v>
      </c>
    </row>
    <row r="27" spans="2:7" x14ac:dyDescent="0.25">
      <c r="B27" s="10" t="s">
        <v>87</v>
      </c>
      <c r="D27" s="10">
        <v>108.3</v>
      </c>
      <c r="F27" s="10">
        <v>108.3</v>
      </c>
      <c r="G27" s="10"/>
    </row>
    <row r="30" spans="2:7" x14ac:dyDescent="0.25">
      <c r="B30"/>
    </row>
    <row r="31" spans="2:7" x14ac:dyDescent="0.25">
      <c r="B31"/>
    </row>
    <row r="32" spans="2:7" x14ac:dyDescent="0.25">
      <c r="B32"/>
    </row>
    <row r="33" spans="2:2" x14ac:dyDescent="0.25">
      <c r="B33"/>
    </row>
    <row r="34" spans="2:2" x14ac:dyDescent="0.25">
      <c r="B34"/>
    </row>
  </sheetData>
  <mergeCells count="1">
    <mergeCell ref="F3:G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topLeftCell="E1" workbookViewId="0">
      <selection activeCell="K69" sqref="K69"/>
    </sheetView>
  </sheetViews>
  <sheetFormatPr defaultRowHeight="15" x14ac:dyDescent="0.25"/>
  <cols>
    <col min="2" max="2" width="18" customWidth="1"/>
    <col min="3" max="3" width="12.5703125" customWidth="1"/>
    <col min="4" max="4" width="8.85546875" customWidth="1"/>
    <col min="5" max="5" width="9.140625" customWidth="1"/>
    <col min="10" max="10" width="14.85546875" customWidth="1"/>
    <col min="11" max="11" width="16" customWidth="1"/>
    <col min="12" max="12" width="15.5703125" customWidth="1"/>
    <col min="13" max="13" width="16" customWidth="1"/>
    <col min="14" max="14" width="16.5703125" customWidth="1"/>
  </cols>
  <sheetData>
    <row r="1" spans="2:14" x14ac:dyDescent="0.25">
      <c r="B1" t="s">
        <v>91</v>
      </c>
      <c r="D1">
        <v>1.1000000000000001</v>
      </c>
      <c r="E1">
        <v>1.1200000000000001</v>
      </c>
      <c r="F1">
        <v>1.1499999999999999</v>
      </c>
      <c r="G1">
        <v>1.1499999999999999</v>
      </c>
      <c r="H1">
        <v>1.1499999999999999</v>
      </c>
      <c r="J1">
        <v>1</v>
      </c>
      <c r="K1">
        <v>1.1000000000000001</v>
      </c>
      <c r="L1">
        <v>1.1499999999999999</v>
      </c>
      <c r="M1">
        <v>1</v>
      </c>
      <c r="N1">
        <v>1.125</v>
      </c>
    </row>
    <row r="2" spans="2:14" x14ac:dyDescent="0.25">
      <c r="B2" t="s">
        <v>92</v>
      </c>
      <c r="D2">
        <v>1</v>
      </c>
      <c r="E2">
        <v>1</v>
      </c>
      <c r="F2">
        <v>1</v>
      </c>
      <c r="G2">
        <v>1</v>
      </c>
      <c r="H2">
        <v>1</v>
      </c>
      <c r="J2" t="s">
        <v>96</v>
      </c>
      <c r="K2" t="s">
        <v>95</v>
      </c>
      <c r="L2" t="s">
        <v>95</v>
      </c>
      <c r="M2" t="s">
        <v>98</v>
      </c>
      <c r="N2" t="s">
        <v>98</v>
      </c>
    </row>
    <row r="3" spans="2:14" x14ac:dyDescent="0.25">
      <c r="B3" t="s">
        <v>93</v>
      </c>
      <c r="D3">
        <v>0</v>
      </c>
      <c r="E3">
        <v>0</v>
      </c>
      <c r="F3">
        <v>0</v>
      </c>
      <c r="G3">
        <v>0.2</v>
      </c>
      <c r="H3">
        <v>0.03</v>
      </c>
    </row>
    <row r="4" spans="2:14" x14ac:dyDescent="0.25">
      <c r="B4" t="s">
        <v>94</v>
      </c>
      <c r="D4">
        <v>0</v>
      </c>
      <c r="E4">
        <v>0</v>
      </c>
      <c r="F4">
        <v>0</v>
      </c>
      <c r="G4">
        <v>0.2</v>
      </c>
      <c r="H4">
        <v>0.125</v>
      </c>
    </row>
    <row r="5" spans="2:14" ht="15.75" thickBot="1" x14ac:dyDescent="0.3"/>
    <row r="6" spans="2:14" ht="15.75" thickBot="1" x14ac:dyDescent="0.3">
      <c r="B6" s="10" t="s">
        <v>88</v>
      </c>
      <c r="C6" s="17">
        <v>38.69</v>
      </c>
      <c r="D6">
        <v>36.5</v>
      </c>
      <c r="E6" s="23">
        <v>37.18</v>
      </c>
      <c r="F6">
        <v>38.17</v>
      </c>
      <c r="G6">
        <v>39.65</v>
      </c>
      <c r="H6" s="23">
        <v>38.5</v>
      </c>
      <c r="J6">
        <v>34.799999999999997</v>
      </c>
      <c r="K6">
        <v>38.229999999999997</v>
      </c>
      <c r="L6">
        <v>40</v>
      </c>
      <c r="M6">
        <v>35.64</v>
      </c>
      <c r="N6">
        <v>40.1</v>
      </c>
    </row>
    <row r="7" spans="2:14" ht="15.75" thickBot="1" x14ac:dyDescent="0.3">
      <c r="B7" s="10" t="s">
        <v>84</v>
      </c>
      <c r="C7" s="17">
        <v>11.06</v>
      </c>
      <c r="D7">
        <v>9.14</v>
      </c>
      <c r="E7">
        <v>9.31</v>
      </c>
      <c r="F7">
        <v>9.56</v>
      </c>
      <c r="G7">
        <v>9.85</v>
      </c>
      <c r="H7">
        <v>9.09</v>
      </c>
      <c r="J7">
        <v>9.24</v>
      </c>
      <c r="K7">
        <v>10.17</v>
      </c>
      <c r="L7">
        <v>10.6</v>
      </c>
      <c r="M7">
        <v>9.76</v>
      </c>
      <c r="N7">
        <v>10.97</v>
      </c>
    </row>
    <row r="8" spans="2:14" ht="15.75" thickBot="1" x14ac:dyDescent="0.3">
      <c r="B8" s="10" t="s">
        <v>90</v>
      </c>
      <c r="C8" s="17">
        <v>27.629999999999995</v>
      </c>
      <c r="D8">
        <f>D6-D7</f>
        <v>27.36</v>
      </c>
      <c r="E8">
        <f>E6-E7</f>
        <v>27.869999999999997</v>
      </c>
      <c r="F8">
        <f>F6-F7</f>
        <v>28.61</v>
      </c>
      <c r="G8">
        <f>G6-G7</f>
        <v>29.799999999999997</v>
      </c>
      <c r="H8">
        <f>H6-H7</f>
        <v>29.41</v>
      </c>
      <c r="J8">
        <v>25.5</v>
      </c>
      <c r="K8">
        <v>28.1</v>
      </c>
      <c r="L8">
        <v>29.38</v>
      </c>
      <c r="M8">
        <v>25.88</v>
      </c>
      <c r="N8">
        <v>29.12</v>
      </c>
    </row>
    <row r="9" spans="2:14" ht="15.75" thickBot="1" x14ac:dyDescent="0.3">
      <c r="B9" s="10" t="s">
        <v>89</v>
      </c>
      <c r="C9" s="11">
        <v>10.210000000000001</v>
      </c>
      <c r="D9">
        <v>8.35</v>
      </c>
      <c r="E9">
        <v>8.51</v>
      </c>
      <c r="F9">
        <v>8.6999999999999993</v>
      </c>
      <c r="G9">
        <v>8.8699999999999992</v>
      </c>
      <c r="H9">
        <v>8.43</v>
      </c>
      <c r="J9">
        <v>8.1199999999999992</v>
      </c>
      <c r="K9">
        <v>8.93</v>
      </c>
      <c r="L9">
        <v>9.33</v>
      </c>
      <c r="M9">
        <v>8.39</v>
      </c>
      <c r="N9">
        <v>9.44</v>
      </c>
    </row>
    <row r="10" spans="2:14" x14ac:dyDescent="0.25">
      <c r="B10" s="10" t="s">
        <v>97</v>
      </c>
      <c r="C10" s="25">
        <v>10.83</v>
      </c>
      <c r="J10">
        <v>11.85</v>
      </c>
      <c r="K10">
        <v>11.85</v>
      </c>
      <c r="L10">
        <v>11.85</v>
      </c>
      <c r="M10">
        <v>12</v>
      </c>
      <c r="N10">
        <v>12</v>
      </c>
    </row>
    <row r="11" spans="2:14" x14ac:dyDescent="0.25">
      <c r="B11" s="10"/>
    </row>
    <row r="12" spans="2:14" x14ac:dyDescent="0.25">
      <c r="F12" s="24">
        <f>F6/$C6</f>
        <v>0.98655983458257956</v>
      </c>
      <c r="G12" s="24"/>
      <c r="H12" s="24"/>
      <c r="I12" s="24"/>
      <c r="J12" s="24">
        <f>J6/$C6</f>
        <v>0.89945722408891182</v>
      </c>
      <c r="K12" s="24">
        <f>K6/$C6</f>
        <v>0.98811062289997409</v>
      </c>
      <c r="L12" s="24">
        <f>L6/$C6</f>
        <v>1.0338588782631171</v>
      </c>
      <c r="M12" s="24">
        <f>M6/$C6</f>
        <v>0.92116826053243739</v>
      </c>
      <c r="N12" s="24">
        <f>N6/$C6</f>
        <v>1.0364435254587749</v>
      </c>
    </row>
    <row r="13" spans="2:14" x14ac:dyDescent="0.25">
      <c r="F13" s="24">
        <f>F7/$C7</f>
        <v>0.86437613019891502</v>
      </c>
      <c r="G13" s="24"/>
      <c r="H13" s="24"/>
      <c r="I13" s="24"/>
      <c r="J13" s="24">
        <f>J7/$C7</f>
        <v>0.83544303797468356</v>
      </c>
      <c r="K13" s="24">
        <f>K7/$C7</f>
        <v>0.91952983725135617</v>
      </c>
      <c r="L13" s="24">
        <f>L7/$C7</f>
        <v>0.95840867992766721</v>
      </c>
      <c r="M13" s="24">
        <f>M7/$C7</f>
        <v>0.88245931283905965</v>
      </c>
      <c r="N13" s="24">
        <f>N7/$C7</f>
        <v>0.99186256781193494</v>
      </c>
    </row>
    <row r="14" spans="2:14" x14ac:dyDescent="0.25">
      <c r="F14" s="24">
        <f>F8/$C8</f>
        <v>1.0354686934491497</v>
      </c>
      <c r="G14" s="24"/>
      <c r="H14" s="24"/>
      <c r="I14" s="24"/>
      <c r="J14" s="24">
        <f>J8/$C8</f>
        <v>0.92290988056460388</v>
      </c>
      <c r="K14" s="24">
        <f>K8/$C8</f>
        <v>1.0170104958378576</v>
      </c>
      <c r="L14" s="24">
        <f>L8/$C8</f>
        <v>1.0633369525877669</v>
      </c>
      <c r="M14" s="24">
        <f>M8/$C8</f>
        <v>0.93666304741223316</v>
      </c>
      <c r="N14" s="24">
        <f>N8/$C8</f>
        <v>1.0539268910604418</v>
      </c>
    </row>
    <row r="15" spans="2:14" x14ac:dyDescent="0.25">
      <c r="F15" s="24">
        <f>F9/$C9</f>
        <v>0.85210577864838377</v>
      </c>
      <c r="G15" s="24"/>
      <c r="H15" s="24"/>
      <c r="I15" s="24"/>
      <c r="J15" s="24">
        <f>J9/$C9</f>
        <v>0.79529872673849156</v>
      </c>
      <c r="K15" s="24">
        <f>K9/$C9</f>
        <v>0.87463271302644452</v>
      </c>
      <c r="L15" s="24">
        <f>L9/$C9</f>
        <v>0.91380999020568066</v>
      </c>
      <c r="M15" s="24">
        <f>M9/$C9</f>
        <v>0.82174338883447595</v>
      </c>
      <c r="N15" s="24">
        <f>N9/$C9</f>
        <v>0.92458374142997046</v>
      </c>
    </row>
    <row r="16" spans="2:14" x14ac:dyDescent="0.25">
      <c r="J16" s="24">
        <f>J10/$C10</f>
        <v>1.0941828254847645</v>
      </c>
      <c r="K16" s="24">
        <f>K10/$C10</f>
        <v>1.0941828254847645</v>
      </c>
      <c r="L16" s="24">
        <f>L10/$C10</f>
        <v>1.0941828254847645</v>
      </c>
      <c r="M16" s="24">
        <f>M10/$C10</f>
        <v>1.10803324099723</v>
      </c>
      <c r="N16" s="24">
        <f>N10/$C10</f>
        <v>1.10803324099723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I1" sqref="I1:I5"/>
    </sheetView>
  </sheetViews>
  <sheetFormatPr defaultRowHeight="15" x14ac:dyDescent="0.25"/>
  <cols>
    <col min="1" max="1" width="18" customWidth="1"/>
    <col min="2" max="2" width="7" customWidth="1"/>
    <col min="3" max="3" width="14.85546875" customWidth="1"/>
    <col min="4" max="4" width="16" customWidth="1"/>
    <col min="5" max="5" width="15.5703125" customWidth="1"/>
    <col min="6" max="6" width="16" customWidth="1"/>
    <col min="7" max="7" width="16.5703125" customWidth="1"/>
    <col min="8" max="8" width="18" customWidth="1"/>
    <col min="9" max="9" width="18.42578125" customWidth="1"/>
  </cols>
  <sheetData>
    <row r="1" spans="1:9" x14ac:dyDescent="0.25">
      <c r="A1" t="s">
        <v>91</v>
      </c>
      <c r="C1">
        <v>1</v>
      </c>
      <c r="D1">
        <v>1.1000000000000001</v>
      </c>
      <c r="E1">
        <v>1.1499999999999999</v>
      </c>
      <c r="F1">
        <v>1</v>
      </c>
      <c r="G1">
        <v>1.125</v>
      </c>
      <c r="H1">
        <v>1.125</v>
      </c>
      <c r="I1">
        <v>1.125</v>
      </c>
    </row>
    <row r="2" spans="1:9" x14ac:dyDescent="0.25">
      <c r="A2" t="s">
        <v>92</v>
      </c>
      <c r="C2" t="s">
        <v>96</v>
      </c>
      <c r="D2" t="s">
        <v>95</v>
      </c>
      <c r="E2" t="s">
        <v>95</v>
      </c>
      <c r="F2" t="s">
        <v>98</v>
      </c>
      <c r="G2" t="s">
        <v>98</v>
      </c>
      <c r="H2" t="s">
        <v>98</v>
      </c>
      <c r="I2" t="s">
        <v>98</v>
      </c>
    </row>
    <row r="3" spans="1:9" x14ac:dyDescent="0.25">
      <c r="A3" t="s">
        <v>93</v>
      </c>
    </row>
    <row r="4" spans="1:9" x14ac:dyDescent="0.25">
      <c r="A4" t="s">
        <v>94</v>
      </c>
    </row>
    <row r="5" spans="1:9" x14ac:dyDescent="0.25">
      <c r="A5" t="s">
        <v>100</v>
      </c>
      <c r="G5" t="s">
        <v>101</v>
      </c>
      <c r="H5" t="s">
        <v>102</v>
      </c>
      <c r="I5" t="s">
        <v>103</v>
      </c>
    </row>
    <row r="6" spans="1:9" ht="15.75" thickBot="1" x14ac:dyDescent="0.3"/>
    <row r="7" spans="1:9" ht="15.75" thickBot="1" x14ac:dyDescent="0.3">
      <c r="A7" s="10" t="s">
        <v>88</v>
      </c>
      <c r="B7" s="17">
        <v>38.69</v>
      </c>
      <c r="C7">
        <v>34.799999999999997</v>
      </c>
      <c r="D7">
        <v>38.229999999999997</v>
      </c>
      <c r="E7">
        <v>40</v>
      </c>
      <c r="F7">
        <v>35.64</v>
      </c>
      <c r="G7">
        <v>39.93</v>
      </c>
      <c r="H7">
        <v>40.1</v>
      </c>
      <c r="I7">
        <v>40</v>
      </c>
    </row>
    <row r="8" spans="1:9" ht="15.75" thickBot="1" x14ac:dyDescent="0.3">
      <c r="A8" s="10" t="s">
        <v>84</v>
      </c>
      <c r="B8" s="17">
        <v>11.06</v>
      </c>
      <c r="C8">
        <v>9.24</v>
      </c>
      <c r="D8">
        <v>10.17</v>
      </c>
      <c r="E8">
        <v>10.6</v>
      </c>
      <c r="F8">
        <v>9.76</v>
      </c>
      <c r="G8">
        <v>10.94</v>
      </c>
      <c r="H8">
        <v>10.97</v>
      </c>
      <c r="I8">
        <v>10.95</v>
      </c>
    </row>
    <row r="9" spans="1:9" ht="15.75" thickBot="1" x14ac:dyDescent="0.3">
      <c r="A9" s="10" t="s">
        <v>90</v>
      </c>
      <c r="B9" s="17">
        <v>27.629999999999995</v>
      </c>
      <c r="C9">
        <v>25.5</v>
      </c>
      <c r="D9">
        <v>28.1</v>
      </c>
      <c r="E9">
        <v>29.38</v>
      </c>
      <c r="F9">
        <v>25.88</v>
      </c>
      <c r="G9">
        <v>28.99</v>
      </c>
      <c r="H9">
        <v>29.12</v>
      </c>
      <c r="I9">
        <v>29.05</v>
      </c>
    </row>
    <row r="10" spans="1:9" ht="15.75" thickBot="1" x14ac:dyDescent="0.3">
      <c r="A10" s="10" t="s">
        <v>89</v>
      </c>
      <c r="B10" s="11">
        <v>10.210000000000001</v>
      </c>
      <c r="C10">
        <v>8.1199999999999992</v>
      </c>
      <c r="D10">
        <v>8.93</v>
      </c>
      <c r="E10">
        <v>9.33</v>
      </c>
      <c r="F10">
        <v>8.39</v>
      </c>
      <c r="G10">
        <v>9.41</v>
      </c>
      <c r="H10">
        <v>9.44</v>
      </c>
      <c r="I10">
        <v>9.42</v>
      </c>
    </row>
    <row r="11" spans="1:9" x14ac:dyDescent="0.25">
      <c r="A11" s="10" t="s">
        <v>97</v>
      </c>
      <c r="B11" s="25">
        <v>10.83</v>
      </c>
      <c r="C11">
        <v>11.85</v>
      </c>
      <c r="D11">
        <v>11.85</v>
      </c>
      <c r="E11">
        <v>11.85</v>
      </c>
      <c r="F11">
        <v>12</v>
      </c>
      <c r="G11">
        <v>12</v>
      </c>
      <c r="H11">
        <v>12</v>
      </c>
      <c r="I11">
        <v>12</v>
      </c>
    </row>
    <row r="12" spans="1:9" x14ac:dyDescent="0.25">
      <c r="A12" s="10" t="s">
        <v>99</v>
      </c>
      <c r="B12" s="25">
        <v>40.409999999999997</v>
      </c>
      <c r="G12">
        <v>44.42</v>
      </c>
      <c r="H12">
        <v>42.5</v>
      </c>
      <c r="I12">
        <v>42.8</v>
      </c>
    </row>
    <row r="13" spans="1:9" x14ac:dyDescent="0.25">
      <c r="A13" s="10" t="s">
        <v>68</v>
      </c>
      <c r="B13" s="25">
        <v>4.2</v>
      </c>
      <c r="H13">
        <v>3.98</v>
      </c>
      <c r="I13">
        <v>4.0199999999999996</v>
      </c>
    </row>
    <row r="14" spans="1:9" x14ac:dyDescent="0.25">
      <c r="A14" s="10"/>
    </row>
    <row r="15" spans="1:9" x14ac:dyDescent="0.25">
      <c r="A15" s="10" t="s">
        <v>88</v>
      </c>
      <c r="C15" s="24">
        <f>C7/$B7</f>
        <v>0.89945722408891182</v>
      </c>
      <c r="D15" s="24">
        <f>D7/$B7</f>
        <v>0.98811062289997409</v>
      </c>
      <c r="E15" s="24">
        <f>E7/$B7</f>
        <v>1.0338588782631171</v>
      </c>
      <c r="F15" s="24">
        <f>F7/$B7</f>
        <v>0.92116826053243739</v>
      </c>
      <c r="G15" s="24">
        <f>G7/$B7</f>
        <v>1.0320496252261566</v>
      </c>
      <c r="H15" s="24">
        <f>H7/$B7</f>
        <v>1.0364435254587749</v>
      </c>
      <c r="I15" s="24">
        <f>I7/$B7</f>
        <v>1.0338588782631171</v>
      </c>
    </row>
    <row r="16" spans="1:9" x14ac:dyDescent="0.25">
      <c r="A16" s="10" t="s">
        <v>84</v>
      </c>
      <c r="C16" s="24">
        <f>C8/$B8</f>
        <v>0.83544303797468356</v>
      </c>
      <c r="D16" s="24">
        <f>D8/$B8</f>
        <v>0.91952983725135617</v>
      </c>
      <c r="E16" s="24">
        <f>E8/$B8</f>
        <v>0.95840867992766721</v>
      </c>
      <c r="F16" s="24">
        <f>F8/$B8</f>
        <v>0.88245931283905965</v>
      </c>
      <c r="G16" s="24">
        <f>G8/$B8</f>
        <v>0.98915009041591306</v>
      </c>
      <c r="H16" s="24">
        <f>H8/$B8</f>
        <v>0.99186256781193494</v>
      </c>
      <c r="I16" s="24">
        <f>I8/$B8</f>
        <v>0.99005424954792032</v>
      </c>
    </row>
    <row r="17" spans="1:9" x14ac:dyDescent="0.25">
      <c r="A17" s="10" t="s">
        <v>90</v>
      </c>
      <c r="C17" s="24">
        <f>C9/$B9</f>
        <v>0.92290988056460388</v>
      </c>
      <c r="D17" s="24">
        <f>D9/$B9</f>
        <v>1.0170104958378576</v>
      </c>
      <c r="E17" s="24">
        <f>E9/$B9</f>
        <v>1.0633369525877669</v>
      </c>
      <c r="F17" s="24">
        <f>F9/$B9</f>
        <v>0.93666304741223316</v>
      </c>
      <c r="G17" s="24">
        <f>G9/$B9</f>
        <v>1.0492218602967789</v>
      </c>
      <c r="H17" s="24">
        <f>H9/$B9</f>
        <v>1.0539268910604418</v>
      </c>
      <c r="I17" s="24">
        <f>I9/$B9</f>
        <v>1.0513934129569311</v>
      </c>
    </row>
    <row r="18" spans="1:9" x14ac:dyDescent="0.25">
      <c r="A18" s="10" t="s">
        <v>89</v>
      </c>
      <c r="C18" s="24">
        <f>C10/$B10</f>
        <v>0.79529872673849156</v>
      </c>
      <c r="D18" s="24">
        <f>D10/$B10</f>
        <v>0.87463271302644452</v>
      </c>
      <c r="E18" s="24">
        <f>E10/$B10</f>
        <v>0.91380999020568066</v>
      </c>
      <c r="F18" s="24">
        <f>F10/$B10</f>
        <v>0.82174338883447595</v>
      </c>
      <c r="G18" s="24">
        <f>G10/$B10</f>
        <v>0.92164544564152784</v>
      </c>
      <c r="H18" s="24">
        <f>H10/$B10</f>
        <v>0.92458374142997046</v>
      </c>
      <c r="I18" s="24">
        <f>I10/$B10</f>
        <v>0.92262487757100875</v>
      </c>
    </row>
    <row r="19" spans="1:9" x14ac:dyDescent="0.25">
      <c r="A19" s="10" t="s">
        <v>97</v>
      </c>
      <c r="C19" s="24">
        <f>C11/$B11</f>
        <v>1.0941828254847645</v>
      </c>
      <c r="D19" s="24">
        <f>D11/$B11</f>
        <v>1.0941828254847645</v>
      </c>
      <c r="E19" s="24">
        <f>E11/$B11</f>
        <v>1.0941828254847645</v>
      </c>
      <c r="F19" s="24">
        <f>F11/$B11</f>
        <v>1.10803324099723</v>
      </c>
      <c r="G19" s="24">
        <f>G11/$B11</f>
        <v>1.10803324099723</v>
      </c>
      <c r="H19" s="24">
        <f>H11/$B11</f>
        <v>1.10803324099723</v>
      </c>
      <c r="I19" s="24">
        <f>I11/$B11</f>
        <v>1.10803324099723</v>
      </c>
    </row>
    <row r="20" spans="1:9" x14ac:dyDescent="0.25">
      <c r="A20" s="10" t="s">
        <v>99</v>
      </c>
      <c r="G20" s="24">
        <f>G12/$B12</f>
        <v>1.0992328631526851</v>
      </c>
      <c r="H20" s="24">
        <f>H12/$B12</f>
        <v>1.0517198713189806</v>
      </c>
      <c r="I20" s="24">
        <f>I12/$B12</f>
        <v>1.0591437762929967</v>
      </c>
    </row>
    <row r="21" spans="1:9" x14ac:dyDescent="0.25">
      <c r="A21" s="10" t="s">
        <v>68</v>
      </c>
      <c r="H21" s="24">
        <f>H13/$B13</f>
        <v>0.94761904761904758</v>
      </c>
      <c r="I21" s="24">
        <f>I13/$B13</f>
        <v>0.95714285714285696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params</vt:lpstr>
      <vt:lpstr>GlobalParams</vt:lpstr>
      <vt:lpstr>returns</vt:lpstr>
      <vt:lpstr>Calibration_2016</vt:lpstr>
      <vt:lpstr>Calibration actives</vt:lpstr>
      <vt:lpstr>Calibration Retirees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2017-05-03T22:24:45Z</dcterms:modified>
</cp:coreProperties>
</file>