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PSERS\Data_inputs\"/>
    </mc:Choice>
  </mc:AlternateContent>
  <bookViews>
    <workbookView xWindow="0" yWindow="0" windowWidth="28800" windowHeight="14010" tabRatio="853" activeTab="6"/>
  </bookViews>
  <sheets>
    <sheet name="TOC" sheetId="31" r:id="rId1"/>
    <sheet name="Tier.param" sheetId="24" r:id="rId2"/>
    <sheet name="Tiers" sheetId="7" r:id="rId3"/>
    <sheet name="KeyVars" sheetId="32" r:id="rId4"/>
    <sheet name="FundingPolicy" sheetId="6" r:id="rId5"/>
    <sheet name="SharedRisk EEC" sheetId="33" r:id="rId6"/>
    <sheet name="Assumptions" sheetId="3" r:id="rId7"/>
    <sheet name="SalaryGrowth" sheetId="11" r:id="rId8"/>
    <sheet name="Init_amort" sheetId="18" r:id="rId9"/>
    <sheet name="Init_unrecReturn" sheetId="27" r:id="rId10"/>
    <sheet name="External_Fund" sheetId="19" r:id="rId11"/>
    <sheet name="Ret_sum" sheetId="12" r:id="rId12"/>
    <sheet name="Ret_dec" sheetId="9" r:id="rId13"/>
    <sheet name="Term_sum" sheetId="15" r:id="rId14"/>
    <sheet name="Term_dec" sheetId="8" r:id="rId15"/>
    <sheet name="Disb_sum" sheetId="16" r:id="rId16"/>
    <sheet name="Disb_dec" sheetId="10" r:id="rId17"/>
    <sheet name="Death_sum" sheetId="17" r:id="rId18"/>
    <sheet name="Death_decAct" sheetId="35" r:id="rId19"/>
    <sheet name="Death_decRet" sheetId="5" r:id="rId20"/>
    <sheet name="Health" sheetId="34" r:id="rId21"/>
    <sheet name="Fiscal" sheetId="28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3" i="7" l="1"/>
  <c r="F72" i="7"/>
  <c r="F71" i="7"/>
  <c r="E71" i="7" l="1"/>
  <c r="D71" i="7"/>
  <c r="C73" i="7"/>
  <c r="C72" i="7"/>
  <c r="C71" i="7"/>
  <c r="B71" i="7"/>
  <c r="D6" i="28" l="1"/>
  <c r="F12" i="28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G12" i="28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s="1"/>
  <c r="G26" i="28" s="1"/>
  <c r="G27" i="28" s="1"/>
  <c r="G28" i="28" s="1"/>
  <c r="G29" i="28" s="1"/>
  <c r="G30" i="28" s="1"/>
  <c r="G31" i="28" s="1"/>
  <c r="G32" i="28" s="1"/>
  <c r="G33" i="28" s="1"/>
  <c r="G34" i="28" s="1"/>
  <c r="G35" i="28" s="1"/>
  <c r="G36" i="28" s="1"/>
  <c r="E12" i="28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6" i="28"/>
  <c r="F6" i="28"/>
  <c r="G6" i="28"/>
</calcChain>
</file>

<file path=xl/sharedStrings.xml><?xml version="1.0" encoding="utf-8"?>
<sst xmlns="http://schemas.openxmlformats.org/spreadsheetml/2006/main" count="290" uniqueCount="208">
  <si>
    <t>Notes</t>
  </si>
  <si>
    <t xml:space="preserve">Employer Contribution </t>
  </si>
  <si>
    <t>Employee Contribution</t>
  </si>
  <si>
    <t>Asset smoothing</t>
  </si>
  <si>
    <t>Amortization</t>
  </si>
  <si>
    <t>Method</t>
  </si>
  <si>
    <t>Net investment return(Discount rate)</t>
  </si>
  <si>
    <t>Note</t>
  </si>
  <si>
    <t>Eligible Survivors: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</si>
  <si>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</si>
  <si>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</si>
  <si>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</si>
  <si>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</si>
  <si>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</si>
  <si>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</si>
  <si>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</si>
  <si>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</si>
  <si>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</si>
  <si>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</si>
  <si>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</si>
  <si>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</si>
  <si>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</si>
  <si>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</si>
  <si>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</si>
  <si>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</si>
  <si>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8</t>
  </si>
  <si>
    <t>Ret_sum</t>
  </si>
  <si>
    <t>9</t>
  </si>
  <si>
    <t>Ret_dec</t>
  </si>
  <si>
    <t>10</t>
  </si>
  <si>
    <t>11</t>
  </si>
  <si>
    <t>Ret_bfactor</t>
  </si>
  <si>
    <t>12</t>
  </si>
  <si>
    <t>Term_sum</t>
  </si>
  <si>
    <t>13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</si>
  <si>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</si>
  <si>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</si>
  <si>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</si>
  <si>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</si>
  <si>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</si>
  <si>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</si>
  <si>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</si>
  <si>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</si>
  <si>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</si>
  <si>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COLA and CPI</t>
  </si>
  <si>
    <t xml:space="preserve">Question: </t>
  </si>
  <si>
    <t xml:space="preserve">Member Contribution and matching account crediting rate 5%? </t>
  </si>
  <si>
    <r>
      <rPr>
        <b/>
        <sz val="10"/>
        <rFont val="Arial"/>
        <family val="2"/>
      </rPr>
      <t>Years of Service</t>
    </r>
  </si>
  <si>
    <r>
      <rPr>
        <b/>
        <sz val="10"/>
        <rFont val="Arial"/>
        <family val="2"/>
      </rPr>
      <t>Additional Salary Increase</t>
    </r>
  </si>
  <si>
    <t>salgrowth</t>
  </si>
  <si>
    <t>startcell</t>
  </si>
  <si>
    <t>endcell</t>
  </si>
  <si>
    <t>A6</t>
  </si>
  <si>
    <t>age</t>
  </si>
  <si>
    <t>A7</t>
  </si>
  <si>
    <r>
      <rPr>
        <b/>
        <sz val="11"/>
        <color theme="1"/>
        <rFont val="Calibri"/>
        <family val="2"/>
        <scheme val="minor"/>
      </rPr>
      <t xml:space="preserve">COLA provisions: </t>
    </r>
    <r>
      <rPr>
        <sz val="11"/>
        <color theme="1"/>
        <rFont val="Calibri"/>
        <family val="2"/>
        <scheme val="minor"/>
      </rPr>
      <t>see plan provisions</t>
    </r>
    <r>
      <rPr>
        <b/>
        <sz val="11"/>
        <color theme="1"/>
        <rFont val="Calibri"/>
        <family val="2"/>
        <scheme val="minor"/>
      </rPr>
      <t xml:space="preserve"> 
Assumptions:
 - </t>
    </r>
    <r>
      <rPr>
        <sz val="11"/>
        <color theme="1"/>
        <rFont val="Calibri"/>
        <family val="2"/>
        <scheme val="minor"/>
      </rPr>
      <t xml:space="preserve">CPI increases of 3.25% per year
 - Benefit increases due to CPI subject to a 3.0% max for Tier 3 through 6
</t>
    </r>
  </si>
  <si>
    <t>Tier Info</t>
  </si>
  <si>
    <r>
      <rPr>
        <b/>
        <sz val="11"/>
        <color theme="1"/>
        <rFont val="Calibri"/>
        <family val="2"/>
        <scheme val="minor"/>
      </rPr>
      <t>pct with married/Domestic Partner:</t>
    </r>
    <r>
      <rPr>
        <sz val="11"/>
        <color theme="1"/>
        <rFont val="Calibri"/>
        <family val="2"/>
        <scheme val="minor"/>
      </rPr>
      <t xml:space="preserve">
 - 80% of male, 60% of female
</t>
    </r>
    <r>
      <rPr>
        <b/>
        <sz val="11"/>
        <color theme="1"/>
        <rFont val="Calibri"/>
        <family val="2"/>
        <scheme val="minor"/>
      </rPr>
      <t xml:space="preserve">Eligible survivor Ages:
 - </t>
    </r>
    <r>
      <rPr>
        <sz val="11"/>
        <color theme="1"/>
        <rFont val="Calibri"/>
        <family val="2"/>
        <scheme val="minor"/>
      </rPr>
      <t>Wives are 3 years younger than their husbands.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Number of eligible children?(</t>
    </r>
    <r>
      <rPr>
        <b/>
        <sz val="11"/>
        <color rgb="FF00B050"/>
        <rFont val="Calibri"/>
        <family val="2"/>
        <scheme val="minor"/>
      </rPr>
      <t>We may not plan to model benefits to children in the first version</t>
    </r>
    <r>
      <rPr>
        <b/>
        <sz val="11"/>
        <color theme="1"/>
        <rFont val="Calibri"/>
        <family val="2"/>
        <scheme val="minor"/>
      </rPr>
      <t>)</t>
    </r>
  </si>
  <si>
    <t>tier</t>
  </si>
  <si>
    <t>r.yos</t>
  </si>
  <si>
    <t>r.age</t>
  </si>
  <si>
    <t>fasyears</t>
  </si>
  <si>
    <t>v.yos</t>
  </si>
  <si>
    <t>r.vben</t>
  </si>
  <si>
    <t>factor.ca</t>
  </si>
  <si>
    <t>Benefit</t>
  </si>
  <si>
    <t>factor.ca.disb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</si>
  <si>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</si>
  <si>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</si>
  <si>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</si>
  <si>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</si>
  <si>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</si>
  <si>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</si>
  <si>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</si>
  <si>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t>Tier</t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</si>
  <si>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</si>
  <si>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</si>
  <si>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</si>
  <si>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</si>
  <si>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</si>
  <si>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</si>
  <si>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</si>
  <si>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</si>
  <si>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</si>
  <si>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amort.method</t>
  </si>
  <si>
    <t>AV2015 pdf page 20</t>
  </si>
  <si>
    <t>DeferredReturn</t>
  </si>
  <si>
    <t>year</t>
  </si>
  <si>
    <t>B6</t>
  </si>
  <si>
    <t>GenFund.original</t>
  </si>
  <si>
    <t>Growth.high</t>
  </si>
  <si>
    <t>Grwoth.med</t>
  </si>
  <si>
    <t>Growth.low</t>
  </si>
  <si>
    <t>GenFund.high</t>
  </si>
  <si>
    <t>GenFund.med</t>
  </si>
  <si>
    <t>GenFund.low</t>
  </si>
  <si>
    <t>C5</t>
  </si>
  <si>
    <t>I130</t>
  </si>
  <si>
    <t>Tier.param</t>
  </si>
  <si>
    <t>Init_unrecReturn</t>
  </si>
  <si>
    <t>Term_dec1</t>
  </si>
  <si>
    <t>Term_dec2</t>
  </si>
  <si>
    <t>18</t>
  </si>
  <si>
    <t>19</t>
  </si>
  <si>
    <t>DROP cashflow</t>
  </si>
  <si>
    <t>20</t>
  </si>
  <si>
    <t>GASB_cashflow</t>
  </si>
  <si>
    <t>21</t>
  </si>
  <si>
    <t>Fiscal</t>
  </si>
  <si>
    <t>22</t>
  </si>
  <si>
    <t>Fiscal2</t>
  </si>
  <si>
    <t>23</t>
  </si>
  <si>
    <t>Fiscal3</t>
  </si>
  <si>
    <t>D36</t>
  </si>
  <si>
    <t>AV2015 pdf p8; member data pdf p37-38</t>
  </si>
  <si>
    <t>CAFR 2015</t>
  </si>
  <si>
    <t>CAFR pdf p97</t>
  </si>
  <si>
    <t xml:space="preserve">1. Smoothing Period: 10 years
</t>
  </si>
  <si>
    <r>
      <rPr>
        <b/>
        <sz val="11"/>
        <color theme="1"/>
        <rFont val="Calibri"/>
        <family val="2"/>
        <scheme val="minor"/>
      </rPr>
      <t>General Amort method: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Source 1: (ACT 120)</t>
    </r>
    <r>
      <rPr>
        <sz val="11"/>
        <color theme="1"/>
        <rFont val="Calibri"/>
        <family val="2"/>
        <scheme val="minor"/>
      </rPr>
      <t xml:space="preserve">
 - UAAL before 2011: 24-year level percent
 - Gains/losses after July 1, 2011: 24-year level percent 
 - changes due to legislation after July 1, 2011: 24-year level percent 
</t>
    </r>
    <r>
      <rPr>
        <b/>
        <sz val="11"/>
        <color theme="1"/>
        <rFont val="Calibri"/>
        <family val="2"/>
        <scheme val="minor"/>
      </rPr>
      <t xml:space="preserve">Source2: </t>
    </r>
    <r>
      <rPr>
        <sz val="11"/>
        <color theme="1"/>
        <rFont val="Calibri"/>
        <family val="2"/>
        <scheme val="minor"/>
      </rPr>
      <t xml:space="preserve">
 - 30-year level dollar open</t>
    </r>
  </si>
  <si>
    <t>Employee contribution
collar</t>
  </si>
  <si>
    <t xml:space="preserve"> - After FY ending 2014, ERC rate can be no more than 4.5% of total compensation of all active members greater than the prior year's final contribution rate. 
- If ARC is less than the collared rate, the ERC is the ARC, provided that the final contribution rate is not less than the employer normal contribution rate (NC - EEC). </t>
  </si>
  <si>
    <r>
      <t>T-D: 7.5%  (</t>
    </r>
    <r>
      <rPr>
        <sz val="11"/>
        <color rgb="FFFF0000"/>
        <rFont val="Calibri"/>
        <family val="2"/>
        <scheme val="minor"/>
      </rPr>
      <t>Assume T-C is 7.5%</t>
    </r>
    <r>
      <rPr>
        <sz val="11"/>
        <color theme="1"/>
        <rFont val="Calibri"/>
        <family val="2"/>
        <scheme val="minor"/>
      </rPr>
      <t xml:space="preserve">)
T-E: base 7.5%
T-F: base 10.3%
T-E and T-F shared risk contributions (AV2015 pdf p13)
</t>
    </r>
  </si>
  <si>
    <t>AV2015 pdf p14</t>
  </si>
  <si>
    <t>Exp2016 pdf p55</t>
  </si>
  <si>
    <t>Modeling Notes</t>
  </si>
  <si>
    <t>Eligibility</t>
  </si>
  <si>
    <t>Tier T-C and T-D</t>
  </si>
  <si>
    <t>Tier T-E and T-F</t>
  </si>
  <si>
    <t>Early Retirement Annuity</t>
  </si>
  <si>
    <t>Withdrawal Annuity</t>
  </si>
  <si>
    <t>Superannuation Annuity</t>
  </si>
  <si>
    <t>- age 62 or
- age &gt;= 60, yos &gt;=30, or
- yos &gt;= 35</t>
  </si>
  <si>
    <t>- age &gt;= 65, yos &gt;= 3
- age + yos &gt;= 92, yos &gt;= 35</t>
  </si>
  <si>
    <t xml:space="preserve">
Final Average salary</t>
  </si>
  <si>
    <t xml:space="preserve">Benefit factor </t>
  </si>
  <si>
    <t>2.5 per yos for school service; 2% for non-school service</t>
  </si>
  <si>
    <t>Notes on benefits</t>
  </si>
  <si>
    <r>
      <t>Highest average of</t>
    </r>
    <r>
      <rPr>
        <b/>
        <sz val="11"/>
        <color rgb="FF000000"/>
        <rFont val="Calibri"/>
        <family val="2"/>
        <scheme val="minor"/>
      </rPr>
      <t xml:space="preserve"> 3 years </t>
    </r>
    <r>
      <rPr>
        <sz val="11"/>
        <color rgb="FF000000"/>
        <rFont val="Calibri"/>
        <family val="2"/>
        <scheme val="minor"/>
      </rPr>
      <t>of service
(limit of $265,000 in 2015)</t>
    </r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</si>
  <si>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Min benefit:</t>
    </r>
    <r>
      <rPr>
        <sz val="11"/>
        <color theme="1"/>
        <rFont val="Calibri"/>
        <family val="2"/>
        <scheme val="minor"/>
      </rPr>
      <t xml:space="preserve"> $100'/year per yos
 - </t>
    </r>
    <r>
      <rPr>
        <b/>
        <sz val="11"/>
        <color theme="1"/>
        <rFont val="Calibri"/>
        <family val="2"/>
        <scheme val="minor"/>
      </rPr>
      <t>Max benefit:</t>
    </r>
    <r>
      <rPr>
        <sz val="11"/>
        <color theme="1"/>
        <rFont val="Calibri"/>
        <family val="2"/>
        <scheme val="minor"/>
      </rPr>
      <t xml:space="preserve"> the lesser of the limit established by section 415 of IRC or 100% of the FAS</t>
    </r>
  </si>
  <si>
    <r>
      <rPr>
        <b/>
        <sz val="11"/>
        <color theme="1"/>
        <rFont val="Calibri"/>
        <family val="2"/>
        <scheme val="minor"/>
      </rPr>
      <t>Max benefit</t>
    </r>
    <r>
      <rPr>
        <sz val="11"/>
        <color theme="1"/>
        <rFont val="Calibri"/>
        <family val="2"/>
        <scheme val="minor"/>
      </rPr>
      <t xml:space="preserve">: limit </t>
    </r>
    <r>
      <rPr>
        <sz val="11"/>
        <color rgb="FFFF0000"/>
        <rFont val="Calibri"/>
        <family val="2"/>
        <scheme val="minor"/>
      </rPr>
      <t>established by Section 415 of the Internal Revenue Code</t>
    </r>
  </si>
  <si>
    <t xml:space="preserve"> age &gt;= 55, yos &gt;= 25</t>
  </si>
  <si>
    <t xml:space="preserve">Same as sumperannuation </t>
  </si>
  <si>
    <r>
      <rPr>
        <b/>
        <sz val="11"/>
        <color theme="1"/>
        <rFont val="Calibri"/>
        <family val="2"/>
        <scheme val="minor"/>
      </rPr>
      <t xml:space="preserve">Benefit: </t>
    </r>
    <r>
      <rPr>
        <sz val="11"/>
        <color theme="1"/>
        <rFont val="Calibri"/>
        <family val="2"/>
        <scheme val="minor"/>
      </rPr>
      <t xml:space="preserve">Accrued benefit as of date of retirement, reduced 0.25% for each month by which commencement of payments precedes Sumperannuation age. 
</t>
    </r>
    <r>
      <rPr>
        <sz val="11"/>
        <color theme="9"/>
        <rFont val="Calibri"/>
        <family val="2"/>
        <scheme val="minor"/>
      </rPr>
      <t xml:space="preserve">
(Model: benefit reduced by 0.25% * 12 = 3% per year before eglible for superannuation annuity.)</t>
    </r>
  </si>
  <si>
    <r>
      <t>Highest average of</t>
    </r>
    <r>
      <rPr>
        <b/>
        <sz val="11"/>
        <color rgb="FF000000"/>
        <rFont val="Calibri"/>
        <family val="2"/>
        <scheme val="minor"/>
      </rPr>
      <t xml:space="preserve"> 3 years </t>
    </r>
    <r>
      <rPr>
        <sz val="11"/>
        <color rgb="FF000000"/>
        <rFont val="Calibri"/>
        <family val="2"/>
        <scheme val="minor"/>
      </rPr>
      <t xml:space="preserve">of service
(limit of $265,000 in 2015)
</t>
    </r>
    <r>
      <rPr>
        <sz val="11"/>
        <color theme="9"/>
        <rFont val="Calibri"/>
        <family val="2"/>
        <scheme val="minor"/>
      </rPr>
      <t>(Model: May not need to model the limit since it's very high)</t>
    </r>
  </si>
  <si>
    <t>yos &gt;= 5</t>
  </si>
  <si>
    <t>yos &gt;= 10</t>
  </si>
  <si>
    <t xml:space="preserve">- Accured benefit deferred to superannuatin retirement age, or
- Actuarially reduced benefit payable immediately: 4% interest and a unisex table based on RP-2000 Combined Healthy Annuitant Tables with age set back 3 years for both genders assuming the population consists of 25% males and 75%  females. </t>
  </si>
  <si>
    <r>
      <rPr>
        <b/>
        <sz val="11"/>
        <color theme="1"/>
        <rFont val="Calibri"/>
        <family val="2"/>
        <scheme val="minor"/>
      </rPr>
      <t xml:space="preserve">If yos &gt;= 16.667: </t>
    </r>
    <r>
      <rPr>
        <sz val="11"/>
        <color theme="1"/>
        <rFont val="Calibri"/>
        <family val="2"/>
        <scheme val="minor"/>
      </rPr>
      <t>Standard single life annuity
if yos &lt; 16.667: Standard single life annuity multiplied by the lesser of:
 - Y*/Y
 - 16.667 / Y
Y: yos
Y*: total yos if the member were to continue as a school employee until superannuation retirement age(or current age, if later). 
Min benefit: $100/year per yos</t>
    </r>
  </si>
  <si>
    <r>
      <t xml:space="preserve">Death of an active or vestee who was eligible to receive an annuity 
</t>
    </r>
    <r>
      <rPr>
        <b/>
        <sz val="11"/>
        <color theme="9"/>
        <rFont val="Calibri"/>
        <family val="2"/>
        <scheme val="minor"/>
      </rPr>
      <t>Model: if vested (eligible for withdrawal annuity)</t>
    </r>
  </si>
  <si>
    <t>PV of the annuity that would have been effective if the member retired on the day before death.
－Option 1 assumed payable if no other option elected.</t>
  </si>
  <si>
    <t>AV assumptions</t>
  </si>
  <si>
    <t>Modeling notes</t>
  </si>
  <si>
    <t>90% are assumed to commence payment immediately and 10% are assumed to defer payment to superannuatin age</t>
  </si>
  <si>
    <t>For now, assumed all commence payment immediately</t>
  </si>
  <si>
    <r>
      <rPr>
        <b/>
        <sz val="7.5"/>
        <rFont val="Arial"/>
        <family val="2"/>
      </rPr>
      <t>Age</t>
    </r>
  </si>
  <si>
    <r>
      <rPr>
        <b/>
        <sz val="7.5"/>
        <rFont val="Arial"/>
        <family val="2"/>
      </rPr>
      <t xml:space="preserve">Withdrawal with less than Five Years of
</t>
    </r>
    <r>
      <rPr>
        <b/>
        <sz val="7.5"/>
        <rFont val="Arial"/>
        <family val="2"/>
      </rPr>
      <t>Service</t>
    </r>
  </si>
  <si>
    <r>
      <rPr>
        <b/>
        <sz val="7.5"/>
        <rFont val="Arial"/>
        <family val="2"/>
      </rPr>
      <t xml:space="preserve">Withdrawal with at least Five but less
</t>
    </r>
    <r>
      <rPr>
        <b/>
        <sz val="7.5"/>
        <rFont val="Arial"/>
        <family val="2"/>
      </rPr>
      <t>than Ten Years of Service</t>
    </r>
  </si>
  <si>
    <r>
      <rPr>
        <b/>
        <sz val="7.5"/>
        <rFont val="Arial"/>
        <family val="2"/>
      </rPr>
      <t xml:space="preserve">Withdrawal with at least Ten Years of
</t>
    </r>
    <r>
      <rPr>
        <b/>
        <sz val="7.5"/>
        <rFont val="Arial"/>
        <family val="2"/>
      </rPr>
      <t>Service</t>
    </r>
  </si>
  <si>
    <r>
      <rPr>
        <b/>
        <sz val="7.5"/>
        <rFont val="Arial"/>
        <family val="2"/>
      </rPr>
      <t>Male</t>
    </r>
  </si>
  <si>
    <r>
      <rPr>
        <b/>
        <sz val="7.5"/>
        <rFont val="Arial"/>
        <family val="2"/>
      </rPr>
      <t>Female</t>
    </r>
  </si>
  <si>
    <t>qxt.male.yosLT5</t>
  </si>
  <si>
    <t>qxt.female.yosLT5</t>
  </si>
  <si>
    <t>qxt.male.yosLT10</t>
  </si>
  <si>
    <t>qxt.female.yosLT10</t>
  </si>
  <si>
    <t>qxt.female.yosGTE10</t>
  </si>
  <si>
    <t>qxt.male.yosGTE10</t>
  </si>
  <si>
    <t>G50</t>
  </si>
  <si>
    <r>
      <rPr>
        <b/>
        <sz val="7.5"/>
        <rFont val="Arial"/>
        <family val="2"/>
      </rPr>
      <t>Early Retirement</t>
    </r>
  </si>
  <si>
    <r>
      <rPr>
        <b/>
        <sz val="7.5"/>
        <rFont val="Arial"/>
        <family val="2"/>
      </rPr>
      <t>Superannuation Retirement</t>
    </r>
  </si>
  <si>
    <t>qxr.male.early</t>
  </si>
  <si>
    <t>qxr.female.early</t>
  </si>
  <si>
    <t>qxr.male.super</t>
  </si>
  <si>
    <t>qxr.female.super</t>
  </si>
  <si>
    <t>E63</t>
  </si>
  <si>
    <r>
      <rPr>
        <b/>
        <sz val="7.5"/>
        <rFont val="Arial"/>
        <family val="2"/>
      </rPr>
      <t>Disability Retirement</t>
    </r>
  </si>
  <si>
    <t>qxd.male</t>
  </si>
  <si>
    <t>qxd.female</t>
  </si>
  <si>
    <t>C63</t>
  </si>
  <si>
    <r>
      <rPr>
        <b/>
        <sz val="7.5"/>
        <rFont val="Arial"/>
        <family val="2"/>
      </rPr>
      <t>Death in Active Service</t>
    </r>
    <r>
      <rPr>
        <b/>
        <vertAlign val="superscript"/>
        <sz val="7.5"/>
        <rFont val="Arial"/>
        <family val="2"/>
      </rPr>
      <t>1</t>
    </r>
  </si>
  <si>
    <t>qxm.pre.male</t>
  </si>
  <si>
    <t>qxm.pre.female</t>
  </si>
  <si>
    <r>
      <rPr>
        <b/>
        <sz val="8.5"/>
        <rFont val="Arial"/>
        <family val="2"/>
      </rPr>
      <t>Age</t>
    </r>
  </si>
  <si>
    <r>
      <rPr>
        <b/>
        <sz val="8.5"/>
        <rFont val="Arial"/>
        <family val="2"/>
      </rPr>
      <t xml:space="preserve">Healthy </t>
    </r>
    <r>
      <rPr>
        <b/>
        <sz val="5.5"/>
        <rFont val="Arial"/>
        <family val="2"/>
      </rPr>
      <t>1</t>
    </r>
  </si>
  <si>
    <r>
      <rPr>
        <b/>
        <sz val="8.5"/>
        <rFont val="Arial"/>
        <family val="2"/>
      </rPr>
      <t>Disability</t>
    </r>
    <r>
      <rPr>
        <b/>
        <vertAlign val="superscript"/>
        <sz val="8.5"/>
        <rFont val="Arial"/>
        <family val="2"/>
      </rPr>
      <t>2</t>
    </r>
  </si>
  <si>
    <r>
      <rPr>
        <b/>
        <sz val="8.5"/>
        <rFont val="Arial"/>
        <family val="2"/>
      </rPr>
      <t>Male</t>
    </r>
  </si>
  <si>
    <r>
      <rPr>
        <b/>
        <sz val="8.5"/>
        <rFont val="Arial"/>
        <family val="2"/>
      </rPr>
      <t>Female</t>
    </r>
  </si>
  <si>
    <t>qxm.post.female</t>
  </si>
  <si>
    <t>qxm.post.male</t>
  </si>
  <si>
    <t>E73</t>
  </si>
  <si>
    <t>qxm.d.male</t>
  </si>
  <si>
    <t>qxm.d.female</t>
  </si>
  <si>
    <t>C16</t>
  </si>
  <si>
    <t>C6</t>
  </si>
  <si>
    <t>Tier C/D</t>
  </si>
  <si>
    <t>Tier E</t>
  </si>
  <si>
    <t>Teir F</t>
  </si>
  <si>
    <t>Number</t>
  </si>
  <si>
    <t>Avg Salary</t>
  </si>
  <si>
    <t xml:space="preserve">Avg age </t>
  </si>
  <si>
    <t>Avg yos</t>
  </si>
  <si>
    <t>female</t>
  </si>
  <si>
    <t>cola</t>
  </si>
  <si>
    <t>tCD</t>
  </si>
  <si>
    <t>tE</t>
  </si>
  <si>
    <t>tF</t>
  </si>
  <si>
    <t>B62</t>
  </si>
  <si>
    <t>L9</t>
  </si>
  <si>
    <t>EEC_rate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</si>
</sst>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&quot;$&quot;* #,##0_);_(&quot;$&quot;* \(#,##0\);_(&quot;$&quot;* &quot;-&quot;??_);_(@_)"/>
    <numFmt numFmtId="165" formatCode="0.000"/>
    <numFmt numFmtId="166" formatCode="0.0000"/>
    <numFmt numFmtId="167" formatCode="0.000000"/>
    <numFmt numFmtId="168" formatCode="0.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b/>
      <sz val="7.5"/>
      <name val="Arial"/>
      <family val="2"/>
    </font>
    <font>
      <sz val="11"/>
      <name val="Arial"/>
      <family val="2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vertAlign val="superscript"/>
      <sz val="7.5"/>
      <name val="Arial"/>
      <family val="2"/>
    </font>
    <font>
      <b/>
      <sz val="8.5"/>
      <name val="Arial"/>
      <family val="2"/>
    </font>
    <font>
      <b/>
      <sz val="5.5"/>
      <name val="Arial"/>
      <family val="2"/>
    </font>
    <font>
      <b/>
      <vertAlign val="superscript"/>
      <sz val="8.5"/>
      <name val="Arial"/>
      <family val="2"/>
    </font>
    <font>
      <sz val="10"/>
      <name val="Arial"/>
      <family val="2"/>
    </font>
    <font>
      <sz val="11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111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8" fillId="0" borderId="0" xfId="0" applyFont="1"/>
    <xf numFmtId="0" fontId="9" fillId="0" borderId="1" xfId="0" applyFont="1" applyBorder="1" applyAlignment="1">
      <alignment horizontal="right" vertical="center" wrapText="1" indent="4"/>
    </xf>
    <xf numFmtId="0" fontId="9" fillId="0" borderId="1" xfId="0" applyFont="1" applyBorder="1" applyAlignment="1">
      <alignment horizontal="right" vertical="center" wrapText="1" indent="2"/>
    </xf>
    <xf numFmtId="0" fontId="0" fillId="0" borderId="0" xfId="0" applyFill="1"/>
    <xf numFmtId="0" fontId="9" fillId="2" borderId="0" xfId="0" applyFont="1" applyFill="1" applyBorder="1" applyAlignment="1">
      <alignment horizontal="center" vertical="center" wrapText="1"/>
    </xf>
    <xf numFmtId="1" fontId="10" fillId="2" borderId="2" xfId="0" applyNumberFormat="1" applyFont="1" applyFill="1" applyBorder="1" applyAlignment="1">
      <alignment horizontal="center" wrapText="1"/>
    </xf>
    <xf numFmtId="1" fontId="10" fillId="2" borderId="0" xfId="0" applyNumberFormat="1" applyFont="1" applyFill="1" applyAlignment="1">
      <alignment horizontal="center" wrapText="1"/>
    </xf>
    <xf numFmtId="9" fontId="0" fillId="0" borderId="0" xfId="2" applyNumberFormat="1" applyFont="1"/>
    <xf numFmtId="0" fontId="2" fillId="0" borderId="0" xfId="0" applyFont="1" applyAlignment="1">
      <alignment horizontal="left" vertical="center" wrapText="1"/>
    </xf>
    <xf numFmtId="0" fontId="0" fillId="2" borderId="0" xfId="0" applyFill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9" fillId="0" borderId="1" xfId="0" applyFont="1" applyBorder="1" applyAlignment="1">
      <alignment horizontal="left" wrapText="1" indent="1"/>
    </xf>
    <xf numFmtId="0" fontId="9" fillId="0" borderId="1" xfId="0" applyFont="1" applyBorder="1" applyAlignment="1">
      <alignment horizontal="center" vertical="center" wrapText="1"/>
    </xf>
    <xf numFmtId="0" fontId="2" fillId="0" borderId="0" xfId="0" applyFont="1" applyFill="1"/>
    <xf numFmtId="1" fontId="9" fillId="0" borderId="1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left" wrapText="1" indent="1"/>
    </xf>
    <xf numFmtId="0" fontId="9" fillId="0" borderId="0" xfId="0" applyFont="1" applyBorder="1" applyAlignment="1">
      <alignment horizontal="center" vertical="center" wrapText="1"/>
    </xf>
    <xf numFmtId="1" fontId="9" fillId="0" borderId="0" xfId="0" applyNumberFormat="1" applyFont="1" applyBorder="1" applyAlignment="1">
      <alignment horizontal="center" vertical="center" wrapText="1"/>
    </xf>
    <xf numFmtId="1" fontId="9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/>
    <xf numFmtId="1" fontId="0" fillId="0" borderId="0" xfId="0" applyNumberFormat="1"/>
    <xf numFmtId="165" fontId="0" fillId="0" borderId="0" xfId="0" applyNumberFormat="1"/>
    <xf numFmtId="1" fontId="0" fillId="0" borderId="0" xfId="2" applyNumberFormat="1" applyFont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11" fillId="0" borderId="0" xfId="0" applyNumberFormat="1" applyFont="1" applyAlignment="1">
      <alignment horizontal="right" vertical="center" wrapText="1"/>
    </xf>
    <xf numFmtId="1" fontId="9" fillId="0" borderId="1" xfId="0" applyNumberFormat="1" applyFont="1" applyBorder="1" applyAlignment="1">
      <alignment vertical="center" wrapText="1"/>
    </xf>
    <xf numFmtId="1" fontId="9" fillId="0" borderId="0" xfId="0" applyNumberFormat="1" applyFont="1" applyBorder="1" applyAlignment="1">
      <alignment vertical="center" wrapText="1"/>
    </xf>
    <xf numFmtId="1" fontId="0" fillId="0" borderId="0" xfId="0" applyNumberFormat="1" applyAlignment="1"/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" fontId="9" fillId="0" borderId="1" xfId="0" applyNumberFormat="1" applyFont="1" applyBorder="1" applyAlignment="1">
      <alignment horizontal="right" vertical="center" wrapText="1"/>
    </xf>
    <xf numFmtId="1" fontId="9" fillId="0" borderId="0" xfId="0" applyNumberFormat="1" applyFont="1" applyBorder="1" applyAlignment="1">
      <alignment horizontal="right" vertical="center" wrapText="1"/>
    </xf>
    <xf numFmtId="1" fontId="0" fillId="0" borderId="0" xfId="0" applyNumberFormat="1" applyAlignment="1">
      <alignment horizontal="center"/>
    </xf>
    <xf numFmtId="1" fontId="9" fillId="0" borderId="1" xfId="0" applyNumberFormat="1" applyFont="1" applyBorder="1" applyAlignment="1">
      <alignment horizontal="center" vertical="top" wrapText="1"/>
    </xf>
    <xf numFmtId="1" fontId="9" fillId="0" borderId="0" xfId="0" applyNumberFormat="1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166" fontId="13" fillId="2" borderId="3" xfId="0" applyNumberFormat="1" applyFont="1" applyFill="1" applyBorder="1" applyAlignment="1">
      <alignment horizontal="center" wrapText="1"/>
    </xf>
    <xf numFmtId="166" fontId="13" fillId="2" borderId="4" xfId="0" applyNumberFormat="1" applyFont="1" applyFill="1" applyBorder="1" applyAlignment="1">
      <alignment horizontal="center" wrapText="1"/>
    </xf>
    <xf numFmtId="166" fontId="13" fillId="2" borderId="5" xfId="0" applyNumberFormat="1" applyFont="1" applyFill="1" applyBorder="1" applyAlignment="1">
      <alignment horizontal="center" wrapText="1"/>
    </xf>
    <xf numFmtId="0" fontId="15" fillId="0" borderId="0" xfId="0" applyFont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wrapText="1"/>
    </xf>
    <xf numFmtId="0" fontId="16" fillId="2" borderId="3" xfId="0" applyFont="1" applyFill="1" applyBorder="1" applyAlignment="1">
      <alignment horizontal="center" vertical="center" wrapText="1"/>
    </xf>
    <xf numFmtId="1" fontId="17" fillId="2" borderId="3" xfId="0" applyNumberFormat="1" applyFont="1" applyFill="1" applyBorder="1" applyAlignment="1">
      <alignment horizontal="center" vertical="center" wrapText="1"/>
    </xf>
    <xf numFmtId="1" fontId="17" fillId="2" borderId="4" xfId="0" applyNumberFormat="1" applyFont="1" applyFill="1" applyBorder="1" applyAlignment="1">
      <alignment horizontal="center" vertical="center" wrapText="1"/>
    </xf>
    <xf numFmtId="1" fontId="17" fillId="2" borderId="5" xfId="0" applyNumberFormat="1" applyFont="1" applyFill="1" applyBorder="1" applyAlignment="1">
      <alignment horizontal="center" vertical="center" wrapText="1"/>
    </xf>
    <xf numFmtId="166" fontId="17" fillId="2" borderId="3" xfId="0" applyNumberFormat="1" applyFont="1" applyFill="1" applyBorder="1" applyAlignment="1">
      <alignment horizontal="center" vertical="center" wrapText="1"/>
    </xf>
    <xf numFmtId="166" fontId="17" fillId="2" borderId="4" xfId="0" applyNumberFormat="1" applyFont="1" applyFill="1" applyBorder="1" applyAlignment="1">
      <alignment horizontal="center" vertical="center" wrapText="1"/>
    </xf>
    <xf numFmtId="166" fontId="17" fillId="2" borderId="5" xfId="0" applyNumberFormat="1" applyFont="1" applyFill="1" applyBorder="1" applyAlignment="1">
      <alignment horizontal="center" vertical="center" wrapText="1"/>
    </xf>
    <xf numFmtId="167" fontId="17" fillId="2" borderId="3" xfId="0" applyNumberFormat="1" applyFont="1" applyFill="1" applyBorder="1" applyAlignment="1">
      <alignment horizontal="center" vertical="center" wrapText="1"/>
    </xf>
    <xf numFmtId="167" fontId="17" fillId="2" borderId="4" xfId="0" applyNumberFormat="1" applyFont="1" applyFill="1" applyBorder="1" applyAlignment="1">
      <alignment horizontal="center" vertical="center" wrapText="1"/>
    </xf>
    <xf numFmtId="167" fontId="17" fillId="2" borderId="5" xfId="0" applyNumberFormat="1" applyFont="1" applyFill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1" fontId="22" fillId="2" borderId="3" xfId="0" applyNumberFormat="1" applyFont="1" applyFill="1" applyBorder="1" applyAlignment="1">
      <alignment horizontal="center" vertical="center" wrapText="1"/>
    </xf>
    <xf numFmtId="1" fontId="22" fillId="2" borderId="4" xfId="0" applyNumberFormat="1" applyFont="1" applyFill="1" applyBorder="1" applyAlignment="1">
      <alignment horizontal="center" vertical="center" wrapText="1"/>
    </xf>
    <xf numFmtId="1" fontId="22" fillId="2" borderId="5" xfId="0" applyNumberFormat="1" applyFont="1" applyFill="1" applyBorder="1" applyAlignment="1">
      <alignment horizontal="center" vertical="center" wrapText="1"/>
    </xf>
    <xf numFmtId="167" fontId="22" fillId="2" borderId="3" xfId="0" applyNumberFormat="1" applyFont="1" applyFill="1" applyBorder="1" applyAlignment="1">
      <alignment horizontal="center" vertical="center" wrapText="1"/>
    </xf>
    <xf numFmtId="167" fontId="22" fillId="2" borderId="4" xfId="0" applyNumberFormat="1" applyFont="1" applyFill="1" applyBorder="1" applyAlignment="1">
      <alignment horizontal="center" vertical="center" wrapText="1"/>
    </xf>
    <xf numFmtId="167" fontId="22" fillId="2" borderId="5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23" fillId="0" borderId="0" xfId="0" applyFont="1" applyAlignment="1">
      <alignment vertical="center"/>
    </xf>
    <xf numFmtId="168" fontId="0" fillId="0" borderId="0" xfId="0" applyNumberFormat="1"/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12" fillId="0" borderId="6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/>
    </xf>
    <xf numFmtId="0" fontId="19" fillId="0" borderId="6" xfId="0" applyFont="1" applyBorder="1" applyAlignment="1">
      <alignment horizontal="center" wrapText="1"/>
    </xf>
    <xf numFmtId="0" fontId="19" fillId="0" borderId="6" xfId="0" applyFont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133350</xdr:rowOff>
    </xdr:from>
    <xdr:to>
      <xdr:col>5</xdr:col>
      <xdr:colOff>246988</xdr:colOff>
      <xdr:row>22</xdr:row>
      <xdr:rowOff>170969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5A839-1EF6-46F3-9E99-38AD7890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62000"/>
          <a:ext cx="5295238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27</xdr:row>
      <xdr:rowOff>76200</xdr:rowOff>
    </xdr:from>
    <xdr:to>
      <xdr:col>6</xdr:col>
      <xdr:colOff>475476</xdr:colOff>
      <xdr:row>67</xdr:row>
      <xdr:rowOff>18105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622BE0-28EC-4897-8F5B-E4EFB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467350"/>
          <a:ext cx="6190476" cy="7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34</xdr:row>
      <xdr:rowOff>171450</xdr:rowOff>
    </xdr:from>
    <xdr:to>
      <xdr:col>18</xdr:col>
      <xdr:colOff>75381</xdr:colOff>
      <xdr:row>66</xdr:row>
      <xdr:rowOff>151640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4347C0-4A18-475E-BA08-4FF47346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0" y="6896100"/>
          <a:ext cx="6552381" cy="60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5</xdr:row>
      <xdr:rowOff>171450</xdr:rowOff>
    </xdr:from>
    <xdr:to>
      <xdr:col>13</xdr:col>
      <xdr:colOff>570500</xdr:colOff>
      <xdr:row>64</xdr:row>
      <xdr:rowOff>150997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DC9A7-90D6-441C-A495-480D10F5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123950"/>
          <a:ext cx="8000000" cy="11219047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6</xdr:row>
      <xdr:rowOff>38100</xdr:rowOff>
    </xdr:from>
    <xdr:to>
      <xdr:col>27</xdr:col>
      <xdr:colOff>379983</xdr:colOff>
      <xdr:row>66</xdr:row>
      <xdr:rowOff>170005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A90698-27D7-4FFF-B4FA-BB783433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5850" y="1181100"/>
          <a:ext cx="8133333" cy="115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5</xdr:row>
      <xdr:rowOff>190500</xdr:rowOff>
    </xdr:from>
    <xdr:to>
      <xdr:col>4</xdr:col>
      <xdr:colOff>151914</xdr:colOff>
      <xdr:row>18</xdr:row>
      <xdr:rowOff>94305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0F3F79-9E70-4824-93C7-2D29BD3F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1219200"/>
          <a:ext cx="3885714" cy="7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6</xdr:row>
      <xdr:rowOff>1981200</xdr:rowOff>
    </xdr:from>
    <xdr:to>
      <xdr:col>16</xdr:col>
      <xdr:colOff>475305</xdr:colOff>
      <xdr:row>16</xdr:row>
      <xdr:rowOff>113679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7FF436-BD96-48AC-95EA-DD8EDD624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3448050"/>
          <a:ext cx="7561905" cy="4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20</xdr:row>
      <xdr:rowOff>152400</xdr:rowOff>
    </xdr:from>
    <xdr:to>
      <xdr:col>4</xdr:col>
      <xdr:colOff>151909</xdr:colOff>
      <xdr:row>24</xdr:row>
      <xdr:rowOff>38019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CD0F9-7293-4F16-B55C-ADCC0002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5100" y="8763000"/>
          <a:ext cx="3923809" cy="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3</xdr:row>
      <xdr:rowOff>95250</xdr:rowOff>
    </xdr:from>
    <xdr:to>
      <xdr:col>9</xdr:col>
      <xdr:colOff>361293</xdr:colOff>
      <xdr:row>70</xdr:row>
      <xdr:rowOff>112702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56EF2-F816-422A-8F3C-5580EDA7F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666750"/>
          <a:ext cx="5257143" cy="12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9</xdr:row>
      <xdr:rowOff>523875</xdr:rowOff>
    </xdr:from>
    <xdr:to>
      <xdr:col>2</xdr:col>
      <xdr:colOff>3067050</xdr:colOff>
      <xdr:row>9</xdr:row>
      <xdr:rowOff>885825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201150" y="3133725"/>
          <a:ext cx="2990850" cy="3619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304800</xdr:colOff>
      <xdr:row>6</xdr:row>
      <xdr:rowOff>57150</xdr:rowOff>
    </xdr:from>
    <xdr:to>
      <xdr:col>15</xdr:col>
      <xdr:colOff>571009</xdr:colOff>
      <xdr:row>9</xdr:row>
      <xdr:rowOff>1295031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1A8CC-A212-4DE9-9D3A-59D930AF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0" y="1333500"/>
          <a:ext cx="3923809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</xdr:row>
      <xdr:rowOff>38100</xdr:rowOff>
    </xdr:from>
    <xdr:to>
      <xdr:col>8</xdr:col>
      <xdr:colOff>551505</xdr:colOff>
      <xdr:row>18</xdr:row>
      <xdr:rowOff>189879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99D99-34CA-44DE-9439-2CFAC8161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314450"/>
          <a:ext cx="7561905" cy="4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95250</xdr:rowOff>
    </xdr:from>
    <xdr:to>
      <xdr:col>11</xdr:col>
      <xdr:colOff>475662</xdr:colOff>
      <xdr:row>40</xdr:row>
      <xdr:rowOff>113512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9DC072-7781-48B8-99EA-2A57B452F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885950"/>
          <a:ext cx="4704762" cy="63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MV: 51706.2m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AV:</a:t>
          </a:r>
          <a:r>
            <a:rPr lang="en-US" sz="1100" baseline="0"/>
            <a:t>  57361.6m</a:t>
          </a:r>
          <a:r>
            <a:rPr lang="en-US" sz="1100"/>
            <a:t>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Unrecognized</a:t>
          </a:r>
          <a:r>
            <a:rPr lang="en-US" sz="1100" baseline="0"/>
            <a:t>:  -</a:t>
          </a:r>
          <a:r>
            <a:rPr lang="en-US"/>
            <a:t>5655.4m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</xdr:colOff>
      <xdr:row>1</xdr:row>
      <xdr:rowOff>114300</xdr:rowOff>
    </xdr:from>
    <xdr:to>
      <xdr:col>11</xdr:col>
      <xdr:colOff>418433</xdr:colOff>
      <xdr:row>10</xdr:row>
      <xdr:rowOff>151500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233FB6-1CCD-4707-8AA2-08111A855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04800"/>
          <a:ext cx="5333333" cy="7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11</xdr:col>
      <xdr:colOff>113650</xdr:colOff>
      <xdr:row>26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D08A3C-DA38-4F57-B564-16FDE005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8915400"/>
          <a:ext cx="5200000" cy="2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800100</xdr:rowOff>
    </xdr:from>
    <xdr:to>
      <xdr:col>11</xdr:col>
      <xdr:colOff>132698</xdr:colOff>
      <xdr:row>10</xdr:row>
      <xdr:rowOff>1181052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463ED8-484F-4A37-B03E-B86EE9A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3850" y="8153400"/>
          <a:ext cx="5219048" cy="3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4</xdr:row>
      <xdr:rowOff>19050</xdr:rowOff>
    </xdr:from>
    <xdr:to>
      <xdr:col>14</xdr:col>
      <xdr:colOff>323079</xdr:colOff>
      <xdr:row>47</xdr:row>
      <xdr:rowOff>75155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12A5AD-A9F2-4B05-BF9F-84FBF7E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781050"/>
          <a:ext cx="6171429" cy="83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</xdr:row>
      <xdr:rowOff>57150</xdr:rowOff>
    </xdr:from>
    <xdr:to>
      <xdr:col>13</xdr:col>
      <xdr:colOff>18390</xdr:colOff>
      <xdr:row>7</xdr:row>
      <xdr:rowOff>133079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97C8D-7047-4F15-AFFE-9E327310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6950" y="628650"/>
          <a:ext cx="5276190" cy="2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8</xdr:row>
      <xdr:rowOff>0</xdr:rowOff>
    </xdr:from>
    <xdr:to>
      <xdr:col>12</xdr:col>
      <xdr:colOff>589883</xdr:colOff>
      <xdr:row>11</xdr:row>
      <xdr:rowOff>18888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508683-03C7-4726-872A-4E5217A6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2857500"/>
          <a:ext cx="5333333" cy="1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76200</xdr:rowOff>
    </xdr:from>
    <xdr:to>
      <xdr:col>12</xdr:col>
      <xdr:colOff>532748</xdr:colOff>
      <xdr:row>18</xdr:row>
      <xdr:rowOff>95200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EEA20E-8860-456C-B135-AC4DA153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8850" y="4457700"/>
          <a:ext cx="5219048" cy="4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3</xdr:row>
      <xdr:rowOff>76200</xdr:rowOff>
    </xdr:from>
    <xdr:to>
      <xdr:col>16</xdr:col>
      <xdr:colOff>323067</xdr:colOff>
      <xdr:row>37</xdr:row>
      <xdr:rowOff>113443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0D0E2-86C7-40D5-A5E2-C70D5605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647700"/>
          <a:ext cx="6266667" cy="68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6</xdr:row>
      <xdr:rowOff>152400</xdr:rowOff>
    </xdr:from>
    <xdr:to>
      <xdr:col>5</xdr:col>
      <xdr:colOff>1847186</xdr:colOff>
      <xdr:row>7</xdr:row>
      <xdr:rowOff>456919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02335-3C6C-40B0-A5E4-60A0308A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2266950"/>
          <a:ext cx="5314286" cy="224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7</xdr:row>
      <xdr:rowOff>152400</xdr:rowOff>
    </xdr:from>
    <xdr:to>
      <xdr:col>7</xdr:col>
      <xdr:colOff>189826</xdr:colOff>
      <xdr:row>16</xdr:row>
      <xdr:rowOff>190281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542EB7-F665-43D7-BC96-3DD7E9905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4572000"/>
          <a:ext cx="5390476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1219200</xdr:colOff>
      <xdr:row>7</xdr:row>
      <xdr:rowOff>19050</xdr:rowOff>
    </xdr:from>
    <xdr:to>
      <xdr:col>3</xdr:col>
      <xdr:colOff>932807</xdr:colOff>
      <xdr:row>22</xdr:row>
      <xdr:rowOff>152026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4E8265-56AD-4CE7-9169-5501C8C4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438650"/>
          <a:ext cx="5142857" cy="29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19050</xdr:rowOff>
    </xdr:from>
    <xdr:to>
      <xdr:col>9</xdr:col>
      <xdr:colOff>475581</xdr:colOff>
      <xdr:row>21</xdr:row>
      <xdr:rowOff>171026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5BAEB-7304-4E28-BEF2-674062B9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5352381" cy="3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10</v>
      </c>
      <c r="B1" s="6" t="s">
        <v>11</v>
      </c>
    </row>
    <row r="2" spans="1:2" x14ac:dyDescent="0.25">
      <c r="A2" s="20" t="s">
        <v>12</v>
      </c>
      <c r="B2" s="19" t="s">
        <v>98</v>
      </c>
    </row>
    <row r="3" spans="1:2" x14ac:dyDescent="0.25">
      <c r="A3" s="20" t="s">
        <v>14</v>
      </c>
      <c r="B3" s="19" t="s">
        <v>13</v>
      </c>
    </row>
    <row r="4" spans="1:2" x14ac:dyDescent="0.25">
      <c r="A4" s="20" t="s">
        <v>16</v>
      </c>
      <c r="B4" s="19" t="s">
        <v>15</v>
      </c>
    </row>
    <row r="5" spans="1:2" x14ac:dyDescent="0.25">
      <c r="A5" s="20" t="s">
        <v>18</v>
      </c>
      <c r="B5" s="19" t="s">
        <v>17</v>
      </c>
    </row>
    <row r="6" spans="1:2" x14ac:dyDescent="0.25">
      <c r="A6" s="20" t="s">
        <v>20</v>
      </c>
      <c r="B6" s="19" t="s">
        <v>19</v>
      </c>
    </row>
    <row r="7" spans="1:2" x14ac:dyDescent="0.25">
      <c r="A7" s="20" t="s">
        <v>22</v>
      </c>
      <c r="B7" s="19" t="s">
        <v>21</v>
      </c>
    </row>
    <row r="8" spans="1:2" x14ac:dyDescent="0.25">
      <c r="A8" s="20" t="s">
        <v>24</v>
      </c>
      <c r="B8" s="19" t="s">
        <v>99</v>
      </c>
    </row>
    <row r="9" spans="1:2" x14ac:dyDescent="0.25">
      <c r="A9" s="20" t="s">
        <v>25</v>
      </c>
      <c r="B9" s="19" t="s">
        <v>23</v>
      </c>
    </row>
    <row r="10" spans="1:2" x14ac:dyDescent="0.25">
      <c r="A10" s="20" t="s">
        <v>27</v>
      </c>
      <c r="B10" s="19" t="s">
        <v>26</v>
      </c>
    </row>
    <row r="11" spans="1:2" x14ac:dyDescent="0.25">
      <c r="A11" s="20" t="s">
        <v>29</v>
      </c>
      <c r="B11" s="19" t="s">
        <v>28</v>
      </c>
    </row>
    <row r="12" spans="1:2" x14ac:dyDescent="0.25">
      <c r="A12" s="20" t="s">
        <v>30</v>
      </c>
      <c r="B12" s="19" t="s">
        <v>31</v>
      </c>
    </row>
    <row r="13" spans="1:2" x14ac:dyDescent="0.25">
      <c r="A13" s="20" t="s">
        <v>32</v>
      </c>
      <c r="B13" s="19" t="s">
        <v>33</v>
      </c>
    </row>
    <row r="14" spans="1:2" x14ac:dyDescent="0.25">
      <c r="A14" s="20" t="s">
        <v>34</v>
      </c>
      <c r="B14" s="19" t="s">
        <v>100</v>
      </c>
    </row>
    <row r="15" spans="1:2" x14ac:dyDescent="0.25">
      <c r="A15" s="20" t="s">
        <v>35</v>
      </c>
      <c r="B15" s="19" t="s">
        <v>101</v>
      </c>
    </row>
    <row r="16" spans="1:2" x14ac:dyDescent="0.25">
      <c r="A16" s="20" t="s">
        <v>37</v>
      </c>
      <c r="B16" s="19" t="s">
        <v>36</v>
      </c>
    </row>
    <row r="17" spans="1:2" x14ac:dyDescent="0.25">
      <c r="A17" s="20" t="s">
        <v>39</v>
      </c>
      <c r="B17" s="19" t="s">
        <v>38</v>
      </c>
    </row>
    <row r="18" spans="1:2" x14ac:dyDescent="0.25">
      <c r="A18" s="20" t="s">
        <v>41</v>
      </c>
      <c r="B18" s="19" t="s">
        <v>40</v>
      </c>
    </row>
    <row r="19" spans="1:2" x14ac:dyDescent="0.25">
      <c r="A19" s="20" t="s">
        <v>102</v>
      </c>
      <c r="B19" s="19" t="s">
        <v>42</v>
      </c>
    </row>
    <row r="20" spans="1:2" x14ac:dyDescent="0.25">
      <c r="A20" s="20" t="s">
        <v>103</v>
      </c>
      <c r="B20" s="19" t="s">
        <v>104</v>
      </c>
    </row>
    <row r="21" spans="1:2" x14ac:dyDescent="0.25">
      <c r="A21" s="20" t="s">
        <v>105</v>
      </c>
      <c r="B21" s="19" t="s">
        <v>106</v>
      </c>
    </row>
    <row r="22" spans="1:2" x14ac:dyDescent="0.25">
      <c r="A22" s="20" t="s">
        <v>107</v>
      </c>
      <c r="B22" s="19" t="s">
        <v>108</v>
      </c>
    </row>
    <row r="23" spans="1:2" x14ac:dyDescent="0.25">
      <c r="A23" s="20" t="s">
        <v>109</v>
      </c>
      <c r="B23" s="19" t="s">
        <v>110</v>
      </c>
    </row>
    <row r="24" spans="1:2" x14ac:dyDescent="0.25">
      <c r="A24" s="20" t="s">
        <v>111</v>
      </c>
      <c r="B24" s="19" t="s">
        <v>112</v>
      </c>
    </row>
  </sheetData>
  <hyperlinks>
    <hyperlink ref="B2" location="'Tier.param'!A1" display="Tier.param"/>
    <hyperlink ref="B3" location="'Overview'!A1" display="Overview"/>
    <hyperlink ref="B4" location="'FundingPolicy'!A1" display="FundingPolicy"/>
    <hyperlink ref="B5" location="'Assumptions'!A1" display="Assumptions"/>
    <hyperlink ref="B6" location="'SalaryGrowth'!A1" display="SalaryGrowth"/>
    <hyperlink ref="B7" location="'Init_amort'!A1" display="Init_amort"/>
    <hyperlink ref="B8" location="'Init_unrecReturn'!A1" display="Init_unrecReturn"/>
    <hyperlink ref="B9" location="'External_Fund'!A1" display="External_Fund"/>
    <hyperlink ref="B10" location="'Ret_sum'!A1" display="Ret_sum"/>
    <hyperlink ref="B11" location="'Ret_dec'!A1" display="Ret_dec"/>
    <hyperlink ref="B12" location="'Ret_bfactor'!A1" display="Ret_bfactor"/>
    <hyperlink ref="B13" location="'Term_sum'!A1" display="Term_sum"/>
    <hyperlink ref="B14" location="'Term_dec1'!A1" display="Term_dec1"/>
    <hyperlink ref="B15" location="'Term_dec2'!A1" display="Term_dec2"/>
    <hyperlink ref="B16" location="'Disb_sum'!A1" display="Disb_sum"/>
    <hyperlink ref="B17" location="'Disb_dec'!A1" display="Disb_dec"/>
    <hyperlink ref="B18" location="'Death_sum'!A1" display="Death_sum"/>
    <hyperlink ref="B19" location="'Death_dec'!A1" display="Death_dec"/>
    <hyperlink ref="B20" location="'DROP cashflow'!A1" display="DROP cashflow"/>
    <hyperlink ref="B21" location="'GASB_cashflow'!A1" display="GASB_cashflow"/>
    <hyperlink ref="B22" location="'Fiscal'!A1" display="Fiscal"/>
    <hyperlink ref="B23" location="'Fiscal2'!A1" display="Fiscal2"/>
    <hyperlink ref="B24" location="'Fiscal3'!A1" display="Fiscal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>
      <selection activeCell="D17" sqref="D17"/>
    </sheetView>
  </sheetViews>
  <sheetFormatPr defaultRowHeight="15" x14ac:dyDescent="0.25"/>
  <cols>
    <col min="7" max="7" width="13.7109375" customWidth="1"/>
    <col min="9" max="9" width="16" customWidth="1"/>
    <col min="11" max="11" width="16" customWidth="1"/>
  </cols>
  <sheetData>
    <row r="1" spans="1:12" x14ac:dyDescent="0.25">
      <c r="A1" s="19" t="s">
        <v>9</v>
      </c>
    </row>
    <row r="2" spans="1:12" x14ac:dyDescent="0.25">
      <c r="A2" s="30" t="s">
        <v>50</v>
      </c>
      <c r="B2" s="30" t="s">
        <v>192</v>
      </c>
    </row>
    <row r="3" spans="1:12" x14ac:dyDescent="0.25">
      <c r="A3" s="30" t="s">
        <v>51</v>
      </c>
      <c r="B3" s="30" t="s">
        <v>206</v>
      </c>
    </row>
    <row r="6" spans="1:12" x14ac:dyDescent="0.25">
      <c r="C6" s="36" t="s">
        <v>58</v>
      </c>
      <c r="D6" s="36" t="s">
        <v>201</v>
      </c>
      <c r="E6" s="38" t="s">
        <v>59</v>
      </c>
      <c r="F6" s="38" t="s">
        <v>60</v>
      </c>
      <c r="G6" s="38" t="s">
        <v>61</v>
      </c>
      <c r="H6" s="38" t="s">
        <v>64</v>
      </c>
      <c r="I6" s="38" t="s">
        <v>66</v>
      </c>
      <c r="J6" s="38" t="s">
        <v>63</v>
      </c>
      <c r="K6" s="38" t="s">
        <v>62</v>
      </c>
      <c r="L6" s="38" t="s">
        <v>207</v>
      </c>
    </row>
    <row r="7" spans="1:12" x14ac:dyDescent="0.25">
      <c r="C7" s="36" t="s">
        <v>202</v>
      </c>
      <c r="D7" s="36">
        <v>0</v>
      </c>
      <c r="E7" s="38">
        <v>20</v>
      </c>
      <c r="F7" s="38">
        <v>0</v>
      </c>
      <c r="G7" s="52">
        <v>3</v>
      </c>
      <c r="H7" s="38">
        <v>1</v>
      </c>
      <c r="I7" s="38">
        <v>1</v>
      </c>
      <c r="J7" s="38">
        <v>62</v>
      </c>
      <c r="K7" s="38">
        <v>5</v>
      </c>
      <c r="L7" s="38">
        <v>7.4999999999999997E-2</v>
      </c>
    </row>
    <row r="8" spans="1:12" x14ac:dyDescent="0.25">
      <c r="C8" s="36" t="s">
        <v>203</v>
      </c>
      <c r="D8" s="36">
        <v>0</v>
      </c>
      <c r="E8" s="38">
        <v>20</v>
      </c>
      <c r="F8" s="38">
        <v>0</v>
      </c>
      <c r="G8" s="52">
        <v>3</v>
      </c>
      <c r="H8" s="52">
        <v>1</v>
      </c>
      <c r="I8" s="52">
        <v>1</v>
      </c>
      <c r="J8" s="38">
        <v>65</v>
      </c>
      <c r="K8" s="38">
        <v>10</v>
      </c>
      <c r="L8" s="38">
        <v>7.4999999999999997E-2</v>
      </c>
    </row>
    <row r="9" spans="1:12" x14ac:dyDescent="0.25">
      <c r="C9" s="36" t="s">
        <v>204</v>
      </c>
      <c r="D9" s="36">
        <v>0</v>
      </c>
      <c r="E9" s="52">
        <v>20</v>
      </c>
      <c r="F9" s="52">
        <v>0</v>
      </c>
      <c r="G9" s="52">
        <v>3</v>
      </c>
      <c r="H9" s="52">
        <v>1</v>
      </c>
      <c r="I9" s="52">
        <v>1</v>
      </c>
      <c r="J9" s="52">
        <v>65</v>
      </c>
      <c r="K9" s="52">
        <v>10</v>
      </c>
      <c r="L9" s="52">
        <v>0.10299999999999999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73"/>
  <sheetViews>
    <sheetView topLeftCell="A37" workbookViewId="0">
      <selection activeCell="F79" sqref="F79"/>
    </sheetView>
  </sheetViews>
  <sheetFormatPr defaultRowHeight="15" x14ac:dyDescent="0.25"/>
  <cols>
    <col min="1" max="1" width="24.28515625" customWidth="1"/>
    <col min="2" max="2" width="15.42578125" customWidth="1"/>
    <col min="3" max="3" width="18.5703125" customWidth="1"/>
    <col min="4" max="4" width="12.28515625" customWidth="1"/>
    <col min="5" max="5" width="12" customWidth="1"/>
  </cols>
  <sheetData>
    <row r="1" spans="1:2" ht="34.5" customHeight="1" x14ac:dyDescent="0.25">
      <c r="A1" s="1" t="s">
        <v>56</v>
      </c>
      <c r="B1" s="3" t="s">
        <v>114</v>
      </c>
    </row>
    <row r="2" spans="1:2" x14ac:dyDescent="0.25">
      <c r="A2" s="1"/>
      <c r="B2" s="5"/>
    </row>
    <row r="70" spans="1:6" x14ac:dyDescent="0.25">
      <c r="B70" t="s">
        <v>196</v>
      </c>
      <c r="C70" t="s">
        <v>197</v>
      </c>
      <c r="D70" t="s">
        <v>198</v>
      </c>
      <c r="E70" t="s">
        <v>199</v>
      </c>
      <c r="F70" t="s">
        <v>200</v>
      </c>
    </row>
    <row r="71" spans="1:6" x14ac:dyDescent="0.25">
      <c r="A71" t="s">
        <v>193</v>
      </c>
      <c r="B71">
        <f>3974+207425</f>
        <v>211399</v>
      </c>
      <c r="C71" s="49">
        <f>1000*(188002+11204863)/B71</f>
        <v>53892.709993897792</v>
      </c>
      <c r="D71" s="95">
        <f>(3974*51.2+207425*46.6)/B71</f>
        <v>46.686473445948188</v>
      </c>
      <c r="E71" s="95">
        <f>(3974*17.8+207425*13.3)/B71</f>
        <v>13.384593588427572</v>
      </c>
      <c r="F71">
        <f>(3004+151546)/(3004+151546+970+55879)</f>
        <v>0.73108198241240496</v>
      </c>
    </row>
    <row r="72" spans="1:6" x14ac:dyDescent="0.25">
      <c r="A72" t="s">
        <v>194</v>
      </c>
      <c r="B72">
        <v>41189</v>
      </c>
      <c r="C72" s="49">
        <f>1000*1033264/B72</f>
        <v>25085.920998324797</v>
      </c>
      <c r="D72">
        <v>37.4</v>
      </c>
      <c r="E72">
        <v>1.3</v>
      </c>
      <c r="F72">
        <f>29058/(29058+12131)</f>
        <v>0.70547961834470363</v>
      </c>
    </row>
    <row r="73" spans="1:6" x14ac:dyDescent="0.25">
      <c r="A73" t="s">
        <v>195</v>
      </c>
      <c r="B73">
        <v>7280</v>
      </c>
      <c r="C73" s="49">
        <f>1000*252084/B73</f>
        <v>34626.923076923078</v>
      </c>
      <c r="D73">
        <v>36.299999999999997</v>
      </c>
      <c r="E73">
        <v>1.7</v>
      </c>
      <c r="F73">
        <f>5115/(2165+5115)</f>
        <v>0.70260989010989006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49" workbookViewId="0">
      <selection activeCell="AC43" sqref="AC43"/>
    </sheetView>
  </sheetViews>
  <sheetFormatPr defaultRowHeight="15" x14ac:dyDescent="0.25"/>
  <sheetData>
    <row r="1" spans="1:1" x14ac:dyDescent="0.25">
      <c r="A1" s="19" t="s">
        <v>9</v>
      </c>
    </row>
    <row r="3" spans="1:1" x14ac:dyDescent="0.25">
      <c r="A3" t="s">
        <v>115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"/>
  <sheetViews>
    <sheetView topLeftCell="B4" workbookViewId="0">
      <selection activeCell="G10" sqref="G10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19" t="s">
        <v>9</v>
      </c>
    </row>
    <row r="3" spans="1:3" x14ac:dyDescent="0.25">
      <c r="A3" t="s">
        <v>116</v>
      </c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9" t="s">
        <v>5</v>
      </c>
      <c r="B5" t="s">
        <v>43</v>
      </c>
    </row>
    <row r="6" spans="1:3" ht="34.5" customHeight="1" x14ac:dyDescent="0.25">
      <c r="A6" s="9" t="s">
        <v>3</v>
      </c>
      <c r="B6" s="3" t="s">
        <v>117</v>
      </c>
    </row>
    <row r="7" spans="1:3" ht="171" customHeight="1" x14ac:dyDescent="0.25">
      <c r="A7" s="23" t="s">
        <v>4</v>
      </c>
      <c r="B7" s="3" t="s">
        <v>118</v>
      </c>
      <c r="C7" s="4"/>
    </row>
    <row r="8" spans="1:3" ht="156" customHeight="1" x14ac:dyDescent="0.25">
      <c r="A8" s="1" t="s">
        <v>2</v>
      </c>
      <c r="B8" s="26" t="s">
        <v>121</v>
      </c>
      <c r="C8" s="12"/>
    </row>
    <row r="9" spans="1:3" ht="106.5" customHeight="1" x14ac:dyDescent="0.25">
      <c r="A9" s="68" t="s">
        <v>119</v>
      </c>
      <c r="B9" s="26" t="s">
        <v>120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31" workbookViewId="0">
      <selection activeCell="L43" sqref="L43"/>
    </sheetView>
  </sheetViews>
  <sheetFormatPr defaultRowHeight="15" x14ac:dyDescent="0.25"/>
  <sheetData>
    <row r="1" spans="1:1" x14ac:dyDescent="0.25">
      <c r="A1" s="19" t="s">
        <v>9</v>
      </c>
    </row>
    <row r="3" spans="1:1" x14ac:dyDescent="0.25">
      <c r="A3" t="s">
        <v>122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"/>
  <sheetViews>
    <sheetView tabSelected="1" topLeftCell="C1" workbookViewId="0">
      <selection activeCell="E23" sqref="E23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19" t="s">
        <v>9</v>
      </c>
    </row>
    <row r="2" spans="1:3" x14ac:dyDescent="0.25">
      <c r="A2" s="19"/>
    </row>
    <row r="3" spans="1:3" x14ac:dyDescent="0.25">
      <c r="A3" s="19"/>
    </row>
    <row r="4" spans="1:3" x14ac:dyDescent="0.25">
      <c r="C4" s="6" t="s">
        <v>7</v>
      </c>
    </row>
    <row r="5" spans="1:3" ht="25.5" customHeight="1" x14ac:dyDescent="0.25">
      <c r="A5" s="8" t="s">
        <v>6</v>
      </c>
      <c r="B5" s="13">
        <v>7.4999999999999997E-2</v>
      </c>
    </row>
    <row r="6" spans="1:3" x14ac:dyDescent="0.25">
      <c r="A6" s="6"/>
    </row>
    <row r="7" spans="1:3" ht="105" customHeight="1" x14ac:dyDescent="0.25">
      <c r="A7" s="10" t="s">
        <v>44</v>
      </c>
      <c r="B7" s="3" t="s">
        <v>55</v>
      </c>
    </row>
    <row r="10" spans="1:3" ht="124.5" customHeight="1" x14ac:dyDescent="0.25">
      <c r="A10" s="11" t="s">
        <v>8</v>
      </c>
      <c r="B10" s="3" t="s">
        <v>57</v>
      </c>
    </row>
    <row r="12" spans="1:3" x14ac:dyDescent="0.25">
      <c r="A12" s="27" t="s">
        <v>45</v>
      </c>
      <c r="B12" s="27" t="s">
        <v>46</v>
      </c>
    </row>
    <row r="13" spans="1:3" x14ac:dyDescent="0.25">
      <c r="A13" s="6"/>
      <c r="C13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62"/>
  <sheetViews>
    <sheetView workbookViewId="0">
      <selection activeCell="B3" sqref="B3"/>
    </sheetView>
  </sheetViews>
  <sheetFormatPr defaultRowHeight="15" x14ac:dyDescent="0.25"/>
  <cols>
    <col min="1" max="1" width="19.140625" customWidth="1"/>
    <col min="2" max="2" width="17.42578125" customWidth="1"/>
  </cols>
  <sheetData>
    <row r="1" spans="1:5" x14ac:dyDescent="0.25">
      <c r="A1" s="19" t="s">
        <v>9</v>
      </c>
    </row>
    <row r="2" spans="1:5" x14ac:dyDescent="0.25">
      <c r="A2" s="30" t="s">
        <v>50</v>
      </c>
      <c r="B2" s="30" t="s">
        <v>52</v>
      </c>
    </row>
    <row r="3" spans="1:5" x14ac:dyDescent="0.25">
      <c r="A3" s="30" t="s">
        <v>51</v>
      </c>
      <c r="B3" s="30" t="s">
        <v>205</v>
      </c>
    </row>
    <row r="5" spans="1:5" ht="51" x14ac:dyDescent="0.25">
      <c r="A5" s="28" t="s">
        <v>47</v>
      </c>
      <c r="B5" s="29" t="s">
        <v>48</v>
      </c>
    </row>
    <row r="6" spans="1:5" x14ac:dyDescent="0.25">
      <c r="A6" s="31" t="s">
        <v>53</v>
      </c>
      <c r="B6" s="31" t="s">
        <v>49</v>
      </c>
    </row>
    <row r="7" spans="1:5" x14ac:dyDescent="0.25">
      <c r="A7" s="32">
        <v>19</v>
      </c>
      <c r="B7" s="69">
        <v>0.10249999999999999</v>
      </c>
      <c r="E7" t="s">
        <v>123</v>
      </c>
    </row>
    <row r="8" spans="1:5" x14ac:dyDescent="0.25">
      <c r="A8" s="33">
        <v>20</v>
      </c>
      <c r="B8" s="70">
        <v>0.10249999999999999</v>
      </c>
    </row>
    <row r="9" spans="1:5" x14ac:dyDescent="0.25">
      <c r="A9" s="33">
        <v>21</v>
      </c>
      <c r="B9" s="70">
        <v>0.10050000000000001</v>
      </c>
    </row>
    <row r="10" spans="1:5" x14ac:dyDescent="0.25">
      <c r="A10" s="33">
        <v>22</v>
      </c>
      <c r="B10" s="70">
        <v>9.849999999999999E-2</v>
      </c>
    </row>
    <row r="11" spans="1:5" x14ac:dyDescent="0.25">
      <c r="A11" s="33">
        <v>23</v>
      </c>
      <c r="B11" s="70">
        <v>9.6500000000000002E-2</v>
      </c>
    </row>
    <row r="12" spans="1:5" x14ac:dyDescent="0.25">
      <c r="A12" s="33">
        <v>24</v>
      </c>
      <c r="B12" s="70">
        <v>9.4499999999999987E-2</v>
      </c>
    </row>
    <row r="13" spans="1:5" x14ac:dyDescent="0.25">
      <c r="A13" s="33">
        <v>25</v>
      </c>
      <c r="B13" s="70">
        <v>9.2499999999999999E-2</v>
      </c>
    </row>
    <row r="14" spans="1:5" x14ac:dyDescent="0.25">
      <c r="A14" s="33">
        <v>26</v>
      </c>
      <c r="B14" s="70">
        <v>8.9499999999999996E-2</v>
      </c>
    </row>
    <row r="15" spans="1:5" x14ac:dyDescent="0.25">
      <c r="A15" s="33">
        <v>27</v>
      </c>
      <c r="B15" s="70">
        <v>8.6500000000000007E-2</v>
      </c>
    </row>
    <row r="16" spans="1:5" x14ac:dyDescent="0.25">
      <c r="A16" s="33">
        <v>28</v>
      </c>
      <c r="B16" s="70">
        <v>8.3499999999999991E-2</v>
      </c>
    </row>
    <row r="17" spans="1:2" x14ac:dyDescent="0.25">
      <c r="A17" s="33">
        <v>29</v>
      </c>
      <c r="B17" s="70">
        <v>8.0500000000000002E-2</v>
      </c>
    </row>
    <row r="18" spans="1:2" x14ac:dyDescent="0.25">
      <c r="A18" s="33">
        <v>30</v>
      </c>
      <c r="B18" s="70">
        <v>7.7499999999999999E-2</v>
      </c>
    </row>
    <row r="19" spans="1:2" x14ac:dyDescent="0.25">
      <c r="A19" s="33">
        <v>31</v>
      </c>
      <c r="B19" s="70">
        <v>7.5499999999999998E-2</v>
      </c>
    </row>
    <row r="20" spans="1:2" x14ac:dyDescent="0.25">
      <c r="A20" s="33">
        <v>32</v>
      </c>
      <c r="B20" s="70">
        <v>7.3499999999999996E-2</v>
      </c>
    </row>
    <row r="21" spans="1:2" x14ac:dyDescent="0.25">
      <c r="A21" s="33">
        <v>33</v>
      </c>
      <c r="B21" s="70">
        <v>7.1500000000000008E-2</v>
      </c>
    </row>
    <row r="22" spans="1:2" x14ac:dyDescent="0.25">
      <c r="A22" s="33">
        <v>34</v>
      </c>
      <c r="B22" s="70">
        <v>6.9500000000000006E-2</v>
      </c>
    </row>
    <row r="23" spans="1:2" x14ac:dyDescent="0.25">
      <c r="A23" s="33">
        <v>35</v>
      </c>
      <c r="B23" s="70">
        <v>6.7500000000000004E-2</v>
      </c>
    </row>
    <row r="24" spans="1:2" x14ac:dyDescent="0.25">
      <c r="A24" s="33">
        <v>36</v>
      </c>
      <c r="B24" s="70">
        <v>6.5500000000000003E-2</v>
      </c>
    </row>
    <row r="25" spans="1:2" x14ac:dyDescent="0.25">
      <c r="A25" s="33">
        <v>37</v>
      </c>
      <c r="B25" s="70">
        <v>6.3500000000000001E-2</v>
      </c>
    </row>
    <row r="26" spans="1:2" x14ac:dyDescent="0.25">
      <c r="A26" s="33">
        <v>38</v>
      </c>
      <c r="B26" s="70">
        <v>6.1500000000000006E-2</v>
      </c>
    </row>
    <row r="27" spans="1:2" x14ac:dyDescent="0.25">
      <c r="A27" s="33">
        <v>39</v>
      </c>
      <c r="B27" s="70">
        <v>5.9500000000000004E-2</v>
      </c>
    </row>
    <row r="28" spans="1:2" x14ac:dyDescent="0.25">
      <c r="A28" s="33">
        <v>40</v>
      </c>
      <c r="B28" s="70">
        <v>5.7500000000000002E-2</v>
      </c>
    </row>
    <row r="29" spans="1:2" x14ac:dyDescent="0.25">
      <c r="A29" s="33">
        <v>41</v>
      </c>
      <c r="B29" s="70">
        <v>5.5500000000000001E-2</v>
      </c>
    </row>
    <row r="30" spans="1:2" x14ac:dyDescent="0.25">
      <c r="A30" s="33">
        <v>42</v>
      </c>
      <c r="B30" s="70">
        <v>5.3499999999999999E-2</v>
      </c>
    </row>
    <row r="31" spans="1:2" x14ac:dyDescent="0.25">
      <c r="A31" s="33">
        <v>43</v>
      </c>
      <c r="B31" s="70">
        <v>5.1500000000000004E-2</v>
      </c>
    </row>
    <row r="32" spans="1:2" x14ac:dyDescent="0.25">
      <c r="A32" s="33">
        <v>44</v>
      </c>
      <c r="B32" s="70">
        <v>4.9500000000000002E-2</v>
      </c>
    </row>
    <row r="33" spans="1:2" x14ac:dyDescent="0.25">
      <c r="A33" s="33">
        <v>45</v>
      </c>
      <c r="B33" s="70">
        <v>4.7500000000000001E-2</v>
      </c>
    </row>
    <row r="34" spans="1:2" x14ac:dyDescent="0.25">
      <c r="A34" s="33">
        <v>46</v>
      </c>
      <c r="B34" s="71">
        <v>4.5499999999999999E-2</v>
      </c>
    </row>
    <row r="35" spans="1:2" x14ac:dyDescent="0.25">
      <c r="A35" s="33">
        <v>47</v>
      </c>
      <c r="B35" s="69">
        <v>4.3499999999999997E-2</v>
      </c>
    </row>
    <row r="36" spans="1:2" x14ac:dyDescent="0.25">
      <c r="A36" s="33">
        <v>48</v>
      </c>
      <c r="B36" s="70">
        <v>4.1500000000000002E-2</v>
      </c>
    </row>
    <row r="37" spans="1:2" x14ac:dyDescent="0.25">
      <c r="A37" s="33">
        <v>49</v>
      </c>
      <c r="B37" s="70">
        <v>3.95E-2</v>
      </c>
    </row>
    <row r="38" spans="1:2" x14ac:dyDescent="0.25">
      <c r="A38" s="33">
        <v>50</v>
      </c>
      <c r="B38" s="70">
        <v>3.7499999999999999E-2</v>
      </c>
    </row>
    <row r="39" spans="1:2" x14ac:dyDescent="0.25">
      <c r="A39" s="33">
        <v>51</v>
      </c>
      <c r="B39" s="70">
        <v>3.6499999999999998E-2</v>
      </c>
    </row>
    <row r="40" spans="1:2" x14ac:dyDescent="0.25">
      <c r="A40" s="33">
        <v>52</v>
      </c>
      <c r="B40" s="70">
        <v>3.5499999999999997E-2</v>
      </c>
    </row>
    <row r="41" spans="1:2" x14ac:dyDescent="0.25">
      <c r="A41" s="33">
        <v>53</v>
      </c>
      <c r="B41" s="70">
        <v>3.4500000000000003E-2</v>
      </c>
    </row>
    <row r="42" spans="1:2" x14ac:dyDescent="0.25">
      <c r="A42" s="33">
        <v>54</v>
      </c>
      <c r="B42" s="70">
        <v>3.3500000000000002E-2</v>
      </c>
    </row>
    <row r="43" spans="1:2" x14ac:dyDescent="0.25">
      <c r="A43" s="33">
        <v>55</v>
      </c>
      <c r="B43" s="70">
        <v>3.2500000000000001E-2</v>
      </c>
    </row>
    <row r="44" spans="1:2" x14ac:dyDescent="0.25">
      <c r="A44" s="33">
        <v>56</v>
      </c>
      <c r="B44" s="70">
        <v>3.2500000000000001E-2</v>
      </c>
    </row>
    <row r="45" spans="1:2" x14ac:dyDescent="0.25">
      <c r="A45" s="33">
        <v>57</v>
      </c>
      <c r="B45" s="70">
        <v>3.2500000000000001E-2</v>
      </c>
    </row>
    <row r="46" spans="1:2" x14ac:dyDescent="0.25">
      <c r="A46" s="33">
        <v>58</v>
      </c>
      <c r="B46" s="70">
        <v>3.2500000000000001E-2</v>
      </c>
    </row>
    <row r="47" spans="1:2" x14ac:dyDescent="0.25">
      <c r="A47" s="33">
        <v>59</v>
      </c>
      <c r="B47" s="70">
        <v>3.2500000000000001E-2</v>
      </c>
    </row>
    <row r="48" spans="1:2" x14ac:dyDescent="0.25">
      <c r="A48" s="33">
        <v>60</v>
      </c>
      <c r="B48" s="70">
        <v>3.2500000000000001E-2</v>
      </c>
    </row>
    <row r="49" spans="1:2" x14ac:dyDescent="0.25">
      <c r="A49" s="33">
        <v>61</v>
      </c>
      <c r="B49" s="70">
        <v>3.2500000000000001E-2</v>
      </c>
    </row>
    <row r="50" spans="1:2" x14ac:dyDescent="0.25">
      <c r="A50" s="33">
        <v>62</v>
      </c>
      <c r="B50" s="70">
        <v>3.2500000000000001E-2</v>
      </c>
    </row>
    <row r="51" spans="1:2" x14ac:dyDescent="0.25">
      <c r="A51" s="33">
        <v>63</v>
      </c>
      <c r="B51" s="70">
        <v>3.2500000000000001E-2</v>
      </c>
    </row>
    <row r="52" spans="1:2" x14ac:dyDescent="0.25">
      <c r="A52" s="33">
        <v>64</v>
      </c>
      <c r="B52" s="70">
        <v>3.2500000000000001E-2</v>
      </c>
    </row>
    <row r="53" spans="1:2" x14ac:dyDescent="0.25">
      <c r="A53" s="33">
        <v>65</v>
      </c>
      <c r="B53" s="70">
        <v>3.2500000000000001E-2</v>
      </c>
    </row>
    <row r="54" spans="1:2" x14ac:dyDescent="0.25">
      <c r="A54" s="33">
        <v>66</v>
      </c>
      <c r="B54" s="70">
        <v>3.2500000000000001E-2</v>
      </c>
    </row>
    <row r="55" spans="1:2" x14ac:dyDescent="0.25">
      <c r="A55" s="33">
        <v>67</v>
      </c>
      <c r="B55" s="70">
        <v>3.2500000000000001E-2</v>
      </c>
    </row>
    <row r="56" spans="1:2" x14ac:dyDescent="0.25">
      <c r="A56" s="33">
        <v>68</v>
      </c>
      <c r="B56" s="70">
        <v>3.2500000000000001E-2</v>
      </c>
    </row>
    <row r="57" spans="1:2" x14ac:dyDescent="0.25">
      <c r="A57" s="33">
        <v>69</v>
      </c>
      <c r="B57" s="70">
        <v>3.2500000000000001E-2</v>
      </c>
    </row>
    <row r="58" spans="1:2" x14ac:dyDescent="0.25">
      <c r="A58" s="33">
        <v>70</v>
      </c>
      <c r="B58" s="70">
        <v>3.2500000000000001E-2</v>
      </c>
    </row>
    <row r="59" spans="1:2" x14ac:dyDescent="0.25">
      <c r="A59" s="33">
        <v>71</v>
      </c>
      <c r="B59" s="70">
        <v>3.2500000000000001E-2</v>
      </c>
    </row>
    <row r="60" spans="1:2" x14ac:dyDescent="0.25">
      <c r="A60" s="33">
        <v>72</v>
      </c>
      <c r="B60" s="70">
        <v>3.2500000000000001E-2</v>
      </c>
    </row>
    <row r="61" spans="1:2" x14ac:dyDescent="0.25">
      <c r="A61" s="33">
        <v>73</v>
      </c>
      <c r="B61" s="70">
        <v>3.2500000000000001E-2</v>
      </c>
    </row>
    <row r="62" spans="1:2" x14ac:dyDescent="0.25">
      <c r="A62" s="33">
        <v>74</v>
      </c>
      <c r="B62" s="70">
        <v>3.2500000000000001E-2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7"/>
  <sheetViews>
    <sheetView workbookViewId="0">
      <selection activeCell="D33" sqref="D33"/>
    </sheetView>
  </sheetViews>
  <sheetFormatPr defaultRowHeight="15" x14ac:dyDescent="0.25"/>
  <cols>
    <col min="1" max="1" width="18.85546875" customWidth="1"/>
    <col min="2" max="2" width="32.28515625" customWidth="1"/>
    <col min="3" max="3" width="32.28515625" style="24" customWidth="1"/>
    <col min="4" max="4" width="32.28515625" style="57" customWidth="1"/>
    <col min="5" max="5" width="32.28515625" style="53" customWidth="1"/>
    <col min="6" max="6" width="32.28515625" style="62" customWidth="1"/>
    <col min="7" max="7" width="32.28515625" style="53" customWidth="1"/>
    <col min="8" max="8" width="32.28515625" style="65" customWidth="1"/>
    <col min="9" max="9" width="15.7109375" customWidth="1"/>
    <col min="15" max="19" width="14.5703125" customWidth="1"/>
  </cols>
  <sheetData>
    <row r="1" spans="1:9" x14ac:dyDescent="0.25">
      <c r="A1" s="19" t="s">
        <v>9</v>
      </c>
    </row>
    <row r="2" spans="1:9" x14ac:dyDescent="0.25">
      <c r="A2" s="30" t="s">
        <v>50</v>
      </c>
      <c r="B2" s="30" t="s">
        <v>54</v>
      </c>
    </row>
    <row r="3" spans="1:9" x14ac:dyDescent="0.25">
      <c r="A3" s="30" t="s">
        <v>51</v>
      </c>
      <c r="B3" s="30" t="s">
        <v>97</v>
      </c>
      <c r="F3" s="54"/>
    </row>
    <row r="4" spans="1:9" x14ac:dyDescent="0.25">
      <c r="A4" t="s">
        <v>67</v>
      </c>
      <c r="B4" t="s">
        <v>76</v>
      </c>
    </row>
    <row r="5" spans="1:9" x14ac:dyDescent="0.25">
      <c r="B5" s="17"/>
    </row>
    <row r="6" spans="1:9" ht="30.75" customHeight="1" x14ac:dyDescent="0.25">
      <c r="A6" s="42" t="s">
        <v>74</v>
      </c>
      <c r="B6" s="40" t="s">
        <v>68</v>
      </c>
      <c r="C6" s="41" t="s">
        <v>69</v>
      </c>
      <c r="D6" s="55" t="s">
        <v>70</v>
      </c>
      <c r="E6" s="43" t="s">
        <v>71</v>
      </c>
      <c r="F6" s="63" t="s">
        <v>72</v>
      </c>
      <c r="G6" s="43" t="s">
        <v>73</v>
      </c>
      <c r="H6" s="66" t="s">
        <v>75</v>
      </c>
    </row>
    <row r="7" spans="1:9" ht="30.75" customHeight="1" x14ac:dyDescent="0.25">
      <c r="A7" s="42" t="s">
        <v>58</v>
      </c>
      <c r="B7" s="44" t="s">
        <v>77</v>
      </c>
      <c r="C7" s="45" t="s">
        <v>78</v>
      </c>
      <c r="D7" s="56" t="s">
        <v>79</v>
      </c>
      <c r="E7" s="46" t="s">
        <v>80</v>
      </c>
      <c r="F7" s="64" t="s">
        <v>81</v>
      </c>
      <c r="G7" s="46" t="s">
        <v>82</v>
      </c>
      <c r="H7" s="67" t="s">
        <v>83</v>
      </c>
      <c r="I7" s="47" t="s">
        <v>84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39" sqref="D39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19" t="s">
        <v>9</v>
      </c>
    </row>
    <row r="2" spans="1:4" x14ac:dyDescent="0.25">
      <c r="A2" s="30" t="s">
        <v>50</v>
      </c>
      <c r="B2" s="30" t="s">
        <v>88</v>
      </c>
      <c r="C2" s="30"/>
      <c r="D2" s="30"/>
    </row>
    <row r="3" spans="1:4" x14ac:dyDescent="0.25">
      <c r="A3" s="30" t="s">
        <v>51</v>
      </c>
      <c r="B3" s="30" t="s">
        <v>191</v>
      </c>
      <c r="C3" s="30"/>
      <c r="D3" s="30"/>
    </row>
    <row r="4" spans="1:4" x14ac:dyDescent="0.25">
      <c r="A4" t="s">
        <v>67</v>
      </c>
      <c r="B4" t="s">
        <v>85</v>
      </c>
    </row>
    <row r="6" spans="1:4" x14ac:dyDescent="0.25">
      <c r="B6" t="s">
        <v>87</v>
      </c>
      <c r="C6" t="s">
        <v>86</v>
      </c>
    </row>
    <row r="7" spans="1:4" x14ac:dyDescent="0.25">
      <c r="B7">
        <v>2015</v>
      </c>
      <c r="C7" s="94">
        <v>-565540000</v>
      </c>
    </row>
    <row r="8" spans="1:4" x14ac:dyDescent="0.25">
      <c r="B8">
        <v>2016</v>
      </c>
      <c r="C8" s="94">
        <v>-565540000</v>
      </c>
    </row>
    <row r="9" spans="1:4" x14ac:dyDescent="0.25">
      <c r="B9">
        <v>2017</v>
      </c>
      <c r="C9" s="94">
        <v>-565540000</v>
      </c>
    </row>
    <row r="10" spans="1:4" x14ac:dyDescent="0.25">
      <c r="B10">
        <v>2018</v>
      </c>
      <c r="C10" s="94">
        <v>-565540000</v>
      </c>
    </row>
    <row r="11" spans="1:4" x14ac:dyDescent="0.25">
      <c r="B11">
        <v>2019</v>
      </c>
      <c r="C11" s="94">
        <v>-565540000</v>
      </c>
    </row>
    <row r="12" spans="1:4" x14ac:dyDescent="0.25">
      <c r="B12">
        <v>2020</v>
      </c>
      <c r="C12" s="94">
        <v>-565540000</v>
      </c>
    </row>
    <row r="13" spans="1:4" x14ac:dyDescent="0.25">
      <c r="B13">
        <v>2021</v>
      </c>
      <c r="C13" s="94">
        <v>-565540000</v>
      </c>
    </row>
    <row r="14" spans="1:4" x14ac:dyDescent="0.25">
      <c r="B14">
        <v>2022</v>
      </c>
      <c r="C14" s="94">
        <v>-565540000</v>
      </c>
    </row>
    <row r="15" spans="1:4" x14ac:dyDescent="0.25">
      <c r="B15">
        <v>2023</v>
      </c>
      <c r="C15" s="94">
        <v>-565540000</v>
      </c>
      <c r="D15" s="39"/>
    </row>
    <row r="16" spans="1:4" x14ac:dyDescent="0.25">
      <c r="B16">
        <v>2024</v>
      </c>
      <c r="C16" s="94">
        <v>-565540000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K45" sqref="K45"/>
    </sheetView>
  </sheetViews>
  <sheetFormatPr defaultRowHeight="15" x14ac:dyDescent="0.25"/>
  <cols>
    <col min="2" max="2" width="16.28515625" style="18" bestFit="1" customWidth="1"/>
    <col min="3" max="3" width="10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45"/>
  <sheetViews>
    <sheetView zoomScaleNormal="100" workbookViewId="0">
      <selection activeCell="B25" sqref="B25"/>
    </sheetView>
  </sheetViews>
  <sheetFormatPr defaultRowHeight="15" x14ac:dyDescent="0.25"/>
  <cols>
    <col min="1" max="1" width="26.28515625" style="2" customWidth="1"/>
    <col min="2" max="2" width="24.85546875" customWidth="1"/>
    <col min="3" max="3" width="31.42578125" customWidth="1"/>
    <col min="4" max="5" width="23.7109375" customWidth="1"/>
    <col min="6" max="6" width="30.5703125" customWidth="1"/>
  </cols>
  <sheetData>
    <row r="1" spans="1:5" x14ac:dyDescent="0.25">
      <c r="A1" s="25" t="s">
        <v>9</v>
      </c>
    </row>
    <row r="3" spans="1:5" x14ac:dyDescent="0.25">
      <c r="B3" s="97" t="s">
        <v>130</v>
      </c>
      <c r="C3" s="97"/>
      <c r="D3" s="98" t="s">
        <v>128</v>
      </c>
      <c r="E3" s="99"/>
    </row>
    <row r="4" spans="1:5" ht="31.5" customHeight="1" x14ac:dyDescent="0.25">
      <c r="A4" s="10"/>
      <c r="B4" s="61" t="s">
        <v>126</v>
      </c>
      <c r="C4" s="61" t="s">
        <v>127</v>
      </c>
      <c r="D4" s="61" t="s">
        <v>126</v>
      </c>
      <c r="E4" s="61" t="s">
        <v>127</v>
      </c>
    </row>
    <row r="5" spans="1:5" ht="99" customHeight="1" x14ac:dyDescent="0.25">
      <c r="A5" s="61" t="s">
        <v>125</v>
      </c>
      <c r="B5" s="93" t="s">
        <v>131</v>
      </c>
      <c r="C5" s="93" t="s">
        <v>132</v>
      </c>
      <c r="D5" s="101" t="s">
        <v>140</v>
      </c>
      <c r="E5" s="101"/>
    </row>
    <row r="6" spans="1:5" ht="106.5" customHeight="1" x14ac:dyDescent="0.25">
      <c r="A6" s="68" t="s">
        <v>133</v>
      </c>
      <c r="B6" s="58" t="s">
        <v>143</v>
      </c>
      <c r="C6" s="58" t="s">
        <v>137</v>
      </c>
      <c r="D6" s="102" t="s">
        <v>142</v>
      </c>
      <c r="E6" s="102"/>
    </row>
    <row r="7" spans="1:5" ht="63" customHeight="1" x14ac:dyDescent="0.25">
      <c r="A7" s="68" t="s">
        <v>134</v>
      </c>
      <c r="B7" s="100" t="s">
        <v>135</v>
      </c>
      <c r="C7" s="100"/>
      <c r="D7" s="102"/>
      <c r="E7" s="102"/>
    </row>
    <row r="8" spans="1:5" ht="84" customHeight="1" x14ac:dyDescent="0.25">
      <c r="A8" s="68" t="s">
        <v>136</v>
      </c>
      <c r="B8" s="59" t="s">
        <v>139</v>
      </c>
      <c r="C8" s="59" t="s">
        <v>138</v>
      </c>
      <c r="D8" s="96" t="s">
        <v>141</v>
      </c>
      <c r="E8" s="96"/>
    </row>
    <row r="9" spans="1:5" ht="135" customHeight="1" x14ac:dyDescent="0.25">
      <c r="A9" s="35" t="s">
        <v>124</v>
      </c>
      <c r="B9" s="60"/>
      <c r="C9" s="60"/>
      <c r="D9" s="60"/>
      <c r="E9" s="60"/>
    </row>
    <row r="10" spans="1:5" x14ac:dyDescent="0.25">
      <c r="A10" s="10"/>
    </row>
    <row r="11" spans="1:5" ht="123" customHeight="1" x14ac:dyDescent="0.25">
      <c r="A11" s="35"/>
    </row>
    <row r="12" spans="1:5" x14ac:dyDescent="0.25">
      <c r="A12" s="10"/>
    </row>
    <row r="13" spans="1:5" x14ac:dyDescent="0.25">
      <c r="A13" s="10"/>
    </row>
    <row r="14" spans="1:5" x14ac:dyDescent="0.25">
      <c r="A14" s="10"/>
    </row>
    <row r="15" spans="1:5" x14ac:dyDescent="0.25">
      <c r="A15" s="10"/>
    </row>
    <row r="16" spans="1:5" x14ac:dyDescent="0.25">
      <c r="A16" s="10"/>
    </row>
    <row r="17" spans="1:1" x14ac:dyDescent="0.25">
      <c r="A17" s="10"/>
    </row>
    <row r="18" spans="1:1" x14ac:dyDescent="0.25">
      <c r="A18" s="10"/>
    </row>
    <row r="19" spans="1:1" x14ac:dyDescent="0.25">
      <c r="A19" s="10"/>
    </row>
    <row r="20" spans="1:1" x14ac:dyDescent="0.25">
      <c r="A20" s="10"/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  <row r="30" spans="1:1" x14ac:dyDescent="0.25">
      <c r="A30" s="10"/>
    </row>
    <row r="31" spans="1:1" x14ac:dyDescent="0.25">
      <c r="A31" s="10"/>
    </row>
    <row r="32" spans="1:1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ht="18" customHeight="1" x14ac:dyDescent="0.25"/>
    <row r="37" spans="1:1" ht="18" customHeight="1" x14ac:dyDescent="0.25"/>
    <row r="38" spans="1:1" ht="18" customHeight="1" x14ac:dyDescent="0.25"/>
    <row r="39" spans="1:1" ht="18" customHeight="1" x14ac:dyDescent="0.25"/>
    <row r="40" spans="1:1" ht="18" customHeight="1" x14ac:dyDescent="0.25"/>
    <row r="41" spans="1:1" ht="18" customHeight="1" x14ac:dyDescent="0.25"/>
    <row r="42" spans="1:1" ht="18" customHeight="1" x14ac:dyDescent="0.25"/>
    <row r="44" spans="1:1" x14ac:dyDescent="0.25">
      <c r="A44" s="10"/>
    </row>
    <row r="45" spans="1:1" ht="18" customHeight="1" x14ac:dyDescent="0.25"/>
  </sheetData>
  <mergeCells count="6">
    <mergeCell ref="D8:E8"/>
    <mergeCell ref="B3:C3"/>
    <mergeCell ref="D3:E3"/>
    <mergeCell ref="B7:C7"/>
    <mergeCell ref="D5:E5"/>
    <mergeCell ref="D6:E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63"/>
  <sheetViews>
    <sheetView topLeftCell="A22" workbookViewId="0">
      <selection activeCell="D79" sqref="D79"/>
    </sheetView>
  </sheetViews>
  <sheetFormatPr defaultRowHeight="15" x14ac:dyDescent="0.25"/>
  <cols>
    <col min="2" max="2" width="21.7109375" customWidth="1"/>
    <col min="3" max="5" width="18" customWidth="1"/>
    <col min="6" max="6" width="14" customWidth="1"/>
    <col min="7" max="8" width="17.140625" customWidth="1"/>
  </cols>
  <sheetData>
    <row r="1" spans="1:9" x14ac:dyDescent="0.25">
      <c r="A1" s="19" t="s">
        <v>9</v>
      </c>
    </row>
    <row r="2" spans="1:9" x14ac:dyDescent="0.25">
      <c r="A2" s="6" t="s">
        <v>50</v>
      </c>
      <c r="B2" s="16" t="s">
        <v>54</v>
      </c>
    </row>
    <row r="3" spans="1:9" x14ac:dyDescent="0.25">
      <c r="A3" s="6" t="s">
        <v>51</v>
      </c>
      <c r="B3" s="16" t="s">
        <v>173</v>
      </c>
    </row>
    <row r="5" spans="1:9" x14ac:dyDescent="0.25">
      <c r="A5" s="104" t="s">
        <v>154</v>
      </c>
      <c r="B5" s="103" t="s">
        <v>167</v>
      </c>
      <c r="C5" s="103"/>
      <c r="D5" s="103" t="s">
        <v>168</v>
      </c>
      <c r="E5" s="103"/>
    </row>
    <row r="6" spans="1:9" x14ac:dyDescent="0.25">
      <c r="A6" s="104"/>
      <c r="B6" s="73" t="s">
        <v>158</v>
      </c>
      <c r="C6" s="73" t="s">
        <v>159</v>
      </c>
      <c r="D6" s="73" t="s">
        <v>158</v>
      </c>
      <c r="E6" s="73" t="s">
        <v>159</v>
      </c>
    </row>
    <row r="7" spans="1:9" ht="24" x14ac:dyDescent="0.25">
      <c r="A7" s="75" t="s">
        <v>53</v>
      </c>
      <c r="B7" s="75" t="s">
        <v>169</v>
      </c>
      <c r="C7" s="75" t="s">
        <v>170</v>
      </c>
      <c r="D7" s="75" t="s">
        <v>171</v>
      </c>
      <c r="E7" s="75" t="s">
        <v>172</v>
      </c>
      <c r="I7" s="34"/>
    </row>
    <row r="8" spans="1:9" x14ac:dyDescent="0.25">
      <c r="A8" s="76">
        <v>19</v>
      </c>
      <c r="B8" s="79">
        <v>0</v>
      </c>
      <c r="C8" s="79">
        <v>0</v>
      </c>
      <c r="D8" s="79">
        <v>0</v>
      </c>
      <c r="E8" s="79">
        <v>0</v>
      </c>
      <c r="I8" s="34"/>
    </row>
    <row r="9" spans="1:9" x14ac:dyDescent="0.25">
      <c r="A9" s="77">
        <v>20</v>
      </c>
      <c r="B9" s="80">
        <v>0</v>
      </c>
      <c r="C9" s="80">
        <v>0</v>
      </c>
      <c r="D9" s="80">
        <v>0</v>
      </c>
      <c r="E9" s="80">
        <v>0</v>
      </c>
      <c r="I9" s="34"/>
    </row>
    <row r="10" spans="1:9" x14ac:dyDescent="0.25">
      <c r="A10" s="77">
        <v>21</v>
      </c>
      <c r="B10" s="80">
        <v>0</v>
      </c>
      <c r="C10" s="80">
        <v>0</v>
      </c>
      <c r="D10" s="80">
        <v>0</v>
      </c>
      <c r="E10" s="80">
        <v>0</v>
      </c>
      <c r="I10" s="34"/>
    </row>
    <row r="11" spans="1:9" x14ac:dyDescent="0.25">
      <c r="A11" s="77">
        <v>22</v>
      </c>
      <c r="B11" s="80">
        <v>0</v>
      </c>
      <c r="C11" s="80">
        <v>0</v>
      </c>
      <c r="D11" s="80">
        <v>0</v>
      </c>
      <c r="E11" s="80">
        <v>0</v>
      </c>
      <c r="I11" s="34"/>
    </row>
    <row r="12" spans="1:9" x14ac:dyDescent="0.25">
      <c r="A12" s="77">
        <v>23</v>
      </c>
      <c r="B12" s="80">
        <v>0</v>
      </c>
      <c r="C12" s="80">
        <v>0</v>
      </c>
      <c r="D12" s="80">
        <v>0</v>
      </c>
      <c r="E12" s="80">
        <v>0</v>
      </c>
      <c r="I12" s="34"/>
    </row>
    <row r="13" spans="1:9" x14ac:dyDescent="0.25">
      <c r="A13" s="77">
        <v>24</v>
      </c>
      <c r="B13" s="80">
        <v>0</v>
      </c>
      <c r="C13" s="80">
        <v>0</v>
      </c>
      <c r="D13" s="80">
        <v>0</v>
      </c>
      <c r="E13" s="80">
        <v>0</v>
      </c>
      <c r="I13" s="34"/>
    </row>
    <row r="14" spans="1:9" x14ac:dyDescent="0.25">
      <c r="A14" s="77">
        <v>25</v>
      </c>
      <c r="B14" s="80">
        <v>0</v>
      </c>
      <c r="C14" s="80">
        <v>0</v>
      </c>
      <c r="D14" s="80">
        <v>0</v>
      </c>
      <c r="E14" s="80">
        <v>0</v>
      </c>
      <c r="I14" s="34"/>
    </row>
    <row r="15" spans="1:9" x14ac:dyDescent="0.25">
      <c r="A15" s="77">
        <v>26</v>
      </c>
      <c r="B15" s="80">
        <v>0</v>
      </c>
      <c r="C15" s="80">
        <v>0</v>
      </c>
      <c r="D15" s="80">
        <v>0</v>
      </c>
      <c r="E15" s="80">
        <v>0</v>
      </c>
      <c r="I15" s="34"/>
    </row>
    <row r="16" spans="1:9" x14ac:dyDescent="0.25">
      <c r="A16" s="77">
        <v>27</v>
      </c>
      <c r="B16" s="80">
        <v>0</v>
      </c>
      <c r="C16" s="80">
        <v>0</v>
      </c>
      <c r="D16" s="80">
        <v>0</v>
      </c>
      <c r="E16" s="80">
        <v>0</v>
      </c>
      <c r="I16" s="34"/>
    </row>
    <row r="17" spans="1:9" x14ac:dyDescent="0.25">
      <c r="A17" s="77">
        <v>28</v>
      </c>
      <c r="B17" s="80">
        <v>0</v>
      </c>
      <c r="C17" s="80">
        <v>0</v>
      </c>
      <c r="D17" s="80">
        <v>0</v>
      </c>
      <c r="E17" s="80">
        <v>0</v>
      </c>
      <c r="I17" s="34"/>
    </row>
    <row r="18" spans="1:9" x14ac:dyDescent="0.25">
      <c r="A18" s="77">
        <v>29</v>
      </c>
      <c r="B18" s="80">
        <v>0</v>
      </c>
      <c r="C18" s="80">
        <v>0</v>
      </c>
      <c r="D18" s="80">
        <v>0</v>
      </c>
      <c r="E18" s="80">
        <v>0</v>
      </c>
      <c r="I18" s="34"/>
    </row>
    <row r="19" spans="1:9" x14ac:dyDescent="0.25">
      <c r="A19" s="77">
        <v>30</v>
      </c>
      <c r="B19" s="80">
        <v>0</v>
      </c>
      <c r="C19" s="80">
        <v>0</v>
      </c>
      <c r="D19" s="80">
        <v>0</v>
      </c>
      <c r="E19" s="80">
        <v>0</v>
      </c>
      <c r="I19" s="34"/>
    </row>
    <row r="20" spans="1:9" x14ac:dyDescent="0.25">
      <c r="A20" s="77">
        <v>31</v>
      </c>
      <c r="B20" s="80">
        <v>0</v>
      </c>
      <c r="C20" s="80">
        <v>0</v>
      </c>
      <c r="D20" s="80">
        <v>0</v>
      </c>
      <c r="E20" s="80">
        <v>0</v>
      </c>
      <c r="I20" s="34"/>
    </row>
    <row r="21" spans="1:9" x14ac:dyDescent="0.25">
      <c r="A21" s="77">
        <v>32</v>
      </c>
      <c r="B21" s="80">
        <v>0</v>
      </c>
      <c r="C21" s="80">
        <v>0</v>
      </c>
      <c r="D21" s="80">
        <v>0</v>
      </c>
      <c r="E21" s="80">
        <v>0</v>
      </c>
      <c r="I21" s="34"/>
    </row>
    <row r="22" spans="1:9" x14ac:dyDescent="0.25">
      <c r="A22" s="77">
        <v>33</v>
      </c>
      <c r="B22" s="80">
        <v>0</v>
      </c>
      <c r="C22" s="80">
        <v>0</v>
      </c>
      <c r="D22" s="80">
        <v>0</v>
      </c>
      <c r="E22" s="80">
        <v>0</v>
      </c>
      <c r="I22" s="34"/>
    </row>
    <row r="23" spans="1:9" x14ac:dyDescent="0.25">
      <c r="A23" s="77">
        <v>34</v>
      </c>
      <c r="B23" s="80">
        <v>0</v>
      </c>
      <c r="C23" s="80">
        <v>0</v>
      </c>
      <c r="D23" s="80">
        <v>0</v>
      </c>
      <c r="E23" s="80">
        <v>0</v>
      </c>
      <c r="I23" s="34"/>
    </row>
    <row r="24" spans="1:9" x14ac:dyDescent="0.25">
      <c r="A24" s="77">
        <v>35</v>
      </c>
      <c r="B24" s="80">
        <v>0</v>
      </c>
      <c r="C24" s="80">
        <v>0</v>
      </c>
      <c r="D24" s="80">
        <v>0</v>
      </c>
      <c r="E24" s="80">
        <v>0</v>
      </c>
      <c r="I24" s="34"/>
    </row>
    <row r="25" spans="1:9" x14ac:dyDescent="0.25">
      <c r="A25" s="77">
        <v>36</v>
      </c>
      <c r="B25" s="80">
        <v>0</v>
      </c>
      <c r="C25" s="80">
        <v>0</v>
      </c>
      <c r="D25" s="80">
        <v>0</v>
      </c>
      <c r="E25" s="80">
        <v>0</v>
      </c>
      <c r="I25" s="34"/>
    </row>
    <row r="26" spans="1:9" x14ac:dyDescent="0.25">
      <c r="A26" s="77">
        <v>37</v>
      </c>
      <c r="B26" s="80">
        <v>0</v>
      </c>
      <c r="C26" s="80">
        <v>0</v>
      </c>
      <c r="D26" s="80">
        <v>0</v>
      </c>
      <c r="E26" s="80">
        <v>0</v>
      </c>
      <c r="I26" s="34"/>
    </row>
    <row r="27" spans="1:9" x14ac:dyDescent="0.25">
      <c r="A27" s="77">
        <v>38</v>
      </c>
      <c r="B27" s="80">
        <v>0</v>
      </c>
      <c r="C27" s="80">
        <v>0</v>
      </c>
      <c r="D27" s="80">
        <v>0</v>
      </c>
      <c r="E27" s="80">
        <v>0</v>
      </c>
      <c r="I27" s="34"/>
    </row>
    <row r="28" spans="1:9" x14ac:dyDescent="0.25">
      <c r="A28" s="77">
        <v>39</v>
      </c>
      <c r="B28" s="80">
        <v>0</v>
      </c>
      <c r="C28" s="80">
        <v>0</v>
      </c>
      <c r="D28" s="80">
        <v>0</v>
      </c>
      <c r="E28" s="80">
        <v>0</v>
      </c>
      <c r="I28" s="34"/>
    </row>
    <row r="29" spans="1:9" x14ac:dyDescent="0.25">
      <c r="A29" s="77">
        <v>40</v>
      </c>
      <c r="B29" s="80">
        <v>0</v>
      </c>
      <c r="C29" s="80">
        <v>0</v>
      </c>
      <c r="D29" s="80">
        <v>0</v>
      </c>
      <c r="E29" s="80">
        <v>0</v>
      </c>
      <c r="I29" s="34"/>
    </row>
    <row r="30" spans="1:9" x14ac:dyDescent="0.25">
      <c r="A30" s="77">
        <v>41</v>
      </c>
      <c r="B30" s="80">
        <v>0</v>
      </c>
      <c r="C30" s="80">
        <v>0</v>
      </c>
      <c r="D30" s="80">
        <v>0</v>
      </c>
      <c r="E30" s="80">
        <v>0</v>
      </c>
      <c r="I30" s="34"/>
    </row>
    <row r="31" spans="1:9" x14ac:dyDescent="0.25">
      <c r="A31" s="77">
        <v>42</v>
      </c>
      <c r="B31" s="80">
        <v>0</v>
      </c>
      <c r="C31" s="80">
        <v>0</v>
      </c>
      <c r="D31" s="80">
        <v>0</v>
      </c>
      <c r="E31" s="80">
        <v>0</v>
      </c>
    </row>
    <row r="32" spans="1:9" x14ac:dyDescent="0.25">
      <c r="A32" s="77">
        <v>43</v>
      </c>
      <c r="B32" s="80">
        <v>0</v>
      </c>
      <c r="C32" s="80">
        <v>0</v>
      </c>
      <c r="D32" s="80">
        <v>0</v>
      </c>
      <c r="E32" s="80">
        <v>0</v>
      </c>
    </row>
    <row r="33" spans="1:5" x14ac:dyDescent="0.25">
      <c r="A33" s="77">
        <v>44</v>
      </c>
      <c r="B33" s="80">
        <v>0</v>
      </c>
      <c r="C33" s="80">
        <v>0</v>
      </c>
      <c r="D33" s="80">
        <v>0</v>
      </c>
      <c r="E33" s="80">
        <v>0</v>
      </c>
    </row>
    <row r="34" spans="1:5" x14ac:dyDescent="0.25">
      <c r="A34" s="77">
        <v>45</v>
      </c>
      <c r="B34" s="80">
        <v>0</v>
      </c>
      <c r="C34" s="80">
        <v>0</v>
      </c>
      <c r="D34" s="80">
        <v>0.19159999999999999</v>
      </c>
      <c r="E34" s="80">
        <v>0.15</v>
      </c>
    </row>
    <row r="35" spans="1:5" x14ac:dyDescent="0.25">
      <c r="A35" s="77">
        <v>46</v>
      </c>
      <c r="B35" s="80">
        <v>0</v>
      </c>
      <c r="C35" s="80">
        <v>0</v>
      </c>
      <c r="D35" s="80">
        <v>0.19159999999999999</v>
      </c>
      <c r="E35" s="80">
        <v>0.15</v>
      </c>
    </row>
    <row r="36" spans="1:5" x14ac:dyDescent="0.25">
      <c r="A36" s="77">
        <v>47</v>
      </c>
      <c r="B36" s="80">
        <v>0</v>
      </c>
      <c r="C36" s="80">
        <v>0</v>
      </c>
      <c r="D36" s="80">
        <v>0.19159999999999999</v>
      </c>
      <c r="E36" s="80">
        <v>0.15</v>
      </c>
    </row>
    <row r="37" spans="1:5" x14ac:dyDescent="0.25">
      <c r="A37" s="77">
        <v>48</v>
      </c>
      <c r="B37" s="80">
        <v>0</v>
      </c>
      <c r="C37" s="80">
        <v>0</v>
      </c>
      <c r="D37" s="80">
        <v>0.19159999999999999</v>
      </c>
      <c r="E37" s="80">
        <v>0.15</v>
      </c>
    </row>
    <row r="38" spans="1:5" x14ac:dyDescent="0.25">
      <c r="A38" s="77">
        <v>49</v>
      </c>
      <c r="B38" s="80">
        <v>0</v>
      </c>
      <c r="C38" s="80">
        <v>0</v>
      </c>
      <c r="D38" s="80">
        <v>0.19159999999999999</v>
      </c>
      <c r="E38" s="80">
        <v>0.15</v>
      </c>
    </row>
    <row r="39" spans="1:5" x14ac:dyDescent="0.25">
      <c r="A39" s="77">
        <v>50</v>
      </c>
      <c r="B39" s="80">
        <v>0</v>
      </c>
      <c r="C39" s="80">
        <v>0</v>
      </c>
      <c r="D39" s="80">
        <v>0.19159999999999999</v>
      </c>
      <c r="E39" s="80">
        <v>0.15</v>
      </c>
    </row>
    <row r="40" spans="1:5" x14ac:dyDescent="0.25">
      <c r="A40" s="77">
        <v>51</v>
      </c>
      <c r="B40" s="80">
        <v>0</v>
      </c>
      <c r="C40" s="80">
        <v>0</v>
      </c>
      <c r="D40" s="80">
        <v>0.19159999999999999</v>
      </c>
      <c r="E40" s="80">
        <v>0.15</v>
      </c>
    </row>
    <row r="41" spans="1:5" x14ac:dyDescent="0.25">
      <c r="A41" s="77">
        <v>52</v>
      </c>
      <c r="B41" s="80">
        <v>0</v>
      </c>
      <c r="C41" s="80">
        <v>0</v>
      </c>
      <c r="D41" s="80">
        <v>0.19159999999999999</v>
      </c>
      <c r="E41" s="80">
        <v>0.15</v>
      </c>
    </row>
    <row r="42" spans="1:5" x14ac:dyDescent="0.25">
      <c r="A42" s="77">
        <v>53</v>
      </c>
      <c r="B42" s="80">
        <v>0</v>
      </c>
      <c r="C42" s="80">
        <v>0</v>
      </c>
      <c r="D42" s="80">
        <v>0.19159999999999999</v>
      </c>
      <c r="E42" s="80">
        <v>0.15</v>
      </c>
    </row>
    <row r="43" spans="1:5" x14ac:dyDescent="0.25">
      <c r="A43" s="77">
        <v>54</v>
      </c>
      <c r="B43" s="80">
        <v>0</v>
      </c>
      <c r="C43" s="80">
        <v>0</v>
      </c>
      <c r="D43" s="80">
        <v>0.26590000000000003</v>
      </c>
      <c r="E43" s="80">
        <v>0.1002</v>
      </c>
    </row>
    <row r="44" spans="1:5" x14ac:dyDescent="0.25">
      <c r="A44" s="77">
        <v>55</v>
      </c>
      <c r="B44" s="80">
        <v>0.1857</v>
      </c>
      <c r="C44" s="80">
        <v>0.18590000000000001</v>
      </c>
      <c r="D44" s="80">
        <v>0.26590000000000003</v>
      </c>
      <c r="E44" s="80">
        <v>0.1002</v>
      </c>
    </row>
    <row r="45" spans="1:5" x14ac:dyDescent="0.25">
      <c r="A45" s="77">
        <v>56</v>
      </c>
      <c r="B45" s="80">
        <v>0.1724</v>
      </c>
      <c r="C45" s="80">
        <v>0.16819999999999999</v>
      </c>
      <c r="D45" s="80">
        <v>0.31909999999999999</v>
      </c>
      <c r="E45" s="80">
        <v>0.30049999999999999</v>
      </c>
    </row>
    <row r="46" spans="1:5" x14ac:dyDescent="0.25">
      <c r="A46" s="77">
        <v>57</v>
      </c>
      <c r="B46" s="80">
        <v>0.17030000000000001</v>
      </c>
      <c r="C46" s="80">
        <v>0.17030000000000001</v>
      </c>
      <c r="D46" s="80">
        <v>0.31909999999999999</v>
      </c>
      <c r="E46" s="80">
        <v>0.30049999999999999</v>
      </c>
    </row>
    <row r="47" spans="1:5" x14ac:dyDescent="0.25">
      <c r="A47" s="77">
        <v>58</v>
      </c>
      <c r="B47" s="80">
        <v>0.17280000000000001</v>
      </c>
      <c r="C47" s="80">
        <v>0.17380000000000001</v>
      </c>
      <c r="D47" s="80">
        <v>0.31909999999999999</v>
      </c>
      <c r="E47" s="80">
        <v>0.35049999999999998</v>
      </c>
    </row>
    <row r="48" spans="1:5" x14ac:dyDescent="0.25">
      <c r="A48" s="77">
        <v>59</v>
      </c>
      <c r="B48" s="80">
        <v>0.21679999999999999</v>
      </c>
      <c r="C48" s="80">
        <v>0.21360000000000001</v>
      </c>
      <c r="D48" s="80">
        <v>0.30869999999999997</v>
      </c>
      <c r="E48" s="80">
        <v>0.35770000000000002</v>
      </c>
    </row>
    <row r="49" spans="1:5" x14ac:dyDescent="0.25">
      <c r="A49" s="77">
        <v>60</v>
      </c>
      <c r="B49" s="80">
        <v>0.14419999999999999</v>
      </c>
      <c r="C49" s="80">
        <v>0.17050000000000001</v>
      </c>
      <c r="D49" s="80">
        <v>0.30869999999999997</v>
      </c>
      <c r="E49" s="80">
        <v>0.35770000000000002</v>
      </c>
    </row>
    <row r="50" spans="1:5" x14ac:dyDescent="0.25">
      <c r="A50" s="77">
        <v>61</v>
      </c>
      <c r="B50" s="80">
        <v>0.28610000000000002</v>
      </c>
      <c r="C50" s="80">
        <v>0.2999</v>
      </c>
      <c r="D50" s="80">
        <v>0.28810000000000002</v>
      </c>
      <c r="E50" s="80">
        <v>0.30659999999999998</v>
      </c>
    </row>
    <row r="51" spans="1:5" x14ac:dyDescent="0.25">
      <c r="A51" s="77">
        <v>62</v>
      </c>
      <c r="B51" s="80">
        <v>0</v>
      </c>
      <c r="C51" s="80">
        <v>0</v>
      </c>
      <c r="D51" s="80">
        <v>0.51449999999999996</v>
      </c>
      <c r="E51" s="80">
        <v>0.61319999999999997</v>
      </c>
    </row>
    <row r="52" spans="1:5" x14ac:dyDescent="0.25">
      <c r="A52" s="77">
        <v>63</v>
      </c>
      <c r="B52" s="80">
        <v>0</v>
      </c>
      <c r="C52" s="80">
        <v>0</v>
      </c>
      <c r="D52" s="80">
        <v>0.25729999999999997</v>
      </c>
      <c r="E52" s="80">
        <v>0.2555</v>
      </c>
    </row>
    <row r="53" spans="1:5" x14ac:dyDescent="0.25">
      <c r="A53" s="77">
        <v>64</v>
      </c>
      <c r="B53" s="80">
        <v>0</v>
      </c>
      <c r="C53" s="80">
        <v>0</v>
      </c>
      <c r="D53" s="80">
        <v>0.21390000000000001</v>
      </c>
      <c r="E53" s="80">
        <v>0.2223</v>
      </c>
    </row>
    <row r="54" spans="1:5" x14ac:dyDescent="0.25">
      <c r="A54" s="77">
        <v>65</v>
      </c>
      <c r="B54" s="80">
        <v>0</v>
      </c>
      <c r="C54" s="80">
        <v>0</v>
      </c>
      <c r="D54" s="80">
        <v>0.21390000000000001</v>
      </c>
      <c r="E54" s="80">
        <v>0.2223</v>
      </c>
    </row>
    <row r="55" spans="1:5" x14ac:dyDescent="0.25">
      <c r="A55" s="77">
        <v>66</v>
      </c>
      <c r="B55" s="80">
        <v>0</v>
      </c>
      <c r="C55" s="80">
        <v>0</v>
      </c>
      <c r="D55" s="80">
        <v>0.21390000000000001</v>
      </c>
      <c r="E55" s="80">
        <v>0.27789999999999998</v>
      </c>
    </row>
    <row r="56" spans="1:5" x14ac:dyDescent="0.25">
      <c r="A56" s="77">
        <v>67</v>
      </c>
      <c r="B56" s="80">
        <v>0</v>
      </c>
      <c r="C56" s="80">
        <v>0</v>
      </c>
      <c r="D56" s="80">
        <v>0.1925</v>
      </c>
      <c r="E56" s="80">
        <v>0.2223</v>
      </c>
    </row>
    <row r="57" spans="1:5" x14ac:dyDescent="0.25">
      <c r="A57" s="77">
        <v>68</v>
      </c>
      <c r="B57" s="80">
        <v>0</v>
      </c>
      <c r="C57" s="80">
        <v>0</v>
      </c>
      <c r="D57" s="80">
        <v>0.1925</v>
      </c>
      <c r="E57" s="80">
        <v>0.2223</v>
      </c>
    </row>
    <row r="58" spans="1:5" x14ac:dyDescent="0.25">
      <c r="A58" s="77">
        <v>69</v>
      </c>
      <c r="B58" s="80">
        <v>0</v>
      </c>
      <c r="C58" s="80">
        <v>0</v>
      </c>
      <c r="D58" s="80">
        <v>0.19339999999999999</v>
      </c>
      <c r="E58" s="80">
        <v>0.22789999999999999</v>
      </c>
    </row>
    <row r="59" spans="1:5" x14ac:dyDescent="0.25">
      <c r="A59" s="77">
        <v>70</v>
      </c>
      <c r="B59" s="80">
        <v>0</v>
      </c>
      <c r="C59" s="80">
        <v>0</v>
      </c>
      <c r="D59" s="80">
        <v>0.19350000000000001</v>
      </c>
      <c r="E59" s="80">
        <v>0.21779999999999999</v>
      </c>
    </row>
    <row r="60" spans="1:5" x14ac:dyDescent="0.25">
      <c r="A60" s="77">
        <v>71</v>
      </c>
      <c r="B60" s="80">
        <v>0</v>
      </c>
      <c r="C60" s="80">
        <v>0</v>
      </c>
      <c r="D60" s="80">
        <v>0.19350000000000001</v>
      </c>
      <c r="E60" s="80">
        <v>0.21779999999999999</v>
      </c>
    </row>
    <row r="61" spans="1:5" x14ac:dyDescent="0.25">
      <c r="A61" s="77">
        <v>72</v>
      </c>
      <c r="B61" s="80">
        <v>0</v>
      </c>
      <c r="C61" s="80">
        <v>0</v>
      </c>
      <c r="D61" s="80">
        <v>0.19350000000000001</v>
      </c>
      <c r="E61" s="80">
        <v>0.21779999999999999</v>
      </c>
    </row>
    <row r="62" spans="1:5" x14ac:dyDescent="0.25">
      <c r="A62" s="77">
        <v>73</v>
      </c>
      <c r="B62" s="80">
        <v>0</v>
      </c>
      <c r="C62" s="80">
        <v>0</v>
      </c>
      <c r="D62" s="80">
        <v>0.19350000000000001</v>
      </c>
      <c r="E62" s="80">
        <v>0.21779999999999999</v>
      </c>
    </row>
    <row r="63" spans="1:5" x14ac:dyDescent="0.25">
      <c r="A63" s="78">
        <v>74</v>
      </c>
      <c r="B63" s="81">
        <v>0</v>
      </c>
      <c r="C63" s="81">
        <v>0</v>
      </c>
      <c r="D63" s="81">
        <v>1</v>
      </c>
      <c r="E63" s="81">
        <v>1</v>
      </c>
    </row>
  </sheetData>
  <mergeCells count="3">
    <mergeCell ref="D5:E5"/>
    <mergeCell ref="A5:A6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9"/>
  <sheetViews>
    <sheetView workbookViewId="0">
      <selection activeCell="C34" sqref="C34"/>
    </sheetView>
  </sheetViews>
  <sheetFormatPr defaultRowHeight="15" x14ac:dyDescent="0.25"/>
  <cols>
    <col min="1" max="1" width="30.5703125" customWidth="1"/>
    <col min="2" max="3" width="24" customWidth="1"/>
  </cols>
  <sheetData>
    <row r="1" spans="1:3" x14ac:dyDescent="0.25">
      <c r="A1" s="19" t="s">
        <v>9</v>
      </c>
    </row>
    <row r="2" spans="1:3" x14ac:dyDescent="0.25">
      <c r="A2" s="2"/>
      <c r="B2" s="6"/>
    </row>
    <row r="3" spans="1:3" x14ac:dyDescent="0.25">
      <c r="A3" s="2"/>
    </row>
    <row r="4" spans="1:3" x14ac:dyDescent="0.25">
      <c r="A4" s="2"/>
      <c r="B4" s="97" t="s">
        <v>129</v>
      </c>
      <c r="C4" s="97"/>
    </row>
    <row r="5" spans="1:3" x14ac:dyDescent="0.25">
      <c r="A5" s="10"/>
      <c r="B5" s="61" t="s">
        <v>126</v>
      </c>
      <c r="C5" s="61" t="s">
        <v>127</v>
      </c>
    </row>
    <row r="6" spans="1:3" x14ac:dyDescent="0.25">
      <c r="A6" s="61" t="s">
        <v>125</v>
      </c>
      <c r="B6" s="60" t="s">
        <v>144</v>
      </c>
      <c r="C6" s="60" t="s">
        <v>145</v>
      </c>
    </row>
    <row r="7" spans="1:3" ht="120" customHeight="1" x14ac:dyDescent="0.25">
      <c r="A7" s="68" t="s">
        <v>65</v>
      </c>
      <c r="B7" s="106" t="s">
        <v>146</v>
      </c>
      <c r="C7" s="102"/>
    </row>
    <row r="8" spans="1:3" ht="48" customHeight="1" x14ac:dyDescent="0.25">
      <c r="A8" s="68" t="s">
        <v>150</v>
      </c>
      <c r="B8" s="105" t="s">
        <v>152</v>
      </c>
      <c r="C8" s="105"/>
    </row>
    <row r="9" spans="1:3" ht="70.5" customHeight="1" x14ac:dyDescent="0.25">
      <c r="A9" s="72" t="s">
        <v>151</v>
      </c>
      <c r="B9" s="107" t="s">
        <v>153</v>
      </c>
      <c r="C9" s="107"/>
    </row>
  </sheetData>
  <mergeCells count="4">
    <mergeCell ref="B8:C8"/>
    <mergeCell ref="B7:C7"/>
    <mergeCell ref="B9:C9"/>
    <mergeCell ref="B4:C4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50"/>
  <sheetViews>
    <sheetView workbookViewId="0">
      <selection activeCell="E58" sqref="E58"/>
    </sheetView>
  </sheetViews>
  <sheetFormatPr defaultRowHeight="15" x14ac:dyDescent="0.25"/>
  <cols>
    <col min="1" max="1" width="12.28515625" customWidth="1"/>
    <col min="2" max="7" width="19.42578125" style="24" customWidth="1"/>
    <col min="10" max="10" width="17.140625" customWidth="1"/>
    <col min="12" max="12" width="15.140625" customWidth="1"/>
  </cols>
  <sheetData>
    <row r="1" spans="1:7" x14ac:dyDescent="0.25">
      <c r="A1" s="19" t="s">
        <v>9</v>
      </c>
    </row>
    <row r="2" spans="1:7" x14ac:dyDescent="0.25">
      <c r="A2" s="6" t="s">
        <v>50</v>
      </c>
      <c r="B2" s="9" t="s">
        <v>54</v>
      </c>
    </row>
    <row r="3" spans="1:7" x14ac:dyDescent="0.25">
      <c r="A3" s="6" t="s">
        <v>51</v>
      </c>
      <c r="B3" s="9" t="s">
        <v>166</v>
      </c>
    </row>
    <row r="5" spans="1:7" ht="33" customHeight="1" x14ac:dyDescent="0.25">
      <c r="A5" s="104" t="s">
        <v>154</v>
      </c>
      <c r="B5" s="103" t="s">
        <v>155</v>
      </c>
      <c r="C5" s="103"/>
      <c r="D5" s="103" t="s">
        <v>156</v>
      </c>
      <c r="E5" s="103"/>
      <c r="F5" s="103" t="s">
        <v>157</v>
      </c>
      <c r="G5" s="103"/>
    </row>
    <row r="6" spans="1:7" x14ac:dyDescent="0.25">
      <c r="A6" s="104"/>
      <c r="B6" s="73" t="s">
        <v>158</v>
      </c>
      <c r="C6" s="73" t="s">
        <v>159</v>
      </c>
      <c r="D6" s="73" t="s">
        <v>158</v>
      </c>
      <c r="E6" s="73" t="s">
        <v>159</v>
      </c>
      <c r="F6" s="73" t="s">
        <v>158</v>
      </c>
      <c r="G6" s="73" t="s">
        <v>159</v>
      </c>
    </row>
    <row r="7" spans="1:7" ht="24" x14ac:dyDescent="0.25">
      <c r="A7" s="74" t="s">
        <v>53</v>
      </c>
      <c r="B7" s="75" t="s">
        <v>160</v>
      </c>
      <c r="C7" s="75" t="s">
        <v>161</v>
      </c>
      <c r="D7" s="75" t="s">
        <v>162</v>
      </c>
      <c r="E7" s="75" t="s">
        <v>163</v>
      </c>
      <c r="F7" s="75" t="s">
        <v>165</v>
      </c>
      <c r="G7" s="75" t="s">
        <v>164</v>
      </c>
    </row>
    <row r="8" spans="1:7" x14ac:dyDescent="0.25">
      <c r="A8" s="76">
        <v>19</v>
      </c>
      <c r="B8" s="79">
        <v>0.22900000000000001</v>
      </c>
      <c r="C8" s="79">
        <v>0.22869999999999999</v>
      </c>
      <c r="D8" s="79">
        <v>6.2199999999999998E-2</v>
      </c>
      <c r="E8" s="79">
        <v>0.10539999999999999</v>
      </c>
      <c r="F8" s="79">
        <v>0</v>
      </c>
      <c r="G8" s="79">
        <v>0</v>
      </c>
    </row>
    <row r="9" spans="1:7" x14ac:dyDescent="0.25">
      <c r="A9" s="77">
        <v>20</v>
      </c>
      <c r="B9" s="80">
        <v>0.22900000000000001</v>
      </c>
      <c r="C9" s="80">
        <v>0.22869999999999999</v>
      </c>
      <c r="D9" s="80">
        <v>6.2199999999999998E-2</v>
      </c>
      <c r="E9" s="80">
        <v>0.10539999999999999</v>
      </c>
      <c r="F9" s="80">
        <v>0</v>
      </c>
      <c r="G9" s="80">
        <v>0</v>
      </c>
    </row>
    <row r="10" spans="1:7" x14ac:dyDescent="0.25">
      <c r="A10" s="77">
        <v>21</v>
      </c>
      <c r="B10" s="80">
        <v>0.22900000000000001</v>
      </c>
      <c r="C10" s="80">
        <v>0.22869999999999999</v>
      </c>
      <c r="D10" s="80">
        <v>6.2199999999999998E-2</v>
      </c>
      <c r="E10" s="80">
        <v>0.10539999999999999</v>
      </c>
      <c r="F10" s="80">
        <v>0</v>
      </c>
      <c r="G10" s="80">
        <v>0</v>
      </c>
    </row>
    <row r="11" spans="1:7" x14ac:dyDescent="0.25">
      <c r="A11" s="77">
        <v>22</v>
      </c>
      <c r="B11" s="80">
        <v>0.22900000000000001</v>
      </c>
      <c r="C11" s="80">
        <v>0.22869999999999999</v>
      </c>
      <c r="D11" s="80">
        <v>6.2199999999999998E-2</v>
      </c>
      <c r="E11" s="80">
        <v>0.10539999999999999</v>
      </c>
      <c r="F11" s="80">
        <v>0</v>
      </c>
      <c r="G11" s="80">
        <v>0</v>
      </c>
    </row>
    <row r="12" spans="1:7" x14ac:dyDescent="0.25">
      <c r="A12" s="77">
        <v>23</v>
      </c>
      <c r="B12" s="80">
        <v>0.14849999999999999</v>
      </c>
      <c r="C12" s="80">
        <v>0.1341</v>
      </c>
      <c r="D12" s="80">
        <v>5.7000000000000002E-2</v>
      </c>
      <c r="E12" s="80">
        <v>7.4700000000000003E-2</v>
      </c>
      <c r="F12" s="80">
        <v>2.5700000000000001E-2</v>
      </c>
      <c r="G12" s="80">
        <v>5.0200000000000002E-2</v>
      </c>
    </row>
    <row r="13" spans="1:7" x14ac:dyDescent="0.25">
      <c r="A13" s="77">
        <v>24</v>
      </c>
      <c r="B13" s="80">
        <v>0.14849999999999999</v>
      </c>
      <c r="C13" s="80">
        <v>0.1341</v>
      </c>
      <c r="D13" s="80">
        <v>5.7000000000000002E-2</v>
      </c>
      <c r="E13" s="80">
        <v>7.4700000000000003E-2</v>
      </c>
      <c r="F13" s="80">
        <v>2.5700000000000001E-2</v>
      </c>
      <c r="G13" s="80">
        <v>5.0200000000000002E-2</v>
      </c>
    </row>
    <row r="14" spans="1:7" x14ac:dyDescent="0.25">
      <c r="A14" s="77">
        <v>25</v>
      </c>
      <c r="B14" s="80">
        <v>0.14849999999999999</v>
      </c>
      <c r="C14" s="80">
        <v>0.1341</v>
      </c>
      <c r="D14" s="80">
        <v>5.7000000000000002E-2</v>
      </c>
      <c r="E14" s="80">
        <v>7.4700000000000003E-2</v>
      </c>
      <c r="F14" s="80">
        <v>2.5700000000000001E-2</v>
      </c>
      <c r="G14" s="80">
        <v>5.0200000000000002E-2</v>
      </c>
    </row>
    <row r="15" spans="1:7" x14ac:dyDescent="0.25">
      <c r="A15" s="77">
        <v>26</v>
      </c>
      <c r="B15" s="80">
        <v>0.14849999999999999</v>
      </c>
      <c r="C15" s="80">
        <v>0.1341</v>
      </c>
      <c r="D15" s="80">
        <v>5.7000000000000002E-2</v>
      </c>
      <c r="E15" s="80">
        <v>7.4700000000000003E-2</v>
      </c>
      <c r="F15" s="80">
        <v>2.5700000000000001E-2</v>
      </c>
      <c r="G15" s="80">
        <v>5.0200000000000002E-2</v>
      </c>
    </row>
    <row r="16" spans="1:7" x14ac:dyDescent="0.25">
      <c r="A16" s="77">
        <v>27</v>
      </c>
      <c r="B16" s="80">
        <v>0.14849999999999999</v>
      </c>
      <c r="C16" s="80">
        <v>0.1341</v>
      </c>
      <c r="D16" s="80">
        <v>5.7000000000000002E-2</v>
      </c>
      <c r="E16" s="80">
        <v>7.4700000000000003E-2</v>
      </c>
      <c r="F16" s="80">
        <v>2.5700000000000001E-2</v>
      </c>
      <c r="G16" s="80">
        <v>5.0200000000000002E-2</v>
      </c>
    </row>
    <row r="17" spans="1:7" x14ac:dyDescent="0.25">
      <c r="A17" s="77">
        <v>28</v>
      </c>
      <c r="B17" s="80">
        <v>0.12740000000000001</v>
      </c>
      <c r="C17" s="80">
        <v>0.1381</v>
      </c>
      <c r="D17" s="80">
        <v>3.3700000000000001E-2</v>
      </c>
      <c r="E17" s="80">
        <v>6.0499999999999998E-2</v>
      </c>
      <c r="F17" s="80">
        <v>2.5700000000000001E-2</v>
      </c>
      <c r="G17" s="80">
        <v>4.02E-2</v>
      </c>
    </row>
    <row r="18" spans="1:7" x14ac:dyDescent="0.25">
      <c r="A18" s="77">
        <v>29</v>
      </c>
      <c r="B18" s="80">
        <v>0.12740000000000001</v>
      </c>
      <c r="C18" s="80">
        <v>0.1381</v>
      </c>
      <c r="D18" s="80">
        <v>3.3700000000000001E-2</v>
      </c>
      <c r="E18" s="80">
        <v>6.0499999999999998E-2</v>
      </c>
      <c r="F18" s="80">
        <v>2.5700000000000001E-2</v>
      </c>
      <c r="G18" s="80">
        <v>4.02E-2</v>
      </c>
    </row>
    <row r="19" spans="1:7" x14ac:dyDescent="0.25">
      <c r="A19" s="77">
        <v>30</v>
      </c>
      <c r="B19" s="80">
        <v>0.12740000000000001</v>
      </c>
      <c r="C19" s="80">
        <v>0.1381</v>
      </c>
      <c r="D19" s="80">
        <v>3.3700000000000001E-2</v>
      </c>
      <c r="E19" s="80">
        <v>6.0499999999999998E-2</v>
      </c>
      <c r="F19" s="80">
        <v>2.5700000000000001E-2</v>
      </c>
      <c r="G19" s="80">
        <v>4.02E-2</v>
      </c>
    </row>
    <row r="20" spans="1:7" x14ac:dyDescent="0.25">
      <c r="A20" s="77">
        <v>31</v>
      </c>
      <c r="B20" s="80">
        <v>0.12740000000000001</v>
      </c>
      <c r="C20" s="80">
        <v>0.1381</v>
      </c>
      <c r="D20" s="80">
        <v>3.3700000000000001E-2</v>
      </c>
      <c r="E20" s="80">
        <v>6.0499999999999998E-2</v>
      </c>
      <c r="F20" s="80">
        <v>2.5700000000000001E-2</v>
      </c>
      <c r="G20" s="80">
        <v>4.02E-2</v>
      </c>
    </row>
    <row r="21" spans="1:7" x14ac:dyDescent="0.25">
      <c r="A21" s="77">
        <v>32</v>
      </c>
      <c r="B21" s="80">
        <v>0.12740000000000001</v>
      </c>
      <c r="C21" s="80">
        <v>0.1381</v>
      </c>
      <c r="D21" s="80">
        <v>3.3700000000000001E-2</v>
      </c>
      <c r="E21" s="80">
        <v>6.0499999999999998E-2</v>
      </c>
      <c r="F21" s="80">
        <v>2.5700000000000001E-2</v>
      </c>
      <c r="G21" s="80">
        <v>4.02E-2</v>
      </c>
    </row>
    <row r="22" spans="1:7" x14ac:dyDescent="0.25">
      <c r="A22" s="77">
        <v>33</v>
      </c>
      <c r="B22" s="80">
        <v>0.13389999999999999</v>
      </c>
      <c r="C22" s="80">
        <v>0.14219999999999999</v>
      </c>
      <c r="D22" s="80">
        <v>3.2099999999999997E-2</v>
      </c>
      <c r="E22" s="80">
        <v>5.5300000000000002E-2</v>
      </c>
      <c r="F22" s="80">
        <v>1.4999999999999999E-2</v>
      </c>
      <c r="G22" s="80">
        <v>2.8500000000000001E-2</v>
      </c>
    </row>
    <row r="23" spans="1:7" x14ac:dyDescent="0.25">
      <c r="A23" s="77">
        <v>34</v>
      </c>
      <c r="B23" s="80">
        <v>0.13389999999999999</v>
      </c>
      <c r="C23" s="80">
        <v>0.14219999999999999</v>
      </c>
      <c r="D23" s="80">
        <v>3.2099999999999997E-2</v>
      </c>
      <c r="E23" s="80">
        <v>5.5300000000000002E-2</v>
      </c>
      <c r="F23" s="80">
        <v>1.4999999999999999E-2</v>
      </c>
      <c r="G23" s="80">
        <v>2.8500000000000001E-2</v>
      </c>
    </row>
    <row r="24" spans="1:7" x14ac:dyDescent="0.25">
      <c r="A24" s="77">
        <v>35</v>
      </c>
      <c r="B24" s="80">
        <v>0.13389999999999999</v>
      </c>
      <c r="C24" s="80">
        <v>0.14219999999999999</v>
      </c>
      <c r="D24" s="80">
        <v>3.2099999999999997E-2</v>
      </c>
      <c r="E24" s="80">
        <v>5.5300000000000002E-2</v>
      </c>
      <c r="F24" s="80">
        <v>1.4999999999999999E-2</v>
      </c>
      <c r="G24" s="80">
        <v>2.8500000000000001E-2</v>
      </c>
    </row>
    <row r="25" spans="1:7" x14ac:dyDescent="0.25">
      <c r="A25" s="77">
        <v>36</v>
      </c>
      <c r="B25" s="80">
        <v>0.13389999999999999</v>
      </c>
      <c r="C25" s="80">
        <v>0.14219999999999999</v>
      </c>
      <c r="D25" s="80">
        <v>3.2099999999999997E-2</v>
      </c>
      <c r="E25" s="80">
        <v>5.5300000000000002E-2</v>
      </c>
      <c r="F25" s="80">
        <v>1.4999999999999999E-2</v>
      </c>
      <c r="G25" s="80">
        <v>2.8500000000000001E-2</v>
      </c>
    </row>
    <row r="26" spans="1:7" x14ac:dyDescent="0.25">
      <c r="A26" s="77">
        <v>37</v>
      </c>
      <c r="B26" s="80">
        <v>0.13389999999999999</v>
      </c>
      <c r="C26" s="80">
        <v>0.14000000000000001</v>
      </c>
      <c r="D26" s="80">
        <v>3.2099999999999997E-2</v>
      </c>
      <c r="E26" s="80">
        <v>5.5300000000000002E-2</v>
      </c>
      <c r="F26" s="80">
        <v>1.4999999999999999E-2</v>
      </c>
      <c r="G26" s="80">
        <v>2.8500000000000001E-2</v>
      </c>
    </row>
    <row r="27" spans="1:7" x14ac:dyDescent="0.25">
      <c r="A27" s="77">
        <v>38</v>
      </c>
      <c r="B27" s="80">
        <v>0.1449</v>
      </c>
      <c r="C27" s="80">
        <v>0.13200000000000001</v>
      </c>
      <c r="D27" s="80">
        <v>3.9699999999999999E-2</v>
      </c>
      <c r="E27" s="80">
        <v>4.87E-2</v>
      </c>
      <c r="F27" s="80">
        <v>1.34E-2</v>
      </c>
      <c r="G27" s="80">
        <v>1.6E-2</v>
      </c>
    </row>
    <row r="28" spans="1:7" x14ac:dyDescent="0.25">
      <c r="A28" s="77">
        <v>39</v>
      </c>
      <c r="B28" s="80">
        <v>0.1449</v>
      </c>
      <c r="C28" s="80">
        <v>0.1244</v>
      </c>
      <c r="D28" s="80">
        <v>3.9699999999999999E-2</v>
      </c>
      <c r="E28" s="80">
        <v>4.87E-2</v>
      </c>
      <c r="F28" s="80">
        <v>1.34E-2</v>
      </c>
      <c r="G28" s="80">
        <v>1.6E-2</v>
      </c>
    </row>
    <row r="29" spans="1:7" x14ac:dyDescent="0.25">
      <c r="A29" s="77">
        <v>40</v>
      </c>
      <c r="B29" s="80">
        <v>0.1449</v>
      </c>
      <c r="C29" s="80">
        <v>0.1179</v>
      </c>
      <c r="D29" s="80">
        <v>3.9699999999999999E-2</v>
      </c>
      <c r="E29" s="80">
        <v>4.87E-2</v>
      </c>
      <c r="F29" s="80">
        <v>1.34E-2</v>
      </c>
      <c r="G29" s="80">
        <v>1.6E-2</v>
      </c>
    </row>
    <row r="30" spans="1:7" x14ac:dyDescent="0.25">
      <c r="A30" s="77">
        <v>41</v>
      </c>
      <c r="B30" s="80">
        <v>0.1449</v>
      </c>
      <c r="C30" s="80">
        <v>0.1179</v>
      </c>
      <c r="D30" s="80">
        <v>3.9699999999999999E-2</v>
      </c>
      <c r="E30" s="80">
        <v>4.87E-2</v>
      </c>
      <c r="F30" s="80">
        <v>1.34E-2</v>
      </c>
      <c r="G30" s="80">
        <v>1.6E-2</v>
      </c>
    </row>
    <row r="31" spans="1:7" x14ac:dyDescent="0.25">
      <c r="A31" s="77">
        <v>42</v>
      </c>
      <c r="B31" s="80">
        <v>0.1449</v>
      </c>
      <c r="C31" s="80">
        <v>0.1179</v>
      </c>
      <c r="D31" s="80">
        <v>3.9699999999999999E-2</v>
      </c>
      <c r="E31" s="80">
        <v>4.87E-2</v>
      </c>
      <c r="F31" s="80">
        <v>1.34E-2</v>
      </c>
      <c r="G31" s="80">
        <v>1.6E-2</v>
      </c>
    </row>
    <row r="32" spans="1:7" x14ac:dyDescent="0.25">
      <c r="A32" s="77">
        <v>43</v>
      </c>
      <c r="B32" s="80">
        <v>0.14419999999999999</v>
      </c>
      <c r="C32" s="80">
        <v>0.1154</v>
      </c>
      <c r="D32" s="80">
        <v>4.53E-2</v>
      </c>
      <c r="E32" s="80">
        <v>4.5100000000000001E-2</v>
      </c>
      <c r="F32" s="80">
        <v>1.37E-2</v>
      </c>
      <c r="G32" s="80">
        <v>1.6500000000000001E-2</v>
      </c>
    </row>
    <row r="33" spans="1:7" x14ac:dyDescent="0.25">
      <c r="A33" s="77">
        <v>44</v>
      </c>
      <c r="B33" s="80">
        <v>0.14419999999999999</v>
      </c>
      <c r="C33" s="80">
        <v>0.1154</v>
      </c>
      <c r="D33" s="80">
        <v>4.53E-2</v>
      </c>
      <c r="E33" s="80">
        <v>4.5100000000000001E-2</v>
      </c>
      <c r="F33" s="80">
        <v>1.37E-2</v>
      </c>
      <c r="G33" s="80">
        <v>1.6500000000000001E-2</v>
      </c>
    </row>
    <row r="34" spans="1:7" x14ac:dyDescent="0.25">
      <c r="A34" s="77">
        <v>45</v>
      </c>
      <c r="B34" s="80">
        <v>0.14419999999999999</v>
      </c>
      <c r="C34" s="80">
        <v>0.1154</v>
      </c>
      <c r="D34" s="80">
        <v>4.53E-2</v>
      </c>
      <c r="E34" s="80">
        <v>4.5100000000000001E-2</v>
      </c>
      <c r="F34" s="80">
        <v>1.37E-2</v>
      </c>
      <c r="G34" s="80">
        <v>1.6500000000000001E-2</v>
      </c>
    </row>
    <row r="35" spans="1:7" x14ac:dyDescent="0.25">
      <c r="A35" s="77">
        <v>46</v>
      </c>
      <c r="B35" s="80">
        <v>0.14419999999999999</v>
      </c>
      <c r="C35" s="80">
        <v>0.1154</v>
      </c>
      <c r="D35" s="80">
        <v>4.53E-2</v>
      </c>
      <c r="E35" s="80">
        <v>4.5100000000000001E-2</v>
      </c>
      <c r="F35" s="80">
        <v>1.37E-2</v>
      </c>
      <c r="G35" s="80">
        <v>1.6500000000000001E-2</v>
      </c>
    </row>
    <row r="36" spans="1:7" x14ac:dyDescent="0.25">
      <c r="A36" s="77">
        <v>47</v>
      </c>
      <c r="B36" s="80">
        <v>0.14419999999999999</v>
      </c>
      <c r="C36" s="80">
        <v>0.1154</v>
      </c>
      <c r="D36" s="80">
        <v>4.53E-2</v>
      </c>
      <c r="E36" s="80">
        <v>4.5100000000000001E-2</v>
      </c>
      <c r="F36" s="80">
        <v>1.37E-2</v>
      </c>
      <c r="G36" s="80">
        <v>1.6500000000000001E-2</v>
      </c>
    </row>
    <row r="37" spans="1:7" x14ac:dyDescent="0.25">
      <c r="A37" s="77">
        <v>48</v>
      </c>
      <c r="B37" s="80">
        <v>0.1431</v>
      </c>
      <c r="C37" s="80">
        <v>0.1166</v>
      </c>
      <c r="D37" s="80">
        <v>4.4499999999999998E-2</v>
      </c>
      <c r="E37" s="80">
        <v>4.4299999999999999E-2</v>
      </c>
      <c r="F37" s="80">
        <v>1.9199999999999998E-2</v>
      </c>
      <c r="G37" s="80">
        <v>2.06E-2</v>
      </c>
    </row>
    <row r="38" spans="1:7" x14ac:dyDescent="0.25">
      <c r="A38" s="77">
        <v>49</v>
      </c>
      <c r="B38" s="80">
        <v>0.1431</v>
      </c>
      <c r="C38" s="80">
        <v>0.1166</v>
      </c>
      <c r="D38" s="80">
        <v>4.4499999999999998E-2</v>
      </c>
      <c r="E38" s="80">
        <v>4.4299999999999999E-2</v>
      </c>
      <c r="F38" s="80">
        <v>1.9199999999999998E-2</v>
      </c>
      <c r="G38" s="80">
        <v>2.06E-2</v>
      </c>
    </row>
    <row r="39" spans="1:7" x14ac:dyDescent="0.25">
      <c r="A39" s="77">
        <v>50</v>
      </c>
      <c r="B39" s="80">
        <v>0.1431</v>
      </c>
      <c r="C39" s="80">
        <v>0.1166</v>
      </c>
      <c r="D39" s="80">
        <v>4.4499999999999998E-2</v>
      </c>
      <c r="E39" s="80">
        <v>4.4299999999999999E-2</v>
      </c>
      <c r="F39" s="80">
        <v>1.9199999999999998E-2</v>
      </c>
      <c r="G39" s="80">
        <v>2.06E-2</v>
      </c>
    </row>
    <row r="40" spans="1:7" x14ac:dyDescent="0.25">
      <c r="A40" s="77">
        <v>51</v>
      </c>
      <c r="B40" s="80">
        <v>0.1431</v>
      </c>
      <c r="C40" s="80">
        <v>0.1166</v>
      </c>
      <c r="D40" s="80">
        <v>4.4499999999999998E-2</v>
      </c>
      <c r="E40" s="80">
        <v>4.4299999999999999E-2</v>
      </c>
      <c r="F40" s="80">
        <v>1.9199999999999998E-2</v>
      </c>
      <c r="G40" s="80">
        <v>2.06E-2</v>
      </c>
    </row>
    <row r="41" spans="1:7" x14ac:dyDescent="0.25">
      <c r="A41" s="77">
        <v>52</v>
      </c>
      <c r="B41" s="80">
        <v>0.1431</v>
      </c>
      <c r="C41" s="80">
        <v>0.1166</v>
      </c>
      <c r="D41" s="80">
        <v>4.4499999999999998E-2</v>
      </c>
      <c r="E41" s="80">
        <v>4.4299999999999999E-2</v>
      </c>
      <c r="F41" s="80">
        <v>1.9199999999999998E-2</v>
      </c>
      <c r="G41" s="80">
        <v>2.06E-2</v>
      </c>
    </row>
    <row r="42" spans="1:7" x14ac:dyDescent="0.25">
      <c r="A42" s="77">
        <v>53</v>
      </c>
      <c r="B42" s="80">
        <v>0.14380000000000001</v>
      </c>
      <c r="C42" s="80">
        <v>0.11749999999999999</v>
      </c>
      <c r="D42" s="80">
        <v>4.4299999999999999E-2</v>
      </c>
      <c r="E42" s="80">
        <v>4.3799999999999999E-2</v>
      </c>
      <c r="F42" s="80">
        <v>1.9199999999999998E-2</v>
      </c>
      <c r="G42" s="80">
        <v>2.0799999999999999E-2</v>
      </c>
    </row>
    <row r="43" spans="1:7" x14ac:dyDescent="0.25">
      <c r="A43" s="77">
        <v>54</v>
      </c>
      <c r="B43" s="80">
        <v>0.14380000000000001</v>
      </c>
      <c r="C43" s="80">
        <v>0.11749999999999999</v>
      </c>
      <c r="D43" s="80">
        <v>4.4299999999999999E-2</v>
      </c>
      <c r="E43" s="80">
        <v>4.3799999999999999E-2</v>
      </c>
      <c r="F43" s="80">
        <v>2.2499999999999999E-2</v>
      </c>
      <c r="G43" s="80">
        <v>3.1099999999999999E-2</v>
      </c>
    </row>
    <row r="44" spans="1:7" x14ac:dyDescent="0.25">
      <c r="A44" s="77">
        <v>55</v>
      </c>
      <c r="B44" s="80">
        <v>0.1217</v>
      </c>
      <c r="C44" s="80">
        <v>0.11749999999999999</v>
      </c>
      <c r="D44" s="80">
        <v>4.4299999999999999E-2</v>
      </c>
      <c r="E44" s="80">
        <v>4.3799999999999999E-2</v>
      </c>
      <c r="F44" s="80">
        <v>3.3799999999999997E-2</v>
      </c>
      <c r="G44" s="80">
        <v>3.1099999999999999E-2</v>
      </c>
    </row>
    <row r="45" spans="1:7" x14ac:dyDescent="0.25">
      <c r="A45" s="77">
        <v>56</v>
      </c>
      <c r="B45" s="80">
        <v>0.1217</v>
      </c>
      <c r="C45" s="80">
        <v>0.11749999999999999</v>
      </c>
      <c r="D45" s="80">
        <v>4.4299999999999999E-2</v>
      </c>
      <c r="E45" s="80">
        <v>4.3799999999999999E-2</v>
      </c>
      <c r="F45" s="80">
        <v>3.3799999999999997E-2</v>
      </c>
      <c r="G45" s="80">
        <v>3.3700000000000001E-2</v>
      </c>
    </row>
    <row r="46" spans="1:7" x14ac:dyDescent="0.25">
      <c r="A46" s="77">
        <v>57</v>
      </c>
      <c r="B46" s="80">
        <v>0.11070000000000001</v>
      </c>
      <c r="C46" s="80">
        <v>0.11749999999999999</v>
      </c>
      <c r="D46" s="80">
        <v>4.4299999999999999E-2</v>
      </c>
      <c r="E46" s="80">
        <v>4.3799999999999999E-2</v>
      </c>
      <c r="F46" s="80">
        <v>3.3799999999999997E-2</v>
      </c>
      <c r="G46" s="80">
        <v>3.6299999999999999E-2</v>
      </c>
    </row>
    <row r="47" spans="1:7" x14ac:dyDescent="0.25">
      <c r="A47" s="77">
        <v>58</v>
      </c>
      <c r="B47" s="80">
        <v>0.11840000000000001</v>
      </c>
      <c r="C47" s="80">
        <v>0.1225</v>
      </c>
      <c r="D47" s="80">
        <v>5.5800000000000002E-2</v>
      </c>
      <c r="E47" s="80">
        <v>5.9700000000000003E-2</v>
      </c>
      <c r="F47" s="80">
        <v>3.7100000000000001E-2</v>
      </c>
      <c r="G47" s="80">
        <v>4.65E-2</v>
      </c>
    </row>
    <row r="48" spans="1:7" x14ac:dyDescent="0.25">
      <c r="A48" s="77">
        <v>59</v>
      </c>
      <c r="B48" s="80">
        <v>0.11840000000000001</v>
      </c>
      <c r="C48" s="80">
        <v>0.1225</v>
      </c>
      <c r="D48" s="80">
        <v>5.5800000000000002E-2</v>
      </c>
      <c r="E48" s="80">
        <v>5.9700000000000003E-2</v>
      </c>
      <c r="F48" s="80">
        <v>5.57E-2</v>
      </c>
      <c r="G48" s="80">
        <v>5.8200000000000002E-2</v>
      </c>
    </row>
    <row r="49" spans="1:7" x14ac:dyDescent="0.25">
      <c r="A49" s="77">
        <v>60</v>
      </c>
      <c r="B49" s="80">
        <v>0.12429999999999999</v>
      </c>
      <c r="C49" s="80">
        <v>0.1225</v>
      </c>
      <c r="D49" s="80">
        <v>5.5800000000000002E-2</v>
      </c>
      <c r="E49" s="80">
        <v>5.9700000000000003E-2</v>
      </c>
      <c r="F49" s="80">
        <v>5.57E-2</v>
      </c>
      <c r="G49" s="80">
        <v>6.4000000000000001E-2</v>
      </c>
    </row>
    <row r="50" spans="1:7" x14ac:dyDescent="0.25">
      <c r="A50" s="78">
        <v>61</v>
      </c>
      <c r="B50" s="81">
        <v>0.12429999999999999</v>
      </c>
      <c r="C50" s="81">
        <v>0.1225</v>
      </c>
      <c r="D50" s="81">
        <v>5.5800000000000002E-2</v>
      </c>
      <c r="E50" s="81">
        <v>5.9700000000000003E-2</v>
      </c>
      <c r="F50" s="81">
        <v>0.1237</v>
      </c>
      <c r="G50" s="81">
        <v>0.1164</v>
      </c>
    </row>
  </sheetData>
  <mergeCells count="4">
    <mergeCell ref="A5:A6"/>
    <mergeCell ref="B5:C5"/>
    <mergeCell ref="D5:E5"/>
    <mergeCell ref="F5:G5"/>
  </mergeCells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8"/>
  <sheetViews>
    <sheetView workbookViewId="0">
      <selection activeCell="E14" sqref="E14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3" x14ac:dyDescent="0.25">
      <c r="A1" s="19" t="s">
        <v>9</v>
      </c>
    </row>
    <row r="4" spans="1:3" ht="40.5" customHeight="1" x14ac:dyDescent="0.25">
      <c r="A4" s="2"/>
      <c r="B4" s="97" t="s">
        <v>129</v>
      </c>
      <c r="C4" s="97"/>
    </row>
    <row r="5" spans="1:3" ht="40.5" customHeight="1" x14ac:dyDescent="0.25">
      <c r="A5" s="10"/>
      <c r="B5" s="61" t="s">
        <v>126</v>
      </c>
      <c r="C5" s="61" t="s">
        <v>127</v>
      </c>
    </row>
    <row r="6" spans="1:3" ht="40.5" customHeight="1" x14ac:dyDescent="0.25">
      <c r="A6" s="61" t="s">
        <v>125</v>
      </c>
      <c r="B6" s="108" t="s">
        <v>144</v>
      </c>
      <c r="C6" s="108"/>
    </row>
    <row r="7" spans="1:3" ht="153" customHeight="1" x14ac:dyDescent="0.25">
      <c r="A7" s="68" t="s">
        <v>65</v>
      </c>
      <c r="B7" s="106" t="s">
        <v>147</v>
      </c>
      <c r="C7" s="102"/>
    </row>
    <row r="8" spans="1:3" ht="40.5" customHeight="1" x14ac:dyDescent="0.25">
      <c r="A8" s="68" t="s">
        <v>136</v>
      </c>
      <c r="B8" s="60"/>
      <c r="C8" s="60"/>
    </row>
  </sheetData>
  <mergeCells count="3">
    <mergeCell ref="B4:C4"/>
    <mergeCell ref="B7:C7"/>
    <mergeCell ref="B6:C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63"/>
  <sheetViews>
    <sheetView topLeftCell="A4" workbookViewId="0">
      <selection activeCell="I71" sqref="I71"/>
    </sheetView>
  </sheetViews>
  <sheetFormatPr defaultRowHeight="15" x14ac:dyDescent="0.25"/>
  <cols>
    <col min="1" max="1" width="12.28515625" style="14" customWidth="1"/>
    <col min="2" max="2" width="10.85546875" style="14" customWidth="1"/>
    <col min="3" max="3" width="12.28515625" style="14" customWidth="1"/>
    <col min="4" max="4" width="9.140625" style="14"/>
  </cols>
  <sheetData>
    <row r="1" spans="1:4" x14ac:dyDescent="0.25">
      <c r="A1" s="22" t="s">
        <v>9</v>
      </c>
      <c r="B1" s="21"/>
      <c r="C1" s="21"/>
      <c r="D1" s="21"/>
    </row>
    <row r="2" spans="1:4" x14ac:dyDescent="0.25">
      <c r="A2" t="s">
        <v>50</v>
      </c>
      <c r="B2" s="14" t="s">
        <v>54</v>
      </c>
    </row>
    <row r="3" spans="1:4" x14ac:dyDescent="0.25">
      <c r="A3" s="37" t="s">
        <v>51</v>
      </c>
      <c r="B3" s="15" t="s">
        <v>177</v>
      </c>
      <c r="C3" s="15"/>
      <c r="D3" s="15"/>
    </row>
    <row r="5" spans="1:4" x14ac:dyDescent="0.25">
      <c r="A5" s="104" t="s">
        <v>154</v>
      </c>
      <c r="B5" s="103" t="s">
        <v>174</v>
      </c>
      <c r="C5" s="103"/>
    </row>
    <row r="6" spans="1:4" x14ac:dyDescent="0.25">
      <c r="A6" s="104"/>
      <c r="B6" s="73" t="s">
        <v>158</v>
      </c>
      <c r="C6" s="73" t="s">
        <v>159</v>
      </c>
    </row>
    <row r="7" spans="1:4" x14ac:dyDescent="0.25">
      <c r="A7" s="75" t="s">
        <v>53</v>
      </c>
      <c r="B7" s="75" t="s">
        <v>175</v>
      </c>
      <c r="C7" s="75" t="s">
        <v>176</v>
      </c>
      <c r="D7" s="21"/>
    </row>
    <row r="8" spans="1:4" x14ac:dyDescent="0.25">
      <c r="A8" s="76">
        <v>19</v>
      </c>
      <c r="B8" s="82">
        <v>1.9599999999999999E-4</v>
      </c>
      <c r="C8" s="82">
        <v>1.76E-4</v>
      </c>
    </row>
    <row r="9" spans="1:4" x14ac:dyDescent="0.25">
      <c r="A9" s="77">
        <v>20</v>
      </c>
      <c r="B9" s="83">
        <v>1.9599999999999999E-4</v>
      </c>
      <c r="C9" s="83">
        <v>1.76E-4</v>
      </c>
    </row>
    <row r="10" spans="1:4" x14ac:dyDescent="0.25">
      <c r="A10" s="77">
        <v>21</v>
      </c>
      <c r="B10" s="83">
        <v>1.9599999999999999E-4</v>
      </c>
      <c r="C10" s="83">
        <v>1.76E-4</v>
      </c>
    </row>
    <row r="11" spans="1:4" x14ac:dyDescent="0.25">
      <c r="A11" s="77">
        <v>22</v>
      </c>
      <c r="B11" s="83">
        <v>1.9599999999999999E-4</v>
      </c>
      <c r="C11" s="83">
        <v>1.76E-4</v>
      </c>
    </row>
    <row r="12" spans="1:4" x14ac:dyDescent="0.25">
      <c r="A12" s="77">
        <v>23</v>
      </c>
      <c r="B12" s="83">
        <v>1.9599999999999999E-4</v>
      </c>
      <c r="C12" s="83">
        <v>1.76E-4</v>
      </c>
    </row>
    <row r="13" spans="1:4" x14ac:dyDescent="0.25">
      <c r="A13" s="77">
        <v>24</v>
      </c>
      <c r="B13" s="83">
        <v>1.9599999999999999E-4</v>
      </c>
      <c r="C13" s="83">
        <v>1.76E-4</v>
      </c>
    </row>
    <row r="14" spans="1:4" x14ac:dyDescent="0.25">
      <c r="A14" s="77">
        <v>25</v>
      </c>
      <c r="B14" s="83">
        <v>1.9599999999999999E-4</v>
      </c>
      <c r="C14" s="83">
        <v>1.76E-4</v>
      </c>
    </row>
    <row r="15" spans="1:4" x14ac:dyDescent="0.25">
      <c r="A15" s="77">
        <v>26</v>
      </c>
      <c r="B15" s="83">
        <v>1.9599999999999999E-4</v>
      </c>
      <c r="C15" s="83">
        <v>1.76E-4</v>
      </c>
    </row>
    <row r="16" spans="1:4" x14ac:dyDescent="0.25">
      <c r="A16" s="77">
        <v>27</v>
      </c>
      <c r="B16" s="83">
        <v>1.9599999999999999E-4</v>
      </c>
      <c r="C16" s="83">
        <v>1.76E-4</v>
      </c>
    </row>
    <row r="17" spans="1:3" x14ac:dyDescent="0.25">
      <c r="A17" s="77">
        <v>28</v>
      </c>
      <c r="B17" s="83">
        <v>1.9599999999999999E-4</v>
      </c>
      <c r="C17" s="83">
        <v>2.34E-4</v>
      </c>
    </row>
    <row r="18" spans="1:3" x14ac:dyDescent="0.25">
      <c r="A18" s="77">
        <v>29</v>
      </c>
      <c r="B18" s="83">
        <v>1.9599999999999999E-4</v>
      </c>
      <c r="C18" s="83">
        <v>2.34E-4</v>
      </c>
    </row>
    <row r="19" spans="1:3" x14ac:dyDescent="0.25">
      <c r="A19" s="77">
        <v>30</v>
      </c>
      <c r="B19" s="83">
        <v>1.9599999999999999E-4</v>
      </c>
      <c r="C19" s="83">
        <v>2.34E-4</v>
      </c>
    </row>
    <row r="20" spans="1:3" x14ac:dyDescent="0.25">
      <c r="A20" s="77">
        <v>31</v>
      </c>
      <c r="B20" s="83">
        <v>3.1799999999999998E-4</v>
      </c>
      <c r="C20" s="83">
        <v>2.34E-4</v>
      </c>
    </row>
    <row r="21" spans="1:3" x14ac:dyDescent="0.25">
      <c r="A21" s="77">
        <v>32</v>
      </c>
      <c r="B21" s="83">
        <v>4.4099999999999999E-4</v>
      </c>
      <c r="C21" s="83">
        <v>2.34E-4</v>
      </c>
    </row>
    <row r="22" spans="1:3" x14ac:dyDescent="0.25">
      <c r="A22" s="77">
        <v>33</v>
      </c>
      <c r="B22" s="83">
        <v>4.0700000000000003E-4</v>
      </c>
      <c r="C22" s="83">
        <v>5.4799999999999998E-4</v>
      </c>
    </row>
    <row r="23" spans="1:3" x14ac:dyDescent="0.25">
      <c r="A23" s="77">
        <v>34</v>
      </c>
      <c r="B23" s="83">
        <v>4.9399999999999997E-4</v>
      </c>
      <c r="C23" s="83">
        <v>5.4799999999999998E-4</v>
      </c>
    </row>
    <row r="24" spans="1:3" x14ac:dyDescent="0.25">
      <c r="A24" s="77">
        <v>35</v>
      </c>
      <c r="B24" s="83">
        <v>5.8200000000000005E-4</v>
      </c>
      <c r="C24" s="83">
        <v>5.4799999999999998E-4</v>
      </c>
    </row>
    <row r="25" spans="1:3" x14ac:dyDescent="0.25">
      <c r="A25" s="77">
        <v>36</v>
      </c>
      <c r="B25" s="83">
        <v>6.7500000000000004E-4</v>
      </c>
      <c r="C25" s="83">
        <v>5.4799999999999998E-4</v>
      </c>
    </row>
    <row r="26" spans="1:3" x14ac:dyDescent="0.25">
      <c r="A26" s="77">
        <v>37</v>
      </c>
      <c r="B26" s="83">
        <v>7.6800000000000002E-4</v>
      </c>
      <c r="C26" s="83">
        <v>5.4799999999999998E-4</v>
      </c>
    </row>
    <row r="27" spans="1:3" x14ac:dyDescent="0.25">
      <c r="A27" s="77">
        <v>38</v>
      </c>
      <c r="B27" s="83">
        <v>9.5600000000000004E-4</v>
      </c>
      <c r="C27" s="83">
        <v>9.6299999999999999E-4</v>
      </c>
    </row>
    <row r="28" spans="1:3" x14ac:dyDescent="0.25">
      <c r="A28" s="77">
        <v>39</v>
      </c>
      <c r="B28" s="83">
        <v>1.059E-3</v>
      </c>
      <c r="C28" s="83">
        <v>9.6299999999999999E-4</v>
      </c>
    </row>
    <row r="29" spans="1:3" x14ac:dyDescent="0.25">
      <c r="A29" s="77">
        <v>40</v>
      </c>
      <c r="B29" s="83">
        <v>1.163E-3</v>
      </c>
      <c r="C29" s="83">
        <v>9.6299999999999999E-4</v>
      </c>
    </row>
    <row r="30" spans="1:3" x14ac:dyDescent="0.25">
      <c r="A30" s="77">
        <v>41</v>
      </c>
      <c r="B30" s="83">
        <v>1.163E-3</v>
      </c>
      <c r="C30" s="83">
        <v>9.6299999999999999E-4</v>
      </c>
    </row>
    <row r="31" spans="1:3" x14ac:dyDescent="0.25">
      <c r="A31" s="77">
        <v>42</v>
      </c>
      <c r="B31" s="83">
        <v>1.163E-3</v>
      </c>
      <c r="C31" s="83">
        <v>9.6299999999999999E-4</v>
      </c>
    </row>
    <row r="32" spans="1:3" x14ac:dyDescent="0.25">
      <c r="A32" s="77">
        <v>43</v>
      </c>
      <c r="B32" s="83">
        <v>1.598E-3</v>
      </c>
      <c r="C32" s="83">
        <v>1.3450000000000001E-3</v>
      </c>
    </row>
    <row r="33" spans="1:3" x14ac:dyDescent="0.25">
      <c r="A33" s="77">
        <v>44</v>
      </c>
      <c r="B33" s="83">
        <v>1.598E-3</v>
      </c>
      <c r="C33" s="83">
        <v>1.3450000000000001E-3</v>
      </c>
    </row>
    <row r="34" spans="1:3" x14ac:dyDescent="0.25">
      <c r="A34" s="77">
        <v>45</v>
      </c>
      <c r="B34" s="83">
        <v>1.598E-3</v>
      </c>
      <c r="C34" s="83">
        <v>1.3450000000000001E-3</v>
      </c>
    </row>
    <row r="35" spans="1:3" x14ac:dyDescent="0.25">
      <c r="A35" s="77">
        <v>46</v>
      </c>
      <c r="B35" s="83">
        <v>1.776E-3</v>
      </c>
      <c r="C35" s="83">
        <v>1.3450000000000001E-3</v>
      </c>
    </row>
    <row r="36" spans="1:3" x14ac:dyDescent="0.25">
      <c r="A36" s="77">
        <v>47</v>
      </c>
      <c r="B36" s="83">
        <v>1.954E-3</v>
      </c>
      <c r="C36" s="83">
        <v>1.3450000000000001E-3</v>
      </c>
    </row>
    <row r="37" spans="1:3" x14ac:dyDescent="0.25">
      <c r="A37" s="77">
        <v>48</v>
      </c>
      <c r="B37" s="83">
        <v>2.4299999999999999E-3</v>
      </c>
      <c r="C37" s="83">
        <v>2.2859999999999998E-3</v>
      </c>
    </row>
    <row r="38" spans="1:3" x14ac:dyDescent="0.25">
      <c r="A38" s="77">
        <v>49</v>
      </c>
      <c r="B38" s="83">
        <v>2.6329999999999999E-3</v>
      </c>
      <c r="C38" s="83">
        <v>2.2859999999999998E-3</v>
      </c>
    </row>
    <row r="39" spans="1:3" x14ac:dyDescent="0.25">
      <c r="A39" s="77">
        <v>50</v>
      </c>
      <c r="B39" s="83">
        <v>2.8349999999999998E-3</v>
      </c>
      <c r="C39" s="83">
        <v>2.2859999999999998E-3</v>
      </c>
    </row>
    <row r="40" spans="1:3" x14ac:dyDescent="0.25">
      <c r="A40" s="77">
        <v>51</v>
      </c>
      <c r="B40" s="83">
        <v>3.1389999999999999E-3</v>
      </c>
      <c r="C40" s="83">
        <v>2.2859999999999998E-3</v>
      </c>
    </row>
    <row r="41" spans="1:3" x14ac:dyDescent="0.25">
      <c r="A41" s="77">
        <v>52</v>
      </c>
      <c r="B41" s="83">
        <v>3.4429999999999999E-3</v>
      </c>
      <c r="C41" s="83">
        <v>2.2859999999999998E-3</v>
      </c>
    </row>
    <row r="42" spans="1:3" x14ac:dyDescent="0.25">
      <c r="A42" s="77">
        <v>53</v>
      </c>
      <c r="B42" s="83">
        <v>3.8049999999999998E-3</v>
      </c>
      <c r="C42" s="83">
        <v>2.5209999999999998E-3</v>
      </c>
    </row>
    <row r="43" spans="1:3" x14ac:dyDescent="0.25">
      <c r="A43" s="77">
        <v>54</v>
      </c>
      <c r="B43" s="83">
        <v>4.1139999999999996E-3</v>
      </c>
      <c r="C43" s="83">
        <v>2.9090000000000001E-3</v>
      </c>
    </row>
    <row r="44" spans="1:3" x14ac:dyDescent="0.25">
      <c r="A44" s="77">
        <v>55</v>
      </c>
      <c r="B44" s="83">
        <v>4.4229999999999998E-3</v>
      </c>
      <c r="C44" s="83">
        <v>3.6840000000000002E-3</v>
      </c>
    </row>
    <row r="45" spans="1:3" x14ac:dyDescent="0.25">
      <c r="A45" s="77">
        <v>56</v>
      </c>
      <c r="B45" s="83">
        <v>4.731E-3</v>
      </c>
      <c r="C45" s="83">
        <v>3.6840000000000002E-3</v>
      </c>
    </row>
    <row r="46" spans="1:3" x14ac:dyDescent="0.25">
      <c r="A46" s="77">
        <v>57</v>
      </c>
      <c r="B46" s="83">
        <v>5.0400000000000002E-3</v>
      </c>
      <c r="C46" s="83">
        <v>3.6840000000000002E-3</v>
      </c>
    </row>
    <row r="47" spans="1:3" x14ac:dyDescent="0.25">
      <c r="A47" s="77">
        <v>58</v>
      </c>
      <c r="B47" s="83">
        <v>5.2180000000000004E-3</v>
      </c>
      <c r="C47" s="83">
        <v>3.5950000000000001E-3</v>
      </c>
    </row>
    <row r="48" spans="1:3" x14ac:dyDescent="0.25">
      <c r="A48" s="77">
        <v>59</v>
      </c>
      <c r="B48" s="83">
        <v>5.5189999999999996E-3</v>
      </c>
      <c r="C48" s="83">
        <v>3.5950000000000001E-3</v>
      </c>
    </row>
    <row r="49" spans="1:3" x14ac:dyDescent="0.25">
      <c r="A49" s="77">
        <v>60</v>
      </c>
      <c r="B49" s="83">
        <v>5.8199999999999997E-3</v>
      </c>
      <c r="C49" s="83">
        <v>3.5950000000000001E-3</v>
      </c>
    </row>
    <row r="50" spans="1:3" x14ac:dyDescent="0.25">
      <c r="A50" s="77">
        <v>61</v>
      </c>
      <c r="B50" s="83">
        <v>3.6129999999999999E-3</v>
      </c>
      <c r="C50" s="83">
        <v>2.7430000000000002E-3</v>
      </c>
    </row>
    <row r="51" spans="1:3" x14ac:dyDescent="0.25">
      <c r="A51" s="77">
        <v>62</v>
      </c>
      <c r="B51" s="83">
        <v>3.1110000000000001E-3</v>
      </c>
      <c r="C51" s="83">
        <v>1.797E-3</v>
      </c>
    </row>
    <row r="52" spans="1:3" x14ac:dyDescent="0.25">
      <c r="A52" s="77">
        <v>63</v>
      </c>
      <c r="B52" s="83">
        <v>1.7359999999999999E-3</v>
      </c>
      <c r="C52" s="83">
        <v>8.2200000000000003E-4</v>
      </c>
    </row>
    <row r="53" spans="1:3" x14ac:dyDescent="0.25">
      <c r="A53" s="77">
        <v>64</v>
      </c>
      <c r="B53" s="83">
        <v>1.7359999999999999E-3</v>
      </c>
      <c r="C53" s="83">
        <v>8.2200000000000003E-4</v>
      </c>
    </row>
    <row r="54" spans="1:3" x14ac:dyDescent="0.25">
      <c r="A54" s="77">
        <v>65</v>
      </c>
      <c r="B54" s="83">
        <v>8.6799999999999996E-4</v>
      </c>
      <c r="C54" s="83">
        <v>8.2200000000000003E-4</v>
      </c>
    </row>
    <row r="55" spans="1:3" x14ac:dyDescent="0.25">
      <c r="A55" s="77">
        <v>66</v>
      </c>
      <c r="B55" s="83">
        <v>8.6799999999999996E-4</v>
      </c>
      <c r="C55" s="83">
        <v>8.2200000000000003E-4</v>
      </c>
    </row>
    <row r="56" spans="1:3" x14ac:dyDescent="0.25">
      <c r="A56" s="77">
        <v>67</v>
      </c>
      <c r="B56" s="83">
        <v>8.6799999999999996E-4</v>
      </c>
      <c r="C56" s="83">
        <v>8.2200000000000003E-4</v>
      </c>
    </row>
    <row r="57" spans="1:3" x14ac:dyDescent="0.25">
      <c r="A57" s="77">
        <v>68</v>
      </c>
      <c r="B57" s="83">
        <v>1.3500000000000001E-3</v>
      </c>
      <c r="C57" s="83">
        <v>1.1490000000000001E-3</v>
      </c>
    </row>
    <row r="58" spans="1:3" x14ac:dyDescent="0.25">
      <c r="A58" s="77">
        <v>69</v>
      </c>
      <c r="B58" s="83">
        <v>1.3500000000000001E-3</v>
      </c>
      <c r="C58" s="83">
        <v>1.1490000000000001E-3</v>
      </c>
    </row>
    <row r="59" spans="1:3" x14ac:dyDescent="0.25">
      <c r="A59" s="77">
        <v>70</v>
      </c>
      <c r="B59" s="83">
        <v>1.3500000000000001E-3</v>
      </c>
      <c r="C59" s="83">
        <v>1.1490000000000001E-3</v>
      </c>
    </row>
    <row r="60" spans="1:3" x14ac:dyDescent="0.25">
      <c r="A60" s="77">
        <v>71</v>
      </c>
      <c r="B60" s="83">
        <v>1.3500000000000001E-3</v>
      </c>
      <c r="C60" s="83">
        <v>1.1490000000000001E-3</v>
      </c>
    </row>
    <row r="61" spans="1:3" x14ac:dyDescent="0.25">
      <c r="A61" s="77">
        <v>72</v>
      </c>
      <c r="B61" s="83">
        <v>1.3500000000000001E-3</v>
      </c>
      <c r="C61" s="83">
        <v>1.1490000000000001E-3</v>
      </c>
    </row>
    <row r="62" spans="1:3" x14ac:dyDescent="0.25">
      <c r="A62" s="77">
        <v>73</v>
      </c>
      <c r="B62" s="83">
        <v>1.3500000000000001E-3</v>
      </c>
      <c r="C62" s="83">
        <v>1.1490000000000001E-3</v>
      </c>
    </row>
    <row r="63" spans="1:3" x14ac:dyDescent="0.25">
      <c r="A63" s="78">
        <v>74</v>
      </c>
      <c r="B63" s="84">
        <v>0</v>
      </c>
      <c r="C63" s="84">
        <v>0</v>
      </c>
    </row>
  </sheetData>
  <mergeCells count="2">
    <mergeCell ref="A5:A6"/>
    <mergeCell ref="B5:C5"/>
  </mergeCells>
  <hyperlinks>
    <hyperlink ref="A1" location="TOC!A1" display="TOC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5"/>
  <sheetViews>
    <sheetView workbookViewId="0">
      <selection activeCell="C42" sqref="C42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21" customWidth="1"/>
  </cols>
  <sheetData>
    <row r="1" spans="1:3" x14ac:dyDescent="0.25">
      <c r="A1" s="19" t="s">
        <v>9</v>
      </c>
      <c r="B1" s="19"/>
    </row>
    <row r="3" spans="1:3" x14ac:dyDescent="0.25">
      <c r="A3" s="10"/>
      <c r="B3" s="61" t="s">
        <v>126</v>
      </c>
      <c r="C3" s="61" t="s">
        <v>127</v>
      </c>
    </row>
    <row r="4" spans="1:3" ht="87" customHeight="1" x14ac:dyDescent="0.25">
      <c r="A4" s="61" t="s">
        <v>125</v>
      </c>
      <c r="B4" s="102" t="s">
        <v>148</v>
      </c>
      <c r="C4" s="102"/>
    </row>
    <row r="5" spans="1:3" ht="186" customHeight="1" x14ac:dyDescent="0.25">
      <c r="A5" s="68" t="s">
        <v>65</v>
      </c>
      <c r="B5" s="106" t="s">
        <v>149</v>
      </c>
      <c r="C5" s="102"/>
    </row>
  </sheetData>
  <mergeCells count="2">
    <mergeCell ref="B4:C4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A2" sqref="A2:B3"/>
    </sheetView>
  </sheetViews>
  <sheetFormatPr defaultRowHeight="15" x14ac:dyDescent="0.25"/>
  <cols>
    <col min="1" max="1" width="20" customWidth="1"/>
    <col min="2" max="3" width="19.140625" customWidth="1"/>
  </cols>
  <sheetData>
    <row r="1" spans="1:3" x14ac:dyDescent="0.25">
      <c r="A1" s="19" t="s">
        <v>9</v>
      </c>
    </row>
    <row r="2" spans="1:3" x14ac:dyDescent="0.25">
      <c r="A2" t="s">
        <v>50</v>
      </c>
      <c r="B2" s="21" t="s">
        <v>54</v>
      </c>
    </row>
    <row r="3" spans="1:3" x14ac:dyDescent="0.25">
      <c r="A3" s="37" t="s">
        <v>51</v>
      </c>
      <c r="B3" s="21" t="s">
        <v>177</v>
      </c>
    </row>
    <row r="5" spans="1:3" x14ac:dyDescent="0.25">
      <c r="A5" s="104" t="s">
        <v>154</v>
      </c>
      <c r="B5" s="103" t="s">
        <v>178</v>
      </c>
      <c r="C5" s="103"/>
    </row>
    <row r="6" spans="1:3" x14ac:dyDescent="0.25">
      <c r="A6" s="104"/>
      <c r="B6" s="73" t="s">
        <v>158</v>
      </c>
      <c r="C6" s="73" t="s">
        <v>159</v>
      </c>
    </row>
    <row r="7" spans="1:3" x14ac:dyDescent="0.25">
      <c r="A7" s="75" t="s">
        <v>53</v>
      </c>
      <c r="B7" s="75" t="s">
        <v>179</v>
      </c>
      <c r="C7" s="75" t="s">
        <v>180</v>
      </c>
    </row>
    <row r="8" spans="1:3" x14ac:dyDescent="0.25">
      <c r="A8" s="76">
        <v>19</v>
      </c>
      <c r="B8" s="82">
        <v>3.5500000000000001E-4</v>
      </c>
      <c r="C8" s="82">
        <v>1.6100000000000001E-4</v>
      </c>
    </row>
    <row r="9" spans="1:3" x14ac:dyDescent="0.25">
      <c r="A9" s="77">
        <v>20</v>
      </c>
      <c r="B9" s="83">
        <v>3.9100000000000002E-4</v>
      </c>
      <c r="C9" s="83">
        <v>1.6100000000000001E-4</v>
      </c>
    </row>
    <row r="10" spans="1:3" x14ac:dyDescent="0.25">
      <c r="A10" s="77">
        <v>21</v>
      </c>
      <c r="B10" s="83">
        <v>4.3199999999999998E-4</v>
      </c>
      <c r="C10" s="83">
        <v>1.6200000000000001E-4</v>
      </c>
    </row>
    <row r="11" spans="1:3" x14ac:dyDescent="0.25">
      <c r="A11" s="77">
        <v>22</v>
      </c>
      <c r="B11" s="83">
        <v>4.6999999999999999E-4</v>
      </c>
      <c r="C11" s="83">
        <v>1.6200000000000001E-4</v>
      </c>
    </row>
    <row r="12" spans="1:3" x14ac:dyDescent="0.25">
      <c r="A12" s="77">
        <v>23</v>
      </c>
      <c r="B12" s="83">
        <v>3.9399999999999998E-4</v>
      </c>
      <c r="C12" s="83">
        <v>1.25E-4</v>
      </c>
    </row>
    <row r="13" spans="1:3" x14ac:dyDescent="0.25">
      <c r="A13" s="77">
        <v>24</v>
      </c>
      <c r="B13" s="83">
        <v>3.9500000000000001E-4</v>
      </c>
      <c r="C13" s="83">
        <v>1.7200000000000001E-4</v>
      </c>
    </row>
    <row r="14" spans="1:3" x14ac:dyDescent="0.25">
      <c r="A14" s="77">
        <v>25</v>
      </c>
      <c r="B14" s="83">
        <v>4.06E-4</v>
      </c>
      <c r="C14" s="83">
        <v>1.2899999999999999E-4</v>
      </c>
    </row>
    <row r="15" spans="1:3" x14ac:dyDescent="0.25">
      <c r="A15" s="77">
        <v>26</v>
      </c>
      <c r="B15" s="83">
        <v>3.68E-4</v>
      </c>
      <c r="C15" s="83">
        <v>1.55E-4</v>
      </c>
    </row>
    <row r="16" spans="1:3" x14ac:dyDescent="0.25">
      <c r="A16" s="77">
        <v>27</v>
      </c>
      <c r="B16" s="83">
        <v>3.1599999999999998E-4</v>
      </c>
      <c r="C16" s="83">
        <v>1.4300000000000001E-4</v>
      </c>
    </row>
    <row r="17" spans="1:3" x14ac:dyDescent="0.25">
      <c r="A17" s="77">
        <v>28</v>
      </c>
      <c r="B17" s="83">
        <v>3.0600000000000001E-4</v>
      </c>
      <c r="C17" s="83">
        <v>1.3899999999999999E-4</v>
      </c>
    </row>
    <row r="18" spans="1:3" x14ac:dyDescent="0.25">
      <c r="A18" s="77">
        <v>29</v>
      </c>
      <c r="B18" s="83">
        <v>3.48E-4</v>
      </c>
      <c r="C18" s="83">
        <v>1.4300000000000001E-4</v>
      </c>
    </row>
    <row r="19" spans="1:3" x14ac:dyDescent="0.25">
      <c r="A19" s="77">
        <v>30</v>
      </c>
      <c r="B19" s="83">
        <v>3.9300000000000001E-4</v>
      </c>
      <c r="C19" s="83">
        <v>1.65E-4</v>
      </c>
    </row>
    <row r="20" spans="1:3" x14ac:dyDescent="0.25">
      <c r="A20" s="77">
        <v>31</v>
      </c>
      <c r="B20" s="83">
        <v>3.5599999999999998E-4</v>
      </c>
      <c r="C20" s="83">
        <v>1.85E-4</v>
      </c>
    </row>
    <row r="21" spans="1:3" x14ac:dyDescent="0.25">
      <c r="A21" s="77">
        <v>32</v>
      </c>
      <c r="B21" s="83">
        <v>4.2099999999999999E-4</v>
      </c>
      <c r="C21" s="83">
        <v>2.0799999999999999E-4</v>
      </c>
    </row>
    <row r="22" spans="1:3" x14ac:dyDescent="0.25">
      <c r="A22" s="77">
        <v>33</v>
      </c>
      <c r="B22" s="83">
        <v>3.6299999999999999E-4</v>
      </c>
      <c r="C22" s="83">
        <v>2.14E-4</v>
      </c>
    </row>
    <row r="23" spans="1:3" x14ac:dyDescent="0.25">
      <c r="A23" s="77">
        <v>34</v>
      </c>
      <c r="B23" s="83">
        <v>4.1300000000000001E-4</v>
      </c>
      <c r="C23" s="83">
        <v>2.22E-4</v>
      </c>
    </row>
    <row r="24" spans="1:3" x14ac:dyDescent="0.25">
      <c r="A24" s="77">
        <v>35</v>
      </c>
      <c r="B24" s="83">
        <v>4.4200000000000001E-4</v>
      </c>
      <c r="C24" s="83">
        <v>2.4399999999999999E-4</v>
      </c>
    </row>
    <row r="25" spans="1:3" x14ac:dyDescent="0.25">
      <c r="A25" s="77">
        <v>36</v>
      </c>
      <c r="B25" s="83">
        <v>3.9899999999999999E-4</v>
      </c>
      <c r="C25" s="83">
        <v>2.24E-4</v>
      </c>
    </row>
    <row r="26" spans="1:3" x14ac:dyDescent="0.25">
      <c r="A26" s="77">
        <v>37</v>
      </c>
      <c r="B26" s="83">
        <v>4.37E-4</v>
      </c>
      <c r="C26" s="83">
        <v>2.6200000000000003E-4</v>
      </c>
    </row>
    <row r="27" spans="1:3" x14ac:dyDescent="0.25">
      <c r="A27" s="77">
        <v>38</v>
      </c>
      <c r="B27" s="83">
        <v>4.8700000000000002E-4</v>
      </c>
      <c r="C27" s="83">
        <v>2.9999999999999997E-4</v>
      </c>
    </row>
    <row r="28" spans="1:3" x14ac:dyDescent="0.25">
      <c r="A28" s="77">
        <v>39</v>
      </c>
      <c r="B28" s="83">
        <v>4.8099999999999998E-4</v>
      </c>
      <c r="C28" s="83">
        <v>2.9599999999999998E-4</v>
      </c>
    </row>
    <row r="29" spans="1:3" x14ac:dyDescent="0.25">
      <c r="A29" s="77">
        <v>40</v>
      </c>
      <c r="B29" s="83">
        <v>5.0199999999999995E-4</v>
      </c>
      <c r="C29" s="83">
        <v>3.2000000000000003E-4</v>
      </c>
    </row>
    <row r="30" spans="1:3" x14ac:dyDescent="0.25">
      <c r="A30" s="77">
        <v>41</v>
      </c>
      <c r="B30" s="83">
        <v>5.5400000000000002E-4</v>
      </c>
      <c r="C30" s="83">
        <v>3.8200000000000002E-4</v>
      </c>
    </row>
    <row r="31" spans="1:3" x14ac:dyDescent="0.25">
      <c r="A31" s="77">
        <v>42</v>
      </c>
      <c r="B31" s="83">
        <v>6.3900000000000003E-4</v>
      </c>
      <c r="C31" s="83">
        <v>4.06E-4</v>
      </c>
    </row>
    <row r="32" spans="1:3" x14ac:dyDescent="0.25">
      <c r="A32" s="77">
        <v>43</v>
      </c>
      <c r="B32" s="83">
        <v>6.0499999999999996E-4</v>
      </c>
      <c r="C32" s="83">
        <v>4.0900000000000002E-4</v>
      </c>
    </row>
    <row r="33" spans="1:3" x14ac:dyDescent="0.25">
      <c r="A33" s="77">
        <v>44</v>
      </c>
      <c r="B33" s="83">
        <v>7.1500000000000003E-4</v>
      </c>
      <c r="C33" s="83">
        <v>4.4499999999999997E-4</v>
      </c>
    </row>
    <row r="34" spans="1:3" x14ac:dyDescent="0.25">
      <c r="A34" s="77">
        <v>45</v>
      </c>
      <c r="B34" s="83">
        <v>8.3799999999999999E-4</v>
      </c>
      <c r="C34" s="83">
        <v>5.0600000000000005E-4</v>
      </c>
    </row>
    <row r="35" spans="1:3" x14ac:dyDescent="0.25">
      <c r="A35" s="77">
        <v>46</v>
      </c>
      <c r="B35" s="83">
        <v>7.76E-4</v>
      </c>
      <c r="C35" s="83">
        <v>5.3899999999999998E-4</v>
      </c>
    </row>
    <row r="36" spans="1:3" x14ac:dyDescent="0.25">
      <c r="A36" s="77">
        <v>47</v>
      </c>
      <c r="B36" s="83">
        <v>9.1200000000000005E-4</v>
      </c>
      <c r="C36" s="83">
        <v>6.6200000000000005E-4</v>
      </c>
    </row>
    <row r="37" spans="1:3" x14ac:dyDescent="0.25">
      <c r="A37" s="77">
        <v>48</v>
      </c>
      <c r="B37" s="83">
        <v>1.132E-3</v>
      </c>
      <c r="C37" s="83">
        <v>7.2499999999999995E-4</v>
      </c>
    </row>
    <row r="38" spans="1:3" x14ac:dyDescent="0.25">
      <c r="A38" s="77">
        <v>49</v>
      </c>
      <c r="B38" s="83">
        <v>1.2669999999999999E-3</v>
      </c>
      <c r="C38" s="83">
        <v>7.9299999999999998E-4</v>
      </c>
    </row>
    <row r="39" spans="1:3" x14ac:dyDescent="0.25">
      <c r="A39" s="77">
        <v>50</v>
      </c>
      <c r="B39" s="83">
        <v>1.3760000000000001E-3</v>
      </c>
      <c r="C39" s="83">
        <v>8.8099999999999995E-4</v>
      </c>
    </row>
    <row r="40" spans="1:3" x14ac:dyDescent="0.25">
      <c r="A40" s="77">
        <v>51</v>
      </c>
      <c r="B40" s="83">
        <v>1.49E-3</v>
      </c>
      <c r="C40" s="83">
        <v>9.3899999999999995E-4</v>
      </c>
    </row>
    <row r="41" spans="1:3" x14ac:dyDescent="0.25">
      <c r="A41" s="77">
        <v>52</v>
      </c>
      <c r="B41" s="83">
        <v>1.7340000000000001E-3</v>
      </c>
      <c r="C41" s="83">
        <v>1.0369999999999999E-3</v>
      </c>
    </row>
    <row r="42" spans="1:3" x14ac:dyDescent="0.25">
      <c r="A42" s="77">
        <v>53</v>
      </c>
      <c r="B42" s="83">
        <v>1.769E-3</v>
      </c>
      <c r="C42" s="83">
        <v>1.109E-3</v>
      </c>
    </row>
    <row r="43" spans="1:3" x14ac:dyDescent="0.25">
      <c r="A43" s="77">
        <v>54</v>
      </c>
      <c r="B43" s="83">
        <v>2.0669999999999998E-3</v>
      </c>
      <c r="C43" s="83">
        <v>1.206E-3</v>
      </c>
    </row>
    <row r="44" spans="1:3" x14ac:dyDescent="0.25">
      <c r="A44" s="77">
        <v>55</v>
      </c>
      <c r="B44" s="83">
        <v>2.3340000000000001E-3</v>
      </c>
      <c r="C44" s="83">
        <v>1.3309999999999999E-3</v>
      </c>
    </row>
    <row r="45" spans="1:3" x14ac:dyDescent="0.25">
      <c r="A45" s="77">
        <v>56</v>
      </c>
      <c r="B45" s="83">
        <v>2.49E-3</v>
      </c>
      <c r="C45" s="83">
        <v>1.423E-3</v>
      </c>
    </row>
    <row r="46" spans="1:3" x14ac:dyDescent="0.25">
      <c r="A46" s="77">
        <v>57</v>
      </c>
      <c r="B46" s="83">
        <v>2.8700000000000002E-3</v>
      </c>
      <c r="C46" s="83">
        <v>1.588E-3</v>
      </c>
    </row>
    <row r="47" spans="1:3" x14ac:dyDescent="0.25">
      <c r="A47" s="77">
        <v>58</v>
      </c>
      <c r="B47" s="83">
        <v>2.9650000000000002E-3</v>
      </c>
      <c r="C47" s="83">
        <v>1.691E-3</v>
      </c>
    </row>
    <row r="48" spans="1:3" x14ac:dyDescent="0.25">
      <c r="A48" s="77">
        <v>59</v>
      </c>
      <c r="B48" s="83">
        <v>3.4139999999999999E-3</v>
      </c>
      <c r="C48" s="83">
        <v>1.792E-3</v>
      </c>
    </row>
    <row r="49" spans="1:3" x14ac:dyDescent="0.25">
      <c r="A49" s="77">
        <v>60</v>
      </c>
      <c r="B49" s="83">
        <v>3.7880000000000001E-3</v>
      </c>
      <c r="C49" s="83">
        <v>1.9589999999999998E-3</v>
      </c>
    </row>
    <row r="50" spans="1:3" x14ac:dyDescent="0.25">
      <c r="A50" s="77">
        <v>61</v>
      </c>
      <c r="B50" s="83">
        <v>4.0590000000000001E-3</v>
      </c>
      <c r="C50" s="83">
        <v>2.137E-3</v>
      </c>
    </row>
    <row r="51" spans="1:3" x14ac:dyDescent="0.25">
      <c r="A51" s="77">
        <v>62</v>
      </c>
      <c r="B51" s="83">
        <v>4.6779999999999999E-3</v>
      </c>
      <c r="C51" s="83">
        <v>2.2799999999999999E-3</v>
      </c>
    </row>
    <row r="52" spans="1:3" x14ac:dyDescent="0.25">
      <c r="A52" s="77">
        <v>63</v>
      </c>
      <c r="B52" s="83">
        <v>5.5170000000000002E-3</v>
      </c>
      <c r="C52" s="83">
        <v>2.539E-3</v>
      </c>
    </row>
    <row r="53" spans="1:3" x14ac:dyDescent="0.25">
      <c r="A53" s="77">
        <v>64</v>
      </c>
      <c r="B53" s="83">
        <v>6.1900000000000002E-3</v>
      </c>
      <c r="C53" s="83">
        <v>2.7899999999999999E-3</v>
      </c>
    </row>
    <row r="54" spans="1:3" x14ac:dyDescent="0.25">
      <c r="A54" s="77">
        <v>65</v>
      </c>
      <c r="B54" s="83">
        <v>7.0029999999999997E-3</v>
      </c>
      <c r="C54" s="83">
        <v>3.2699999999999999E-3</v>
      </c>
    </row>
    <row r="55" spans="1:3" x14ac:dyDescent="0.25">
      <c r="A55" s="77">
        <v>66</v>
      </c>
      <c r="B55" s="83">
        <v>7.5160000000000001E-3</v>
      </c>
      <c r="C55" s="83">
        <v>3.4150000000000001E-3</v>
      </c>
    </row>
    <row r="56" spans="1:3" x14ac:dyDescent="0.25">
      <c r="A56" s="77">
        <v>67</v>
      </c>
      <c r="B56" s="83">
        <v>9.1769999999999994E-3</v>
      </c>
      <c r="C56" s="83">
        <v>3.6800000000000001E-3</v>
      </c>
    </row>
    <row r="57" spans="1:3" x14ac:dyDescent="0.25">
      <c r="A57" s="77">
        <v>68</v>
      </c>
      <c r="B57" s="83">
        <v>9.6109999999999998E-3</v>
      </c>
      <c r="C57" s="83">
        <v>4.4730000000000004E-3</v>
      </c>
    </row>
    <row r="58" spans="1:3" x14ac:dyDescent="0.25">
      <c r="A58" s="77">
        <v>69</v>
      </c>
      <c r="B58" s="83">
        <v>1.0673999999999999E-2</v>
      </c>
      <c r="C58" s="83">
        <v>4.431E-3</v>
      </c>
    </row>
    <row r="59" spans="1:3" x14ac:dyDescent="0.25">
      <c r="A59" s="77">
        <v>70</v>
      </c>
      <c r="B59" s="83">
        <v>1.1193E-2</v>
      </c>
      <c r="C59" s="83">
        <v>5.0109999999999998E-3</v>
      </c>
    </row>
    <row r="60" spans="1:3" x14ac:dyDescent="0.25">
      <c r="A60" s="77">
        <v>71</v>
      </c>
      <c r="B60" s="83">
        <v>1.3648E-2</v>
      </c>
      <c r="C60" s="83">
        <v>5.9820000000000003E-3</v>
      </c>
    </row>
    <row r="61" spans="1:3" x14ac:dyDescent="0.25">
      <c r="A61" s="77">
        <v>72</v>
      </c>
      <c r="B61" s="83">
        <v>1.4447E-2</v>
      </c>
      <c r="C61" s="83">
        <v>6.7559999999999999E-3</v>
      </c>
    </row>
    <row r="62" spans="1:3" x14ac:dyDescent="0.25">
      <c r="A62" s="77">
        <v>73</v>
      </c>
      <c r="B62" s="83">
        <v>1.7038999999999999E-2</v>
      </c>
      <c r="C62" s="83">
        <v>7.6020000000000003E-3</v>
      </c>
    </row>
    <row r="63" spans="1:3" x14ac:dyDescent="0.25">
      <c r="A63" s="78">
        <v>74</v>
      </c>
      <c r="B63" s="84">
        <v>0</v>
      </c>
      <c r="C63" s="84">
        <v>0</v>
      </c>
    </row>
  </sheetData>
  <mergeCells count="2">
    <mergeCell ref="A5:A6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73"/>
  <sheetViews>
    <sheetView workbookViewId="0">
      <selection activeCell="G18" sqref="G18"/>
    </sheetView>
  </sheetViews>
  <sheetFormatPr defaultRowHeight="15" x14ac:dyDescent="0.25"/>
  <cols>
    <col min="1" max="1" width="20" customWidth="1"/>
    <col min="2" max="5" width="27.140625" customWidth="1"/>
  </cols>
  <sheetData>
    <row r="1" spans="1:5" x14ac:dyDescent="0.25">
      <c r="A1" s="19" t="s">
        <v>9</v>
      </c>
    </row>
    <row r="2" spans="1:5" x14ac:dyDescent="0.25">
      <c r="A2" t="s">
        <v>50</v>
      </c>
      <c r="B2" s="21" t="s">
        <v>54</v>
      </c>
    </row>
    <row r="3" spans="1:5" x14ac:dyDescent="0.25">
      <c r="A3" s="37" t="s">
        <v>51</v>
      </c>
      <c r="B3" s="21" t="s">
        <v>188</v>
      </c>
    </row>
    <row r="5" spans="1:5" x14ac:dyDescent="0.25">
      <c r="A5" s="109" t="s">
        <v>181</v>
      </c>
      <c r="B5" s="110" t="s">
        <v>182</v>
      </c>
      <c r="C5" s="110"/>
      <c r="D5" s="110" t="s">
        <v>183</v>
      </c>
      <c r="E5" s="110"/>
    </row>
    <row r="6" spans="1:5" x14ac:dyDescent="0.25">
      <c r="A6" s="109"/>
      <c r="B6" s="85" t="s">
        <v>184</v>
      </c>
      <c r="C6" s="85" t="s">
        <v>185</v>
      </c>
      <c r="D6" s="85" t="s">
        <v>184</v>
      </c>
      <c r="E6" s="85" t="s">
        <v>185</v>
      </c>
    </row>
    <row r="7" spans="1:5" x14ac:dyDescent="0.25">
      <c r="A7" s="86" t="s">
        <v>53</v>
      </c>
      <c r="B7" s="86" t="s">
        <v>187</v>
      </c>
      <c r="C7" s="86" t="s">
        <v>186</v>
      </c>
      <c r="D7" s="86" t="s">
        <v>189</v>
      </c>
      <c r="E7" s="86" t="s">
        <v>190</v>
      </c>
    </row>
    <row r="8" spans="1:5" x14ac:dyDescent="0.25">
      <c r="A8" s="87">
        <v>50</v>
      </c>
      <c r="B8" s="90">
        <v>4.1929999999999997E-3</v>
      </c>
      <c r="C8" s="90">
        <v>2.5560000000000001E-3</v>
      </c>
      <c r="D8" s="90">
        <v>2.1038000000000001E-2</v>
      </c>
      <c r="E8" s="90">
        <v>1.1939999999999999E-2</v>
      </c>
    </row>
    <row r="9" spans="1:5" x14ac:dyDescent="0.25">
      <c r="A9" s="88">
        <v>51</v>
      </c>
      <c r="B9" s="91">
        <v>4.5269999999999998E-3</v>
      </c>
      <c r="C9" s="91">
        <v>2.7409999999999999E-3</v>
      </c>
      <c r="D9" s="91">
        <v>2.1703E-2</v>
      </c>
      <c r="E9" s="91">
        <v>1.2501E-2</v>
      </c>
    </row>
    <row r="10" spans="1:5" x14ac:dyDescent="0.25">
      <c r="A10" s="88">
        <v>52</v>
      </c>
      <c r="B10" s="91">
        <v>4.8700000000000002E-3</v>
      </c>
      <c r="C10" s="91">
        <v>2.869E-3</v>
      </c>
      <c r="D10" s="91">
        <v>2.2357999999999999E-2</v>
      </c>
      <c r="E10" s="91">
        <v>1.3063E-2</v>
      </c>
    </row>
    <row r="11" spans="1:5" x14ac:dyDescent="0.25">
      <c r="A11" s="88">
        <v>53</v>
      </c>
      <c r="B11" s="91">
        <v>5.1879999999999999E-3</v>
      </c>
      <c r="C11" s="91">
        <v>3.0249999999999999E-3</v>
      </c>
      <c r="D11" s="91">
        <v>2.2852999999999998E-2</v>
      </c>
      <c r="E11" s="91">
        <v>1.3634E-2</v>
      </c>
    </row>
    <row r="12" spans="1:5" x14ac:dyDescent="0.25">
      <c r="A12" s="88">
        <v>54</v>
      </c>
      <c r="B12" s="91">
        <v>5.5059999999999996E-3</v>
      </c>
      <c r="C12" s="91">
        <v>3.1809999999999998E-3</v>
      </c>
      <c r="D12" s="91">
        <v>2.3307999999999999E-2</v>
      </c>
      <c r="E12" s="91">
        <v>1.4203E-2</v>
      </c>
    </row>
    <row r="13" spans="1:5" x14ac:dyDescent="0.25">
      <c r="A13" s="88">
        <v>55</v>
      </c>
      <c r="B13" s="91">
        <v>5.8329999999999996E-3</v>
      </c>
      <c r="C13" s="91">
        <v>3.4390000000000002E-3</v>
      </c>
      <c r="D13" s="91">
        <v>2.3768000000000001E-2</v>
      </c>
      <c r="E13" s="91">
        <v>1.4768E-2</v>
      </c>
    </row>
    <row r="14" spans="1:5" x14ac:dyDescent="0.25">
      <c r="A14" s="88">
        <v>56</v>
      </c>
      <c r="B14" s="91">
        <v>6.1729999999999997E-3</v>
      </c>
      <c r="C14" s="91">
        <v>3.64E-3</v>
      </c>
      <c r="D14" s="91">
        <v>2.4244000000000002E-2</v>
      </c>
      <c r="E14" s="91">
        <v>1.5334E-2</v>
      </c>
    </row>
    <row r="15" spans="1:5" x14ac:dyDescent="0.25">
      <c r="A15" s="88">
        <v>57</v>
      </c>
      <c r="B15" s="91">
        <v>6.5339999999999999E-3</v>
      </c>
      <c r="C15" s="91">
        <v>3.9579999999999997E-3</v>
      </c>
      <c r="D15" s="91">
        <v>2.477E-2</v>
      </c>
      <c r="E15" s="91">
        <v>1.5893999999999998E-2</v>
      </c>
    </row>
    <row r="16" spans="1:5" x14ac:dyDescent="0.25">
      <c r="A16" s="88">
        <v>58</v>
      </c>
      <c r="B16" s="91">
        <v>6.9199999999999999E-3</v>
      </c>
      <c r="C16" s="91">
        <v>4.2989999999999999E-3</v>
      </c>
      <c r="D16" s="91">
        <v>2.5347999999999999E-2</v>
      </c>
      <c r="E16" s="91">
        <v>1.6452999999999999E-2</v>
      </c>
    </row>
    <row r="17" spans="1:5" x14ac:dyDescent="0.25">
      <c r="A17" s="88">
        <v>59</v>
      </c>
      <c r="B17" s="91">
        <v>7.3379999999999999E-3</v>
      </c>
      <c r="C17" s="91">
        <v>4.6540000000000002E-3</v>
      </c>
      <c r="D17" s="91">
        <v>2.5984E-2</v>
      </c>
      <c r="E17" s="91">
        <v>1.7028999999999999E-2</v>
      </c>
    </row>
    <row r="18" spans="1:5" x14ac:dyDescent="0.25">
      <c r="A18" s="88">
        <v>60</v>
      </c>
      <c r="B18" s="91">
        <v>7.7990000000000004E-3</v>
      </c>
      <c r="C18" s="91">
        <v>5.071E-3</v>
      </c>
      <c r="D18" s="91">
        <v>2.6700000000000002E-2</v>
      </c>
      <c r="E18" s="91">
        <v>1.7614999999999999E-2</v>
      </c>
    </row>
    <row r="19" spans="1:5" x14ac:dyDescent="0.25">
      <c r="A19" s="88">
        <v>61</v>
      </c>
      <c r="B19" s="91">
        <v>8.3119999999999999E-3</v>
      </c>
      <c r="C19" s="91">
        <v>5.5030000000000001E-3</v>
      </c>
      <c r="D19" s="91">
        <v>2.7507E-2</v>
      </c>
      <c r="E19" s="91">
        <v>1.8256999999999999E-2</v>
      </c>
    </row>
    <row r="20" spans="1:5" x14ac:dyDescent="0.25">
      <c r="A20" s="88">
        <v>62</v>
      </c>
      <c r="B20" s="91">
        <v>8.8920000000000006E-3</v>
      </c>
      <c r="C20" s="91">
        <v>6.0200000000000002E-3</v>
      </c>
      <c r="D20" s="91">
        <v>2.8433E-2</v>
      </c>
      <c r="E20" s="91">
        <v>1.8957000000000002E-2</v>
      </c>
    </row>
    <row r="21" spans="1:5" x14ac:dyDescent="0.25">
      <c r="A21" s="88">
        <v>63</v>
      </c>
      <c r="B21" s="91">
        <v>9.554E-3</v>
      </c>
      <c r="C21" s="91">
        <v>6.5700000000000003E-3</v>
      </c>
      <c r="D21" s="91">
        <v>2.9505E-2</v>
      </c>
      <c r="E21" s="91">
        <v>1.9748000000000002E-2</v>
      </c>
    </row>
    <row r="22" spans="1:5" x14ac:dyDescent="0.25">
      <c r="A22" s="88">
        <v>64</v>
      </c>
      <c r="B22" s="91">
        <v>1.0309E-2</v>
      </c>
      <c r="C22" s="91">
        <v>7.2230000000000003E-3</v>
      </c>
      <c r="D22" s="91">
        <v>3.0731000000000001E-2</v>
      </c>
      <c r="E22" s="91">
        <v>2.0663000000000001E-2</v>
      </c>
    </row>
    <row r="23" spans="1:5" x14ac:dyDescent="0.25">
      <c r="A23" s="88">
        <v>65</v>
      </c>
      <c r="B23" s="91">
        <v>1.1169E-2</v>
      </c>
      <c r="C23" s="91">
        <v>7.8919999999999997E-3</v>
      </c>
      <c r="D23" s="91">
        <v>3.2134999999999997E-2</v>
      </c>
      <c r="E23" s="91">
        <v>2.1715000000000002E-2</v>
      </c>
    </row>
    <row r="24" spans="1:5" x14ac:dyDescent="0.25">
      <c r="A24" s="88">
        <v>66</v>
      </c>
      <c r="B24" s="91">
        <v>1.2142999999999999E-2</v>
      </c>
      <c r="C24" s="91">
        <v>8.6499999999999997E-3</v>
      </c>
      <c r="D24" s="91">
        <v>3.3711999999999999E-2</v>
      </c>
      <c r="E24" s="91">
        <v>2.2922999999999999E-2</v>
      </c>
    </row>
    <row r="25" spans="1:5" x14ac:dyDescent="0.25">
      <c r="A25" s="88">
        <v>67</v>
      </c>
      <c r="B25" s="91">
        <v>1.3242E-2</v>
      </c>
      <c r="C25" s="91">
        <v>9.5399999999999999E-3</v>
      </c>
      <c r="D25" s="91">
        <v>3.5465999999999998E-2</v>
      </c>
      <c r="E25" s="91">
        <v>2.4315E-2</v>
      </c>
    </row>
    <row r="26" spans="1:5" x14ac:dyDescent="0.25">
      <c r="A26" s="88">
        <v>68</v>
      </c>
      <c r="B26" s="91">
        <v>1.4484E-2</v>
      </c>
      <c r="C26" s="91">
        <v>1.0465E-2</v>
      </c>
      <c r="D26" s="91">
        <v>3.7429999999999998E-2</v>
      </c>
      <c r="E26" s="91">
        <v>2.5898999999999998E-2</v>
      </c>
    </row>
    <row r="27" spans="1:5" x14ac:dyDescent="0.25">
      <c r="A27" s="88">
        <v>69</v>
      </c>
      <c r="B27" s="91">
        <v>1.5882E-2</v>
      </c>
      <c r="C27" s="91">
        <v>1.1528999999999999E-2</v>
      </c>
      <c r="D27" s="91">
        <v>3.9600999999999997E-2</v>
      </c>
      <c r="E27" s="91">
        <v>2.7681000000000001E-2</v>
      </c>
    </row>
    <row r="28" spans="1:5" x14ac:dyDescent="0.25">
      <c r="A28" s="88">
        <v>70</v>
      </c>
      <c r="B28" s="91">
        <v>1.7451000000000001E-2</v>
      </c>
      <c r="C28" s="91">
        <v>1.2706E-2</v>
      </c>
      <c r="D28" s="91">
        <v>4.1986000000000002E-2</v>
      </c>
      <c r="E28" s="91">
        <v>2.9672E-2</v>
      </c>
    </row>
    <row r="29" spans="1:5" x14ac:dyDescent="0.25">
      <c r="A29" s="88">
        <v>71</v>
      </c>
      <c r="B29" s="91">
        <v>1.9195E-2</v>
      </c>
      <c r="C29" s="91">
        <v>1.3983000000000001E-2</v>
      </c>
      <c r="D29" s="91">
        <v>4.4581000000000003E-2</v>
      </c>
      <c r="E29" s="91">
        <v>3.1898999999999997E-2</v>
      </c>
    </row>
    <row r="30" spans="1:5" x14ac:dyDescent="0.25">
      <c r="A30" s="88">
        <v>72</v>
      </c>
      <c r="B30" s="91">
        <v>2.1156000000000001E-2</v>
      </c>
      <c r="C30" s="91">
        <v>1.5469E-2</v>
      </c>
      <c r="D30" s="91">
        <v>4.7446000000000002E-2</v>
      </c>
      <c r="E30" s="91">
        <v>3.4358E-2</v>
      </c>
    </row>
    <row r="31" spans="1:5" x14ac:dyDescent="0.25">
      <c r="A31" s="88">
        <v>73</v>
      </c>
      <c r="B31" s="91">
        <v>2.3337E-2</v>
      </c>
      <c r="C31" s="91">
        <v>1.6990999999999999E-2</v>
      </c>
      <c r="D31" s="91">
        <v>5.0556999999999998E-2</v>
      </c>
      <c r="E31" s="91">
        <v>3.7082999999999998E-2</v>
      </c>
    </row>
    <row r="32" spans="1:5" x14ac:dyDescent="0.25">
      <c r="A32" s="88">
        <v>74</v>
      </c>
      <c r="B32" s="91">
        <v>2.5766000000000001E-2</v>
      </c>
      <c r="C32" s="91">
        <v>1.8807999999999998E-2</v>
      </c>
      <c r="D32" s="91">
        <v>5.3940000000000002E-2</v>
      </c>
      <c r="E32" s="91">
        <v>4.0087999999999999E-2</v>
      </c>
    </row>
    <row r="33" spans="1:5" x14ac:dyDescent="0.25">
      <c r="A33" s="88">
        <v>75</v>
      </c>
      <c r="B33" s="91">
        <v>2.8482E-2</v>
      </c>
      <c r="C33" s="91">
        <v>2.0775999999999999E-2</v>
      </c>
      <c r="D33" s="91">
        <v>5.7639000000000003E-2</v>
      </c>
      <c r="E33" s="91">
        <v>4.3392E-2</v>
      </c>
    </row>
    <row r="34" spans="1:5" x14ac:dyDescent="0.25">
      <c r="A34" s="88">
        <v>76</v>
      </c>
      <c r="B34" s="91">
        <v>3.1517000000000003E-2</v>
      </c>
      <c r="C34" s="91">
        <v>2.2922000000000001E-2</v>
      </c>
      <c r="D34" s="91">
        <v>6.1669000000000002E-2</v>
      </c>
      <c r="E34" s="91">
        <v>4.7003999999999997E-2</v>
      </c>
    </row>
    <row r="35" spans="1:5" x14ac:dyDescent="0.25">
      <c r="A35" s="88">
        <v>77</v>
      </c>
      <c r="B35" s="91">
        <v>3.4923999999999997E-2</v>
      </c>
      <c r="C35" s="91">
        <v>2.5277999999999998E-2</v>
      </c>
      <c r="D35" s="91">
        <v>6.6087000000000007E-2</v>
      </c>
      <c r="E35" s="91">
        <v>5.0992000000000003E-2</v>
      </c>
    </row>
    <row r="36" spans="1:5" x14ac:dyDescent="0.25">
      <c r="A36" s="88">
        <v>78</v>
      </c>
      <c r="B36" s="91">
        <v>3.8740999999999998E-2</v>
      </c>
      <c r="C36" s="91">
        <v>2.8080000000000001E-2</v>
      </c>
      <c r="D36" s="91">
        <v>7.0909E-2</v>
      </c>
      <c r="E36" s="91">
        <v>5.5336999999999997E-2</v>
      </c>
    </row>
    <row r="37" spans="1:5" x14ac:dyDescent="0.25">
      <c r="A37" s="88">
        <v>79</v>
      </c>
      <c r="B37" s="91">
        <v>4.3032000000000001E-2</v>
      </c>
      <c r="C37" s="91">
        <v>3.1167E-2</v>
      </c>
      <c r="D37" s="91">
        <v>7.6191999999999996E-2</v>
      </c>
      <c r="E37" s="91">
        <v>6.0074000000000002E-2</v>
      </c>
    </row>
    <row r="38" spans="1:5" x14ac:dyDescent="0.25">
      <c r="A38" s="88">
        <v>80</v>
      </c>
      <c r="B38" s="91">
        <v>4.7877000000000003E-2</v>
      </c>
      <c r="C38" s="91">
        <v>3.4653999999999997E-2</v>
      </c>
      <c r="D38" s="91">
        <v>8.2020999999999997E-2</v>
      </c>
      <c r="E38" s="91">
        <v>6.5215999999999996E-2</v>
      </c>
    </row>
    <row r="39" spans="1:5" x14ac:dyDescent="0.25">
      <c r="A39" s="88">
        <v>81</v>
      </c>
      <c r="B39" s="91">
        <v>5.3323000000000002E-2</v>
      </c>
      <c r="C39" s="91">
        <v>3.8705999999999997E-2</v>
      </c>
      <c r="D39" s="91">
        <v>8.8413000000000005E-2</v>
      </c>
      <c r="E39" s="91">
        <v>7.0822999999999997E-2</v>
      </c>
    </row>
    <row r="40" spans="1:5" x14ac:dyDescent="0.25">
      <c r="A40" s="89">
        <v>82</v>
      </c>
      <c r="B40" s="92">
        <v>5.9471999999999997E-2</v>
      </c>
      <c r="C40" s="92">
        <v>4.3188999999999998E-2</v>
      </c>
      <c r="D40" s="92">
        <v>9.5469999999999999E-2</v>
      </c>
      <c r="E40" s="92">
        <v>7.6855999999999994E-2</v>
      </c>
    </row>
    <row r="41" spans="1:5" x14ac:dyDescent="0.25">
      <c r="A41" s="87">
        <v>83</v>
      </c>
      <c r="B41" s="90">
        <v>6.6387000000000002E-2</v>
      </c>
      <c r="C41" s="90">
        <v>4.8592999999999997E-2</v>
      </c>
      <c r="D41" s="90">
        <v>0.10323300000000001</v>
      </c>
      <c r="E41" s="90">
        <v>8.3399000000000001E-2</v>
      </c>
    </row>
    <row r="42" spans="1:5" x14ac:dyDescent="0.25">
      <c r="A42" s="88">
        <v>84</v>
      </c>
      <c r="B42" s="91">
        <v>7.4195999999999998E-2</v>
      </c>
      <c r="C42" s="91">
        <v>5.4351999999999998E-2</v>
      </c>
      <c r="D42" s="91">
        <v>0.111831</v>
      </c>
      <c r="E42" s="91">
        <v>9.0454000000000007E-2</v>
      </c>
    </row>
    <row r="43" spans="1:5" x14ac:dyDescent="0.25">
      <c r="A43" s="88">
        <v>85</v>
      </c>
      <c r="B43" s="91">
        <v>8.2932000000000006E-2</v>
      </c>
      <c r="C43" s="91">
        <v>6.1115000000000003E-2</v>
      </c>
      <c r="D43" s="91">
        <v>0.121249</v>
      </c>
      <c r="E43" s="91">
        <v>9.8012000000000002E-2</v>
      </c>
    </row>
    <row r="44" spans="1:5" x14ac:dyDescent="0.25">
      <c r="A44" s="88">
        <v>86</v>
      </c>
      <c r="B44" s="91">
        <v>9.2705999999999997E-2</v>
      </c>
      <c r="C44" s="91">
        <v>6.8409999999999999E-2</v>
      </c>
      <c r="D44" s="91">
        <v>0.13158900000000001</v>
      </c>
      <c r="E44" s="91">
        <v>0.106125</v>
      </c>
    </row>
    <row r="45" spans="1:5" x14ac:dyDescent="0.25">
      <c r="A45" s="88">
        <v>87</v>
      </c>
      <c r="B45" s="91">
        <v>0.103659</v>
      </c>
      <c r="C45" s="91">
        <v>7.6642000000000002E-2</v>
      </c>
      <c r="D45" s="91">
        <v>0.142982</v>
      </c>
      <c r="E45" s="91">
        <v>0.114756</v>
      </c>
    </row>
    <row r="46" spans="1:5" x14ac:dyDescent="0.25">
      <c r="A46" s="88">
        <v>88</v>
      </c>
      <c r="B46" s="91">
        <v>0.115809</v>
      </c>
      <c r="C46" s="91">
        <v>8.5860000000000006E-2</v>
      </c>
      <c r="D46" s="91">
        <v>0.15538099999999999</v>
      </c>
      <c r="E46" s="91">
        <v>0.123866</v>
      </c>
    </row>
    <row r="47" spans="1:5" x14ac:dyDescent="0.25">
      <c r="A47" s="88">
        <v>89</v>
      </c>
      <c r="B47" s="91">
        <v>0.12932099999999999</v>
      </c>
      <c r="C47" s="91">
        <v>9.6109E-2</v>
      </c>
      <c r="D47" s="91">
        <v>0.168932</v>
      </c>
      <c r="E47" s="91">
        <v>0.133466</v>
      </c>
    </row>
    <row r="48" spans="1:5" x14ac:dyDescent="0.25">
      <c r="A48" s="88">
        <v>90</v>
      </c>
      <c r="B48" s="91">
        <v>0.14427200000000001</v>
      </c>
      <c r="C48" s="91">
        <v>0.10763200000000001</v>
      </c>
      <c r="D48" s="91">
        <v>0.18365200000000001</v>
      </c>
      <c r="E48" s="91">
        <v>0.143701</v>
      </c>
    </row>
    <row r="49" spans="1:5" x14ac:dyDescent="0.25">
      <c r="A49" s="88">
        <v>91</v>
      </c>
      <c r="B49" s="91">
        <v>0.16012399999999999</v>
      </c>
      <c r="C49" s="91">
        <v>0.119724</v>
      </c>
      <c r="D49" s="91">
        <v>0.19836899999999999</v>
      </c>
      <c r="E49" s="91">
        <v>0.15490599999999999</v>
      </c>
    </row>
    <row r="50" spans="1:5" x14ac:dyDescent="0.25">
      <c r="A50" s="88">
        <v>92</v>
      </c>
      <c r="B50" s="91">
        <v>0.17643700000000001</v>
      </c>
      <c r="C50" s="91">
        <v>0.13281799999999999</v>
      </c>
      <c r="D50" s="91">
        <v>0.212982</v>
      </c>
      <c r="E50" s="91">
        <v>0.16706399999999999</v>
      </c>
    </row>
    <row r="51" spans="1:5" x14ac:dyDescent="0.25">
      <c r="A51" s="88">
        <v>93</v>
      </c>
      <c r="B51" s="91">
        <v>0.19293099999999999</v>
      </c>
      <c r="C51" s="91">
        <v>0.14646300000000001</v>
      </c>
      <c r="D51" s="91">
        <v>0.22741600000000001</v>
      </c>
      <c r="E51" s="91">
        <v>0.17996400000000001</v>
      </c>
    </row>
    <row r="52" spans="1:5" x14ac:dyDescent="0.25">
      <c r="A52" s="88">
        <v>94</v>
      </c>
      <c r="B52" s="91">
        <v>0.20955499999999999</v>
      </c>
      <c r="C52" s="91">
        <v>0.16056000000000001</v>
      </c>
      <c r="D52" s="91">
        <v>0.241727</v>
      </c>
      <c r="E52" s="91">
        <v>0.19351199999999999</v>
      </c>
    </row>
    <row r="53" spans="1:5" x14ac:dyDescent="0.25">
      <c r="A53" s="88">
        <v>95</v>
      </c>
      <c r="B53" s="91">
        <v>0.22620599999999999</v>
      </c>
      <c r="C53" s="91">
        <v>0.175231</v>
      </c>
      <c r="D53" s="91">
        <v>0.25581700000000002</v>
      </c>
      <c r="E53" s="91">
        <v>0.20766100000000001</v>
      </c>
    </row>
    <row r="54" spans="1:5" x14ac:dyDescent="0.25">
      <c r="A54" s="88">
        <v>96</v>
      </c>
      <c r="B54" s="91">
        <v>0.244336</v>
      </c>
      <c r="C54" s="91">
        <v>0.19181400000000001</v>
      </c>
      <c r="D54" s="91">
        <v>0.27127099999999998</v>
      </c>
      <c r="E54" s="91">
        <v>0.223077</v>
      </c>
    </row>
    <row r="55" spans="1:5" x14ac:dyDescent="0.25">
      <c r="A55" s="88">
        <v>97</v>
      </c>
      <c r="B55" s="91">
        <v>0.262934</v>
      </c>
      <c r="C55" s="91">
        <v>0.207561</v>
      </c>
      <c r="D55" s="91">
        <v>0.28686800000000001</v>
      </c>
      <c r="E55" s="91">
        <v>0.239119</v>
      </c>
    </row>
    <row r="56" spans="1:5" x14ac:dyDescent="0.25">
      <c r="A56" s="88">
        <v>98</v>
      </c>
      <c r="B56" s="91">
        <v>0.28220299999999998</v>
      </c>
      <c r="C56" s="91">
        <v>0.224075</v>
      </c>
      <c r="D56" s="91">
        <v>0.30279499999999998</v>
      </c>
      <c r="E56" s="91">
        <v>0.25581700000000002</v>
      </c>
    </row>
    <row r="57" spans="1:5" x14ac:dyDescent="0.25">
      <c r="A57" s="88">
        <v>99</v>
      </c>
      <c r="B57" s="91">
        <v>0.30202600000000002</v>
      </c>
      <c r="C57" s="91">
        <v>0.242783</v>
      </c>
      <c r="D57" s="91">
        <v>0.31895600000000002</v>
      </c>
      <c r="E57" s="91">
        <v>0.27298299999999998</v>
      </c>
    </row>
    <row r="58" spans="1:5" x14ac:dyDescent="0.25">
      <c r="A58" s="88">
        <v>100</v>
      </c>
      <c r="B58" s="91">
        <v>0.32213599999999998</v>
      </c>
      <c r="C58" s="91">
        <v>0.261237</v>
      </c>
      <c r="D58" s="91">
        <v>0.33519399999999999</v>
      </c>
      <c r="E58" s="91">
        <v>0.290601</v>
      </c>
    </row>
    <row r="59" spans="1:5" x14ac:dyDescent="0.25">
      <c r="A59" s="88">
        <v>101</v>
      </c>
      <c r="B59" s="91">
        <v>0.34241500000000002</v>
      </c>
      <c r="C59" s="91">
        <v>0.28054000000000001</v>
      </c>
      <c r="D59" s="91">
        <v>0.35164299999999998</v>
      </c>
      <c r="E59" s="91">
        <v>0.30860300000000002</v>
      </c>
    </row>
    <row r="60" spans="1:5" x14ac:dyDescent="0.25">
      <c r="A60" s="88">
        <v>102</v>
      </c>
      <c r="B60" s="91">
        <v>0.36243599999999998</v>
      </c>
      <c r="C60" s="91">
        <v>0.29914499999999999</v>
      </c>
      <c r="D60" s="91">
        <v>0.36827199999999999</v>
      </c>
      <c r="E60" s="91">
        <v>0.326959</v>
      </c>
    </row>
    <row r="61" spans="1:5" x14ac:dyDescent="0.25">
      <c r="A61" s="88">
        <v>103</v>
      </c>
      <c r="B61" s="91">
        <v>0.38221899999999998</v>
      </c>
      <c r="C61" s="91">
        <v>0.317332</v>
      </c>
      <c r="D61" s="91">
        <v>0.38527899999999998</v>
      </c>
      <c r="E61" s="91">
        <v>0.34557599999999999</v>
      </c>
    </row>
    <row r="62" spans="1:5" x14ac:dyDescent="0.25">
      <c r="A62" s="88">
        <v>104</v>
      </c>
      <c r="B62" s="91">
        <v>0.40142600000000001</v>
      </c>
      <c r="C62" s="91">
        <v>0.33612599999999998</v>
      </c>
      <c r="D62" s="91">
        <v>0.40248899999999999</v>
      </c>
      <c r="E62" s="91">
        <v>0.36431799999999998</v>
      </c>
    </row>
    <row r="63" spans="1:5" x14ac:dyDescent="0.25">
      <c r="A63" s="88">
        <v>105</v>
      </c>
      <c r="B63" s="91">
        <v>0.41986499999999999</v>
      </c>
      <c r="C63" s="91">
        <v>0.35540100000000002</v>
      </c>
      <c r="D63" s="91">
        <v>0.41986499999999999</v>
      </c>
      <c r="E63" s="91">
        <v>0.38322699999999998</v>
      </c>
    </row>
    <row r="64" spans="1:5" x14ac:dyDescent="0.25">
      <c r="A64" s="88">
        <v>106</v>
      </c>
      <c r="B64" s="91">
        <v>0.437668</v>
      </c>
      <c r="C64" s="91">
        <v>0.375944</v>
      </c>
      <c r="D64" s="91">
        <v>0.437668</v>
      </c>
      <c r="E64" s="91">
        <v>0.40228799999999998</v>
      </c>
    </row>
    <row r="65" spans="1:5" x14ac:dyDescent="0.25">
      <c r="A65" s="88">
        <v>107</v>
      </c>
      <c r="B65" s="91">
        <v>0.454347</v>
      </c>
      <c r="C65" s="91">
        <v>0.388598</v>
      </c>
      <c r="D65" s="91">
        <v>0.454347</v>
      </c>
      <c r="E65" s="91">
        <v>0.42046099999999997</v>
      </c>
    </row>
    <row r="66" spans="1:5" x14ac:dyDescent="0.25">
      <c r="A66" s="88">
        <v>108</v>
      </c>
      <c r="B66" s="91">
        <v>0.47012799999999999</v>
      </c>
      <c r="C66" s="91">
        <v>0.399982</v>
      </c>
      <c r="D66" s="91">
        <v>0.47012799999999999</v>
      </c>
      <c r="E66" s="91">
        <v>0.43795499999999998</v>
      </c>
    </row>
    <row r="67" spans="1:5" x14ac:dyDescent="0.25">
      <c r="A67" s="88">
        <v>109</v>
      </c>
      <c r="B67" s="91">
        <v>0.48492499999999999</v>
      </c>
      <c r="C67" s="91">
        <v>0.43267099999999997</v>
      </c>
      <c r="D67" s="91">
        <v>0.48492499999999999</v>
      </c>
      <c r="E67" s="91">
        <v>0.45436900000000002</v>
      </c>
    </row>
    <row r="68" spans="1:5" x14ac:dyDescent="0.25">
      <c r="A68" s="88">
        <v>110</v>
      </c>
      <c r="B68" s="91">
        <v>0.498558</v>
      </c>
      <c r="C68" s="91">
        <v>0.46975299999999998</v>
      </c>
      <c r="D68" s="91">
        <v>0.498558</v>
      </c>
      <c r="E68" s="91">
        <v>0.46975299999999998</v>
      </c>
    </row>
    <row r="69" spans="1:5" x14ac:dyDescent="0.25">
      <c r="A69" s="88">
        <v>111</v>
      </c>
      <c r="B69" s="91">
        <v>0.50341899999999995</v>
      </c>
      <c r="C69" s="91">
        <v>0.455181</v>
      </c>
      <c r="D69" s="91">
        <v>0.50341899999999995</v>
      </c>
      <c r="E69" s="91">
        <v>0.48410599999999998</v>
      </c>
    </row>
    <row r="70" spans="1:5" x14ac:dyDescent="0.25">
      <c r="A70" s="88">
        <v>112</v>
      </c>
      <c r="B70" s="91">
        <v>0.50251000000000001</v>
      </c>
      <c r="C70" s="91">
        <v>0.49745499999999998</v>
      </c>
      <c r="D70" s="91">
        <v>0.50251000000000001</v>
      </c>
      <c r="E70" s="91">
        <v>0.49745499999999998</v>
      </c>
    </row>
    <row r="71" spans="1:5" x14ac:dyDescent="0.25">
      <c r="A71" s="88">
        <v>113</v>
      </c>
      <c r="B71" s="91">
        <v>0.50175499999999995</v>
      </c>
      <c r="C71" s="91">
        <v>0.50301399999999996</v>
      </c>
      <c r="D71" s="91">
        <v>0.50175499999999995</v>
      </c>
      <c r="E71" s="91">
        <v>0.50301399999999996</v>
      </c>
    </row>
    <row r="72" spans="1:5" x14ac:dyDescent="0.25">
      <c r="A72" s="88">
        <v>114</v>
      </c>
      <c r="B72" s="91">
        <v>0.50090199999999996</v>
      </c>
      <c r="C72" s="91">
        <v>0.50140300000000004</v>
      </c>
      <c r="D72" s="91">
        <v>0.50090199999999996</v>
      </c>
      <c r="E72" s="91">
        <v>0.50140300000000004</v>
      </c>
    </row>
    <row r="73" spans="1:5" x14ac:dyDescent="0.25">
      <c r="A73" s="89">
        <v>115</v>
      </c>
      <c r="B73" s="92">
        <v>0.5</v>
      </c>
      <c r="C73" s="92">
        <v>0.5</v>
      </c>
      <c r="D73" s="92">
        <v>0.5</v>
      </c>
      <c r="E73" s="92">
        <v>0.5</v>
      </c>
    </row>
  </sheetData>
  <mergeCells count="3">
    <mergeCell ref="A5:A6"/>
    <mergeCell ref="B5:C5"/>
    <mergeCell ref="D5:E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8" sqref="Q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zoomScaleNormal="100" workbookViewId="0">
      <selection activeCell="I29" sqref="I29"/>
    </sheetView>
  </sheetViews>
  <sheetFormatPr defaultRowHeight="15" x14ac:dyDescent="0.25"/>
  <cols>
    <col min="3" max="3" width="12.5703125" customWidth="1"/>
    <col min="4" max="4" width="16" customWidth="1"/>
    <col min="5" max="5" width="14.5703125" customWidth="1"/>
    <col min="6" max="6" width="14" customWidth="1"/>
    <col min="7" max="7" width="14.5703125" customWidth="1"/>
    <col min="9" max="9" width="13.7109375" customWidth="1"/>
  </cols>
  <sheetData>
    <row r="1" spans="1:10" x14ac:dyDescent="0.25">
      <c r="A1" s="19" t="s">
        <v>9</v>
      </c>
    </row>
    <row r="2" spans="1:10" x14ac:dyDescent="0.25">
      <c r="A2" s="30" t="s">
        <v>50</v>
      </c>
      <c r="B2" s="30" t="s">
        <v>96</v>
      </c>
    </row>
    <row r="3" spans="1:10" x14ac:dyDescent="0.25">
      <c r="A3" s="30" t="s">
        <v>51</v>
      </c>
      <c r="B3" s="30" t="s">
        <v>113</v>
      </c>
    </row>
    <row r="5" spans="1:10" x14ac:dyDescent="0.25">
      <c r="C5" t="s">
        <v>87</v>
      </c>
      <c r="D5" s="6" t="s">
        <v>89</v>
      </c>
      <c r="E5" t="s">
        <v>93</v>
      </c>
      <c r="F5" t="s">
        <v>94</v>
      </c>
      <c r="G5" t="s">
        <v>95</v>
      </c>
      <c r="I5" t="s">
        <v>90</v>
      </c>
      <c r="J5">
        <v>3.5000000000000003E-2</v>
      </c>
    </row>
    <row r="6" spans="1:10" x14ac:dyDescent="0.25">
      <c r="C6">
        <v>2015</v>
      </c>
      <c r="D6" s="48">
        <f>D7/(1+0.044)</f>
        <v>5324062.2605363978</v>
      </c>
      <c r="E6" s="48">
        <f t="shared" ref="E6:G6" si="0">E7/(1+0.044)</f>
        <v>5324062.2605363978</v>
      </c>
      <c r="F6" s="48">
        <f t="shared" si="0"/>
        <v>5324062.2605363978</v>
      </c>
      <c r="G6" s="48">
        <f t="shared" si="0"/>
        <v>5324062.2605363978</v>
      </c>
      <c r="I6" t="s">
        <v>91</v>
      </c>
      <c r="J6">
        <v>2.9000000000000001E-2</v>
      </c>
    </row>
    <row r="7" spans="1:10" x14ac:dyDescent="0.25">
      <c r="C7">
        <v>2016</v>
      </c>
      <c r="D7" s="49">
        <v>5558321</v>
      </c>
      <c r="E7" s="49">
        <v>5558321</v>
      </c>
      <c r="F7" s="49">
        <v>5558321</v>
      </c>
      <c r="G7" s="49">
        <v>5558321</v>
      </c>
      <c r="I7" t="s">
        <v>92</v>
      </c>
      <c r="J7" s="50">
        <v>0.02</v>
      </c>
    </row>
    <row r="8" spans="1:10" x14ac:dyDescent="0.25">
      <c r="C8">
        <v>2017</v>
      </c>
      <c r="D8" s="49">
        <v>5600426</v>
      </c>
      <c r="E8" s="49">
        <v>5600426</v>
      </c>
      <c r="F8" s="49">
        <v>5600426</v>
      </c>
      <c r="G8" s="49">
        <v>5600426</v>
      </c>
    </row>
    <row r="9" spans="1:10" x14ac:dyDescent="0.25">
      <c r="C9">
        <v>2018</v>
      </c>
      <c r="D9" s="49">
        <v>5783199</v>
      </c>
      <c r="E9" s="49">
        <v>5783199</v>
      </c>
      <c r="F9" s="49">
        <v>5783199</v>
      </c>
      <c r="G9" s="49">
        <v>5783199</v>
      </c>
    </row>
    <row r="10" spans="1:10" x14ac:dyDescent="0.25">
      <c r="C10">
        <v>2019</v>
      </c>
      <c r="D10" s="49">
        <v>5983030</v>
      </c>
      <c r="E10" s="49">
        <v>5983030</v>
      </c>
      <c r="F10" s="49">
        <v>5983030</v>
      </c>
      <c r="G10" s="49">
        <v>5983030</v>
      </c>
    </row>
    <row r="11" spans="1:10" x14ac:dyDescent="0.25">
      <c r="C11">
        <v>2020</v>
      </c>
      <c r="D11" s="49">
        <v>6156556</v>
      </c>
      <c r="E11" s="49">
        <v>6156556</v>
      </c>
      <c r="F11" s="49">
        <v>6156556</v>
      </c>
      <c r="G11" s="49">
        <v>6156556</v>
      </c>
    </row>
    <row r="12" spans="1:10" x14ac:dyDescent="0.25">
      <c r="C12">
        <v>2021</v>
      </c>
      <c r="D12" s="49"/>
      <c r="E12" s="51">
        <f>E11*(1 + $J$5)</f>
        <v>6372035.46</v>
      </c>
      <c r="F12" s="51">
        <f>F11*(1 + $J$6)</f>
        <v>6335096.1239999998</v>
      </c>
      <c r="G12" s="51">
        <f>G11*(1 + $J$7)</f>
        <v>6279687.1200000001</v>
      </c>
    </row>
    <row r="13" spans="1:10" x14ac:dyDescent="0.25">
      <c r="C13">
        <v>2022</v>
      </c>
      <c r="E13" s="51">
        <f t="shared" ref="E13:E35" si="1">E12*(1 + J$5)</f>
        <v>6595056.7010999992</v>
      </c>
      <c r="F13" s="51">
        <f t="shared" ref="F13:F36" si="2">F12*(1 + $J$6)</f>
        <v>6518813.9115959993</v>
      </c>
      <c r="G13" s="51">
        <f t="shared" ref="G13:G36" si="3">G12*(1 + $J$7)</f>
        <v>6405280.8624</v>
      </c>
    </row>
    <row r="14" spans="1:10" x14ac:dyDescent="0.25">
      <c r="C14">
        <v>2023</v>
      </c>
      <c r="E14" s="51">
        <f t="shared" si="1"/>
        <v>6825883.6856384985</v>
      </c>
      <c r="F14" s="51">
        <f t="shared" si="2"/>
        <v>6707859.515032283</v>
      </c>
      <c r="G14" s="51">
        <f t="shared" si="3"/>
        <v>6533386.4796480006</v>
      </c>
    </row>
    <row r="15" spans="1:10" x14ac:dyDescent="0.25">
      <c r="C15">
        <v>2024</v>
      </c>
      <c r="E15" s="51">
        <f t="shared" si="1"/>
        <v>7064789.6146358456</v>
      </c>
      <c r="F15" s="51">
        <f t="shared" si="2"/>
        <v>6902387.4409682183</v>
      </c>
      <c r="G15" s="51">
        <f t="shared" si="3"/>
        <v>6664054.2092409609</v>
      </c>
    </row>
    <row r="16" spans="1:10" x14ac:dyDescent="0.25">
      <c r="C16">
        <v>2025</v>
      </c>
      <c r="E16" s="51">
        <f t="shared" si="1"/>
        <v>7312057.2511481</v>
      </c>
      <c r="F16" s="51">
        <f t="shared" si="2"/>
        <v>7102556.6767562963</v>
      </c>
      <c r="G16" s="51">
        <f t="shared" si="3"/>
        <v>6797335.2934257798</v>
      </c>
    </row>
    <row r="17" spans="3:7" x14ac:dyDescent="0.25">
      <c r="C17">
        <v>2026</v>
      </c>
      <c r="E17" s="51">
        <f t="shared" si="1"/>
        <v>7567979.254938283</v>
      </c>
      <c r="F17" s="51">
        <f t="shared" si="2"/>
        <v>7308530.8203822281</v>
      </c>
      <c r="G17" s="51">
        <f t="shared" si="3"/>
        <v>6933281.9992942959</v>
      </c>
    </row>
    <row r="18" spans="3:7" x14ac:dyDescent="0.25">
      <c r="C18">
        <v>2027</v>
      </c>
      <c r="E18" s="51">
        <f t="shared" si="1"/>
        <v>7832858.5288611222</v>
      </c>
      <c r="F18" s="51">
        <f t="shared" si="2"/>
        <v>7520478.2141733123</v>
      </c>
      <c r="G18" s="51">
        <f t="shared" si="3"/>
        <v>7071947.6392801823</v>
      </c>
    </row>
    <row r="19" spans="3:7" x14ac:dyDescent="0.25">
      <c r="C19">
        <v>2028</v>
      </c>
      <c r="E19" s="51">
        <f t="shared" si="1"/>
        <v>8107008.5773712611</v>
      </c>
      <c r="F19" s="51">
        <f t="shared" si="2"/>
        <v>7738572.0823843377</v>
      </c>
      <c r="G19" s="51">
        <f t="shared" si="3"/>
        <v>7213386.592065786</v>
      </c>
    </row>
    <row r="20" spans="3:7" x14ac:dyDescent="0.25">
      <c r="C20">
        <v>2029</v>
      </c>
      <c r="E20" s="51">
        <f t="shared" si="1"/>
        <v>8390753.877579255</v>
      </c>
      <c r="F20" s="51">
        <f t="shared" si="2"/>
        <v>7962990.6727734832</v>
      </c>
      <c r="G20" s="51">
        <f t="shared" si="3"/>
        <v>7357654.3239071015</v>
      </c>
    </row>
    <row r="21" spans="3:7" x14ac:dyDescent="0.25">
      <c r="C21">
        <v>2030</v>
      </c>
      <c r="E21" s="51">
        <f t="shared" si="1"/>
        <v>8684430.2632945292</v>
      </c>
      <c r="F21" s="51">
        <f t="shared" si="2"/>
        <v>8193917.4022839135</v>
      </c>
      <c r="G21" s="51">
        <f t="shared" si="3"/>
        <v>7504807.4103852436</v>
      </c>
    </row>
    <row r="22" spans="3:7" x14ac:dyDescent="0.25">
      <c r="C22">
        <v>2031</v>
      </c>
      <c r="E22" s="51">
        <f t="shared" si="1"/>
        <v>8988385.3225098364</v>
      </c>
      <c r="F22" s="51">
        <f t="shared" si="2"/>
        <v>8431541.0069501456</v>
      </c>
      <c r="G22" s="51">
        <f t="shared" si="3"/>
        <v>7654903.5585929491</v>
      </c>
    </row>
    <row r="23" spans="3:7" x14ac:dyDescent="0.25">
      <c r="C23">
        <v>2032</v>
      </c>
      <c r="E23" s="51">
        <f t="shared" si="1"/>
        <v>9302978.8087976798</v>
      </c>
      <c r="F23" s="51">
        <f t="shared" si="2"/>
        <v>8676055.6961516999</v>
      </c>
      <c r="G23" s="51">
        <f t="shared" si="3"/>
        <v>7808001.6297648083</v>
      </c>
    </row>
    <row r="24" spans="3:7" x14ac:dyDescent="0.25">
      <c r="C24">
        <v>2033</v>
      </c>
      <c r="E24" s="51">
        <f t="shared" si="1"/>
        <v>9628583.0671055987</v>
      </c>
      <c r="F24" s="51">
        <f t="shared" si="2"/>
        <v>8927661.3113400992</v>
      </c>
      <c r="G24" s="51">
        <f t="shared" si="3"/>
        <v>7964161.6623601047</v>
      </c>
    </row>
    <row r="25" spans="3:7" x14ac:dyDescent="0.25">
      <c r="C25">
        <v>2034</v>
      </c>
      <c r="E25" s="51">
        <f t="shared" si="1"/>
        <v>9965583.474454293</v>
      </c>
      <c r="F25" s="51">
        <f t="shared" si="2"/>
        <v>9186563.4893689621</v>
      </c>
      <c r="G25" s="51">
        <f t="shared" si="3"/>
        <v>8123444.8956073066</v>
      </c>
    </row>
    <row r="26" spans="3:7" x14ac:dyDescent="0.25">
      <c r="C26">
        <v>2035</v>
      </c>
      <c r="E26" s="51">
        <f t="shared" si="1"/>
        <v>10314378.896060193</v>
      </c>
      <c r="F26" s="51">
        <f t="shared" si="2"/>
        <v>9452973.8305606619</v>
      </c>
      <c r="G26" s="51">
        <f t="shared" si="3"/>
        <v>8285913.7935194531</v>
      </c>
    </row>
    <row r="27" spans="3:7" x14ac:dyDescent="0.25">
      <c r="C27">
        <v>2036</v>
      </c>
      <c r="E27" s="51">
        <f t="shared" si="1"/>
        <v>10675382.157422299</v>
      </c>
      <c r="F27" s="51">
        <f t="shared" si="2"/>
        <v>9727110.0716469195</v>
      </c>
      <c r="G27" s="51">
        <f t="shared" si="3"/>
        <v>8451632.0693898425</v>
      </c>
    </row>
    <row r="28" spans="3:7" x14ac:dyDescent="0.25">
      <c r="C28">
        <v>2037</v>
      </c>
      <c r="E28" s="51">
        <f t="shared" si="1"/>
        <v>11049020.532932078</v>
      </c>
      <c r="F28" s="51">
        <f t="shared" si="2"/>
        <v>10009196.263724679</v>
      </c>
      <c r="G28" s="51">
        <f t="shared" si="3"/>
        <v>8620664.7107776403</v>
      </c>
    </row>
    <row r="29" spans="3:7" x14ac:dyDescent="0.25">
      <c r="C29">
        <v>2038</v>
      </c>
      <c r="E29" s="51">
        <f t="shared" si="1"/>
        <v>11435736.251584701</v>
      </c>
      <c r="F29" s="51">
        <f t="shared" si="2"/>
        <v>10299462.955372695</v>
      </c>
      <c r="G29" s="51">
        <f t="shared" si="3"/>
        <v>8793078.0049931929</v>
      </c>
    </row>
    <row r="30" spans="3:7" x14ac:dyDescent="0.25">
      <c r="C30">
        <v>2039</v>
      </c>
      <c r="E30" s="51">
        <f t="shared" si="1"/>
        <v>11835987.020390164</v>
      </c>
      <c r="F30" s="51">
        <f t="shared" si="2"/>
        <v>10598147.381078502</v>
      </c>
      <c r="G30" s="51">
        <f t="shared" si="3"/>
        <v>8968939.5650930572</v>
      </c>
    </row>
    <row r="31" spans="3:7" x14ac:dyDescent="0.25">
      <c r="C31">
        <v>2040</v>
      </c>
      <c r="E31" s="51">
        <f t="shared" si="1"/>
        <v>12250246.56610382</v>
      </c>
      <c r="F31" s="51">
        <f t="shared" si="2"/>
        <v>10905493.655129777</v>
      </c>
      <c r="G31" s="51">
        <f t="shared" si="3"/>
        <v>9148318.3563949186</v>
      </c>
    </row>
    <row r="32" spans="3:7" x14ac:dyDescent="0.25">
      <c r="C32">
        <v>2041</v>
      </c>
      <c r="E32" s="51">
        <f t="shared" si="1"/>
        <v>12679005.195917452</v>
      </c>
      <c r="F32" s="51">
        <f t="shared" si="2"/>
        <v>11221752.97112854</v>
      </c>
      <c r="G32" s="51">
        <f t="shared" si="3"/>
        <v>9331284.7235228177</v>
      </c>
    </row>
    <row r="33" spans="3:7" x14ac:dyDescent="0.25">
      <c r="C33">
        <v>2042</v>
      </c>
      <c r="E33" s="51">
        <f t="shared" si="1"/>
        <v>13122770.377774561</v>
      </c>
      <c r="F33" s="51">
        <f t="shared" si="2"/>
        <v>11547183.807291267</v>
      </c>
      <c r="G33" s="51">
        <f t="shared" si="3"/>
        <v>9517910.4179932736</v>
      </c>
    </row>
    <row r="34" spans="3:7" x14ac:dyDescent="0.25">
      <c r="C34">
        <v>2043</v>
      </c>
      <c r="E34" s="51">
        <f t="shared" si="1"/>
        <v>13582067.34099667</v>
      </c>
      <c r="F34" s="51">
        <f t="shared" si="2"/>
        <v>11882052.137702713</v>
      </c>
      <c r="G34" s="51">
        <f t="shared" si="3"/>
        <v>9708268.6263531391</v>
      </c>
    </row>
    <row r="35" spans="3:7" x14ac:dyDescent="0.25">
      <c r="C35">
        <v>2044</v>
      </c>
      <c r="E35" s="51">
        <f t="shared" si="1"/>
        <v>14057439.697931552</v>
      </c>
      <c r="F35" s="51">
        <f t="shared" si="2"/>
        <v>12226631.649696091</v>
      </c>
      <c r="G35" s="51">
        <f t="shared" si="3"/>
        <v>9902433.998880202</v>
      </c>
    </row>
    <row r="36" spans="3:7" x14ac:dyDescent="0.25">
      <c r="C36">
        <v>2045</v>
      </c>
      <c r="E36" s="51">
        <f t="shared" ref="E36" si="4">E35*(1 + J$5)</f>
        <v>14549450.087359155</v>
      </c>
      <c r="F36" s="51">
        <f t="shared" si="2"/>
        <v>12581203.967537276</v>
      </c>
      <c r="G36" s="51">
        <f t="shared" si="3"/>
        <v>10100482.678857807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TOC</vt:lpstr>
      <vt:lpstr>Tier.param</vt:lpstr>
      <vt:lpstr>Tiers</vt:lpstr>
      <vt:lpstr>KeyVars</vt:lpstr>
      <vt:lpstr>FundingPolicy</vt:lpstr>
      <vt:lpstr>SharedRisk EEC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Term_sum</vt:lpstr>
      <vt:lpstr>Term_dec</vt:lpstr>
      <vt:lpstr>Disb_sum</vt:lpstr>
      <vt:lpstr>Disb_dec</vt:lpstr>
      <vt:lpstr>Death_sum</vt:lpstr>
      <vt:lpstr>Death_decAct</vt:lpstr>
      <vt:lpstr>Death_decRet</vt:lpstr>
      <vt:lpstr>Health</vt:lpstr>
      <vt:lpstr>Fiscal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2017-03-31T01:41:18Z</dcterms:modified>
</cp:coreProperties>
</file>