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49" activeTab="1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  <sheet name="Options" sheetId="36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7" l="1"/>
  <c r="F73" i="7" l="1"/>
  <c r="F72" i="7"/>
  <c r="C74" i="7"/>
  <c r="C73" i="7"/>
  <c r="C72" i="7"/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1" i="7" l="1"/>
  <c r="E71" i="7" l="1"/>
  <c r="D71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<sst xmlns="http://schemas.openxmlformats.org/spreadsheetml/2006/main" count="332" uniqueCount="225">
  <si>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</si>
  <si>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</si>
  <si>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</si>
  <si>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</si>
  <si>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</si>
  <si>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</si>
  <si>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</si>
  <si>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</si>
  <si>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</si>
  <si>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</si>
  <si>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</si>
  <si>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</si>
  <si>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</si>
  <si>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</si>
  <si>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</si>
  <si>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</si>
  <si>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</si>
  <si>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</si>
  <si>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</si>
  <si>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</si>
  <si>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</si>
  <si>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</si>
  <si>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</si>
  <si>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</si>
  <si>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</si>
  <si>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</si>
  <si>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</si>
  <si>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</si>
  <si>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</si>
  <si>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</si>
  <si>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</si>
  <si>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</si>
  <si>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</si>
  <si>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</si>
  <si>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</si>
  <si>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</si>
  <si>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</si>
  <si>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</si>
  <si>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</si>
  <si>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</si>
  <si>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</si>
  <si>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</si>
  <si>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</si>
  <si>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</si>
  <si>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</si>
  <si>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</si>
  <si>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</si>
  <si>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</si>
  <si>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</si>
  <si>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</si>
  <si>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</si>
  <si>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</si>
  <si>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</si>
  <si>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</si>
  <si>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</si>
  <si>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</si>
  <si>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</si>
  <si>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</si>
  <si>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</si>
  <si>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</si>
  <si>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</si>
  <si>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</si>
  <si>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</si>
  <si>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</si>
  <si>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</si>
  <si>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</si>
  <si>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</si>
  <si>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</si>
  <si>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</si>
  <si>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</si>
  <si>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</si>
  <si>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</si>
  <si>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</si>
  <si>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</si>
  <si>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</si>
  <si>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</si>
  <si>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</si>
  <si>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</si>
  <si>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</si>
  <si>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</si>
  <si>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</si>
  <si>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</si>
  <si>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</si>
  <si>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</si>
  <si>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</si>
  <si>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</si>
  <si>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</si>
  <si>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</si>
  <si>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</si>
  <si>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</si>
  <si>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</si>
  <si>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</si>
  <si>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</si>
  <si>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</si>
  <si>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</si>
  <si>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</si>
  <si>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</si>
  <si>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</si>
  <si>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</si>
  <si>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</si>
  <si>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</si>
  <si>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</si>
  <si>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</si>
  <si>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</si>
  <si>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</si>
  <si>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</si>
  <si>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</si>
  <si>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</si>
  <si>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</si>
  <si>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</si>
  <si>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</si>
  <si>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</si>
  <si>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</si>
  <si>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</si>
  <si>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</si>
  <si>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</si>
  <si>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</si>
  <si>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</si>
  <si>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</si>
  <si>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</si>
  <si>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</si>
  <si>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</si>
  <si>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</si>
  <si>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</si>
  <si>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</si>
  <si>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</si>
  <si>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</si>
  <si>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</si>
  <si>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</si>
  <si>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</si>
  <si>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</si>
  <si>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</si>
  <si>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</si>
  <si>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</si>
  <si>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</si>
  <si>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</si>
  <si>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</si>
  <si>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</si>
  <si>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</si>
  <si>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</si>
  <si>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</si>
  <si>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</si>
  <si>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</si>
  <si>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</si>
  <si>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</si>
  <si>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</si>
  <si>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</si>
  <si>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</si>
  <si>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</si>
  <si>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</si>
  <si>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</si>
  <si>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</si>
  <si>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</si>
  <si>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</si>
  <si>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</si>
  <si>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</si>
  <si>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</si>
  <si>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</si>
  <si>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</si>
  <si>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</si>
  <si>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</si>
  <si>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</si>
  <si>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</si>
  <si>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</si>
  <si>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</si>
  <si>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</si>
  <si>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</si>
  <si>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</si>
  <si>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</si>
  <si>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</si>
  <si>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</si>
  <si>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</si>
  <si>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</si>
  <si>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</si>
  <si>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</si>
  <si>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</si>
  <si>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</si>
  <si>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</si>
  <si>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</si>
  <si>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</si>
  <si>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</si>
  <si>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</si>
  <si>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</si>
  <si>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</si>
  <si>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</si>
  <si>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</si>
  <si>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</si>
  <si>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</si>
  <si>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</si>
  <si>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</si>
  <si>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</si>
  <si>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</si>
  <si>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</si>
  <si>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</si>
  <si>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</si>
  <si>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</si>
  <si>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</si>
  <si>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</si>
  <si>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</si>
  <si>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</si>
  <si>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</si>
  <si>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</si>
  <si>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</si>
  <si>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</si>
  <si>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</si>
  <si>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</si>
  <si>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</si>
  <si>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</si>
  <si>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</si>
  <si>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</si>
  <si>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O9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</si>
  <si>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</si>
  <si>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</si>
  <si>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</si>
  <si>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</si>
  <si>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</si>
  <si>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</si>
  <si>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</si>
  <si>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</si>
  <si>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</si>
  <si>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</si>
  <si>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</si>
  <si>
    <t>F/E</t>
  </si>
  <si>
    <t>Share of E in EF:</t>
  </si>
  <si>
    <t>bfactor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</si>
</sst>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6" sqref="E46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183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7">
        <f>($C$18-$C$19)/$C$20</f>
        <v>-743344600</v>
      </c>
    </row>
    <row r="8" spans="1:4" x14ac:dyDescent="0.25">
      <c r="B8">
        <v>2018</v>
      </c>
      <c r="C8" s="87">
        <f t="shared" ref="C8:C16" si="0">($C$18-$C$19)/$C$20</f>
        <v>-743344600</v>
      </c>
    </row>
    <row r="9" spans="1:4" x14ac:dyDescent="0.25">
      <c r="B9">
        <v>2019</v>
      </c>
      <c r="C9" s="87">
        <f t="shared" si="0"/>
        <v>-743344600</v>
      </c>
    </row>
    <row r="10" spans="1:4" x14ac:dyDescent="0.25">
      <c r="B10">
        <v>2020</v>
      </c>
      <c r="C10" s="87">
        <f t="shared" si="0"/>
        <v>-743344600</v>
      </c>
    </row>
    <row r="11" spans="1:4" x14ac:dyDescent="0.25">
      <c r="B11">
        <v>2021</v>
      </c>
      <c r="C11" s="87">
        <f t="shared" si="0"/>
        <v>-743344600</v>
      </c>
    </row>
    <row r="12" spans="1:4" x14ac:dyDescent="0.25">
      <c r="B12">
        <v>2022</v>
      </c>
      <c r="C12" s="87">
        <f t="shared" si="0"/>
        <v>-743344600</v>
      </c>
    </row>
    <row r="13" spans="1:4" x14ac:dyDescent="0.25">
      <c r="B13">
        <v>2023</v>
      </c>
      <c r="C13" s="87">
        <f t="shared" si="0"/>
        <v>-743344600</v>
      </c>
    </row>
    <row r="14" spans="1:4" x14ac:dyDescent="0.25">
      <c r="B14">
        <v>2024</v>
      </c>
      <c r="C14" s="87">
        <f t="shared" si="0"/>
        <v>-743344600</v>
      </c>
      <c r="D14" s="39"/>
    </row>
    <row r="15" spans="1:4" x14ac:dyDescent="0.25">
      <c r="B15">
        <v>2025</v>
      </c>
      <c r="C15" s="87">
        <f t="shared" si="0"/>
        <v>-743344600</v>
      </c>
    </row>
    <row r="16" spans="1:4" x14ac:dyDescent="0.25">
      <c r="B16">
        <v>2026</v>
      </c>
      <c r="C16" s="87">
        <f t="shared" si="0"/>
        <v>-743344600</v>
      </c>
    </row>
    <row r="18" spans="2:4" x14ac:dyDescent="0.25">
      <c r="B18" t="s">
        <v>218</v>
      </c>
      <c r="C18" s="103">
        <v>49956623000</v>
      </c>
      <c r="D18" s="103"/>
    </row>
    <row r="19" spans="2:4" x14ac:dyDescent="0.25">
      <c r="B19" t="s">
        <v>219</v>
      </c>
      <c r="C19" s="103">
        <v>57390069000</v>
      </c>
    </row>
    <row r="20" spans="2:4" x14ac:dyDescent="0.25">
      <c r="B20" t="s">
        <v>220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5" t="s">
        <v>122</v>
      </c>
      <c r="C3" s="105"/>
      <c r="D3" s="106" t="s">
        <v>120</v>
      </c>
      <c r="E3" s="107"/>
    </row>
    <row r="4" spans="1:5" ht="31.5" customHeight="1" x14ac:dyDescent="0.25">
      <c r="A4" s="10"/>
      <c r="B4" s="56" t="s">
        <v>118</v>
      </c>
      <c r="C4" s="56" t="s">
        <v>119</v>
      </c>
      <c r="D4" s="56" t="s">
        <v>118</v>
      </c>
      <c r="E4" s="56" t="s">
        <v>119</v>
      </c>
    </row>
    <row r="5" spans="1:5" ht="99" customHeight="1" x14ac:dyDescent="0.25">
      <c r="A5" s="56" t="s">
        <v>117</v>
      </c>
      <c r="B5" s="86" t="s">
        <v>123</v>
      </c>
      <c r="C5" s="86" t="s">
        <v>124</v>
      </c>
      <c r="D5" s="109" t="s">
        <v>132</v>
      </c>
      <c r="E5" s="109"/>
    </row>
    <row r="6" spans="1:5" ht="106.5" customHeight="1" x14ac:dyDescent="0.25">
      <c r="A6" s="61" t="s">
        <v>125</v>
      </c>
      <c r="B6" s="53" t="s">
        <v>135</v>
      </c>
      <c r="C6" s="53" t="s">
        <v>129</v>
      </c>
      <c r="D6" s="110" t="s">
        <v>134</v>
      </c>
      <c r="E6" s="110"/>
    </row>
    <row r="7" spans="1:5" ht="63" customHeight="1" x14ac:dyDescent="0.25">
      <c r="A7" s="61" t="s">
        <v>126</v>
      </c>
      <c r="B7" s="108" t="s">
        <v>127</v>
      </c>
      <c r="C7" s="108"/>
      <c r="D7" s="110"/>
      <c r="E7" s="110"/>
    </row>
    <row r="8" spans="1:5" ht="84" customHeight="1" x14ac:dyDescent="0.25">
      <c r="A8" s="61" t="s">
        <v>128</v>
      </c>
      <c r="B8" s="54" t="s">
        <v>131</v>
      </c>
      <c r="C8" s="54" t="s">
        <v>130</v>
      </c>
      <c r="D8" s="104" t="s">
        <v>133</v>
      </c>
      <c r="E8" s="104"/>
    </row>
    <row r="9" spans="1:5" ht="135" customHeight="1" x14ac:dyDescent="0.25">
      <c r="A9" s="35" t="s">
        <v>116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165</v>
      </c>
    </row>
    <row r="5" spans="1:9" x14ac:dyDescent="0.25">
      <c r="A5" s="112" t="s">
        <v>146</v>
      </c>
      <c r="B5" s="111" t="s">
        <v>159</v>
      </c>
      <c r="C5" s="111"/>
      <c r="D5" s="111" t="s">
        <v>160</v>
      </c>
      <c r="E5" s="111"/>
    </row>
    <row r="6" spans="1:9" x14ac:dyDescent="0.25">
      <c r="A6" s="112"/>
      <c r="B6" s="66" t="s">
        <v>150</v>
      </c>
      <c r="C6" s="66" t="s">
        <v>151</v>
      </c>
      <c r="D6" s="66" t="s">
        <v>150</v>
      </c>
      <c r="E6" s="66" t="s">
        <v>151</v>
      </c>
    </row>
    <row r="7" spans="1:9" ht="24" x14ac:dyDescent="0.25">
      <c r="A7" s="68" t="s">
        <v>53</v>
      </c>
      <c r="B7" s="68" t="s">
        <v>161</v>
      </c>
      <c r="C7" s="68" t="s">
        <v>162</v>
      </c>
      <c r="D7" s="68" t="s">
        <v>163</v>
      </c>
      <c r="E7" s="68" t="s">
        <v>164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5" t="s">
        <v>121</v>
      </c>
      <c r="C4" s="105"/>
    </row>
    <row r="5" spans="1:3" x14ac:dyDescent="0.25">
      <c r="A5" s="10"/>
      <c r="B5" s="56" t="s">
        <v>118</v>
      </c>
      <c r="C5" s="56" t="s">
        <v>119</v>
      </c>
    </row>
    <row r="6" spans="1:3" x14ac:dyDescent="0.25">
      <c r="A6" s="56" t="s">
        <v>117</v>
      </c>
      <c r="B6" s="55" t="s">
        <v>136</v>
      </c>
      <c r="C6" s="55" t="s">
        <v>137</v>
      </c>
    </row>
    <row r="7" spans="1:3" ht="120" customHeight="1" x14ac:dyDescent="0.25">
      <c r="A7" s="61" t="s">
        <v>65</v>
      </c>
      <c r="B7" s="114" t="s">
        <v>138</v>
      </c>
      <c r="C7" s="110"/>
    </row>
    <row r="8" spans="1:3" ht="48" customHeight="1" x14ac:dyDescent="0.25">
      <c r="A8" s="61" t="s">
        <v>142</v>
      </c>
      <c r="B8" s="113" t="s">
        <v>144</v>
      </c>
      <c r="C8" s="113"/>
    </row>
    <row r="9" spans="1:3" ht="70.5" customHeight="1" x14ac:dyDescent="0.25">
      <c r="A9" s="65" t="s">
        <v>143</v>
      </c>
      <c r="B9" s="115" t="s">
        <v>145</v>
      </c>
      <c r="C9" s="115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158</v>
      </c>
    </row>
    <row r="5" spans="1:7" ht="33" customHeight="1" x14ac:dyDescent="0.25">
      <c r="A5" s="112" t="s">
        <v>146</v>
      </c>
      <c r="B5" s="111" t="s">
        <v>147</v>
      </c>
      <c r="C5" s="111"/>
      <c r="D5" s="111" t="s">
        <v>148</v>
      </c>
      <c r="E5" s="111"/>
      <c r="F5" s="111" t="s">
        <v>149</v>
      </c>
      <c r="G5" s="111"/>
    </row>
    <row r="6" spans="1:7" x14ac:dyDescent="0.25">
      <c r="A6" s="112"/>
      <c r="B6" s="66" t="s">
        <v>150</v>
      </c>
      <c r="C6" s="66" t="s">
        <v>151</v>
      </c>
      <c r="D6" s="66" t="s">
        <v>150</v>
      </c>
      <c r="E6" s="66" t="s">
        <v>151</v>
      </c>
      <c r="F6" s="66" t="s">
        <v>150</v>
      </c>
      <c r="G6" s="66" t="s">
        <v>151</v>
      </c>
    </row>
    <row r="7" spans="1:7" ht="24" x14ac:dyDescent="0.25">
      <c r="A7" s="67" t="s">
        <v>53</v>
      </c>
      <c r="B7" s="68" t="s">
        <v>152</v>
      </c>
      <c r="C7" s="68" t="s">
        <v>153</v>
      </c>
      <c r="D7" s="68" t="s">
        <v>154</v>
      </c>
      <c r="E7" s="68" t="s">
        <v>155</v>
      </c>
      <c r="F7" s="68" t="s">
        <v>157</v>
      </c>
      <c r="G7" s="68" t="s">
        <v>156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5" t="s">
        <v>121</v>
      </c>
      <c r="C4" s="105"/>
    </row>
    <row r="5" spans="1:3" ht="40.5" customHeight="1" x14ac:dyDescent="0.25">
      <c r="A5" s="10"/>
      <c r="B5" s="56" t="s">
        <v>118</v>
      </c>
      <c r="C5" s="56" t="s">
        <v>119</v>
      </c>
    </row>
    <row r="6" spans="1:3" ht="40.5" customHeight="1" x14ac:dyDescent="0.25">
      <c r="A6" s="56" t="s">
        <v>117</v>
      </c>
      <c r="B6" s="116" t="s">
        <v>136</v>
      </c>
      <c r="C6" s="116"/>
    </row>
    <row r="7" spans="1:3" ht="153" customHeight="1" x14ac:dyDescent="0.25">
      <c r="A7" s="61" t="s">
        <v>65</v>
      </c>
      <c r="B7" s="114" t="s">
        <v>139</v>
      </c>
      <c r="C7" s="110"/>
    </row>
    <row r="8" spans="1:3" ht="40.5" customHeight="1" x14ac:dyDescent="0.25">
      <c r="A8" s="61" t="s">
        <v>128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169</v>
      </c>
      <c r="C3" s="15"/>
      <c r="D3" s="15"/>
    </row>
    <row r="5" spans="1:4" x14ac:dyDescent="0.25">
      <c r="A5" s="112" t="s">
        <v>146</v>
      </c>
      <c r="B5" s="111" t="s">
        <v>166</v>
      </c>
      <c r="C5" s="111"/>
    </row>
    <row r="6" spans="1:4" x14ac:dyDescent="0.25">
      <c r="A6" s="112"/>
      <c r="B6" s="66" t="s">
        <v>150</v>
      </c>
      <c r="C6" s="66" t="s">
        <v>151</v>
      </c>
    </row>
    <row r="7" spans="1:4" x14ac:dyDescent="0.25">
      <c r="A7" s="68" t="s">
        <v>53</v>
      </c>
      <c r="B7" s="68" t="s">
        <v>167</v>
      </c>
      <c r="C7" s="68" t="s">
        <v>168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118</v>
      </c>
      <c r="C3" s="56" t="s">
        <v>119</v>
      </c>
    </row>
    <row r="4" spans="1:3" ht="87" customHeight="1" x14ac:dyDescent="0.25">
      <c r="A4" s="56" t="s">
        <v>117</v>
      </c>
      <c r="B4" s="110" t="s">
        <v>140</v>
      </c>
      <c r="C4" s="110"/>
    </row>
    <row r="5" spans="1:3" ht="186" customHeight="1" x14ac:dyDescent="0.25">
      <c r="A5" s="61" t="s">
        <v>65</v>
      </c>
      <c r="B5" s="114" t="s">
        <v>141</v>
      </c>
      <c r="C5" s="110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169</v>
      </c>
    </row>
    <row r="5" spans="1:3" x14ac:dyDescent="0.25">
      <c r="A5" s="112" t="s">
        <v>146</v>
      </c>
      <c r="B5" s="111" t="s">
        <v>170</v>
      </c>
      <c r="C5" s="111"/>
    </row>
    <row r="6" spans="1:3" x14ac:dyDescent="0.25">
      <c r="A6" s="112"/>
      <c r="B6" s="66" t="s">
        <v>150</v>
      </c>
      <c r="C6" s="66" t="s">
        <v>151</v>
      </c>
    </row>
    <row r="7" spans="1:3" x14ac:dyDescent="0.25">
      <c r="A7" s="68" t="s">
        <v>53</v>
      </c>
      <c r="B7" s="68" t="s">
        <v>171</v>
      </c>
      <c r="C7" s="68" t="s">
        <v>172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H1" workbookViewId="0">
      <selection activeCell="L20" sqref="L20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3" max="13" width="13.42578125" customWidth="1"/>
    <col min="14" max="14" width="21.7109375" customWidth="1"/>
    <col min="15" max="15" width="19.7109375" customWidth="1"/>
    <col min="16" max="16" width="21.140625" customWidth="1"/>
  </cols>
  <sheetData>
    <row r="1" spans="1:16" x14ac:dyDescent="0.25">
      <c r="A1" s="19" t="s">
        <v>9</v>
      </c>
    </row>
    <row r="2" spans="1:16" x14ac:dyDescent="0.25">
      <c r="A2" s="30" t="s">
        <v>50</v>
      </c>
      <c r="B2" s="30" t="s">
        <v>184</v>
      </c>
    </row>
    <row r="3" spans="1:16" x14ac:dyDescent="0.25">
      <c r="A3" s="30" t="s">
        <v>51</v>
      </c>
      <c r="B3" s="30" t="s">
        <v>210</v>
      </c>
    </row>
    <row r="6" spans="1:16" x14ac:dyDescent="0.25">
      <c r="C6" s="36" t="s">
        <v>58</v>
      </c>
      <c r="D6" s="36" t="s">
        <v>193</v>
      </c>
      <c r="E6" s="38" t="s">
        <v>59</v>
      </c>
      <c r="F6" s="38" t="s">
        <v>60</v>
      </c>
      <c r="G6" s="38" t="s">
        <v>61</v>
      </c>
      <c r="H6" s="48" t="s">
        <v>224</v>
      </c>
      <c r="I6" s="38" t="s">
        <v>64</v>
      </c>
      <c r="J6" s="38" t="s">
        <v>66</v>
      </c>
      <c r="K6" s="38" t="s">
        <v>63</v>
      </c>
      <c r="L6" s="38" t="s">
        <v>62</v>
      </c>
      <c r="M6" s="38" t="s">
        <v>198</v>
      </c>
      <c r="N6" s="48" t="s">
        <v>209</v>
      </c>
      <c r="O6" s="48" t="s">
        <v>207</v>
      </c>
      <c r="P6" s="48" t="s">
        <v>208</v>
      </c>
    </row>
    <row r="7" spans="1:16" x14ac:dyDescent="0.25">
      <c r="C7" s="36" t="s">
        <v>194</v>
      </c>
      <c r="D7" s="36">
        <v>0</v>
      </c>
      <c r="E7" s="38">
        <v>20</v>
      </c>
      <c r="F7" s="38">
        <v>0</v>
      </c>
      <c r="G7" s="48">
        <v>3</v>
      </c>
      <c r="H7" s="48">
        <v>2.5000000000000001E-2</v>
      </c>
      <c r="I7" s="38">
        <v>1</v>
      </c>
      <c r="J7" s="38">
        <v>1</v>
      </c>
      <c r="K7" s="38">
        <v>62</v>
      </c>
      <c r="L7" s="38">
        <v>5</v>
      </c>
      <c r="M7" s="38">
        <v>7.4999999999999997E-2</v>
      </c>
      <c r="N7" s="48">
        <v>0</v>
      </c>
      <c r="O7" s="48">
        <v>7.4999999999999997E-2</v>
      </c>
      <c r="P7" s="48">
        <v>0</v>
      </c>
    </row>
    <row r="8" spans="1:16" x14ac:dyDescent="0.25">
      <c r="C8" s="36" t="s">
        <v>195</v>
      </c>
      <c r="D8" s="36">
        <v>0</v>
      </c>
      <c r="E8" s="38">
        <v>20</v>
      </c>
      <c r="F8" s="38">
        <v>0</v>
      </c>
      <c r="G8" s="48">
        <v>3</v>
      </c>
      <c r="H8" s="48">
        <v>0.02</v>
      </c>
      <c r="I8" s="48">
        <v>1</v>
      </c>
      <c r="J8" s="48">
        <v>1</v>
      </c>
      <c r="K8" s="38">
        <v>65</v>
      </c>
      <c r="L8" s="38">
        <v>10</v>
      </c>
      <c r="M8" s="38">
        <v>7.4999999999999997E-2</v>
      </c>
      <c r="N8" s="48">
        <v>0.5</v>
      </c>
      <c r="O8" s="48">
        <v>3.7499999999999999E-2</v>
      </c>
      <c r="P8" s="48">
        <v>3.7499999999999999E-2</v>
      </c>
    </row>
    <row r="9" spans="1:16" x14ac:dyDescent="0.25">
      <c r="C9" s="36" t="s">
        <v>196</v>
      </c>
      <c r="D9" s="36">
        <v>0</v>
      </c>
      <c r="E9" s="48">
        <v>20</v>
      </c>
      <c r="F9" s="48">
        <v>0</v>
      </c>
      <c r="G9" s="48">
        <v>3</v>
      </c>
      <c r="H9" s="48">
        <v>0.02</v>
      </c>
      <c r="I9" s="48">
        <v>1</v>
      </c>
      <c r="J9" s="48">
        <v>1</v>
      </c>
      <c r="K9" s="48">
        <v>65</v>
      </c>
      <c r="L9" s="48">
        <v>10</v>
      </c>
      <c r="M9" s="48">
        <v>0.10299999999999999</v>
      </c>
      <c r="N9" s="48">
        <v>0.5</v>
      </c>
      <c r="O9" s="48">
        <v>5.1499999999999997E-2</v>
      </c>
      <c r="P9" s="48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180</v>
      </c>
    </row>
    <row r="5" spans="1:5" x14ac:dyDescent="0.25">
      <c r="A5" s="117" t="s">
        <v>173</v>
      </c>
      <c r="B5" s="118" t="s">
        <v>174</v>
      </c>
      <c r="C5" s="118"/>
      <c r="D5" s="118" t="s">
        <v>175</v>
      </c>
      <c r="E5" s="118"/>
    </row>
    <row r="6" spans="1:5" x14ac:dyDescent="0.25">
      <c r="A6" s="117"/>
      <c r="B6" s="78" t="s">
        <v>176</v>
      </c>
      <c r="C6" s="78" t="s">
        <v>177</v>
      </c>
      <c r="D6" s="78" t="s">
        <v>176</v>
      </c>
      <c r="E6" s="78" t="s">
        <v>177</v>
      </c>
    </row>
    <row r="7" spans="1:5" x14ac:dyDescent="0.25">
      <c r="A7" s="79" t="s">
        <v>53</v>
      </c>
      <c r="B7" s="79" t="s">
        <v>179</v>
      </c>
      <c r="C7" s="79" t="s">
        <v>178</v>
      </c>
      <c r="D7" s="79" t="s">
        <v>181</v>
      </c>
      <c r="E7" s="79" t="s">
        <v>182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109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30902000000</v>
      </c>
      <c r="E6" s="44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5">
        <v>32311000000</v>
      </c>
      <c r="E7" s="45">
        <v>32311000000</v>
      </c>
      <c r="G7" t="s">
        <v>91</v>
      </c>
      <c r="H7" s="46">
        <v>0.02</v>
      </c>
    </row>
    <row r="8" spans="1:15" x14ac:dyDescent="0.25">
      <c r="C8">
        <v>2017</v>
      </c>
      <c r="D8" s="45">
        <v>32971000000</v>
      </c>
      <c r="E8" s="45">
        <v>32971000000</v>
      </c>
    </row>
    <row r="9" spans="1:15" x14ac:dyDescent="0.25">
      <c r="C9">
        <v>2018</v>
      </c>
      <c r="D9" s="45">
        <v>34176000000</v>
      </c>
      <c r="E9" s="45">
        <v>34176000000</v>
      </c>
    </row>
    <row r="10" spans="1:15" x14ac:dyDescent="0.25">
      <c r="C10">
        <v>2019</v>
      </c>
      <c r="D10" s="45">
        <v>35379000000</v>
      </c>
      <c r="E10" s="45">
        <v>35379000000</v>
      </c>
    </row>
    <row r="11" spans="1:15" x14ac:dyDescent="0.25">
      <c r="C11">
        <v>2020</v>
      </c>
      <c r="D11" s="45">
        <v>36758000000</v>
      </c>
      <c r="E11" s="45">
        <v>36758000000</v>
      </c>
    </row>
    <row r="12" spans="1:15" x14ac:dyDescent="0.25">
      <c r="C12">
        <v>2021</v>
      </c>
      <c r="D12" s="45">
        <v>37936000000</v>
      </c>
      <c r="E12" s="45">
        <v>37936000000</v>
      </c>
    </row>
    <row r="13" spans="1:15" x14ac:dyDescent="0.25">
      <c r="C13">
        <v>2022</v>
      </c>
      <c r="D13">
        <v>0</v>
      </c>
      <c r="E13" s="47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7">
        <f t="shared" si="0"/>
        <v>40481088304</v>
      </c>
    </row>
    <row r="15" spans="1:15" x14ac:dyDescent="0.25">
      <c r="C15">
        <v>2024</v>
      </c>
      <c r="D15">
        <v>0</v>
      </c>
      <c r="E15" s="47">
        <f t="shared" si="0"/>
        <v>41816964218.031998</v>
      </c>
    </row>
    <row r="16" spans="1:15" x14ac:dyDescent="0.25">
      <c r="C16">
        <v>2025</v>
      </c>
      <c r="D16">
        <v>0</v>
      </c>
      <c r="E16" s="47">
        <f t="shared" si="0"/>
        <v>43196924037.227051</v>
      </c>
    </row>
    <row r="17" spans="3:5" x14ac:dyDescent="0.25">
      <c r="C17">
        <v>2026</v>
      </c>
      <c r="D17">
        <v>0</v>
      </c>
      <c r="E17" s="47">
        <f t="shared" si="0"/>
        <v>44622422530.455544</v>
      </c>
    </row>
    <row r="18" spans="3:5" x14ac:dyDescent="0.25">
      <c r="C18">
        <v>2027</v>
      </c>
      <c r="D18">
        <v>0</v>
      </c>
      <c r="E18" s="47">
        <f t="shared" si="0"/>
        <v>46094962473.960571</v>
      </c>
    </row>
    <row r="19" spans="3:5" x14ac:dyDescent="0.25">
      <c r="C19">
        <v>2028</v>
      </c>
      <c r="D19">
        <v>0</v>
      </c>
      <c r="E19" s="47">
        <f t="shared" si="0"/>
        <v>47616096235.601265</v>
      </c>
    </row>
    <row r="20" spans="3:5" x14ac:dyDescent="0.25">
      <c r="C20">
        <v>2029</v>
      </c>
      <c r="D20">
        <v>0</v>
      </c>
      <c r="E20" s="47">
        <f t="shared" si="0"/>
        <v>49187427411.376106</v>
      </c>
    </row>
    <row r="21" spans="3:5" x14ac:dyDescent="0.25">
      <c r="C21">
        <v>2030</v>
      </c>
      <c r="D21">
        <v>0</v>
      </c>
      <c r="E21" s="47">
        <f t="shared" si="0"/>
        <v>50810612515.951515</v>
      </c>
    </row>
    <row r="22" spans="3:5" x14ac:dyDescent="0.25">
      <c r="C22">
        <v>2031</v>
      </c>
      <c r="D22">
        <v>0</v>
      </c>
      <c r="E22" s="47">
        <f t="shared" si="0"/>
        <v>52487362728.977913</v>
      </c>
    </row>
    <row r="23" spans="3:5" x14ac:dyDescent="0.25">
      <c r="C23">
        <v>2032</v>
      </c>
      <c r="D23">
        <v>0</v>
      </c>
      <c r="E23" s="47">
        <f t="shared" si="0"/>
        <v>54219445699.03418</v>
      </c>
    </row>
    <row r="24" spans="3:5" x14ac:dyDescent="0.25">
      <c r="C24">
        <v>2033</v>
      </c>
      <c r="D24">
        <v>0</v>
      </c>
      <c r="E24" s="47">
        <f t="shared" si="0"/>
        <v>56008687407.102303</v>
      </c>
    </row>
    <row r="25" spans="3:5" x14ac:dyDescent="0.25">
      <c r="C25">
        <v>2034</v>
      </c>
      <c r="D25">
        <v>0</v>
      </c>
      <c r="E25" s="47">
        <f t="shared" si="0"/>
        <v>57856974091.536674</v>
      </c>
    </row>
    <row r="26" spans="3:5" x14ac:dyDescent="0.25">
      <c r="C26">
        <v>2035</v>
      </c>
      <c r="D26">
        <v>0</v>
      </c>
      <c r="E26" s="47">
        <f t="shared" si="0"/>
        <v>59766254236.557381</v>
      </c>
    </row>
    <row r="27" spans="3:5" x14ac:dyDescent="0.25">
      <c r="C27">
        <v>2036</v>
      </c>
      <c r="D27">
        <v>0</v>
      </c>
      <c r="E27" s="47">
        <f t="shared" si="0"/>
        <v>61738540626.36377</v>
      </c>
    </row>
    <row r="28" spans="3:5" x14ac:dyDescent="0.25">
      <c r="C28">
        <v>2037</v>
      </c>
      <c r="D28">
        <v>0</v>
      </c>
      <c r="E28" s="47">
        <f t="shared" si="0"/>
        <v>63775912467.033768</v>
      </c>
    </row>
    <row r="29" spans="3:5" x14ac:dyDescent="0.25">
      <c r="C29">
        <v>2038</v>
      </c>
      <c r="D29">
        <v>0</v>
      </c>
      <c r="E29" s="47">
        <f t="shared" si="0"/>
        <v>65880517578.445877</v>
      </c>
    </row>
    <row r="30" spans="3:5" x14ac:dyDescent="0.25">
      <c r="C30">
        <v>2039</v>
      </c>
      <c r="D30">
        <v>0</v>
      </c>
      <c r="E30" s="47">
        <f t="shared" si="0"/>
        <v>68054574658.534584</v>
      </c>
    </row>
    <row r="31" spans="3:5" x14ac:dyDescent="0.25">
      <c r="C31">
        <v>2040</v>
      </c>
      <c r="D31">
        <v>0</v>
      </c>
      <c r="E31" s="47">
        <f t="shared" si="0"/>
        <v>70300375622.26622</v>
      </c>
    </row>
    <row r="32" spans="3:5" x14ac:dyDescent="0.25">
      <c r="C32">
        <v>2041</v>
      </c>
      <c r="D32">
        <v>0</v>
      </c>
      <c r="E32" s="47">
        <f t="shared" si="0"/>
        <v>72620288017.800995</v>
      </c>
    </row>
    <row r="33" spans="3:5" x14ac:dyDescent="0.25">
      <c r="C33">
        <v>2042</v>
      </c>
      <c r="D33">
        <v>0</v>
      </c>
      <c r="E33" s="47">
        <f t="shared" si="0"/>
        <v>75016757522.388428</v>
      </c>
    </row>
    <row r="34" spans="3:5" x14ac:dyDescent="0.25">
      <c r="C34">
        <v>2043</v>
      </c>
      <c r="D34">
        <v>0</v>
      </c>
      <c r="E34" s="47">
        <f t="shared" si="0"/>
        <v>77492310520.627243</v>
      </c>
    </row>
    <row r="35" spans="3:5" x14ac:dyDescent="0.25">
      <c r="C35">
        <v>2044</v>
      </c>
      <c r="D35">
        <v>0</v>
      </c>
      <c r="E35" s="47">
        <f t="shared" si="0"/>
        <v>80049556767.807938</v>
      </c>
    </row>
    <row r="36" spans="3:5" x14ac:dyDescent="0.25">
      <c r="C36">
        <v>2045</v>
      </c>
      <c r="D36">
        <v>0</v>
      </c>
      <c r="E36" s="47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204</v>
      </c>
    </row>
    <row r="5" spans="2:17" x14ac:dyDescent="0.25">
      <c r="M5" t="s">
        <v>205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D4" workbookViewId="0">
      <selection activeCell="B79" sqref="B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211</v>
      </c>
    </row>
    <row r="2" spans="1:2" x14ac:dyDescent="0.25">
      <c r="A2" s="1"/>
      <c r="B2" s="5"/>
    </row>
    <row r="70" spans="1:6" x14ac:dyDescent="0.25">
      <c r="B70" t="s">
        <v>188</v>
      </c>
      <c r="C70" t="s">
        <v>189</v>
      </c>
      <c r="D70" t="s">
        <v>190</v>
      </c>
      <c r="E70" t="s">
        <v>191</v>
      </c>
      <c r="F70" t="s">
        <v>192</v>
      </c>
    </row>
    <row r="71" spans="1:6" x14ac:dyDescent="0.25">
      <c r="A71" t="s">
        <v>185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186</v>
      </c>
      <c r="B72">
        <v>48628</v>
      </c>
      <c r="C72" s="45">
        <f>1000*1308000/B72</f>
        <v>26898.083408735707</v>
      </c>
      <c r="D72">
        <v>37.9</v>
      </c>
      <c r="E72">
        <v>1.7</v>
      </c>
      <c r="F72">
        <f>34563/B72</f>
        <v>0.71076334622028459</v>
      </c>
    </row>
    <row r="73" spans="1:6" x14ac:dyDescent="0.25">
      <c r="A73" t="s">
        <v>187</v>
      </c>
      <c r="B73">
        <v>9293</v>
      </c>
      <c r="C73" s="45">
        <f>1000*342190/B73</f>
        <v>36822.339395243733</v>
      </c>
      <c r="D73">
        <v>37</v>
      </c>
      <c r="E73">
        <v>1.9</v>
      </c>
      <c r="F73">
        <f>6523/B73</f>
        <v>0.70192618099644899</v>
      </c>
    </row>
    <row r="74" spans="1:6" x14ac:dyDescent="0.25">
      <c r="A74" t="s">
        <v>222</v>
      </c>
      <c r="C74">
        <f>C73/C72</f>
        <v>1.3689577370886179</v>
      </c>
    </row>
    <row r="76" spans="1:6" x14ac:dyDescent="0.25">
      <c r="A76" t="s">
        <v>223</v>
      </c>
      <c r="B76">
        <f>B72/SUM(B72:B73)</f>
        <v>0.83955732808480521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N1" zoomScale="130" zoomScaleNormal="130" workbookViewId="0">
      <selection activeCell="F59" sqref="F59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217</v>
      </c>
      <c r="O3" t="s">
        <v>216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110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111</v>
      </c>
    </row>
    <row r="7" spans="1:3" ht="171" customHeight="1" x14ac:dyDescent="0.25">
      <c r="A7" s="23" t="s">
        <v>4</v>
      </c>
      <c r="B7" s="3" t="s">
        <v>212</v>
      </c>
      <c r="C7" s="4"/>
    </row>
    <row r="8" spans="1:3" ht="156" customHeight="1" x14ac:dyDescent="0.25">
      <c r="A8" s="1" t="s">
        <v>2</v>
      </c>
      <c r="B8" s="26" t="s">
        <v>114</v>
      </c>
      <c r="C8" s="12"/>
    </row>
    <row r="9" spans="1:3" ht="106.5" customHeight="1" x14ac:dyDescent="0.25">
      <c r="A9" s="61" t="s">
        <v>112</v>
      </c>
      <c r="B9" s="26" t="s">
        <v>113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221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197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115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topLeftCell="D1" zoomScale="85" zoomScaleNormal="85" workbookViewId="0">
      <selection activeCell="E69" sqref="E69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215</v>
      </c>
      <c r="F3" s="50"/>
    </row>
    <row r="4" spans="1:9" x14ac:dyDescent="0.25">
      <c r="A4" t="s">
        <v>67</v>
      </c>
      <c r="B4" t="s">
        <v>214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76</v>
      </c>
      <c r="C7" s="31" t="s">
        <v>77</v>
      </c>
      <c r="D7" s="91" t="s">
        <v>78</v>
      </c>
      <c r="E7" s="92" t="s">
        <v>79</v>
      </c>
      <c r="F7" s="93" t="s">
        <v>80</v>
      </c>
      <c r="G7" s="92" t="s">
        <v>81</v>
      </c>
      <c r="H7" s="94" t="s">
        <v>82</v>
      </c>
      <c r="I7" s="92" t="s">
        <v>83</v>
      </c>
    </row>
    <row r="8" spans="1:9" x14ac:dyDescent="0.25">
      <c r="A8" s="36" t="s">
        <v>199</v>
      </c>
      <c r="B8" s="36" t="s">
        <v>201</v>
      </c>
      <c r="C8" s="99">
        <v>2011</v>
      </c>
      <c r="D8" s="95">
        <v>16729283000</v>
      </c>
      <c r="E8" s="96">
        <v>24</v>
      </c>
      <c r="F8" s="95">
        <v>18099923000</v>
      </c>
      <c r="G8" s="96">
        <v>19</v>
      </c>
      <c r="H8" s="101">
        <v>1430690000</v>
      </c>
      <c r="I8" s="36" t="s">
        <v>200</v>
      </c>
    </row>
    <row r="9" spans="1:9" x14ac:dyDescent="0.25">
      <c r="A9" s="36" t="s">
        <v>199</v>
      </c>
      <c r="B9" s="36" t="s">
        <v>202</v>
      </c>
      <c r="C9" s="97">
        <v>2011</v>
      </c>
      <c r="D9" s="98">
        <v>3419297000</v>
      </c>
      <c r="E9" s="96">
        <v>24</v>
      </c>
      <c r="F9" s="98">
        <v>3787111000</v>
      </c>
      <c r="G9" s="96">
        <v>19</v>
      </c>
      <c r="H9" s="102">
        <v>295019000</v>
      </c>
      <c r="I9" s="36" t="s">
        <v>200</v>
      </c>
    </row>
    <row r="10" spans="1:9" x14ac:dyDescent="0.25">
      <c r="A10" s="36" t="s">
        <v>199</v>
      </c>
      <c r="B10" s="36" t="s">
        <v>202</v>
      </c>
      <c r="C10" s="97">
        <v>2012</v>
      </c>
      <c r="D10" s="98">
        <v>564642000</v>
      </c>
      <c r="E10" s="96">
        <v>24</v>
      </c>
      <c r="F10" s="98">
        <v>619685000</v>
      </c>
      <c r="G10" s="96">
        <v>20</v>
      </c>
      <c r="H10" s="102">
        <v>46630000</v>
      </c>
      <c r="I10" s="36" t="s">
        <v>200</v>
      </c>
    </row>
    <row r="11" spans="1:9" x14ac:dyDescent="0.25">
      <c r="A11" s="36" t="s">
        <v>199</v>
      </c>
      <c r="B11" s="36" t="s">
        <v>203</v>
      </c>
      <c r="C11" s="97">
        <v>2012</v>
      </c>
      <c r="D11" s="98">
        <v>4592397000</v>
      </c>
      <c r="E11" s="96">
        <v>24</v>
      </c>
      <c r="F11" s="98">
        <v>5040081000</v>
      </c>
      <c r="G11" s="96">
        <v>20</v>
      </c>
      <c r="H11" s="102">
        <v>379255000</v>
      </c>
      <c r="I11" s="36" t="s">
        <v>200</v>
      </c>
    </row>
    <row r="12" spans="1:9" x14ac:dyDescent="0.25">
      <c r="A12" s="36" t="s">
        <v>199</v>
      </c>
      <c r="B12" s="36" t="s">
        <v>202</v>
      </c>
      <c r="C12" s="97">
        <v>2013</v>
      </c>
      <c r="D12" s="98">
        <v>2372550000</v>
      </c>
      <c r="E12" s="96">
        <v>24</v>
      </c>
      <c r="F12" s="98">
        <v>2598272000</v>
      </c>
      <c r="G12" s="96">
        <v>21</v>
      </c>
      <c r="H12" s="102">
        <v>189307000</v>
      </c>
      <c r="I12" s="36" t="s">
        <v>200</v>
      </c>
    </row>
    <row r="13" spans="1:9" x14ac:dyDescent="0.25">
      <c r="A13" s="36" t="s">
        <v>199</v>
      </c>
      <c r="B13" s="36" t="s">
        <v>202</v>
      </c>
      <c r="C13" s="97">
        <v>2014</v>
      </c>
      <c r="D13" s="98">
        <v>2707494000</v>
      </c>
      <c r="E13" s="96">
        <v>24</v>
      </c>
      <c r="F13" s="98">
        <v>2952381000</v>
      </c>
      <c r="G13" s="96">
        <v>22</v>
      </c>
      <c r="H13" s="102">
        <v>208727000</v>
      </c>
      <c r="I13" s="36" t="s">
        <v>200</v>
      </c>
    </row>
    <row r="14" spans="1:9" x14ac:dyDescent="0.25">
      <c r="A14" s="36" t="s">
        <v>199</v>
      </c>
      <c r="B14" s="36" t="s">
        <v>202</v>
      </c>
      <c r="C14" s="97">
        <v>2015</v>
      </c>
      <c r="D14" s="98">
        <v>2170432000</v>
      </c>
      <c r="E14" s="96">
        <v>24</v>
      </c>
      <c r="F14" s="98">
        <v>2352007000</v>
      </c>
      <c r="G14" s="96">
        <v>23</v>
      </c>
      <c r="H14" s="102">
        <v>161665000</v>
      </c>
      <c r="I14" s="36" t="s">
        <v>200</v>
      </c>
    </row>
    <row r="15" spans="1:9" x14ac:dyDescent="0.25">
      <c r="A15" s="36" t="s">
        <v>199</v>
      </c>
      <c r="B15" s="36" t="s">
        <v>202</v>
      </c>
      <c r="C15" s="99">
        <v>2016</v>
      </c>
      <c r="D15" s="95">
        <v>1941277000</v>
      </c>
      <c r="E15" s="96">
        <v>24</v>
      </c>
      <c r="F15" s="100">
        <v>2086873000</v>
      </c>
      <c r="G15" s="96">
        <v>23</v>
      </c>
      <c r="H15" s="101">
        <v>139707000</v>
      </c>
      <c r="I15" s="36" t="s">
        <v>200</v>
      </c>
    </row>
    <row r="16" spans="1:9" x14ac:dyDescent="0.25">
      <c r="A16" s="36" t="s">
        <v>199</v>
      </c>
      <c r="B16" s="36" t="s">
        <v>202</v>
      </c>
      <c r="C16" s="97">
        <v>2017</v>
      </c>
      <c r="D16" s="95">
        <v>2666236000</v>
      </c>
      <c r="E16" s="96">
        <v>24</v>
      </c>
      <c r="F16" s="95">
        <v>2666236000</v>
      </c>
      <c r="G16" s="96">
        <v>24</v>
      </c>
      <c r="H16" s="101">
        <v>186696000</v>
      </c>
      <c r="I16" s="36" t="s">
        <v>200</v>
      </c>
    </row>
    <row r="17" spans="1:9" x14ac:dyDescent="0.25">
      <c r="A17" s="36" t="s">
        <v>199</v>
      </c>
      <c r="B17" s="36" t="s">
        <v>203</v>
      </c>
      <c r="C17" s="99">
        <v>2017</v>
      </c>
      <c r="D17" s="95">
        <v>2521326000</v>
      </c>
      <c r="E17" s="96">
        <v>24</v>
      </c>
      <c r="F17" s="95">
        <v>2521326000</v>
      </c>
      <c r="G17" s="96">
        <v>24</v>
      </c>
      <c r="H17" s="101">
        <v>176549000</v>
      </c>
      <c r="I17" s="36" t="s">
        <v>200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2017-05-17T20:46:59Z</dcterms:modified>
</cp:coreProperties>
</file>