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Calibration_2016" sheetId="10" r:id="rId4"/>
    <sheet name="Calibration_2015" sheetId="7" r:id="rId5"/>
    <sheet name="Calibration_benefit" sheetId="8" r:id="rId6"/>
    <sheet name="Scenarios" sheetId="9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0" l="1"/>
  <c r="D60" i="10"/>
  <c r="D57" i="10"/>
  <c r="F6" i="10"/>
  <c r="D7" i="10" l="1"/>
  <c r="E11" i="10" l="1"/>
  <c r="C11" i="10"/>
  <c r="C13" i="10"/>
  <c r="E13" i="10" s="1"/>
  <c r="E21" i="10"/>
  <c r="E3" i="10"/>
  <c r="E4" i="10"/>
  <c r="E6" i="10"/>
  <c r="E8" i="10"/>
  <c r="E9" i="10"/>
  <c r="E10" i="10"/>
  <c r="E12" i="10"/>
  <c r="E14" i="10"/>
  <c r="E15" i="10"/>
  <c r="E7" i="10"/>
  <c r="B43" i="10"/>
  <c r="C16" i="10"/>
  <c r="C20" i="10"/>
  <c r="E23" i="10"/>
  <c r="E22" i="10"/>
  <c r="E17" i="10"/>
  <c r="C7" i="10"/>
  <c r="F6" i="2"/>
  <c r="E2" i="2" l="1"/>
  <c r="F2" i="2"/>
  <c r="E3" i="2"/>
  <c r="F3" i="2"/>
  <c r="E4" i="2"/>
  <c r="F4" i="2"/>
  <c r="F5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W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AV2016 pdf page 30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p97
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p96
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AV2016 pdf p17
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AV2016
pdf page 18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<sst xmlns="http://schemas.openxmlformats.org/spreadsheetml/2006/main" count="471" uniqueCount="144">
  <si>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</si>
  <si>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</si>
  <si>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</si>
  <si>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</si>
  <si>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</si>
  <si>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</si>
  <si>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</si>
  <si>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</si>
  <si>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</si>
  <si>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</si>
  <si>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</si>
  <si>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</si>
  <si>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</si>
  <si>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</si>
  <si>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</si>
  <si>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</si>
  <si>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</si>
  <si>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</si>
  <si>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</si>
  <si>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</si>
  <si>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</si>
  <si>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</si>
  <si>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</si>
  <si>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</si>
  <si>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</si>
  <si>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</si>
  <si>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</si>
  <si>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</si>
  <si>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</si>
  <si>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</si>
  <si>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</si>
  <si>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</si>
  <si>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</si>
  <si>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</si>
  <si>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</si>
  <si>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</si>
  <si>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</si>
  <si>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</si>
  <si>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</si>
  <si>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</si>
  <si>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</si>
  <si>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</si>
  <si>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</si>
  <si>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</si>
  <si>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</si>
  <si>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</si>
  <si>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</si>
  <si>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</si>
  <si>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</si>
  <si>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</si>
  <si>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</si>
  <si>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</si>
  <si>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</si>
  <si>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</si>
  <si>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</si>
  <si>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</si>
  <si>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</si>
  <si>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</si>
  <si>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</si>
  <si>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</si>
  <si>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</si>
  <si>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</si>
  <si>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</si>
  <si>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</si>
  <si>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</si>
  <si>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</si>
  <si>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</si>
  <si>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</si>
  <si>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</si>
  <si>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</si>
  <si>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</si>
  <si>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</si>
  <si>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</si>
  <si>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</si>
  <si>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</si>
  <si>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</si>
  <si>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</si>
  <si>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</si>
  <si>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</si>
  <si>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</si>
  <si>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</si>
  <si>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</si>
  <si>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</si>
  <si>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</si>
  <si>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</si>
  <si>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</si>
  <si>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</si>
  <si>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</si>
  <si>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</si>
  <si>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</si>
  <si>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</si>
  <si>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</si>
  <si>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</si>
  <si>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</si>
  <si>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</si>
  <si>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</si>
  <si>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</si>
  <si>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</si>
  <si>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</si>
  <si>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</si>
  <si>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</si>
  <si>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</si>
  <si>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</si>
  <si>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</si>
  <si>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</si>
  <si>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</si>
  <si>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</si>
  <si>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</si>
  <si>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</si>
  <si>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</si>
  <si>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</si>
  <si>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</si>
  <si>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</si>
  <si>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</si>
  <si>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</si>
  <si>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</si>
  <si>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</si>
  <si>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</si>
  <si>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</si>
  <si>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</si>
  <si>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</si>
  <si>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</si>
  <si>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</si>
  <si>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</si>
  <si>
    <t>RS1_SR1EL1.PR</t>
  </si>
  <si>
    <t>RS1_SR1EL1.s5</t>
  </si>
  <si>
    <t>RS2_SR1EL1.s5</t>
  </si>
  <si>
    <t>RS3_SR1EL1.s5</t>
  </si>
  <si>
    <t>tE</t>
  </si>
  <si>
    <t>DC_reform</t>
  </si>
  <si>
    <t>PVFB for vested</t>
  </si>
  <si>
    <t>B Annual annuity</t>
  </si>
  <si>
    <t>payroll  (est)</t>
  </si>
  <si>
    <t>NC $b</t>
  </si>
  <si>
    <t>SC $b in2018</t>
  </si>
  <si>
    <t>higher Shared-risk cap</t>
  </si>
  <si>
    <t>RS1_SR1EL1.Reform725</t>
  </si>
  <si>
    <t>RS1_SR1EL1.Reform625.1</t>
  </si>
  <si>
    <t>RS1_SR1EL1.Reform625.2</t>
  </si>
  <si>
    <t>discount rate 7.25%</t>
  </si>
  <si>
    <t>discount rate 6.25%</t>
  </si>
  <si>
    <t>RS1_SR1EL1.625.1</t>
  </si>
  <si>
    <t>RS1_SR1EL1.625.2</t>
  </si>
  <si>
    <t>DC_reform_start.year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</si>
</sst>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/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27</xdr:row>
      <xdr:rowOff>66675</xdr:rowOff>
    </xdr:from>
    <xdr:to>
      <xdr:col>4</xdr:col>
      <xdr:colOff>895350</xdr:colOff>
      <xdr:row>40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1D99B-C2AD-4BDD-894F-6D49520F66A3}"/>
            </a:ext>
          </a:extLst>
        </xdr:cNvPr>
        <xdr:cNvSpPr txBox="1"/>
      </xdr:nvSpPr>
      <xdr:spPr>
        <a:xfrm>
          <a:off x="571500" y="5000625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447675</xdr:colOff>
      <xdr:row>44</xdr:row>
      <xdr:rowOff>28575</xdr:rowOff>
    </xdr:from>
    <xdr:to>
      <xdr:col>5</xdr:col>
      <xdr:colOff>570559</xdr:colOff>
      <xdr:row>51</xdr:row>
      <xdr:rowOff>47456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4457E-C7D3-419F-ABAA-AB9C00810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8601075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K42"/>
  <sheetViews>
    <sheetView tabSelected="1" zoomScaleNormal="100" workbookViewId="0">
      <pane xSplit="5" ySplit="4" topLeftCell="H5" activePane="bottomRight" state="frozen"/>
      <selection pane="topRight" activeCell="F1" sqref="F1"/>
      <selection pane="bottomLeft" activeCell="A5" sqref="A5"/>
      <selection pane="bottomRight" activeCell="L15" sqref="L15"/>
    </sheetView>
  </sheetViews>
  <sheetFormatPr defaultRowHeight="15" x14ac:dyDescent="0.25"/>
  <cols>
    <col min="1" max="1" width="24.85546875" customWidth="1"/>
    <col min="2" max="2" width="13.42578125" customWidth="1"/>
    <col min="3" max="3" width="12.85546875" bestFit="1" customWidth="1"/>
    <col min="4" max="4" width="10" customWidth="1"/>
    <col min="5" max="5" width="19.140625" customWidth="1"/>
    <col min="6" max="6" width="9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1" width="14.28515625" customWidth="1"/>
    <col min="12" max="12" width="20.85546875" customWidth="1"/>
    <col min="13" max="16" width="14.28515625" customWidth="1"/>
    <col min="17" max="17" width="12.28515625" customWidth="1"/>
    <col min="18" max="18" width="11.42578125" customWidth="1"/>
    <col min="19" max="19" width="14.28515625" customWidth="1"/>
    <col min="20" max="20" width="14.42578125" bestFit="1" customWidth="1"/>
    <col min="21" max="21" width="11.28515625" bestFit="1" customWidth="1"/>
    <col min="23" max="23" width="15.7109375" customWidth="1"/>
    <col min="25" max="25" width="14" customWidth="1"/>
    <col min="26" max="26" width="13.42578125" customWidth="1"/>
    <col min="27" max="27" width="12.5703125" customWidth="1"/>
    <col min="28" max="28" width="14.85546875" customWidth="1"/>
    <col min="36" max="36" width="15.140625" customWidth="1"/>
    <col min="37" max="37" width="16.5703125" customWidth="1"/>
  </cols>
  <sheetData>
    <row r="4" spans="1:37" s="1" customFormat="1" x14ac:dyDescent="0.25">
      <c r="A4" s="1" t="s">
        <v>0</v>
      </c>
      <c r="B4" s="1" t="s">
        <v>100</v>
      </c>
      <c r="C4" s="1" t="s">
        <v>93</v>
      </c>
      <c r="D4" s="1" t="s">
        <v>94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25" t="s">
        <v>129</v>
      </c>
      <c r="L4" s="25" t="s">
        <v>143</v>
      </c>
      <c r="M4" s="1" t="s">
        <v>63</v>
      </c>
      <c r="N4" s="1" t="s">
        <v>65</v>
      </c>
      <c r="O4" s="1" t="s">
        <v>66</v>
      </c>
      <c r="P4" s="1" t="s">
        <v>115</v>
      </c>
      <c r="Q4" s="3" t="s">
        <v>16</v>
      </c>
      <c r="R4" s="3" t="s">
        <v>5</v>
      </c>
      <c r="S4" s="3" t="s">
        <v>6</v>
      </c>
      <c r="T4" s="4" t="s">
        <v>12</v>
      </c>
      <c r="U4" s="4" t="s">
        <v>62</v>
      </c>
      <c r="V4" s="4" t="s">
        <v>10</v>
      </c>
      <c r="W4" s="4" t="s">
        <v>11</v>
      </c>
      <c r="X4" s="4" t="s">
        <v>13</v>
      </c>
      <c r="Y4" s="6" t="s">
        <v>38</v>
      </c>
      <c r="Z4" s="6" t="s">
        <v>39</v>
      </c>
      <c r="AA4" s="5" t="s">
        <v>24</v>
      </c>
      <c r="AB4" s="5" t="s">
        <v>26</v>
      </c>
      <c r="AC4" s="5" t="s">
        <v>7</v>
      </c>
      <c r="AD4" s="5" t="s">
        <v>8</v>
      </c>
      <c r="AE4" s="5" t="s">
        <v>9</v>
      </c>
      <c r="AF4" s="9" t="s">
        <v>43</v>
      </c>
      <c r="AG4" s="9" t="s">
        <v>44</v>
      </c>
      <c r="AH4" s="9" t="s">
        <v>45</v>
      </c>
      <c r="AI4" s="9" t="s">
        <v>46</v>
      </c>
      <c r="AJ4" s="1" t="s">
        <v>58</v>
      </c>
      <c r="AK4" s="1" t="s">
        <v>59</v>
      </c>
    </row>
    <row r="5" spans="1:37" x14ac:dyDescent="0.25">
      <c r="A5" t="s">
        <v>60</v>
      </c>
      <c r="B5" t="s">
        <v>21</v>
      </c>
      <c r="C5">
        <v>1</v>
      </c>
      <c r="D5">
        <v>1</v>
      </c>
      <c r="F5" t="s">
        <v>128</v>
      </c>
      <c r="G5" t="b">
        <v>0</v>
      </c>
      <c r="H5" t="b">
        <v>1</v>
      </c>
      <c r="I5" t="b">
        <v>1</v>
      </c>
      <c r="J5">
        <v>10</v>
      </c>
      <c r="K5" t="b">
        <v>0</v>
      </c>
      <c r="L5">
        <v>2017</v>
      </c>
      <c r="M5" t="b">
        <v>1</v>
      </c>
      <c r="N5" t="b">
        <v>1</v>
      </c>
      <c r="O5" t="b">
        <v>1</v>
      </c>
      <c r="P5">
        <v>0.02</v>
      </c>
      <c r="Q5" t="s">
        <v>4</v>
      </c>
      <c r="R5" t="b">
        <v>1</v>
      </c>
      <c r="S5" t="b">
        <v>1</v>
      </c>
      <c r="T5" t="s">
        <v>28</v>
      </c>
      <c r="U5" t="s">
        <v>64</v>
      </c>
      <c r="V5">
        <v>24</v>
      </c>
      <c r="W5">
        <v>3.5000000000000003E-2</v>
      </c>
      <c r="X5">
        <v>10</v>
      </c>
      <c r="Y5">
        <v>0</v>
      </c>
      <c r="Z5" t="s">
        <v>37</v>
      </c>
      <c r="AA5" t="s">
        <v>48</v>
      </c>
      <c r="AB5" t="s">
        <v>21</v>
      </c>
      <c r="AC5">
        <v>7.2499999999999995E-2</v>
      </c>
      <c r="AD5">
        <v>7.9699999999999993E-2</v>
      </c>
      <c r="AE5" s="7">
        <v>0.12</v>
      </c>
      <c r="AF5" t="s">
        <v>47</v>
      </c>
      <c r="AG5" t="s">
        <v>47</v>
      </c>
      <c r="AH5">
        <v>0.499</v>
      </c>
      <c r="AI5">
        <v>0.57299999999999995</v>
      </c>
    </row>
    <row r="6" spans="1:37" x14ac:dyDescent="0.25">
      <c r="A6" t="s">
        <v>61</v>
      </c>
      <c r="B6" t="s">
        <v>21</v>
      </c>
      <c r="C6">
        <v>1</v>
      </c>
      <c r="D6">
        <v>1</v>
      </c>
      <c r="F6" t="s">
        <v>36</v>
      </c>
      <c r="G6" t="b">
        <v>0</v>
      </c>
      <c r="H6" t="b">
        <v>1</v>
      </c>
      <c r="I6" t="b">
        <v>1</v>
      </c>
      <c r="J6">
        <v>10</v>
      </c>
      <c r="K6" t="b">
        <v>0</v>
      </c>
      <c r="L6">
        <v>2017</v>
      </c>
      <c r="M6" t="b">
        <v>1</v>
      </c>
      <c r="N6" t="b">
        <v>1</v>
      </c>
      <c r="O6" t="b">
        <v>1</v>
      </c>
      <c r="P6">
        <v>0.02</v>
      </c>
      <c r="Q6" t="s">
        <v>4</v>
      </c>
      <c r="R6" t="b">
        <v>1</v>
      </c>
      <c r="S6" t="b">
        <v>1</v>
      </c>
      <c r="T6" t="s">
        <v>28</v>
      </c>
      <c r="U6" t="s">
        <v>64</v>
      </c>
      <c r="V6">
        <v>24</v>
      </c>
      <c r="W6">
        <v>3.5000000000000003E-2</v>
      </c>
      <c r="X6">
        <v>10</v>
      </c>
      <c r="Y6">
        <v>0</v>
      </c>
      <c r="Z6" t="s">
        <v>37</v>
      </c>
      <c r="AA6" t="s">
        <v>48</v>
      </c>
      <c r="AB6" t="s">
        <v>21</v>
      </c>
      <c r="AC6">
        <v>7.2499999999999995E-2</v>
      </c>
      <c r="AD6">
        <v>7.9699999999999993E-2</v>
      </c>
      <c r="AE6" s="7">
        <v>0.12</v>
      </c>
      <c r="AF6" t="s">
        <v>47</v>
      </c>
      <c r="AG6" t="s">
        <v>47</v>
      </c>
      <c r="AH6">
        <v>0.499</v>
      </c>
      <c r="AI6">
        <v>0.57299999999999995</v>
      </c>
    </row>
    <row r="7" spans="1:37" x14ac:dyDescent="0.25">
      <c r="AE7" s="7"/>
    </row>
    <row r="8" spans="1:37" x14ac:dyDescent="0.25">
      <c r="A8" t="s">
        <v>101</v>
      </c>
      <c r="B8" t="s">
        <v>21</v>
      </c>
      <c r="C8">
        <v>0</v>
      </c>
      <c r="D8">
        <v>0</v>
      </c>
      <c r="F8" t="s">
        <v>36</v>
      </c>
      <c r="G8" t="b">
        <v>0</v>
      </c>
      <c r="H8" t="b">
        <v>1</v>
      </c>
      <c r="I8" t="b">
        <v>1</v>
      </c>
      <c r="J8">
        <v>0</v>
      </c>
      <c r="K8" t="b">
        <v>0</v>
      </c>
      <c r="L8">
        <v>2017</v>
      </c>
      <c r="M8" t="b">
        <v>0</v>
      </c>
      <c r="N8" t="b">
        <v>0</v>
      </c>
      <c r="O8" t="b">
        <v>1</v>
      </c>
      <c r="P8">
        <v>0.02</v>
      </c>
      <c r="Q8" t="s">
        <v>4</v>
      </c>
      <c r="R8" t="b">
        <v>1</v>
      </c>
      <c r="S8" t="b">
        <v>1</v>
      </c>
      <c r="T8" t="s">
        <v>28</v>
      </c>
      <c r="U8" t="s">
        <v>64</v>
      </c>
      <c r="V8">
        <v>24</v>
      </c>
      <c r="W8">
        <v>3.5000000000000003E-2</v>
      </c>
      <c r="X8">
        <v>10</v>
      </c>
      <c r="Y8">
        <v>0</v>
      </c>
      <c r="Z8" t="s">
        <v>37</v>
      </c>
      <c r="AA8" t="s">
        <v>27</v>
      </c>
      <c r="AB8" t="s">
        <v>21</v>
      </c>
      <c r="AC8">
        <v>7.2499999999999995E-2</v>
      </c>
      <c r="AD8">
        <v>8.2199999999999995E-2</v>
      </c>
      <c r="AE8" s="7">
        <v>0.12</v>
      </c>
      <c r="AF8" t="s">
        <v>47</v>
      </c>
      <c r="AG8" t="s">
        <v>47</v>
      </c>
      <c r="AH8">
        <v>0.499</v>
      </c>
      <c r="AI8">
        <v>0.57299999999999995</v>
      </c>
    </row>
    <row r="9" spans="1:37" x14ac:dyDescent="0.25">
      <c r="A9" t="s">
        <v>102</v>
      </c>
      <c r="B9" t="s">
        <v>21</v>
      </c>
      <c r="C9">
        <v>1</v>
      </c>
      <c r="D9">
        <v>1</v>
      </c>
      <c r="F9" t="s">
        <v>36</v>
      </c>
      <c r="G9" t="b">
        <v>1</v>
      </c>
      <c r="H9" t="b">
        <v>1</v>
      </c>
      <c r="I9" t="b">
        <v>1</v>
      </c>
      <c r="J9">
        <v>0</v>
      </c>
      <c r="K9" t="b">
        <v>0</v>
      </c>
      <c r="L9">
        <v>2017</v>
      </c>
      <c r="M9" t="b">
        <v>1</v>
      </c>
      <c r="N9" t="b">
        <v>1</v>
      </c>
      <c r="O9" t="b">
        <v>1</v>
      </c>
      <c r="P9">
        <v>0.02</v>
      </c>
      <c r="Q9" t="s">
        <v>4</v>
      </c>
      <c r="R9" t="b">
        <v>1</v>
      </c>
      <c r="S9" t="b">
        <v>1</v>
      </c>
      <c r="T9" t="s">
        <v>28</v>
      </c>
      <c r="U9" t="s">
        <v>64</v>
      </c>
      <c r="V9">
        <v>24</v>
      </c>
      <c r="W9">
        <v>3.5000000000000003E-2</v>
      </c>
      <c r="X9">
        <v>10</v>
      </c>
      <c r="Y9">
        <v>0</v>
      </c>
      <c r="Z9" t="s">
        <v>37</v>
      </c>
      <c r="AA9" t="s">
        <v>27</v>
      </c>
      <c r="AB9" t="s">
        <v>21</v>
      </c>
      <c r="AC9">
        <v>7.2499999999999995E-2</v>
      </c>
      <c r="AD9">
        <v>8.2199999999999995E-2</v>
      </c>
      <c r="AE9" s="7">
        <v>0.12</v>
      </c>
      <c r="AF9" t="s">
        <v>47</v>
      </c>
      <c r="AG9" t="s">
        <v>47</v>
      </c>
      <c r="AH9">
        <v>0.499</v>
      </c>
      <c r="AI9">
        <v>0.57299999999999995</v>
      </c>
    </row>
    <row r="10" spans="1:37" x14ac:dyDescent="0.25">
      <c r="A10" t="s">
        <v>103</v>
      </c>
      <c r="B10" t="s">
        <v>21</v>
      </c>
      <c r="C10">
        <v>0</v>
      </c>
      <c r="D10">
        <v>1</v>
      </c>
      <c r="F10" t="s">
        <v>36</v>
      </c>
      <c r="G10" t="b">
        <v>0</v>
      </c>
      <c r="H10" t="b">
        <v>1</v>
      </c>
      <c r="I10" t="b">
        <v>1</v>
      </c>
      <c r="J10">
        <v>0</v>
      </c>
      <c r="K10" t="b">
        <v>0</v>
      </c>
      <c r="L10">
        <v>2017</v>
      </c>
      <c r="M10" t="b">
        <v>0</v>
      </c>
      <c r="N10" t="b">
        <v>1</v>
      </c>
      <c r="O10" t="b">
        <v>1</v>
      </c>
      <c r="P10">
        <v>0.02</v>
      </c>
      <c r="Q10" t="s">
        <v>4</v>
      </c>
      <c r="R10" t="b">
        <v>1</v>
      </c>
      <c r="S10" t="b">
        <v>1</v>
      </c>
      <c r="T10" t="s">
        <v>28</v>
      </c>
      <c r="U10" t="s">
        <v>64</v>
      </c>
      <c r="V10">
        <v>24</v>
      </c>
      <c r="W10">
        <v>3.5000000000000003E-2</v>
      </c>
      <c r="X10">
        <v>10</v>
      </c>
      <c r="Y10">
        <v>0</v>
      </c>
      <c r="Z10" t="s">
        <v>37</v>
      </c>
      <c r="AA10" t="s">
        <v>27</v>
      </c>
      <c r="AB10" t="s">
        <v>21</v>
      </c>
      <c r="AC10">
        <v>7.2499999999999995E-2</v>
      </c>
      <c r="AD10">
        <v>8.2199999999999995E-2</v>
      </c>
      <c r="AE10" s="7">
        <v>0.12</v>
      </c>
      <c r="AF10" t="s">
        <v>47</v>
      </c>
      <c r="AG10" t="s">
        <v>47</v>
      </c>
      <c r="AH10">
        <v>0.499</v>
      </c>
      <c r="AI10">
        <v>0.57299999999999995</v>
      </c>
    </row>
    <row r="11" spans="1:37" x14ac:dyDescent="0.25">
      <c r="A11" t="s">
        <v>104</v>
      </c>
      <c r="B11" t="s">
        <v>21</v>
      </c>
      <c r="C11">
        <v>1</v>
      </c>
      <c r="D11">
        <v>0</v>
      </c>
      <c r="F11" t="s">
        <v>36</v>
      </c>
      <c r="G11" t="b">
        <v>0</v>
      </c>
      <c r="H11" t="b">
        <v>1</v>
      </c>
      <c r="I11" t="b">
        <v>1</v>
      </c>
      <c r="J11">
        <v>0</v>
      </c>
      <c r="K11" t="b">
        <v>0</v>
      </c>
      <c r="L11">
        <v>2017</v>
      </c>
      <c r="M11" t="b">
        <v>1</v>
      </c>
      <c r="N11" t="b">
        <v>0</v>
      </c>
      <c r="O11" t="b">
        <v>1</v>
      </c>
      <c r="P11">
        <v>0.02</v>
      </c>
      <c r="Q11" t="s">
        <v>4</v>
      </c>
      <c r="R11" t="b">
        <v>1</v>
      </c>
      <c r="S11" t="b">
        <v>1</v>
      </c>
      <c r="T11" t="s">
        <v>28</v>
      </c>
      <c r="U11" t="s">
        <v>64</v>
      </c>
      <c r="V11">
        <v>24</v>
      </c>
      <c r="W11">
        <v>3.5000000000000003E-2</v>
      </c>
      <c r="X11">
        <v>10</v>
      </c>
      <c r="Y11">
        <v>0</v>
      </c>
      <c r="Z11" t="s">
        <v>37</v>
      </c>
      <c r="AA11" t="s">
        <v>27</v>
      </c>
      <c r="AB11" t="s">
        <v>21</v>
      </c>
      <c r="AC11">
        <v>7.2499999999999995E-2</v>
      </c>
      <c r="AD11">
        <v>8.2199999999999995E-2</v>
      </c>
      <c r="AE11" s="7">
        <v>0.12</v>
      </c>
      <c r="AF11" t="s">
        <v>47</v>
      </c>
      <c r="AG11" t="s">
        <v>47</v>
      </c>
      <c r="AH11">
        <v>0.499</v>
      </c>
      <c r="AI11">
        <v>0.57299999999999995</v>
      </c>
    </row>
    <row r="12" spans="1:37" x14ac:dyDescent="0.25">
      <c r="A12" t="s">
        <v>116</v>
      </c>
      <c r="B12" t="s">
        <v>21</v>
      </c>
      <c r="C12">
        <v>2</v>
      </c>
      <c r="D12">
        <v>1</v>
      </c>
      <c r="E12" t="s">
        <v>135</v>
      </c>
      <c r="F12" t="s">
        <v>36</v>
      </c>
      <c r="G12" t="b">
        <v>0</v>
      </c>
      <c r="H12" t="b">
        <v>1</v>
      </c>
      <c r="I12" t="b">
        <v>1</v>
      </c>
      <c r="J12">
        <v>0</v>
      </c>
      <c r="K12" t="b">
        <v>0</v>
      </c>
      <c r="L12">
        <v>2017</v>
      </c>
      <c r="M12" t="b">
        <v>1</v>
      </c>
      <c r="N12" t="b">
        <v>1</v>
      </c>
      <c r="O12" t="b">
        <v>1</v>
      </c>
      <c r="P12">
        <v>0.05</v>
      </c>
      <c r="Q12" t="s">
        <v>4</v>
      </c>
      <c r="R12" t="b">
        <v>1</v>
      </c>
      <c r="S12" t="b">
        <v>1</v>
      </c>
      <c r="T12" t="s">
        <v>28</v>
      </c>
      <c r="U12" t="s">
        <v>64</v>
      </c>
      <c r="V12">
        <v>24</v>
      </c>
      <c r="W12">
        <v>3.5000000000000003E-2</v>
      </c>
      <c r="X12">
        <v>10</v>
      </c>
      <c r="Y12">
        <v>0</v>
      </c>
      <c r="Z12" t="s">
        <v>37</v>
      </c>
      <c r="AA12" t="s">
        <v>27</v>
      </c>
      <c r="AB12" t="s">
        <v>21</v>
      </c>
      <c r="AC12">
        <v>7.2499999999999995E-2</v>
      </c>
      <c r="AD12">
        <v>8.2199999999999995E-2</v>
      </c>
      <c r="AE12" s="7">
        <v>0.12</v>
      </c>
      <c r="AF12" t="s">
        <v>47</v>
      </c>
      <c r="AG12" t="s">
        <v>47</v>
      </c>
      <c r="AH12">
        <v>0.499</v>
      </c>
      <c r="AI12">
        <v>0.57299999999999995</v>
      </c>
    </row>
    <row r="13" spans="1:37" x14ac:dyDescent="0.25">
      <c r="A13" t="s">
        <v>117</v>
      </c>
      <c r="B13" t="s">
        <v>21</v>
      </c>
      <c r="C13">
        <v>1</v>
      </c>
      <c r="D13">
        <v>2</v>
      </c>
      <c r="F13" t="s">
        <v>36</v>
      </c>
      <c r="G13" t="b">
        <v>0</v>
      </c>
      <c r="H13" t="b">
        <v>1</v>
      </c>
      <c r="I13" t="b">
        <v>1</v>
      </c>
      <c r="J13">
        <v>0</v>
      </c>
      <c r="K13" t="b">
        <v>0</v>
      </c>
      <c r="L13">
        <v>2017</v>
      </c>
      <c r="M13" t="b">
        <v>1</v>
      </c>
      <c r="N13" t="b">
        <v>1</v>
      </c>
      <c r="O13" t="b">
        <v>0</v>
      </c>
      <c r="P13">
        <v>0.02</v>
      </c>
      <c r="Q13" t="s">
        <v>4</v>
      </c>
      <c r="R13" t="b">
        <v>1</v>
      </c>
      <c r="S13" t="b">
        <v>1</v>
      </c>
      <c r="T13" t="s">
        <v>28</v>
      </c>
      <c r="U13" t="s">
        <v>64</v>
      </c>
      <c r="V13">
        <v>24</v>
      </c>
      <c r="W13">
        <v>3.5000000000000003E-2</v>
      </c>
      <c r="X13">
        <v>10</v>
      </c>
      <c r="Y13">
        <v>0</v>
      </c>
      <c r="Z13" t="s">
        <v>37</v>
      </c>
      <c r="AA13" t="s">
        <v>27</v>
      </c>
      <c r="AB13" t="s">
        <v>21</v>
      </c>
      <c r="AC13">
        <v>7.2499999999999995E-2</v>
      </c>
      <c r="AD13">
        <v>8.2199999999999995E-2</v>
      </c>
      <c r="AE13" s="7">
        <v>0.12</v>
      </c>
      <c r="AF13" t="s">
        <v>47</v>
      </c>
      <c r="AG13" t="s">
        <v>47</v>
      </c>
      <c r="AH13">
        <v>0.499</v>
      </c>
      <c r="AI13">
        <v>0.57299999999999995</v>
      </c>
    </row>
    <row r="15" spans="1:37" x14ac:dyDescent="0.25">
      <c r="A15" t="s">
        <v>107</v>
      </c>
      <c r="B15" t="s">
        <v>22</v>
      </c>
      <c r="C15">
        <v>0</v>
      </c>
      <c r="D15">
        <v>0</v>
      </c>
      <c r="F15" t="s">
        <v>36</v>
      </c>
      <c r="G15" t="b">
        <v>0</v>
      </c>
      <c r="H15" t="b">
        <v>1</v>
      </c>
      <c r="I15" t="b">
        <v>1</v>
      </c>
      <c r="J15">
        <v>0</v>
      </c>
      <c r="K15" t="b">
        <v>0</v>
      </c>
      <c r="L15">
        <v>2017</v>
      </c>
      <c r="M15" t="b">
        <v>0</v>
      </c>
      <c r="N15" t="b">
        <v>0</v>
      </c>
      <c r="O15" t="b">
        <v>1</v>
      </c>
      <c r="P15">
        <v>0.02</v>
      </c>
      <c r="Q15" t="s">
        <v>4</v>
      </c>
      <c r="R15" t="b">
        <v>1</v>
      </c>
      <c r="S15" t="b">
        <v>1</v>
      </c>
      <c r="T15" t="s">
        <v>28</v>
      </c>
      <c r="U15" t="s">
        <v>64</v>
      </c>
      <c r="V15">
        <v>24</v>
      </c>
      <c r="W15">
        <v>3.5000000000000003E-2</v>
      </c>
      <c r="X15">
        <v>10</v>
      </c>
      <c r="Y15">
        <v>0</v>
      </c>
      <c r="Z15" t="s">
        <v>37</v>
      </c>
      <c r="AA15" t="s">
        <v>27</v>
      </c>
      <c r="AB15" t="s">
        <v>22</v>
      </c>
      <c r="AC15">
        <v>7.2499999999999995E-2</v>
      </c>
      <c r="AD15">
        <v>8.2199999999999995E-2</v>
      </c>
      <c r="AE15" s="7">
        <v>0.12</v>
      </c>
      <c r="AF15" t="s">
        <v>47</v>
      </c>
      <c r="AG15" t="s">
        <v>47</v>
      </c>
      <c r="AH15">
        <v>0.499</v>
      </c>
      <c r="AI15">
        <v>0.57299999999999995</v>
      </c>
    </row>
    <row r="16" spans="1:37" x14ac:dyDescent="0.25">
      <c r="A16" t="s">
        <v>108</v>
      </c>
      <c r="B16" t="s">
        <v>22</v>
      </c>
      <c r="C16">
        <v>1</v>
      </c>
      <c r="D16">
        <v>1</v>
      </c>
      <c r="F16" t="s">
        <v>36</v>
      </c>
      <c r="G16" t="b">
        <v>0</v>
      </c>
      <c r="H16" t="b">
        <v>1</v>
      </c>
      <c r="I16" t="b">
        <v>1</v>
      </c>
      <c r="J16">
        <v>0</v>
      </c>
      <c r="K16" t="b">
        <v>0</v>
      </c>
      <c r="L16">
        <v>2017</v>
      </c>
      <c r="M16" t="b">
        <v>1</v>
      </c>
      <c r="N16" t="b">
        <v>1</v>
      </c>
      <c r="O16" t="b">
        <v>1</v>
      </c>
      <c r="P16">
        <v>0.02</v>
      </c>
      <c r="Q16" t="s">
        <v>4</v>
      </c>
      <c r="R16" t="b">
        <v>1</v>
      </c>
      <c r="S16" t="b">
        <v>1</v>
      </c>
      <c r="T16" t="s">
        <v>28</v>
      </c>
      <c r="U16" t="s">
        <v>64</v>
      </c>
      <c r="V16">
        <v>24</v>
      </c>
      <c r="W16">
        <v>3.5000000000000003E-2</v>
      </c>
      <c r="X16">
        <v>10</v>
      </c>
      <c r="Y16">
        <v>0</v>
      </c>
      <c r="Z16" t="s">
        <v>37</v>
      </c>
      <c r="AA16" t="s">
        <v>27</v>
      </c>
      <c r="AB16" t="s">
        <v>22</v>
      </c>
      <c r="AC16">
        <v>7.2499999999999995E-2</v>
      </c>
      <c r="AD16">
        <v>8.2199999999999995E-2</v>
      </c>
      <c r="AE16" s="7">
        <v>0.12</v>
      </c>
      <c r="AF16" t="s">
        <v>47</v>
      </c>
      <c r="AG16" t="s">
        <v>47</v>
      </c>
      <c r="AH16">
        <v>0.499</v>
      </c>
      <c r="AI16">
        <v>0.57299999999999995</v>
      </c>
    </row>
    <row r="17" spans="1:35" x14ac:dyDescent="0.25">
      <c r="A17" t="s">
        <v>109</v>
      </c>
      <c r="B17" t="s">
        <v>22</v>
      </c>
      <c r="C17">
        <v>0</v>
      </c>
      <c r="D17">
        <v>1</v>
      </c>
      <c r="F17" t="s">
        <v>36</v>
      </c>
      <c r="G17" t="b">
        <v>0</v>
      </c>
      <c r="H17" t="b">
        <v>1</v>
      </c>
      <c r="I17" t="b">
        <v>1</v>
      </c>
      <c r="J17">
        <v>0</v>
      </c>
      <c r="K17" t="b">
        <v>0</v>
      </c>
      <c r="L17">
        <v>2017</v>
      </c>
      <c r="M17" t="b">
        <v>0</v>
      </c>
      <c r="N17" t="b">
        <v>1</v>
      </c>
      <c r="O17" t="b">
        <v>1</v>
      </c>
      <c r="P17">
        <v>0.02</v>
      </c>
      <c r="Q17" t="s">
        <v>4</v>
      </c>
      <c r="R17" t="b">
        <v>1</v>
      </c>
      <c r="S17" t="b">
        <v>1</v>
      </c>
      <c r="T17" t="s">
        <v>28</v>
      </c>
      <c r="U17" t="s">
        <v>64</v>
      </c>
      <c r="V17">
        <v>24</v>
      </c>
      <c r="W17">
        <v>3.5000000000000003E-2</v>
      </c>
      <c r="X17">
        <v>10</v>
      </c>
      <c r="Y17">
        <v>0</v>
      </c>
      <c r="Z17" t="s">
        <v>37</v>
      </c>
      <c r="AA17" t="s">
        <v>27</v>
      </c>
      <c r="AB17" t="s">
        <v>22</v>
      </c>
      <c r="AC17">
        <v>7.2499999999999995E-2</v>
      </c>
      <c r="AD17">
        <v>8.2199999999999995E-2</v>
      </c>
      <c r="AE17" s="7">
        <v>0.12</v>
      </c>
      <c r="AF17" t="s">
        <v>47</v>
      </c>
      <c r="AG17" t="s">
        <v>47</v>
      </c>
      <c r="AH17">
        <v>0.499</v>
      </c>
      <c r="AI17">
        <v>0.57299999999999995</v>
      </c>
    </row>
    <row r="18" spans="1:35" x14ac:dyDescent="0.25">
      <c r="A18" t="s">
        <v>110</v>
      </c>
      <c r="B18" t="s">
        <v>22</v>
      </c>
      <c r="C18">
        <v>1</v>
      </c>
      <c r="D18">
        <v>0</v>
      </c>
      <c r="F18" t="s">
        <v>36</v>
      </c>
      <c r="G18" t="b">
        <v>0</v>
      </c>
      <c r="H18" t="b">
        <v>1</v>
      </c>
      <c r="I18" t="b">
        <v>1</v>
      </c>
      <c r="J18">
        <v>0</v>
      </c>
      <c r="K18" t="b">
        <v>0</v>
      </c>
      <c r="L18">
        <v>2017</v>
      </c>
      <c r="M18" t="b">
        <v>1</v>
      </c>
      <c r="N18" t="b">
        <v>0</v>
      </c>
      <c r="O18" t="b">
        <v>1</v>
      </c>
      <c r="P18">
        <v>0.02</v>
      </c>
      <c r="Q18" t="s">
        <v>4</v>
      </c>
      <c r="R18" t="b">
        <v>1</v>
      </c>
      <c r="S18" t="b">
        <v>1</v>
      </c>
      <c r="T18" t="s">
        <v>28</v>
      </c>
      <c r="U18" t="s">
        <v>64</v>
      </c>
      <c r="V18">
        <v>24</v>
      </c>
      <c r="W18">
        <v>3.5000000000000003E-2</v>
      </c>
      <c r="X18">
        <v>10</v>
      </c>
      <c r="Y18">
        <v>0</v>
      </c>
      <c r="Z18" t="s">
        <v>37</v>
      </c>
      <c r="AA18" t="s">
        <v>27</v>
      </c>
      <c r="AB18" t="s">
        <v>22</v>
      </c>
      <c r="AC18">
        <v>7.2499999999999995E-2</v>
      </c>
      <c r="AD18">
        <v>8.2199999999999995E-2</v>
      </c>
      <c r="AE18" s="7">
        <v>0.12</v>
      </c>
      <c r="AF18" t="s">
        <v>47</v>
      </c>
      <c r="AG18" t="s">
        <v>47</v>
      </c>
      <c r="AH18">
        <v>0.499</v>
      </c>
      <c r="AI18">
        <v>0.57299999999999995</v>
      </c>
    </row>
    <row r="19" spans="1:35" x14ac:dyDescent="0.25">
      <c r="A19" t="s">
        <v>118</v>
      </c>
      <c r="B19" t="s">
        <v>22</v>
      </c>
      <c r="C19">
        <v>2</v>
      </c>
      <c r="D19">
        <v>1</v>
      </c>
      <c r="F19" t="s">
        <v>36</v>
      </c>
      <c r="G19" t="b">
        <v>0</v>
      </c>
      <c r="H19" t="b">
        <v>1</v>
      </c>
      <c r="I19" t="b">
        <v>1</v>
      </c>
      <c r="J19">
        <v>0</v>
      </c>
      <c r="K19" t="b">
        <v>0</v>
      </c>
      <c r="L19">
        <v>2017</v>
      </c>
      <c r="M19" t="b">
        <v>1</v>
      </c>
      <c r="N19" t="b">
        <v>1</v>
      </c>
      <c r="O19" t="b">
        <v>1</v>
      </c>
      <c r="P19">
        <v>0.05</v>
      </c>
      <c r="Q19" t="s">
        <v>4</v>
      </c>
      <c r="R19" t="b">
        <v>1</v>
      </c>
      <c r="S19" t="b">
        <v>1</v>
      </c>
      <c r="T19" t="s">
        <v>28</v>
      </c>
      <c r="U19" t="s">
        <v>64</v>
      </c>
      <c r="V19">
        <v>24</v>
      </c>
      <c r="W19">
        <v>3.5000000000000003E-2</v>
      </c>
      <c r="X19">
        <v>10</v>
      </c>
      <c r="Y19">
        <v>0</v>
      </c>
      <c r="Z19" t="s">
        <v>37</v>
      </c>
      <c r="AA19" t="s">
        <v>27</v>
      </c>
      <c r="AB19" t="s">
        <v>22</v>
      </c>
      <c r="AC19">
        <v>7.2499999999999995E-2</v>
      </c>
      <c r="AD19">
        <v>8.2199999999999995E-2</v>
      </c>
      <c r="AE19" s="7">
        <v>0.12</v>
      </c>
      <c r="AF19" t="s">
        <v>47</v>
      </c>
      <c r="AG19" t="s">
        <v>47</v>
      </c>
      <c r="AH19">
        <v>0.499</v>
      </c>
      <c r="AI19">
        <v>0.57299999999999995</v>
      </c>
    </row>
    <row r="20" spans="1:35" x14ac:dyDescent="0.25">
      <c r="A20" t="s">
        <v>119</v>
      </c>
      <c r="B20" t="s">
        <v>22</v>
      </c>
      <c r="C20">
        <v>1</v>
      </c>
      <c r="D20">
        <v>2</v>
      </c>
      <c r="F20" t="s">
        <v>36</v>
      </c>
      <c r="G20" t="b">
        <v>0</v>
      </c>
      <c r="H20" t="b">
        <v>1</v>
      </c>
      <c r="I20" t="b">
        <v>1</v>
      </c>
      <c r="J20">
        <v>0</v>
      </c>
      <c r="K20" t="b">
        <v>0</v>
      </c>
      <c r="L20">
        <v>2017</v>
      </c>
      <c r="M20" t="b">
        <v>1</v>
      </c>
      <c r="N20" t="b">
        <v>1</v>
      </c>
      <c r="O20" t="b">
        <v>0</v>
      </c>
      <c r="P20">
        <v>0.02</v>
      </c>
      <c r="Q20" t="s">
        <v>4</v>
      </c>
      <c r="R20" t="b">
        <v>1</v>
      </c>
      <c r="S20" t="b">
        <v>1</v>
      </c>
      <c r="T20" t="s">
        <v>28</v>
      </c>
      <c r="U20" t="s">
        <v>64</v>
      </c>
      <c r="V20">
        <v>24</v>
      </c>
      <c r="W20">
        <v>3.5000000000000003E-2</v>
      </c>
      <c r="X20">
        <v>10</v>
      </c>
      <c r="Y20">
        <v>0</v>
      </c>
      <c r="Z20" t="s">
        <v>37</v>
      </c>
      <c r="AA20" t="s">
        <v>27</v>
      </c>
      <c r="AB20" t="s">
        <v>22</v>
      </c>
      <c r="AC20">
        <v>7.2499999999999995E-2</v>
      </c>
      <c r="AD20">
        <v>8.2199999999999995E-2</v>
      </c>
      <c r="AE20" s="7">
        <v>0.12</v>
      </c>
      <c r="AF20" t="s">
        <v>47</v>
      </c>
      <c r="AG20" t="s">
        <v>47</v>
      </c>
      <c r="AH20">
        <v>0.499</v>
      </c>
      <c r="AI20">
        <v>0.57299999999999995</v>
      </c>
    </row>
    <row r="22" spans="1:35" x14ac:dyDescent="0.25">
      <c r="A22" t="s">
        <v>111</v>
      </c>
      <c r="B22" t="s">
        <v>23</v>
      </c>
      <c r="C22">
        <v>0</v>
      </c>
      <c r="D22">
        <v>0</v>
      </c>
      <c r="F22" t="s">
        <v>36</v>
      </c>
      <c r="G22" t="b">
        <v>0</v>
      </c>
      <c r="H22" t="b">
        <v>1</v>
      </c>
      <c r="I22" t="b">
        <v>1</v>
      </c>
      <c r="J22">
        <v>0</v>
      </c>
      <c r="K22" t="b">
        <v>0</v>
      </c>
      <c r="L22">
        <v>2017</v>
      </c>
      <c r="M22" t="b">
        <v>0</v>
      </c>
      <c r="N22" t="b">
        <v>0</v>
      </c>
      <c r="O22" t="b">
        <v>1</v>
      </c>
      <c r="P22">
        <v>0.02</v>
      </c>
      <c r="Q22" t="s">
        <v>4</v>
      </c>
      <c r="R22" t="b">
        <v>1</v>
      </c>
      <c r="S22" t="b">
        <v>1</v>
      </c>
      <c r="T22" t="s">
        <v>28</v>
      </c>
      <c r="U22" t="s">
        <v>64</v>
      </c>
      <c r="V22">
        <v>24</v>
      </c>
      <c r="W22">
        <v>3.5000000000000003E-2</v>
      </c>
      <c r="X22">
        <v>10</v>
      </c>
      <c r="Y22">
        <v>0</v>
      </c>
      <c r="Z22" t="s">
        <v>37</v>
      </c>
      <c r="AA22" t="s">
        <v>27</v>
      </c>
      <c r="AB22" t="s">
        <v>23</v>
      </c>
      <c r="AC22">
        <v>7.2499999999999995E-2</v>
      </c>
      <c r="AD22">
        <v>8.2199999999999995E-2</v>
      </c>
      <c r="AE22" s="7">
        <v>0.12</v>
      </c>
      <c r="AF22" t="s">
        <v>47</v>
      </c>
      <c r="AG22" t="s">
        <v>47</v>
      </c>
      <c r="AH22">
        <v>0.499</v>
      </c>
      <c r="AI22">
        <v>0.57299999999999995</v>
      </c>
    </row>
    <row r="23" spans="1:35" x14ac:dyDescent="0.25">
      <c r="A23" t="s">
        <v>112</v>
      </c>
      <c r="B23" t="s">
        <v>23</v>
      </c>
      <c r="C23">
        <v>1</v>
      </c>
      <c r="D23">
        <v>1</v>
      </c>
      <c r="F23" t="s">
        <v>36</v>
      </c>
      <c r="G23" t="b">
        <v>0</v>
      </c>
      <c r="H23" t="b">
        <v>1</v>
      </c>
      <c r="I23" t="b">
        <v>1</v>
      </c>
      <c r="J23">
        <v>0</v>
      </c>
      <c r="K23" t="b">
        <v>0</v>
      </c>
      <c r="L23">
        <v>2017</v>
      </c>
      <c r="M23" t="b">
        <v>1</v>
      </c>
      <c r="N23" t="b">
        <v>1</v>
      </c>
      <c r="O23" t="b">
        <v>1</v>
      </c>
      <c r="P23">
        <v>0.02</v>
      </c>
      <c r="Q23" t="s">
        <v>4</v>
      </c>
      <c r="R23" t="b">
        <v>1</v>
      </c>
      <c r="S23" t="b">
        <v>1</v>
      </c>
      <c r="T23" t="s">
        <v>28</v>
      </c>
      <c r="U23" t="s">
        <v>64</v>
      </c>
      <c r="V23">
        <v>24</v>
      </c>
      <c r="W23">
        <v>3.5000000000000003E-2</v>
      </c>
      <c r="X23">
        <v>10</v>
      </c>
      <c r="Y23">
        <v>0</v>
      </c>
      <c r="Z23" t="s">
        <v>37</v>
      </c>
      <c r="AA23" t="s">
        <v>27</v>
      </c>
      <c r="AB23" t="s">
        <v>23</v>
      </c>
      <c r="AC23">
        <v>7.2499999999999995E-2</v>
      </c>
      <c r="AD23">
        <v>8.2199999999999995E-2</v>
      </c>
      <c r="AE23" s="7">
        <v>0.12</v>
      </c>
      <c r="AF23" t="s">
        <v>47</v>
      </c>
      <c r="AG23" t="s">
        <v>47</v>
      </c>
      <c r="AH23">
        <v>0.499</v>
      </c>
      <c r="AI23">
        <v>0.57299999999999995</v>
      </c>
    </row>
    <row r="24" spans="1:35" x14ac:dyDescent="0.25">
      <c r="A24" t="s">
        <v>113</v>
      </c>
      <c r="B24" t="s">
        <v>23</v>
      </c>
      <c r="C24">
        <v>0</v>
      </c>
      <c r="D24">
        <v>1</v>
      </c>
      <c r="F24" t="s">
        <v>36</v>
      </c>
      <c r="G24" t="b">
        <v>0</v>
      </c>
      <c r="H24" t="b">
        <v>1</v>
      </c>
      <c r="I24" t="b">
        <v>1</v>
      </c>
      <c r="J24">
        <v>0</v>
      </c>
      <c r="K24" t="b">
        <v>0</v>
      </c>
      <c r="L24">
        <v>2017</v>
      </c>
      <c r="M24" t="b">
        <v>0</v>
      </c>
      <c r="N24" t="b">
        <v>1</v>
      </c>
      <c r="O24" t="b">
        <v>1</v>
      </c>
      <c r="P24">
        <v>0.02</v>
      </c>
      <c r="Q24" t="s">
        <v>4</v>
      </c>
      <c r="R24" t="b">
        <v>1</v>
      </c>
      <c r="S24" t="b">
        <v>1</v>
      </c>
      <c r="T24" t="s">
        <v>28</v>
      </c>
      <c r="U24" t="s">
        <v>64</v>
      </c>
      <c r="V24">
        <v>24</v>
      </c>
      <c r="W24">
        <v>3.5000000000000003E-2</v>
      </c>
      <c r="X24">
        <v>10</v>
      </c>
      <c r="Y24">
        <v>0</v>
      </c>
      <c r="Z24" t="s">
        <v>37</v>
      </c>
      <c r="AA24" t="s">
        <v>27</v>
      </c>
      <c r="AB24" t="s">
        <v>23</v>
      </c>
      <c r="AC24">
        <v>7.2499999999999995E-2</v>
      </c>
      <c r="AD24">
        <v>8.2199999999999995E-2</v>
      </c>
      <c r="AE24" s="7">
        <v>0.12</v>
      </c>
      <c r="AF24" t="s">
        <v>47</v>
      </c>
      <c r="AG24" t="s">
        <v>47</v>
      </c>
      <c r="AH24">
        <v>0.499</v>
      </c>
      <c r="AI24">
        <v>0.57299999999999995</v>
      </c>
    </row>
    <row r="25" spans="1:35" x14ac:dyDescent="0.25">
      <c r="A25" t="s">
        <v>114</v>
      </c>
      <c r="B25" t="s">
        <v>23</v>
      </c>
      <c r="C25">
        <v>1</v>
      </c>
      <c r="D25">
        <v>0</v>
      </c>
      <c r="F25" t="s">
        <v>36</v>
      </c>
      <c r="G25" t="b">
        <v>0</v>
      </c>
      <c r="H25" t="b">
        <v>1</v>
      </c>
      <c r="I25" t="b">
        <v>1</v>
      </c>
      <c r="J25">
        <v>0</v>
      </c>
      <c r="K25" t="b">
        <v>0</v>
      </c>
      <c r="L25">
        <v>2017</v>
      </c>
      <c r="M25" t="b">
        <v>1</v>
      </c>
      <c r="N25" t="b">
        <v>0</v>
      </c>
      <c r="O25" t="b">
        <v>1</v>
      </c>
      <c r="P25">
        <v>0.02</v>
      </c>
      <c r="Q25" t="s">
        <v>4</v>
      </c>
      <c r="R25" t="b">
        <v>1</v>
      </c>
      <c r="S25" t="b">
        <v>1</v>
      </c>
      <c r="T25" t="s">
        <v>28</v>
      </c>
      <c r="U25" t="s">
        <v>64</v>
      </c>
      <c r="V25">
        <v>24</v>
      </c>
      <c r="W25">
        <v>3.5000000000000003E-2</v>
      </c>
      <c r="X25">
        <v>10</v>
      </c>
      <c r="Y25">
        <v>0</v>
      </c>
      <c r="Z25" t="s">
        <v>37</v>
      </c>
      <c r="AA25" t="s">
        <v>27</v>
      </c>
      <c r="AB25" t="s">
        <v>23</v>
      </c>
      <c r="AC25">
        <v>7.2499999999999995E-2</v>
      </c>
      <c r="AD25">
        <v>8.2199999999999995E-2</v>
      </c>
      <c r="AE25" s="7">
        <v>0.12</v>
      </c>
      <c r="AF25" t="s">
        <v>47</v>
      </c>
      <c r="AG25" t="s">
        <v>47</v>
      </c>
      <c r="AH25">
        <v>0.499</v>
      </c>
      <c r="AI25">
        <v>0.57299999999999995</v>
      </c>
    </row>
    <row r="26" spans="1:35" x14ac:dyDescent="0.25">
      <c r="A26" t="s">
        <v>120</v>
      </c>
      <c r="B26" t="s">
        <v>23</v>
      </c>
      <c r="C26">
        <v>2</v>
      </c>
      <c r="D26">
        <v>1</v>
      </c>
      <c r="F26" t="s">
        <v>36</v>
      </c>
      <c r="G26" t="b">
        <v>0</v>
      </c>
      <c r="H26" t="b">
        <v>1</v>
      </c>
      <c r="I26" t="b">
        <v>1</v>
      </c>
      <c r="J26">
        <v>0</v>
      </c>
      <c r="K26" t="b">
        <v>0</v>
      </c>
      <c r="L26">
        <v>2017</v>
      </c>
      <c r="M26" t="b">
        <v>1</v>
      </c>
      <c r="N26" t="b">
        <v>1</v>
      </c>
      <c r="O26" t="b">
        <v>1</v>
      </c>
      <c r="P26">
        <v>0.05</v>
      </c>
      <c r="Q26" t="s">
        <v>4</v>
      </c>
      <c r="R26" t="b">
        <v>1</v>
      </c>
      <c r="S26" t="b">
        <v>1</v>
      </c>
      <c r="T26" t="s">
        <v>28</v>
      </c>
      <c r="U26" t="s">
        <v>64</v>
      </c>
      <c r="V26">
        <v>24</v>
      </c>
      <c r="W26">
        <v>3.5000000000000003E-2</v>
      </c>
      <c r="X26">
        <v>10</v>
      </c>
      <c r="Y26">
        <v>0</v>
      </c>
      <c r="Z26" t="s">
        <v>37</v>
      </c>
      <c r="AA26" t="s">
        <v>27</v>
      </c>
      <c r="AB26" t="s">
        <v>23</v>
      </c>
      <c r="AC26">
        <v>7.2499999999999995E-2</v>
      </c>
      <c r="AD26">
        <v>8.2199999999999995E-2</v>
      </c>
      <c r="AE26" s="7">
        <v>0.12</v>
      </c>
      <c r="AF26" t="s">
        <v>47</v>
      </c>
      <c r="AG26" t="s">
        <v>47</v>
      </c>
      <c r="AH26">
        <v>0.499</v>
      </c>
      <c r="AI26">
        <v>0.57299999999999995</v>
      </c>
    </row>
    <row r="27" spans="1:35" x14ac:dyDescent="0.25">
      <c r="A27" t="s">
        <v>121</v>
      </c>
      <c r="B27" t="s">
        <v>23</v>
      </c>
      <c r="C27">
        <v>1</v>
      </c>
      <c r="D27">
        <v>2</v>
      </c>
      <c r="F27" t="s">
        <v>36</v>
      </c>
      <c r="G27" t="b">
        <v>0</v>
      </c>
      <c r="H27" t="b">
        <v>1</v>
      </c>
      <c r="I27" t="b">
        <v>1</v>
      </c>
      <c r="J27">
        <v>0</v>
      </c>
      <c r="K27" t="b">
        <v>0</v>
      </c>
      <c r="L27">
        <v>2017</v>
      </c>
      <c r="M27" t="b">
        <v>1</v>
      </c>
      <c r="N27" t="b">
        <v>1</v>
      </c>
      <c r="O27" t="b">
        <v>0</v>
      </c>
      <c r="P27">
        <v>0.02</v>
      </c>
      <c r="Q27" t="s">
        <v>4</v>
      </c>
      <c r="R27" t="b">
        <v>1</v>
      </c>
      <c r="S27" t="b">
        <v>1</v>
      </c>
      <c r="T27" t="s">
        <v>28</v>
      </c>
      <c r="U27" t="s">
        <v>64</v>
      </c>
      <c r="V27">
        <v>24</v>
      </c>
      <c r="W27">
        <v>3.5000000000000003E-2</v>
      </c>
      <c r="X27">
        <v>10</v>
      </c>
      <c r="Y27">
        <v>0</v>
      </c>
      <c r="Z27" t="s">
        <v>37</v>
      </c>
      <c r="AA27" t="s">
        <v>27</v>
      </c>
      <c r="AB27" t="s">
        <v>23</v>
      </c>
      <c r="AC27">
        <v>7.2499999999999995E-2</v>
      </c>
      <c r="AD27">
        <v>8.2199999999999995E-2</v>
      </c>
      <c r="AE27" s="7">
        <v>0.12</v>
      </c>
      <c r="AF27" t="s">
        <v>47</v>
      </c>
      <c r="AG27" t="s">
        <v>47</v>
      </c>
      <c r="AH27">
        <v>0.499</v>
      </c>
      <c r="AI27">
        <v>0.57299999999999995</v>
      </c>
    </row>
    <row r="28" spans="1:35" x14ac:dyDescent="0.25">
      <c r="AH28">
        <v>0.499</v>
      </c>
      <c r="AI28">
        <v>0.57299999999999995</v>
      </c>
    </row>
    <row r="29" spans="1:35" x14ac:dyDescent="0.25">
      <c r="A29" t="s">
        <v>122</v>
      </c>
      <c r="B29" t="s">
        <v>21</v>
      </c>
      <c r="C29">
        <v>1</v>
      </c>
      <c r="D29">
        <v>1</v>
      </c>
      <c r="F29" t="s">
        <v>36</v>
      </c>
      <c r="G29" t="b">
        <v>0</v>
      </c>
      <c r="H29" t="b">
        <v>1</v>
      </c>
      <c r="I29" t="b">
        <v>1</v>
      </c>
      <c r="J29">
        <v>0</v>
      </c>
      <c r="K29" t="b">
        <v>0</v>
      </c>
      <c r="L29">
        <v>2017</v>
      </c>
      <c r="M29" t="b">
        <v>1</v>
      </c>
      <c r="N29" t="b">
        <v>1</v>
      </c>
      <c r="O29" t="b">
        <v>1</v>
      </c>
      <c r="P29">
        <v>0.02</v>
      </c>
      <c r="Q29" t="s">
        <v>4</v>
      </c>
      <c r="R29" t="b">
        <v>1</v>
      </c>
      <c r="S29" t="b">
        <v>1</v>
      </c>
      <c r="T29" t="s">
        <v>28</v>
      </c>
      <c r="U29" t="s">
        <v>123</v>
      </c>
      <c r="V29">
        <v>24</v>
      </c>
      <c r="W29">
        <v>3.5000000000000003E-2</v>
      </c>
      <c r="X29">
        <v>10</v>
      </c>
      <c r="Y29">
        <v>0</v>
      </c>
      <c r="Z29" t="s">
        <v>37</v>
      </c>
      <c r="AA29" t="s">
        <v>27</v>
      </c>
      <c r="AB29" t="s">
        <v>21</v>
      </c>
      <c r="AC29">
        <v>7.2499999999999995E-2</v>
      </c>
      <c r="AD29">
        <v>8.2199999999999995E-2</v>
      </c>
      <c r="AE29" s="7">
        <v>0.12</v>
      </c>
      <c r="AF29" t="s">
        <v>47</v>
      </c>
      <c r="AG29" t="s">
        <v>47</v>
      </c>
      <c r="AH29">
        <v>0.499</v>
      </c>
      <c r="AI29">
        <v>0.57299999999999995</v>
      </c>
    </row>
    <row r="30" spans="1:35" x14ac:dyDescent="0.25">
      <c r="A30" t="s">
        <v>124</v>
      </c>
      <c r="B30" t="s">
        <v>21</v>
      </c>
      <c r="C30">
        <v>1</v>
      </c>
      <c r="D30">
        <v>1</v>
      </c>
      <c r="F30" t="s">
        <v>36</v>
      </c>
      <c r="G30" t="b">
        <v>0</v>
      </c>
      <c r="H30" t="b">
        <v>1</v>
      </c>
      <c r="I30" t="b">
        <v>1</v>
      </c>
      <c r="J30">
        <v>0</v>
      </c>
      <c r="K30" t="b">
        <v>0</v>
      </c>
      <c r="L30">
        <v>2017</v>
      </c>
      <c r="M30" t="b">
        <v>1</v>
      </c>
      <c r="N30" t="b">
        <v>1</v>
      </c>
      <c r="O30" t="b">
        <v>1</v>
      </c>
      <c r="P30">
        <v>0.02</v>
      </c>
      <c r="Q30" t="s">
        <v>4</v>
      </c>
      <c r="R30" t="b">
        <v>1</v>
      </c>
      <c r="S30" t="b">
        <v>1</v>
      </c>
      <c r="T30" t="s">
        <v>28</v>
      </c>
      <c r="U30" t="s">
        <v>64</v>
      </c>
      <c r="V30">
        <v>24</v>
      </c>
      <c r="W30">
        <v>2.5000000000000001E-2</v>
      </c>
      <c r="X30">
        <v>10</v>
      </c>
      <c r="Y30">
        <v>0</v>
      </c>
      <c r="Z30" t="s">
        <v>37</v>
      </c>
      <c r="AA30" t="s">
        <v>27</v>
      </c>
      <c r="AB30" t="s">
        <v>21</v>
      </c>
      <c r="AC30">
        <v>7.2499999999999995E-2</v>
      </c>
      <c r="AD30">
        <v>8.2199999999999995E-2</v>
      </c>
      <c r="AE30" s="7">
        <v>0.12</v>
      </c>
      <c r="AF30" t="s">
        <v>47</v>
      </c>
      <c r="AG30" t="s">
        <v>47</v>
      </c>
      <c r="AH30">
        <v>0.499</v>
      </c>
      <c r="AI30">
        <v>0.57299999999999995</v>
      </c>
    </row>
    <row r="33" spans="1:35" x14ac:dyDescent="0.25">
      <c r="A33" t="s">
        <v>125</v>
      </c>
      <c r="B33" t="s">
        <v>21</v>
      </c>
      <c r="C33">
        <v>1</v>
      </c>
      <c r="D33">
        <v>1</v>
      </c>
      <c r="F33" t="s">
        <v>36</v>
      </c>
      <c r="G33" t="b">
        <v>0</v>
      </c>
      <c r="H33" t="b">
        <v>1</v>
      </c>
      <c r="I33" t="b">
        <v>1</v>
      </c>
      <c r="J33">
        <v>0</v>
      </c>
      <c r="K33" t="b">
        <v>0</v>
      </c>
      <c r="L33">
        <v>2017</v>
      </c>
      <c r="M33" t="b">
        <v>1</v>
      </c>
      <c r="N33" t="b">
        <v>1</v>
      </c>
      <c r="O33" t="b">
        <v>1</v>
      </c>
      <c r="P33">
        <v>0.02</v>
      </c>
      <c r="Q33" t="s">
        <v>4</v>
      </c>
      <c r="R33" t="b">
        <v>1</v>
      </c>
      <c r="S33" t="b">
        <v>1</v>
      </c>
      <c r="T33" t="s">
        <v>28</v>
      </c>
      <c r="U33" t="s">
        <v>64</v>
      </c>
      <c r="V33">
        <v>24</v>
      </c>
      <c r="W33">
        <v>3.5000000000000003E-2</v>
      </c>
      <c r="X33">
        <v>5</v>
      </c>
      <c r="Y33">
        <v>0</v>
      </c>
      <c r="Z33" t="s">
        <v>37</v>
      </c>
      <c r="AA33" t="s">
        <v>27</v>
      </c>
      <c r="AB33" t="s">
        <v>21</v>
      </c>
      <c r="AC33">
        <v>7.2499999999999995E-2</v>
      </c>
      <c r="AD33">
        <v>8.2199999999999995E-2</v>
      </c>
      <c r="AE33" s="7">
        <v>0.12</v>
      </c>
      <c r="AF33" t="s">
        <v>47</v>
      </c>
      <c r="AG33" t="s">
        <v>47</v>
      </c>
      <c r="AH33">
        <v>0.499</v>
      </c>
      <c r="AI33">
        <v>0.57299999999999995</v>
      </c>
    </row>
    <row r="34" spans="1:35" x14ac:dyDescent="0.25">
      <c r="A34" t="s">
        <v>126</v>
      </c>
      <c r="B34" t="s">
        <v>22</v>
      </c>
      <c r="C34">
        <v>1</v>
      </c>
      <c r="D34">
        <v>1</v>
      </c>
      <c r="F34" t="s">
        <v>36</v>
      </c>
      <c r="G34" t="b">
        <v>0</v>
      </c>
      <c r="H34" t="b">
        <v>1</v>
      </c>
      <c r="I34" t="b">
        <v>1</v>
      </c>
      <c r="J34">
        <v>0</v>
      </c>
      <c r="K34" t="b">
        <v>0</v>
      </c>
      <c r="L34">
        <v>2017</v>
      </c>
      <c r="M34" t="b">
        <v>1</v>
      </c>
      <c r="N34" t="b">
        <v>1</v>
      </c>
      <c r="O34" t="b">
        <v>1</v>
      </c>
      <c r="P34">
        <v>0.02</v>
      </c>
      <c r="Q34" t="s">
        <v>4</v>
      </c>
      <c r="R34" t="b">
        <v>1</v>
      </c>
      <c r="S34" t="b">
        <v>1</v>
      </c>
      <c r="T34" t="s">
        <v>28</v>
      </c>
      <c r="U34" t="s">
        <v>64</v>
      </c>
      <c r="V34">
        <v>24</v>
      </c>
      <c r="W34">
        <v>3.5000000000000003E-2</v>
      </c>
      <c r="X34">
        <v>5</v>
      </c>
      <c r="Y34">
        <v>0</v>
      </c>
      <c r="Z34" t="s">
        <v>37</v>
      </c>
      <c r="AA34" t="s">
        <v>27</v>
      </c>
      <c r="AB34" t="s">
        <v>22</v>
      </c>
      <c r="AC34">
        <v>7.2499999999999995E-2</v>
      </c>
      <c r="AD34">
        <v>8.2199999999999995E-2</v>
      </c>
      <c r="AE34" s="7">
        <v>0.12</v>
      </c>
      <c r="AF34" t="s">
        <v>47</v>
      </c>
      <c r="AG34" t="s">
        <v>47</v>
      </c>
      <c r="AH34">
        <v>0.499</v>
      </c>
      <c r="AI34">
        <v>0.57299999999999995</v>
      </c>
    </row>
    <row r="35" spans="1:35" x14ac:dyDescent="0.25">
      <c r="A35" t="s">
        <v>127</v>
      </c>
      <c r="B35" t="s">
        <v>23</v>
      </c>
      <c r="C35">
        <v>1</v>
      </c>
      <c r="D35">
        <v>1</v>
      </c>
      <c r="F35" t="s">
        <v>36</v>
      </c>
      <c r="G35" t="b">
        <v>0</v>
      </c>
      <c r="H35" t="b">
        <v>1</v>
      </c>
      <c r="I35" t="b">
        <v>1</v>
      </c>
      <c r="J35">
        <v>0</v>
      </c>
      <c r="K35" t="b">
        <v>0</v>
      </c>
      <c r="L35">
        <v>2017</v>
      </c>
      <c r="M35" t="b">
        <v>1</v>
      </c>
      <c r="N35" t="b">
        <v>1</v>
      </c>
      <c r="O35" t="b">
        <v>1</v>
      </c>
      <c r="P35">
        <v>0.02</v>
      </c>
      <c r="Q35" t="s">
        <v>4</v>
      </c>
      <c r="R35" t="b">
        <v>1</v>
      </c>
      <c r="S35" t="b">
        <v>1</v>
      </c>
      <c r="T35" t="s">
        <v>28</v>
      </c>
      <c r="U35" t="s">
        <v>64</v>
      </c>
      <c r="V35">
        <v>24</v>
      </c>
      <c r="W35">
        <v>3.5000000000000003E-2</v>
      </c>
      <c r="X35">
        <v>5</v>
      </c>
      <c r="Y35">
        <v>0</v>
      </c>
      <c r="Z35" t="s">
        <v>37</v>
      </c>
      <c r="AA35" t="s">
        <v>27</v>
      </c>
      <c r="AB35" t="s">
        <v>23</v>
      </c>
      <c r="AC35">
        <v>7.2499999999999995E-2</v>
      </c>
      <c r="AD35">
        <v>8.2199999999999995E-2</v>
      </c>
      <c r="AE35" s="7">
        <v>0.12</v>
      </c>
      <c r="AF35" t="s">
        <v>47</v>
      </c>
      <c r="AG35" t="s">
        <v>47</v>
      </c>
      <c r="AH35">
        <v>0.499</v>
      </c>
      <c r="AI35">
        <v>0.57299999999999995</v>
      </c>
    </row>
    <row r="37" spans="1:35" x14ac:dyDescent="0.25">
      <c r="A37" t="s">
        <v>136</v>
      </c>
      <c r="B37" t="s">
        <v>21</v>
      </c>
      <c r="C37">
        <v>1</v>
      </c>
      <c r="D37">
        <v>1</v>
      </c>
      <c r="F37" t="s">
        <v>36</v>
      </c>
      <c r="G37" t="b">
        <v>0</v>
      </c>
      <c r="H37" t="b">
        <v>1</v>
      </c>
      <c r="I37" t="b">
        <v>1</v>
      </c>
      <c r="J37">
        <v>0</v>
      </c>
      <c r="K37" t="b">
        <v>1</v>
      </c>
      <c r="L37">
        <v>2017</v>
      </c>
      <c r="M37" t="b">
        <v>1</v>
      </c>
      <c r="N37" t="b">
        <v>1</v>
      </c>
      <c r="O37" t="b">
        <v>1</v>
      </c>
      <c r="P37">
        <v>0.02</v>
      </c>
      <c r="Q37" t="s">
        <v>4</v>
      </c>
      <c r="R37" t="b">
        <v>1</v>
      </c>
      <c r="S37" t="b">
        <v>1</v>
      </c>
      <c r="T37" t="s">
        <v>28</v>
      </c>
      <c r="U37" t="s">
        <v>64</v>
      </c>
      <c r="V37">
        <v>24</v>
      </c>
      <c r="W37">
        <v>3.5000000000000003E-2</v>
      </c>
      <c r="X37">
        <v>10</v>
      </c>
      <c r="Y37">
        <v>0</v>
      </c>
      <c r="Z37" t="s">
        <v>37</v>
      </c>
      <c r="AA37" t="s">
        <v>27</v>
      </c>
      <c r="AB37" t="s">
        <v>21</v>
      </c>
      <c r="AC37">
        <v>7.2499999999999995E-2</v>
      </c>
      <c r="AD37">
        <v>7.9699999999999993E-2</v>
      </c>
      <c r="AE37" s="7">
        <v>0.12</v>
      </c>
      <c r="AF37" t="s">
        <v>47</v>
      </c>
      <c r="AG37" t="s">
        <v>47</v>
      </c>
      <c r="AH37">
        <v>0.499</v>
      </c>
      <c r="AI37">
        <v>0.57299999999999995</v>
      </c>
    </row>
    <row r="38" spans="1:35" x14ac:dyDescent="0.25">
      <c r="A38" t="s">
        <v>137</v>
      </c>
      <c r="B38" t="s">
        <v>21</v>
      </c>
      <c r="C38">
        <v>1</v>
      </c>
      <c r="D38">
        <v>1</v>
      </c>
      <c r="E38" t="s">
        <v>139</v>
      </c>
      <c r="F38" t="s">
        <v>36</v>
      </c>
      <c r="G38" t="b">
        <v>0</v>
      </c>
      <c r="H38" t="b">
        <v>1</v>
      </c>
      <c r="I38" t="b">
        <v>1</v>
      </c>
      <c r="J38">
        <v>0</v>
      </c>
      <c r="K38" t="b">
        <v>1</v>
      </c>
      <c r="L38">
        <v>2017</v>
      </c>
      <c r="M38" t="b">
        <v>1</v>
      </c>
      <c r="N38" t="b">
        <v>1</v>
      </c>
      <c r="O38" t="b">
        <v>1</v>
      </c>
      <c r="P38">
        <v>0.02</v>
      </c>
      <c r="Q38" t="s">
        <v>4</v>
      </c>
      <c r="R38" t="b">
        <v>1</v>
      </c>
      <c r="S38" t="b">
        <v>1</v>
      </c>
      <c r="T38" t="s">
        <v>28</v>
      </c>
      <c r="U38" t="s">
        <v>64</v>
      </c>
      <c r="V38">
        <v>24</v>
      </c>
      <c r="W38">
        <v>3.5000000000000003E-2</v>
      </c>
      <c r="X38">
        <v>10</v>
      </c>
      <c r="Y38">
        <v>0</v>
      </c>
      <c r="Z38" t="s">
        <v>37</v>
      </c>
      <c r="AA38" t="s">
        <v>27</v>
      </c>
      <c r="AB38" t="s">
        <v>21</v>
      </c>
      <c r="AC38">
        <v>7.2499999999999995E-2</v>
      </c>
      <c r="AD38">
        <v>6.9699999999999998E-2</v>
      </c>
      <c r="AE38" s="7">
        <v>0.12</v>
      </c>
      <c r="AF38" t="s">
        <v>47</v>
      </c>
      <c r="AG38" t="s">
        <v>47</v>
      </c>
      <c r="AH38">
        <v>0.499</v>
      </c>
      <c r="AI38">
        <v>0.57299999999999995</v>
      </c>
    </row>
    <row r="39" spans="1:35" x14ac:dyDescent="0.25">
      <c r="A39" t="s">
        <v>138</v>
      </c>
      <c r="B39" t="s">
        <v>21</v>
      </c>
      <c r="C39">
        <v>1</v>
      </c>
      <c r="D39">
        <v>1</v>
      </c>
      <c r="E39" t="s">
        <v>140</v>
      </c>
      <c r="F39" t="s">
        <v>36</v>
      </c>
      <c r="G39" t="b">
        <v>0</v>
      </c>
      <c r="H39" t="b">
        <v>1</v>
      </c>
      <c r="I39" t="b">
        <v>1</v>
      </c>
      <c r="J39">
        <v>0</v>
      </c>
      <c r="K39" t="b">
        <v>1</v>
      </c>
      <c r="L39">
        <v>2017</v>
      </c>
      <c r="M39" t="b">
        <v>1</v>
      </c>
      <c r="N39" t="b">
        <v>1</v>
      </c>
      <c r="O39" t="b">
        <v>1</v>
      </c>
      <c r="P39">
        <v>0.02</v>
      </c>
      <c r="Q39" t="s">
        <v>4</v>
      </c>
      <c r="R39" t="b">
        <v>1</v>
      </c>
      <c r="S39" t="b">
        <v>1</v>
      </c>
      <c r="T39" t="s">
        <v>28</v>
      </c>
      <c r="U39" t="s">
        <v>64</v>
      </c>
      <c r="V39">
        <v>24</v>
      </c>
      <c r="W39">
        <v>3.5000000000000003E-2</v>
      </c>
      <c r="X39">
        <v>10</v>
      </c>
      <c r="Y39">
        <v>0</v>
      </c>
      <c r="Z39" t="s">
        <v>37</v>
      </c>
      <c r="AA39" t="s">
        <v>27</v>
      </c>
      <c r="AB39" t="s">
        <v>21</v>
      </c>
      <c r="AC39">
        <v>6.25E-2</v>
      </c>
      <c r="AD39">
        <v>6.9699999999999998E-2</v>
      </c>
      <c r="AE39" s="7">
        <v>0.12</v>
      </c>
      <c r="AF39" t="s">
        <v>47</v>
      </c>
      <c r="AG39" t="s">
        <v>47</v>
      </c>
      <c r="AH39">
        <v>0.499</v>
      </c>
      <c r="AI39">
        <v>0.57299999999999995</v>
      </c>
    </row>
    <row r="41" spans="1:35" x14ac:dyDescent="0.25">
      <c r="A41" t="s">
        <v>141</v>
      </c>
      <c r="B41" t="s">
        <v>21</v>
      </c>
      <c r="C41">
        <v>1</v>
      </c>
      <c r="D41">
        <v>1</v>
      </c>
      <c r="E41" t="s">
        <v>139</v>
      </c>
      <c r="F41" t="s">
        <v>36</v>
      </c>
      <c r="G41" t="b">
        <v>0</v>
      </c>
      <c r="H41" t="b">
        <v>1</v>
      </c>
      <c r="I41" t="b">
        <v>1</v>
      </c>
      <c r="J41">
        <v>0</v>
      </c>
      <c r="K41" t="b">
        <v>0</v>
      </c>
      <c r="L41">
        <v>2017</v>
      </c>
      <c r="M41" t="b">
        <v>1</v>
      </c>
      <c r="N41" t="b">
        <v>1</v>
      </c>
      <c r="O41" t="b">
        <v>1</v>
      </c>
      <c r="P41">
        <v>0.02</v>
      </c>
      <c r="Q41" t="s">
        <v>4</v>
      </c>
      <c r="R41" t="b">
        <v>1</v>
      </c>
      <c r="S41" t="b">
        <v>1</v>
      </c>
      <c r="T41" t="s">
        <v>28</v>
      </c>
      <c r="U41" t="s">
        <v>64</v>
      </c>
      <c r="V41">
        <v>24</v>
      </c>
      <c r="W41">
        <v>3.5000000000000003E-2</v>
      </c>
      <c r="X41">
        <v>10</v>
      </c>
      <c r="Y41">
        <v>0</v>
      </c>
      <c r="Z41" t="s">
        <v>37</v>
      </c>
      <c r="AA41" t="s">
        <v>27</v>
      </c>
      <c r="AB41" t="s">
        <v>21</v>
      </c>
      <c r="AC41">
        <v>7.2499999999999995E-2</v>
      </c>
      <c r="AD41">
        <v>7.22E-2</v>
      </c>
      <c r="AE41" s="7">
        <v>0.12</v>
      </c>
      <c r="AF41" t="s">
        <v>47</v>
      </c>
      <c r="AG41" t="s">
        <v>47</v>
      </c>
      <c r="AH41">
        <v>0.499</v>
      </c>
      <c r="AI41">
        <v>0.57299999999999995</v>
      </c>
    </row>
    <row r="42" spans="1:35" x14ac:dyDescent="0.25">
      <c r="A42" t="s">
        <v>142</v>
      </c>
      <c r="B42" t="s">
        <v>21</v>
      </c>
      <c r="C42">
        <v>1</v>
      </c>
      <c r="D42">
        <v>1</v>
      </c>
      <c r="E42" t="s">
        <v>140</v>
      </c>
      <c r="F42" t="s">
        <v>36</v>
      </c>
      <c r="G42" t="b">
        <v>0</v>
      </c>
      <c r="H42" t="b">
        <v>1</v>
      </c>
      <c r="I42" t="b">
        <v>1</v>
      </c>
      <c r="J42">
        <v>0</v>
      </c>
      <c r="K42" t="b">
        <v>0</v>
      </c>
      <c r="L42">
        <v>2017</v>
      </c>
      <c r="M42" t="b">
        <v>1</v>
      </c>
      <c r="N42" t="b">
        <v>1</v>
      </c>
      <c r="O42" t="b">
        <v>1</v>
      </c>
      <c r="P42">
        <v>0.02</v>
      </c>
      <c r="Q42" t="s">
        <v>4</v>
      </c>
      <c r="R42" t="b">
        <v>1</v>
      </c>
      <c r="S42" t="b">
        <v>1</v>
      </c>
      <c r="T42" t="s">
        <v>28</v>
      </c>
      <c r="U42" t="s">
        <v>64</v>
      </c>
      <c r="V42">
        <v>24</v>
      </c>
      <c r="W42">
        <v>3.5000000000000003E-2</v>
      </c>
      <c r="X42">
        <v>10</v>
      </c>
      <c r="Y42">
        <v>0</v>
      </c>
      <c r="Z42" t="s">
        <v>37</v>
      </c>
      <c r="AA42" t="s">
        <v>27</v>
      </c>
      <c r="AB42" t="s">
        <v>21</v>
      </c>
      <c r="AC42">
        <v>6.25E-2</v>
      </c>
      <c r="AD42">
        <v>7.22E-2</v>
      </c>
      <c r="AE42" s="7">
        <v>0.12</v>
      </c>
      <c r="AF42" t="s">
        <v>47</v>
      </c>
      <c r="AG42" t="s">
        <v>47</v>
      </c>
      <c r="AH42">
        <v>0.499</v>
      </c>
      <c r="AI42">
        <v>0.57299999999999995</v>
      </c>
    </row>
  </sheetData>
  <dataValidations count="2">
    <dataValidation type="list" allowBlank="1" showInputMessage="1" showErrorMessage="1" sqref="G41:I42 H22:I27 G5:G30 H5:I13 H29:I30 G33:I35 G37:I39 H15:I20">
      <formula1>"TRUE, FALSE"</formula1>
    </dataValidation>
    <dataValidation type="list" allowBlank="1" showInputMessage="1" showErrorMessage="1" sqref="AA22:AA27 AA15:AA20 AA5:AA13 AA29:AA30 AA33:AA35 AA37:AA39 AA41:AA42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A5" sqref="A5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2016</v>
      </c>
      <c r="B4">
        <v>2000</v>
      </c>
      <c r="C4">
        <v>30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4" sqref="D24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6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8">
        <v>7.9699999999999993E-2</v>
      </c>
      <c r="C2" s="7">
        <v>0.12</v>
      </c>
      <c r="D2">
        <v>30</v>
      </c>
      <c r="E2" s="8">
        <f>B2-C2^2/2</f>
        <v>7.2499999999999995E-2</v>
      </c>
      <c r="F2" s="26">
        <f>B2 - C2^2/2</f>
        <v>7.2499999999999995E-2</v>
      </c>
      <c r="G2" s="24" t="s">
        <v>106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>
        <f>B3-C3^2/2</f>
        <v>0.05</v>
      </c>
      <c r="F3" s="26">
        <f t="shared" ref="F3:F6" si="0">B3 - C3^2/2</f>
        <v>0.05</v>
      </c>
      <c r="G3" t="s">
        <v>105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>
        <f>B4-C4^2/2</f>
        <v>6.5000000000000002E-2</v>
      </c>
      <c r="F4" s="26">
        <f t="shared" si="0"/>
        <v>6.5000000000000002E-2</v>
      </c>
    </row>
    <row r="5" spans="1:7" x14ac:dyDescent="0.25">
      <c r="A5" s="1" t="s">
        <v>22</v>
      </c>
      <c r="B5">
        <v>7.9699999999999993E-2</v>
      </c>
      <c r="C5" s="7">
        <v>0.12</v>
      </c>
      <c r="D5">
        <v>15</v>
      </c>
      <c r="E5">
        <v>7.2499999999999995E-2</v>
      </c>
      <c r="F5" s="26">
        <f t="shared" si="0"/>
        <v>7.2499999999999995E-2</v>
      </c>
    </row>
    <row r="6" spans="1:7" x14ac:dyDescent="0.25">
      <c r="A6" s="1" t="s">
        <v>23</v>
      </c>
      <c r="B6" s="15">
        <v>8.7291999999999995E-2</v>
      </c>
      <c r="C6" s="16">
        <v>0.17199999999999999</v>
      </c>
      <c r="D6">
        <v>30</v>
      </c>
      <c r="E6" s="14">
        <v>7.2499999999999995E-2</v>
      </c>
      <c r="F6" s="26">
        <f t="shared" si="0"/>
        <v>7.2499999999999995E-2</v>
      </c>
      <c r="G6" t="s">
        <v>91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66"/>
  <sheetViews>
    <sheetView zoomScaleNormal="100" workbookViewId="0">
      <selection activeCell="E34" sqref="E34"/>
    </sheetView>
  </sheetViews>
  <sheetFormatPr defaultRowHeight="15" x14ac:dyDescent="0.25"/>
  <cols>
    <col min="2" max="2" width="24.42578125" style="10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6" ht="15.75" thickBot="1" x14ac:dyDescent="0.3">
      <c r="B1" s="10" t="s">
        <v>67</v>
      </c>
    </row>
    <row r="2" spans="2:6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6" ht="15.75" thickBot="1" x14ac:dyDescent="0.3">
      <c r="B3" s="17" t="s">
        <v>50</v>
      </c>
      <c r="C3" s="18">
        <v>61.86</v>
      </c>
      <c r="D3" s="18">
        <v>62.89</v>
      </c>
      <c r="E3" s="19">
        <f>D3/C3</f>
        <v>1.0166505011315874</v>
      </c>
    </row>
    <row r="4" spans="2:6" ht="15.75" thickBot="1" x14ac:dyDescent="0.3">
      <c r="B4" s="17" t="s">
        <v>51</v>
      </c>
      <c r="C4" s="18">
        <v>55.31</v>
      </c>
      <c r="D4" s="18">
        <v>55.38</v>
      </c>
      <c r="E4" s="19">
        <f t="shared" ref="E4:E17" si="0">D4/C4</f>
        <v>1.0012655939251491</v>
      </c>
    </row>
    <row r="5" spans="2:6" ht="15.75" thickBot="1" x14ac:dyDescent="0.3">
      <c r="B5" s="17" t="s">
        <v>130</v>
      </c>
      <c r="C5" s="18">
        <v>1.83</v>
      </c>
      <c r="D5" s="18">
        <v>1.83</v>
      </c>
      <c r="E5" s="19"/>
    </row>
    <row r="6" spans="2:6" ht="15.75" thickBot="1" x14ac:dyDescent="0.3">
      <c r="B6" s="11" t="s">
        <v>53</v>
      </c>
      <c r="C6" s="11">
        <v>42.85</v>
      </c>
      <c r="D6" s="11">
        <v>40.92</v>
      </c>
      <c r="E6" s="12">
        <f>D6/C6</f>
        <v>0.9549591598599767</v>
      </c>
      <c r="F6">
        <f>(D3-D6)/D3</f>
        <v>0.34934011766576561</v>
      </c>
    </row>
    <row r="7" spans="2:6" ht="15.75" thickBot="1" x14ac:dyDescent="0.3">
      <c r="B7" s="11" t="s">
        <v>52</v>
      </c>
      <c r="C7" s="11">
        <f>SUM(C4:C6)</f>
        <v>99.990000000000009</v>
      </c>
      <c r="D7" s="11">
        <f>SUM(D4:D6)</f>
        <v>98.13</v>
      </c>
      <c r="E7" s="12">
        <f t="shared" si="0"/>
        <v>0.98139813981398127</v>
      </c>
    </row>
    <row r="8" spans="2:6" ht="15.75" thickBot="1" x14ac:dyDescent="0.3">
      <c r="B8" s="18" t="s">
        <v>54</v>
      </c>
      <c r="C8" s="18">
        <v>57.39</v>
      </c>
      <c r="D8" s="18">
        <v>56.2</v>
      </c>
      <c r="E8" s="19">
        <f t="shared" si="0"/>
        <v>0.97926468025788471</v>
      </c>
    </row>
    <row r="9" spans="2:6" ht="15.75" thickBot="1" x14ac:dyDescent="0.3">
      <c r="B9" s="18" t="s">
        <v>55</v>
      </c>
      <c r="C9" s="18">
        <v>49.96</v>
      </c>
      <c r="D9" s="18">
        <v>49</v>
      </c>
      <c r="E9" s="19">
        <f t="shared" si="0"/>
        <v>0.98078462770216168</v>
      </c>
    </row>
    <row r="10" spans="2:6" ht="15.75" thickBot="1" x14ac:dyDescent="0.3">
      <c r="B10" s="17" t="s">
        <v>73</v>
      </c>
      <c r="C10" s="18">
        <v>42.7</v>
      </c>
      <c r="D10" s="18">
        <v>41.91</v>
      </c>
      <c r="E10" s="19">
        <f t="shared" si="0"/>
        <v>0.98149882903981245</v>
      </c>
    </row>
    <row r="11" spans="2:6" ht="15.75" thickBot="1" x14ac:dyDescent="0.3">
      <c r="B11" s="17" t="s">
        <v>133</v>
      </c>
      <c r="C11" s="18">
        <f>C22*C12/100</f>
        <v>2.0496276</v>
      </c>
      <c r="D11" s="18">
        <v>2.2067999999999999</v>
      </c>
      <c r="E11" s="19">
        <f t="shared" si="0"/>
        <v>1.0766833936076972</v>
      </c>
    </row>
    <row r="12" spans="2:6" ht="15.75" thickBot="1" x14ac:dyDescent="0.3">
      <c r="B12" s="13" t="s">
        <v>70</v>
      </c>
      <c r="C12" s="11">
        <v>15.24</v>
      </c>
      <c r="D12" s="11"/>
      <c r="E12" s="12">
        <f t="shared" si="0"/>
        <v>0</v>
      </c>
    </row>
    <row r="13" spans="2:6" ht="15.75" thickBot="1" x14ac:dyDescent="0.3">
      <c r="B13" s="11" t="s">
        <v>134</v>
      </c>
      <c r="C13" s="11">
        <f>C22*C14/100</f>
        <v>3.2331395999999999</v>
      </c>
      <c r="D13" s="11">
        <v>3.19</v>
      </c>
      <c r="E13" s="12">
        <f t="shared" si="0"/>
        <v>0.98665705619392374</v>
      </c>
    </row>
    <row r="14" spans="2:6" ht="15.75" thickBot="1" x14ac:dyDescent="0.3">
      <c r="B14" s="11" t="s">
        <v>72</v>
      </c>
      <c r="C14" s="11">
        <v>24.04</v>
      </c>
      <c r="D14" s="11"/>
      <c r="E14" s="12">
        <f t="shared" si="0"/>
        <v>0</v>
      </c>
    </row>
    <row r="15" spans="2:6" ht="15.75" thickBot="1" x14ac:dyDescent="0.3">
      <c r="B15" s="13" t="s">
        <v>71</v>
      </c>
      <c r="C15" s="11">
        <v>7.54</v>
      </c>
      <c r="D15" s="11">
        <v>7.57</v>
      </c>
      <c r="E15" s="12">
        <f t="shared" si="0"/>
        <v>1.0039787798408488</v>
      </c>
    </row>
    <row r="16" spans="2:6" ht="15.75" thickBot="1" x14ac:dyDescent="0.3">
      <c r="B16" s="13" t="s">
        <v>77</v>
      </c>
      <c r="C16" s="11">
        <f>C23*C15/100</f>
        <v>0.96888999999999992</v>
      </c>
      <c r="D16" s="11"/>
      <c r="E16" s="12"/>
    </row>
    <row r="17" spans="2:5" ht="15.75" thickBot="1" x14ac:dyDescent="0.3">
      <c r="B17" s="17" t="s">
        <v>76</v>
      </c>
      <c r="C17" s="18">
        <v>6.36</v>
      </c>
      <c r="D17" s="18">
        <v>6.18</v>
      </c>
      <c r="E17" s="19">
        <f t="shared" si="0"/>
        <v>0.97169811320754707</v>
      </c>
    </row>
    <row r="18" spans="2:5" ht="15.75" thickBot="1" x14ac:dyDescent="0.3">
      <c r="B18" s="18" t="s">
        <v>78</v>
      </c>
      <c r="C18" s="18">
        <v>0.182</v>
      </c>
      <c r="D18" s="18"/>
      <c r="E18" s="20"/>
    </row>
    <row r="19" spans="2:5" x14ac:dyDescent="0.25">
      <c r="B19" s="21" t="s">
        <v>79</v>
      </c>
      <c r="C19" s="21">
        <v>0.25800000000000001</v>
      </c>
      <c r="D19" s="21"/>
      <c r="E19" s="22"/>
    </row>
    <row r="20" spans="2:5" ht="15.75" thickBot="1" x14ac:dyDescent="0.3">
      <c r="B20" s="23" t="s">
        <v>80</v>
      </c>
      <c r="C20" s="23">
        <f>3.2+2+0.687</f>
        <v>5.8870000000000005</v>
      </c>
      <c r="D20" s="23"/>
      <c r="E20" s="23"/>
    </row>
    <row r="21" spans="2:5" ht="15.75" thickBot="1" x14ac:dyDescent="0.3">
      <c r="B21" s="23" t="s">
        <v>131</v>
      </c>
      <c r="C21" s="23">
        <v>5.67</v>
      </c>
      <c r="D21" s="18">
        <v>5.49</v>
      </c>
      <c r="E21" s="19">
        <f t="shared" ref="E21" si="1">D21/C21</f>
        <v>0.96825396825396826</v>
      </c>
    </row>
    <row r="22" spans="2:5" ht="15.75" thickBot="1" x14ac:dyDescent="0.3">
      <c r="B22" s="11" t="s">
        <v>132</v>
      </c>
      <c r="C22" s="11">
        <v>13.449</v>
      </c>
      <c r="D22" s="11"/>
      <c r="E22" s="12">
        <f>D22/C22</f>
        <v>0</v>
      </c>
    </row>
    <row r="23" spans="2:5" ht="15.75" thickBot="1" x14ac:dyDescent="0.3">
      <c r="B23" s="11" t="s">
        <v>75</v>
      </c>
      <c r="C23" s="11">
        <v>12.85</v>
      </c>
      <c r="D23" s="11">
        <v>12.92</v>
      </c>
      <c r="E23" s="12">
        <f>D23/C23</f>
        <v>1.0054474708171206</v>
      </c>
    </row>
    <row r="43" spans="2:2" x14ac:dyDescent="0.25">
      <c r="B43" s="10">
        <f>49956.6/100114</f>
        <v>0.49899714325668737</v>
      </c>
    </row>
    <row r="57" spans="4:4" x14ac:dyDescent="0.25">
      <c r="D57" s="10">
        <f>(64.7-41.8)/64.7</f>
        <v>0.35394126738794446</v>
      </c>
    </row>
    <row r="60" spans="4:4" x14ac:dyDescent="0.25">
      <c r="D60" s="10">
        <f>(2.187 - 0.979 + 3.1)/12.92</f>
        <v>0.33343653250773991</v>
      </c>
    </row>
    <row r="66" spans="4:4" x14ac:dyDescent="0.25">
      <c r="D66" s="10">
        <f>33.3/31.7</f>
        <v>1.0504731861198737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11" sqref="D11"/>
    </sheetView>
  </sheetViews>
  <sheetFormatPr defaultRowHeight="15" x14ac:dyDescent="0.25"/>
  <cols>
    <col min="2" max="2" width="24.42578125" style="10" bestFit="1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5" ht="15.75" thickBot="1" x14ac:dyDescent="0.3">
      <c r="B1" s="10" t="s">
        <v>67</v>
      </c>
    </row>
    <row r="2" spans="2:5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5" ht="15.75" thickBot="1" x14ac:dyDescent="0.3">
      <c r="B3" s="17" t="s">
        <v>50</v>
      </c>
      <c r="C3" s="18">
        <v>61.13</v>
      </c>
      <c r="D3" s="18">
        <v>60</v>
      </c>
      <c r="E3" s="19">
        <f>D3/C3</f>
        <v>0.98151480451496809</v>
      </c>
    </row>
    <row r="4" spans="2:5" ht="15.75" thickBot="1" x14ac:dyDescent="0.3">
      <c r="B4" s="17" t="s">
        <v>51</v>
      </c>
      <c r="C4" s="18">
        <v>52.74</v>
      </c>
      <c r="D4" s="18">
        <f>D7-D6</f>
        <v>52.900000000000006</v>
      </c>
      <c r="E4" s="19">
        <f t="shared" ref="E4:E16" si="0">D4/C4</f>
        <v>1.0030337504740237</v>
      </c>
    </row>
    <row r="5" spans="2:5" ht="15.75" thickBot="1" x14ac:dyDescent="0.3">
      <c r="B5" s="17" t="s">
        <v>68</v>
      </c>
      <c r="C5" s="18">
        <v>1.61</v>
      </c>
      <c r="D5" s="18"/>
      <c r="E5" s="19"/>
    </row>
    <row r="6" spans="2:5" ht="15.75" thickBot="1" x14ac:dyDescent="0.3">
      <c r="B6" s="11" t="s">
        <v>53</v>
      </c>
      <c r="C6" s="11">
        <v>40.200000000000003</v>
      </c>
      <c r="D6" s="11">
        <v>39</v>
      </c>
      <c r="E6" s="12">
        <f>D6/C6</f>
        <v>0.9701492537313432</v>
      </c>
    </row>
    <row r="7" spans="2:5" ht="15.75" thickBot="1" x14ac:dyDescent="0.3">
      <c r="B7" s="11" t="s">
        <v>52</v>
      </c>
      <c r="C7" s="11">
        <f>SUM(C4:C6)</f>
        <v>94.550000000000011</v>
      </c>
      <c r="D7" s="11">
        <v>91.9</v>
      </c>
      <c r="E7" s="12">
        <f t="shared" si="0"/>
        <v>0.97197250132205182</v>
      </c>
    </row>
    <row r="8" spans="2:5" ht="15.75" thickBot="1" x14ac:dyDescent="0.3">
      <c r="B8" s="18" t="s">
        <v>54</v>
      </c>
      <c r="C8" s="18">
        <v>57.36</v>
      </c>
      <c r="D8" s="18">
        <v>55.7</v>
      </c>
      <c r="E8" s="19">
        <f t="shared" si="0"/>
        <v>0.97105997210599726</v>
      </c>
    </row>
    <row r="9" spans="2:5" ht="15.75" thickBot="1" x14ac:dyDescent="0.3">
      <c r="B9" s="18" t="s">
        <v>55</v>
      </c>
      <c r="C9" s="18">
        <f>C7*0.546</f>
        <v>51.624300000000012</v>
      </c>
      <c r="D9" s="18">
        <v>50.2</v>
      </c>
      <c r="E9" s="19">
        <f t="shared" si="0"/>
        <v>0.9724102796551235</v>
      </c>
    </row>
    <row r="10" spans="2:5" ht="15.75" thickBot="1" x14ac:dyDescent="0.3">
      <c r="B10" s="17" t="s">
        <v>73</v>
      </c>
      <c r="C10" s="18">
        <v>37.35</v>
      </c>
      <c r="D10" s="18">
        <v>36.200000000000003</v>
      </c>
      <c r="E10" s="19">
        <f t="shared" si="0"/>
        <v>0.9692101740294512</v>
      </c>
    </row>
    <row r="11" spans="2:5" ht="15.75" thickBot="1" x14ac:dyDescent="0.3">
      <c r="B11" s="13" t="s">
        <v>70</v>
      </c>
      <c r="C11" s="11">
        <v>15.83</v>
      </c>
      <c r="D11" s="11">
        <v>16.600000000000001</v>
      </c>
      <c r="E11" s="12">
        <f t="shared" si="0"/>
        <v>1.0486418193303855</v>
      </c>
    </row>
    <row r="12" spans="2:5" ht="15.75" thickBot="1" x14ac:dyDescent="0.3">
      <c r="B12" s="11" t="s">
        <v>69</v>
      </c>
      <c r="C12" s="11">
        <v>2.83</v>
      </c>
      <c r="D12" s="11">
        <v>2.75</v>
      </c>
      <c r="E12" s="12">
        <f t="shared" si="0"/>
        <v>0.9717314487632509</v>
      </c>
    </row>
    <row r="13" spans="2:5" ht="15.75" thickBot="1" x14ac:dyDescent="0.3">
      <c r="B13" s="11" t="s">
        <v>72</v>
      </c>
      <c r="C13" s="11">
        <v>20</v>
      </c>
      <c r="D13" s="11">
        <v>21.6</v>
      </c>
      <c r="E13" s="12">
        <f t="shared" si="0"/>
        <v>1.08</v>
      </c>
    </row>
    <row r="14" spans="2:5" ht="15.75" thickBot="1" x14ac:dyDescent="0.3">
      <c r="B14" s="13" t="s">
        <v>71</v>
      </c>
      <c r="C14" s="11">
        <v>7.49</v>
      </c>
      <c r="D14" s="11">
        <v>7.56</v>
      </c>
      <c r="E14" s="12">
        <f t="shared" si="0"/>
        <v>1.0093457943925233</v>
      </c>
    </row>
    <row r="15" spans="2:5" ht="15.75" thickBot="1" x14ac:dyDescent="0.3">
      <c r="B15" s="13" t="s">
        <v>77</v>
      </c>
      <c r="C15" s="11"/>
      <c r="D15" s="11"/>
      <c r="E15" s="12"/>
    </row>
    <row r="16" spans="2:5" ht="15.75" thickBot="1" x14ac:dyDescent="0.3">
      <c r="B16" s="17" t="s">
        <v>76</v>
      </c>
      <c r="C16" s="18">
        <v>6.2</v>
      </c>
      <c r="D16" s="18">
        <v>5.52</v>
      </c>
      <c r="E16" s="19">
        <f t="shared" si="0"/>
        <v>0.89032258064516123</v>
      </c>
    </row>
    <row r="17" spans="2:5" ht="15.75" thickBot="1" x14ac:dyDescent="0.3">
      <c r="B17" s="18" t="s">
        <v>78</v>
      </c>
      <c r="C17" s="18">
        <v>0.17799999999999999</v>
      </c>
      <c r="D17" s="18"/>
      <c r="E17" s="20"/>
    </row>
    <row r="18" spans="2:5" x14ac:dyDescent="0.25">
      <c r="B18" s="21" t="s">
        <v>79</v>
      </c>
      <c r="C18" s="21">
        <v>0.23499999999999999</v>
      </c>
      <c r="D18" s="21"/>
      <c r="E18" s="22"/>
    </row>
    <row r="19" spans="2:5" ht="15.75" thickBot="1" x14ac:dyDescent="0.3">
      <c r="B19" s="23" t="s">
        <v>80</v>
      </c>
      <c r="C19" s="23">
        <f>3.09+2+0.687</f>
        <v>5.7770000000000001</v>
      </c>
      <c r="D19" s="23"/>
      <c r="E19" s="23"/>
    </row>
    <row r="20" spans="2:5" ht="15.75" thickBot="1" x14ac:dyDescent="0.3">
      <c r="B20" s="11" t="s">
        <v>74</v>
      </c>
      <c r="C20" s="11">
        <v>13.38</v>
      </c>
      <c r="D20" s="11"/>
      <c r="E20" s="12">
        <f>D20/C20</f>
        <v>0</v>
      </c>
    </row>
    <row r="21" spans="2:5" ht="15.75" thickBot="1" x14ac:dyDescent="0.3">
      <c r="B21" s="11" t="s">
        <v>75</v>
      </c>
      <c r="C21" s="11">
        <v>12.68</v>
      </c>
      <c r="D21" s="11">
        <v>12.7</v>
      </c>
      <c r="E21" s="12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I40" sqref="I40"/>
    </sheetView>
  </sheetViews>
  <sheetFormatPr defaultRowHeight="15" x14ac:dyDescent="0.25"/>
  <sheetData>
    <row r="11" spans="2:3" x14ac:dyDescent="0.25">
      <c r="C11" t="s">
        <v>76</v>
      </c>
    </row>
    <row r="12" spans="2:3" x14ac:dyDescent="0.25">
      <c r="B12" t="s">
        <v>81</v>
      </c>
      <c r="C12">
        <v>5.21</v>
      </c>
    </row>
    <row r="13" spans="2:3" x14ac:dyDescent="0.25">
      <c r="B13" t="s">
        <v>82</v>
      </c>
      <c r="C13">
        <v>0.13700000000000001</v>
      </c>
    </row>
    <row r="14" spans="2:3" x14ac:dyDescent="0.25">
      <c r="B14" t="s">
        <v>83</v>
      </c>
      <c r="C14">
        <v>0.17299999999999999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84</v>
      </c>
      <c r="D2" t="s">
        <v>95</v>
      </c>
      <c r="E2" t="s">
        <v>93</v>
      </c>
      <c r="F2" t="s">
        <v>94</v>
      </c>
      <c r="G2" t="s">
        <v>88</v>
      </c>
      <c r="H2" t="s">
        <v>87</v>
      </c>
      <c r="I2" t="s">
        <v>86</v>
      </c>
    </row>
    <row r="3" spans="2:9" x14ac:dyDescent="0.25">
      <c r="B3">
        <v>1</v>
      </c>
      <c r="C3" t="s">
        <v>85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96</v>
      </c>
      <c r="D4" t="s">
        <v>21</v>
      </c>
      <c r="E4">
        <v>1</v>
      </c>
      <c r="F4">
        <v>1</v>
      </c>
      <c r="G4" t="s">
        <v>89</v>
      </c>
      <c r="H4">
        <v>7.5</v>
      </c>
      <c r="I4">
        <v>12</v>
      </c>
    </row>
    <row r="5" spans="2:9" x14ac:dyDescent="0.25">
      <c r="B5">
        <v>3</v>
      </c>
      <c r="C5" t="s">
        <v>97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98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99</v>
      </c>
      <c r="D7" t="s">
        <v>21</v>
      </c>
      <c r="E7">
        <v>1</v>
      </c>
      <c r="F7">
        <v>1</v>
      </c>
      <c r="G7" t="s">
        <v>89</v>
      </c>
      <c r="H7">
        <v>7.5</v>
      </c>
      <c r="I7">
        <v>12</v>
      </c>
    </row>
    <row r="10" spans="2:9" x14ac:dyDescent="0.25">
      <c r="C10" t="s">
        <v>90</v>
      </c>
      <c r="G10" t="s">
        <v>89</v>
      </c>
      <c r="H10" t="s">
        <v>92</v>
      </c>
      <c r="I10">
        <v>12</v>
      </c>
    </row>
    <row r="11" spans="2:9" x14ac:dyDescent="0.25">
      <c r="C11" t="s">
        <v>91</v>
      </c>
      <c r="G11" t="s">
        <v>89</v>
      </c>
      <c r="H11">
        <v>7.5</v>
      </c>
      <c r="I11">
        <v>17.2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params</vt:lpstr>
      <vt:lpstr>GlobalParams</vt:lpstr>
      <vt:lpstr>returns</vt:lpstr>
      <vt:lpstr>Calibration_2016</vt:lpstr>
      <vt:lpstr>Calibration_2015</vt:lpstr>
      <vt:lpstr>Calibration_benefit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2017-05-17T20:48:22Z</dcterms:modified>
</cp:coreProperties>
</file>