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PSERS\Data_inputs\"/>
    </mc:Choice>
  </mc:AlternateContent>
  <bookViews>
    <workbookView minimized="1" xWindow="0" yWindow="0" windowWidth="28800" windowHeight="14010" tabRatio="849" activeTab="1"/>
  </bookViews>
  <sheets>
    <sheet name="TOC" sheetId="31" r:id="rId1"/>
    <sheet name="Tier.param" sheetId="24" r:id="rId2"/>
    <sheet name="Tier.param_old" sheetId="37" r:id="rId3"/>
    <sheet name="Tiers" sheetId="7" r:id="rId4"/>
    <sheet name="KeyVars" sheetId="32" r:id="rId5"/>
    <sheet name="FundingPolicy" sheetId="6" r:id="rId6"/>
    <sheet name="SharedRisk EEC" sheetId="33" r:id="rId7"/>
    <sheet name="Assumptions" sheetId="3" r:id="rId8"/>
    <sheet name="SalaryGrowth" sheetId="11" r:id="rId9"/>
    <sheet name="Init_amort" sheetId="18" r:id="rId10"/>
    <sheet name="Init_unrecReturn" sheetId="27" r:id="rId11"/>
    <sheet name="External_Fund" sheetId="19" r:id="rId12"/>
    <sheet name="Ret_sum" sheetId="12" r:id="rId13"/>
    <sheet name="Ret_dec" sheetId="9" r:id="rId14"/>
    <sheet name="Term_sum" sheetId="15" r:id="rId15"/>
    <sheet name="Term_dec" sheetId="8" r:id="rId16"/>
    <sheet name="Disb_sum" sheetId="16" r:id="rId17"/>
    <sheet name="Disb_dec" sheetId="10" r:id="rId18"/>
    <sheet name="Death_sum" sheetId="17" r:id="rId19"/>
    <sheet name="Death_decAct" sheetId="35" r:id="rId20"/>
    <sheet name="Death_decRet" sheetId="5" r:id="rId21"/>
    <sheet name="Health" sheetId="34" r:id="rId22"/>
    <sheet name="Fiscal" sheetId="28" r:id="rId23"/>
    <sheet name="Options" sheetId="36" r:id="rId2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7" l="1"/>
  <c r="F73" i="7" l="1"/>
  <c r="F72" i="7"/>
  <c r="C74" i="7"/>
  <c r="C73" i="7"/>
  <c r="C72" i="7"/>
  <c r="C16" i="27" l="1"/>
  <c r="C8" i="27"/>
  <c r="C9" i="27"/>
  <c r="C10" i="27"/>
  <c r="C11" i="27"/>
  <c r="C12" i="27"/>
  <c r="C13" i="27"/>
  <c r="C14" i="27"/>
  <c r="C15" i="27"/>
  <c r="C7" i="27"/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  <c r="O5" i="28" l="1"/>
  <c r="O4" i="28"/>
  <c r="F71" i="7" l="1"/>
  <c r="E71" i="7" l="1"/>
  <c r="D71" i="7"/>
  <c r="C71" i="7"/>
  <c r="B71" i="7"/>
  <c r="E13" i="28" l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</calcChain>
</file>

<file path=xl/sharedStrings.xml><?xml version="1.0" encoding="utf-8"?>
<sst xmlns="http://schemas.openxmlformats.org/spreadsheetml/2006/main" count="354" uniqueCount="229">
  <si>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</si>
  <si>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</si>
  <si>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</si>
  <si>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</si>
  <si>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</si>
  <si>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</si>
  <si>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</si>
  <si>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</si>
  <si>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</si>
  <si>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</si>
  <si>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</si>
  <si>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</si>
  <si>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</si>
  <si>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</si>
  <si>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</si>
  <si>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</si>
  <si>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</si>
  <si>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</si>
  <si>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</si>
  <si>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</si>
  <si>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</si>
  <si>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</si>
  <si>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</si>
  <si>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</si>
  <si>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</si>
  <si>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</si>
  <si>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</si>
  <si>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</si>
  <si>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</si>
  <si>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</si>
  <si>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</si>
  <si>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</si>
  <si>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</si>
  <si>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</si>
  <si>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</si>
  <si>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</si>
  <si>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</si>
  <si>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</si>
  <si>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</si>
  <si>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</si>
  <si>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</si>
  <si>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</si>
  <si>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</si>
  <si>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</si>
  <si>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</si>
  <si>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</si>
  <si>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</si>
  <si>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</si>
  <si>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</si>
  <si>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</si>
  <si>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</si>
  <si>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</si>
  <si>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</si>
  <si>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</si>
  <si>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</si>
  <si>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</si>
  <si>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</si>
  <si>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</si>
  <si>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</si>
  <si>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</si>
  <si>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</si>
  <si>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</si>
  <si>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</si>
  <si>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</si>
  <si>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</si>
  <si>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</si>
  <si>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</si>
  <si>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</si>
  <si>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</si>
  <si>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</si>
  <si>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</si>
  <si>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</si>
  <si>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</si>
  <si>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</si>
  <si>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</si>
  <si>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</si>
  <si>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</si>
  <si>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</si>
  <si>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</si>
  <si>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</si>
  <si>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</si>
  <si>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</si>
  <si>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</si>
  <si>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</si>
  <si>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</si>
  <si>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</si>
  <si>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</si>
  <si>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</si>
  <si>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</si>
  <si>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</si>
  <si>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</si>
  <si>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</si>
  <si>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</si>
  <si>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</si>
  <si>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</si>
  <si>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</si>
  <si>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</si>
  <si>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</si>
  <si>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</si>
  <si>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</si>
  <si>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</si>
  <si>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</si>
  <si>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</si>
  <si>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</si>
  <si>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</si>
  <si>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</si>
  <si>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</si>
  <si>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</si>
  <si>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</si>
  <si>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</si>
  <si>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CAFR pdf p97</t>
  </si>
  <si>
    <t xml:space="preserve">1. Smoothing Period: 10 years
</t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</si>
  <si>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</si>
  <si>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</si>
  <si>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</si>
  <si>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</si>
  <si>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</si>
  <si>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</si>
  <si>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</si>
  <si>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</si>
  <si>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</si>
  <si>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</si>
  <si>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</si>
  <si>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</si>
  <si>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</si>
  <si>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</si>
  <si>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</si>
  <si>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</si>
  <si>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</si>
  <si>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</si>
  <si>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</si>
  <si>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</si>
  <si>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</si>
  <si>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</si>
  <si>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</si>
  <si>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</si>
  <si>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</si>
  <si>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</si>
  <si>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</si>
  <si>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</si>
  <si>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</si>
  <si>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</si>
  <si>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</si>
  <si>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</si>
  <si>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</si>
  <si>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</si>
  <si>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</si>
  <si>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</si>
  <si>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</si>
  <si>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</si>
  <si>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</si>
  <si>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</si>
  <si>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</si>
  <si>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</si>
  <si>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</si>
  <si>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</si>
  <si>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</si>
  <si>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</si>
  <si>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</si>
  <si>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</si>
  <si>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</si>
  <si>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</si>
  <si>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</si>
  <si>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</si>
  <si>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</si>
  <si>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</si>
  <si>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</si>
  <si>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</si>
  <si>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</si>
  <si>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</si>
  <si>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</si>
  <si>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</si>
  <si>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</si>
  <si>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</si>
  <si>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</si>
  <si>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</si>
  <si>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</si>
  <si>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</si>
  <si>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</si>
  <si>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</si>
  <si>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E73</t>
  </si>
  <si>
    <t>qxm.d.male</t>
  </si>
  <si>
    <t>qxm.d.female</t>
  </si>
  <si>
    <t>C16</t>
  </si>
  <si>
    <t>C6</t>
  </si>
  <si>
    <t>Tier C/D</t>
  </si>
  <si>
    <t>Tier E</t>
  </si>
  <si>
    <t>Teir F</t>
  </si>
  <si>
    <t>Number</t>
  </si>
  <si>
    <t>Avg Salary</t>
  </si>
  <si>
    <t xml:space="preserve">Avg age </t>
  </si>
  <si>
    <t>Avg yos</t>
  </si>
  <si>
    <t>female</t>
  </si>
  <si>
    <t>cola</t>
  </si>
  <si>
    <t>tCD</t>
  </si>
  <si>
    <t>tE</t>
  </si>
  <si>
    <t>tF</t>
  </si>
  <si>
    <t>B62</t>
  </si>
  <si>
    <t>EEC_rate</t>
  </si>
  <si>
    <t>sumTier</t>
  </si>
  <si>
    <t>cp</t>
  </si>
  <si>
    <t>Act120</t>
  </si>
  <si>
    <t>Experience</t>
  </si>
  <si>
    <t>Assumptino change</t>
  </si>
  <si>
    <t>AV2015 pdf p55</t>
  </si>
  <si>
    <t>Max</t>
  </si>
  <si>
    <t>Total</t>
  </si>
  <si>
    <t>ScnDC_EEC_DB.rate</t>
  </si>
  <si>
    <t>ScnDC_EEC_DC.rate</t>
  </si>
  <si>
    <t>ScnDC_bf.reduction</t>
  </si>
  <si>
    <t>AV2016 pdf p8; member data pdf p37-38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</si>
  <si>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 (GASB reporting):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</si>
  <si>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AV2016 pdf p14</t>
  </si>
  <si>
    <t>AV2015 pdf page 18</t>
  </si>
  <si>
    <t>I17</t>
  </si>
  <si>
    <t>CAFR 2016</t>
  </si>
  <si>
    <t>AV2016 pdf p17</t>
  </si>
  <si>
    <t>MV</t>
  </si>
  <si>
    <t>AV</t>
  </si>
  <si>
    <t>smoothing period</t>
  </si>
  <si>
    <t>AV2016 pdf p31</t>
  </si>
  <si>
    <t>F/E</t>
  </si>
  <si>
    <t>Share of E in EF:</t>
  </si>
  <si>
    <t>bfactor</t>
  </si>
  <si>
    <t>P9</t>
  </si>
  <si>
    <t>EEC_DC.rate</t>
  </si>
  <si>
    <t>N11</t>
  </si>
  <si>
    <t>tNE</t>
  </si>
  <si>
    <t>tNF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</si>
</sst>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??_);_(@_)"/>
    <numFmt numFmtId="165" formatCode="0.000"/>
    <numFmt numFmtId="166" formatCode="0.0000"/>
    <numFmt numFmtId="167" formatCode="0.000000"/>
    <numFmt numFmtId="168" formatCode="0.0"/>
  </numFmts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13" fillId="2" borderId="3" xfId="0" applyNumberFormat="1" applyFont="1" applyFill="1" applyBorder="1" applyAlignment="1">
      <alignment horizontal="center" wrapText="1"/>
    </xf>
    <xf numFmtId="166" fontId="13" fillId="2" borderId="4" xfId="0" applyNumberFormat="1" applyFont="1" applyFill="1" applyBorder="1" applyAlignment="1">
      <alignment horizontal="center" wrapText="1"/>
    </xf>
    <xf numFmtId="166" fontId="13" fillId="2" borderId="5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6" fontId="17" fillId="2" borderId="4" xfId="0" applyNumberFormat="1" applyFont="1" applyFill="1" applyBorder="1" applyAlignment="1">
      <alignment horizontal="center" vertical="center" wrapText="1"/>
    </xf>
    <xf numFmtId="166" fontId="17" fillId="2" borderId="5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7" fontId="17" fillId="2" borderId="4" xfId="0" applyNumberFormat="1" applyFont="1" applyFill="1" applyBorder="1" applyAlignment="1">
      <alignment horizontal="center" vertical="center" wrapText="1"/>
    </xf>
    <xf numFmtId="167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67" fontId="22" fillId="2" borderId="3" xfId="0" applyNumberFormat="1" applyFont="1" applyFill="1" applyBorder="1" applyAlignment="1">
      <alignment horizontal="center" vertical="center" wrapText="1"/>
    </xf>
    <xf numFmtId="167" fontId="22" fillId="2" borderId="4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23" fillId="0" borderId="0" xfId="0" applyFont="1" applyAlignment="1">
      <alignment vertical="center"/>
    </xf>
    <xf numFmtId="168" fontId="0" fillId="0" borderId="0" xfId="0" applyNumberFormat="1"/>
    <xf numFmtId="0" fontId="2" fillId="2" borderId="0" xfId="0" applyFont="1" applyFill="1"/>
    <xf numFmtId="0" fontId="9" fillId="2" borderId="0" xfId="0" applyFont="1" applyFill="1" applyBorder="1" applyAlignment="1">
      <alignment horizontal="left" wrapText="1" indent="1"/>
    </xf>
    <xf numFmtId="1" fontId="9" fillId="2" borderId="0" xfId="0" applyNumberFormat="1" applyFont="1" applyFill="1" applyBorder="1" applyAlignment="1">
      <alignment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right" vertical="center" wrapText="1"/>
    </xf>
    <xf numFmtId="1" fontId="9" fillId="2" borderId="0" xfId="0" applyNumberFormat="1" applyFont="1" applyFill="1" applyBorder="1" applyAlignment="1">
      <alignment horizontal="center" vertical="top" wrapText="1"/>
    </xf>
    <xf numFmtId="1" fontId="24" fillId="2" borderId="0" xfId="0" applyNumberFormat="1" applyFont="1" applyFill="1" applyAlignment="1">
      <alignment horizontal="right" vertical="top" wrapText="1" indent="1"/>
    </xf>
    <xf numFmtId="1" fontId="0" fillId="2" borderId="0" xfId="0" applyNumberFormat="1" applyFill="1" applyAlignment="1">
      <alignment horizontal="center" vertical="center"/>
    </xf>
    <xf numFmtId="1" fontId="24" fillId="2" borderId="0" xfId="0" applyNumberFormat="1" applyFont="1" applyFill="1" applyAlignment="1">
      <alignment horizontal="right" vertical="center" wrapText="1" indent="2"/>
    </xf>
    <xf numFmtId="1" fontId="24" fillId="2" borderId="0" xfId="0" applyNumberFormat="1" applyFont="1" applyFill="1" applyAlignment="1">
      <alignment horizontal="right" vertical="center" wrapText="1" indent="1"/>
    </xf>
    <xf numFmtId="1" fontId="24" fillId="2" borderId="0" xfId="0" applyNumberFormat="1" applyFont="1" applyFill="1" applyAlignment="1">
      <alignment horizontal="right" vertical="top" wrapText="1" indent="2"/>
    </xf>
    <xf numFmtId="1" fontId="24" fillId="2" borderId="1" xfId="0" applyNumberFormat="1" applyFont="1" applyFill="1" applyBorder="1" applyAlignment="1">
      <alignment horizontal="right" vertical="top" wrapText="1" indent="1"/>
    </xf>
    <xf numFmtId="1" fontId="24" fillId="2" borderId="1" xfId="0" applyNumberFormat="1" applyFont="1" applyFill="1" applyBorder="1" applyAlignment="1">
      <alignment horizontal="right" vertical="top" wrapText="1"/>
    </xf>
    <xf numFmtId="1" fontId="24" fillId="2" borderId="0" xfId="0" applyNumberFormat="1" applyFont="1" applyFill="1" applyAlignment="1">
      <alignment horizontal="right" vertical="center" wrapText="1"/>
    </xf>
    <xf numFmtId="0" fontId="4" fillId="0" borderId="0" xfId="0" applyFont="1" applyAlignment="1">
      <alignment wrapText="1"/>
    </xf>
    <xf numFmtId="0" fontId="25" fillId="0" borderId="0" xfId="1" applyFont="1"/>
    <xf numFmtId="0" fontId="26" fillId="0" borderId="0" xfId="0" applyFont="1"/>
    <xf numFmtId="0" fontId="26" fillId="0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</xdr:row>
      <xdr:rowOff>95250</xdr:rowOff>
    </xdr:from>
    <xdr:to>
      <xdr:col>6</xdr:col>
      <xdr:colOff>94505</xdr:colOff>
      <xdr:row>18</xdr:row>
      <xdr:rowOff>171059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AB1FA1-3D81-4FA1-846E-A068419E6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723900"/>
          <a:ext cx="5961905" cy="3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22</xdr:row>
      <xdr:rowOff>76200</xdr:rowOff>
    </xdr:from>
    <xdr:to>
      <xdr:col>6</xdr:col>
      <xdr:colOff>208798</xdr:colOff>
      <xdr:row>62</xdr:row>
      <xdr:rowOff>151438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922E1A-C9EB-4698-92EA-7C498E526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4514850"/>
          <a:ext cx="6019048" cy="76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22</xdr:row>
      <xdr:rowOff>76200</xdr:rowOff>
    </xdr:from>
    <xdr:to>
      <xdr:col>17</xdr:col>
      <xdr:colOff>94479</xdr:colOff>
      <xdr:row>53</xdr:row>
      <xdr:rowOff>113557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0B8F76-C5C1-48B4-8A28-E998F33D5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3700" y="4514850"/>
          <a:ext cx="6171429" cy="59428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91</xdr:row>
      <xdr:rowOff>57150</xdr:rowOff>
    </xdr:from>
    <xdr:to>
      <xdr:col>7</xdr:col>
      <xdr:colOff>409575</xdr:colOff>
      <xdr:row>107</xdr:row>
      <xdr:rowOff>7339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8BC16-6FE4-43CB-A198-8EB25943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7392650"/>
          <a:ext cx="6029325" cy="2998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7</xdr:col>
      <xdr:colOff>608798</xdr:colOff>
      <xdr:row>89</xdr:row>
      <xdr:rowOff>17928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2B3905-83B2-4D39-8FB0-415F498DF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0"/>
          <a:ext cx="6419048" cy="89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4</xdr:row>
      <xdr:rowOff>19050</xdr:rowOff>
    </xdr:from>
    <xdr:to>
      <xdr:col>27</xdr:col>
      <xdr:colOff>113305</xdr:colOff>
      <xdr:row>64</xdr:row>
      <xdr:rowOff>17621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87B880-4535-41AA-9D29-40B100CCB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781050"/>
          <a:ext cx="7961905" cy="11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171450</xdr:rowOff>
    </xdr:from>
    <xdr:to>
      <xdr:col>11</xdr:col>
      <xdr:colOff>37345</xdr:colOff>
      <xdr:row>53</xdr:row>
      <xdr:rowOff>36950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149FA7-C999-4615-962C-91A26C87F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933450"/>
          <a:ext cx="6038095" cy="9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1543050</xdr:colOff>
      <xdr:row>13</xdr:row>
      <xdr:rowOff>114300</xdr:rowOff>
    </xdr:from>
    <xdr:to>
      <xdr:col>12</xdr:col>
      <xdr:colOff>361005</xdr:colOff>
      <xdr:row>39</xdr:row>
      <xdr:rowOff>132729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784860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4</xdr:row>
      <xdr:rowOff>133350</xdr:rowOff>
    </xdr:from>
    <xdr:to>
      <xdr:col>6</xdr:col>
      <xdr:colOff>170805</xdr:colOff>
      <xdr:row>6</xdr:row>
      <xdr:rowOff>704695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A78CAA-3B65-43A2-A866-BC99B69C2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15100" y="933450"/>
          <a:ext cx="5161905" cy="1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609600</xdr:rowOff>
    </xdr:from>
    <xdr:to>
      <xdr:col>6</xdr:col>
      <xdr:colOff>113657</xdr:colOff>
      <xdr:row>7</xdr:row>
      <xdr:rowOff>1580757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A556B6-77E9-4B01-9598-B4C67D702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2076450"/>
          <a:ext cx="5142857" cy="3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1447800</xdr:colOff>
      <xdr:row>13</xdr:row>
      <xdr:rowOff>38100</xdr:rowOff>
    </xdr:from>
    <xdr:to>
      <xdr:col>2</xdr:col>
      <xdr:colOff>1180331</xdr:colOff>
      <xdr:row>38</xdr:row>
      <xdr:rowOff>94648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E24190D-150E-4B39-8417-BF999FE58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" y="7772400"/>
          <a:ext cx="6152381" cy="48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2</xdr:row>
      <xdr:rowOff>0</xdr:rowOff>
    </xdr:from>
    <xdr:to>
      <xdr:col>12</xdr:col>
      <xdr:colOff>342152</xdr:colOff>
      <xdr:row>54</xdr:row>
      <xdr:rowOff>132095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330D35-3BC4-449E-BDE9-605D17931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381000"/>
          <a:ext cx="5980952" cy="100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152400</xdr:colOff>
      <xdr:row>6</xdr:row>
      <xdr:rowOff>209550</xdr:rowOff>
    </xdr:from>
    <xdr:to>
      <xdr:col>21</xdr:col>
      <xdr:colOff>379981</xdr:colOff>
      <xdr:row>17</xdr:row>
      <xdr:rowOff>151829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372BA-763E-4D07-9A4D-296025938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00" y="1485900"/>
          <a:ext cx="8152381" cy="4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742950</xdr:colOff>
      <xdr:row>5</xdr:row>
      <xdr:rowOff>95250</xdr:rowOff>
    </xdr:from>
    <xdr:to>
      <xdr:col>5</xdr:col>
      <xdr:colOff>570838</xdr:colOff>
      <xdr:row>22</xdr:row>
      <xdr:rowOff>132624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F80409-A41D-486A-AD04-A80836764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7900" y="1181100"/>
          <a:ext cx="5295238" cy="58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0</xdr:rowOff>
    </xdr:from>
    <xdr:to>
      <xdr:col>4</xdr:col>
      <xdr:colOff>5734050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6915150" y="12192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MV: 49956623000</a:t>
          </a:r>
          <a:r>
            <a:rPr lang="en-US" sz="1100" baseline="0"/>
            <a:t> (AV2016 pdf p20)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AV:</a:t>
          </a:r>
          <a:r>
            <a:rPr lang="en-US" sz="1100" baseline="0"/>
            <a:t>  57390069000</a:t>
          </a:r>
          <a:r>
            <a:rPr lang="en-US" sz="1100"/>
            <a:t>  (AV2016</a:t>
          </a:r>
          <a:r>
            <a:rPr lang="en-US" sz="1100" baseline="0"/>
            <a:t> pdf p17</a:t>
          </a:r>
          <a:r>
            <a:rPr lang="en-US" sz="1100"/>
            <a:t>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Unrecognized</a:t>
          </a:r>
          <a:r>
            <a:rPr lang="en-US" sz="1100" baseline="0"/>
            <a:t>:  -</a:t>
          </a:r>
          <a:r>
            <a:rPr lang="en-US"/>
            <a:t>5655.4m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114300</xdr:rowOff>
    </xdr:from>
    <xdr:to>
      <xdr:col>11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11</xdr:col>
      <xdr:colOff>113650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800100</xdr:rowOff>
    </xdr:from>
    <xdr:to>
      <xdr:col>11</xdr:col>
      <xdr:colOff>132698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3" sqref="H4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94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95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96</v>
      </c>
    </row>
    <row r="15" spans="1:2" x14ac:dyDescent="0.25">
      <c r="A15" s="20" t="s">
        <v>35</v>
      </c>
      <c r="B15" s="19" t="s">
        <v>97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98</v>
      </c>
      <c r="B19" s="19" t="s">
        <v>42</v>
      </c>
    </row>
    <row r="20" spans="1:2" x14ac:dyDescent="0.25">
      <c r="A20" s="20" t="s">
        <v>99</v>
      </c>
      <c r="B20" s="19" t="s">
        <v>100</v>
      </c>
    </row>
    <row r="21" spans="1:2" x14ac:dyDescent="0.25">
      <c r="A21" s="20" t="s">
        <v>101</v>
      </c>
      <c r="B21" s="19" t="s">
        <v>102</v>
      </c>
    </row>
    <row r="22" spans="1:2" x14ac:dyDescent="0.25">
      <c r="A22" s="20" t="s">
        <v>103</v>
      </c>
      <c r="B22" s="19" t="s">
        <v>104</v>
      </c>
    </row>
    <row r="23" spans="1:2" x14ac:dyDescent="0.25">
      <c r="A23" s="20" t="s">
        <v>105</v>
      </c>
      <c r="B23" s="19" t="s">
        <v>106</v>
      </c>
    </row>
    <row r="24" spans="1:2" x14ac:dyDescent="0.25">
      <c r="A24" s="20" t="s">
        <v>107</v>
      </c>
      <c r="B24" s="19" t="s">
        <v>108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7"/>
  <sheetViews>
    <sheetView topLeftCell="D1" zoomScale="85" zoomScaleNormal="85" workbookViewId="0">
      <selection activeCell="E69" sqref="E69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1" customWidth="1"/>
    <col min="5" max="5" width="32.28515625" style="48" customWidth="1"/>
    <col min="6" max="6" width="32.28515625" style="56" customWidth="1"/>
    <col min="7" max="7" width="32.28515625" style="48" customWidth="1"/>
    <col min="8" max="8" width="32.28515625" style="58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214</v>
      </c>
      <c r="F3" s="49"/>
    </row>
    <row r="4" spans="1:9" x14ac:dyDescent="0.25">
      <c r="A4" t="s">
        <v>67</v>
      </c>
      <c r="B4" t="s">
        <v>213</v>
      </c>
    </row>
    <row r="5" spans="1:9" x14ac:dyDescent="0.25">
      <c r="B5" s="17"/>
    </row>
    <row r="6" spans="1:9" ht="30.75" customHeight="1" x14ac:dyDescent="0.25">
      <c r="A6" s="41" t="s">
        <v>74</v>
      </c>
      <c r="B6" s="39" t="s">
        <v>68</v>
      </c>
      <c r="C6" s="40" t="s">
        <v>69</v>
      </c>
      <c r="D6" s="50" t="s">
        <v>70</v>
      </c>
      <c r="E6" s="42" t="s">
        <v>71</v>
      </c>
      <c r="F6" s="57" t="s">
        <v>72</v>
      </c>
      <c r="G6" s="42" t="s">
        <v>73</v>
      </c>
      <c r="H6" s="59" t="s">
        <v>75</v>
      </c>
    </row>
    <row r="7" spans="1:9" ht="30.75" customHeight="1" x14ac:dyDescent="0.25">
      <c r="A7" s="88" t="s">
        <v>58</v>
      </c>
      <c r="B7" s="89" t="s">
        <v>76</v>
      </c>
      <c r="C7" s="31" t="s">
        <v>77</v>
      </c>
      <c r="D7" s="90" t="s">
        <v>78</v>
      </c>
      <c r="E7" s="91" t="s">
        <v>79</v>
      </c>
      <c r="F7" s="92" t="s">
        <v>80</v>
      </c>
      <c r="G7" s="91" t="s">
        <v>81</v>
      </c>
      <c r="H7" s="93" t="s">
        <v>82</v>
      </c>
      <c r="I7" s="91" t="s">
        <v>83</v>
      </c>
    </row>
    <row r="8" spans="1:9" x14ac:dyDescent="0.25">
      <c r="A8" s="36" t="s">
        <v>199</v>
      </c>
      <c r="B8" s="36" t="s">
        <v>201</v>
      </c>
      <c r="C8" s="98">
        <v>2011</v>
      </c>
      <c r="D8" s="94">
        <v>16729283000</v>
      </c>
      <c r="E8" s="95">
        <v>24</v>
      </c>
      <c r="F8" s="94">
        <v>18099923000</v>
      </c>
      <c r="G8" s="95">
        <v>19</v>
      </c>
      <c r="H8" s="100">
        <v>1430690000</v>
      </c>
      <c r="I8" s="36" t="s">
        <v>200</v>
      </c>
    </row>
    <row r="9" spans="1:9" x14ac:dyDescent="0.25">
      <c r="A9" s="36" t="s">
        <v>199</v>
      </c>
      <c r="B9" s="36" t="s">
        <v>202</v>
      </c>
      <c r="C9" s="96">
        <v>2011</v>
      </c>
      <c r="D9" s="97">
        <v>3419297000</v>
      </c>
      <c r="E9" s="95">
        <v>24</v>
      </c>
      <c r="F9" s="97">
        <v>3787111000</v>
      </c>
      <c r="G9" s="95">
        <v>19</v>
      </c>
      <c r="H9" s="101">
        <v>295019000</v>
      </c>
      <c r="I9" s="36" t="s">
        <v>200</v>
      </c>
    </row>
    <row r="10" spans="1:9" x14ac:dyDescent="0.25">
      <c r="A10" s="36" t="s">
        <v>199</v>
      </c>
      <c r="B10" s="36" t="s">
        <v>202</v>
      </c>
      <c r="C10" s="96">
        <v>2012</v>
      </c>
      <c r="D10" s="97">
        <v>564642000</v>
      </c>
      <c r="E10" s="95">
        <v>24</v>
      </c>
      <c r="F10" s="97">
        <v>619685000</v>
      </c>
      <c r="G10" s="95">
        <v>20</v>
      </c>
      <c r="H10" s="101">
        <v>46630000</v>
      </c>
      <c r="I10" s="36" t="s">
        <v>200</v>
      </c>
    </row>
    <row r="11" spans="1:9" x14ac:dyDescent="0.25">
      <c r="A11" s="36" t="s">
        <v>199</v>
      </c>
      <c r="B11" s="36" t="s">
        <v>203</v>
      </c>
      <c r="C11" s="96">
        <v>2012</v>
      </c>
      <c r="D11" s="97">
        <v>4592397000</v>
      </c>
      <c r="E11" s="95">
        <v>24</v>
      </c>
      <c r="F11" s="97">
        <v>5040081000</v>
      </c>
      <c r="G11" s="95">
        <v>20</v>
      </c>
      <c r="H11" s="101">
        <v>379255000</v>
      </c>
      <c r="I11" s="36" t="s">
        <v>200</v>
      </c>
    </row>
    <row r="12" spans="1:9" x14ac:dyDescent="0.25">
      <c r="A12" s="36" t="s">
        <v>199</v>
      </c>
      <c r="B12" s="36" t="s">
        <v>202</v>
      </c>
      <c r="C12" s="96">
        <v>2013</v>
      </c>
      <c r="D12" s="97">
        <v>2372550000</v>
      </c>
      <c r="E12" s="95">
        <v>24</v>
      </c>
      <c r="F12" s="97">
        <v>2598272000</v>
      </c>
      <c r="G12" s="95">
        <v>21</v>
      </c>
      <c r="H12" s="101">
        <v>189307000</v>
      </c>
      <c r="I12" s="36" t="s">
        <v>200</v>
      </c>
    </row>
    <row r="13" spans="1:9" x14ac:dyDescent="0.25">
      <c r="A13" s="36" t="s">
        <v>199</v>
      </c>
      <c r="B13" s="36" t="s">
        <v>202</v>
      </c>
      <c r="C13" s="96">
        <v>2014</v>
      </c>
      <c r="D13" s="97">
        <v>2707494000</v>
      </c>
      <c r="E13" s="95">
        <v>24</v>
      </c>
      <c r="F13" s="97">
        <v>2952381000</v>
      </c>
      <c r="G13" s="95">
        <v>22</v>
      </c>
      <c r="H13" s="101">
        <v>208727000</v>
      </c>
      <c r="I13" s="36" t="s">
        <v>200</v>
      </c>
    </row>
    <row r="14" spans="1:9" x14ac:dyDescent="0.25">
      <c r="A14" s="36" t="s">
        <v>199</v>
      </c>
      <c r="B14" s="36" t="s">
        <v>202</v>
      </c>
      <c r="C14" s="96">
        <v>2015</v>
      </c>
      <c r="D14" s="97">
        <v>2170432000</v>
      </c>
      <c r="E14" s="95">
        <v>24</v>
      </c>
      <c r="F14" s="97">
        <v>2352007000</v>
      </c>
      <c r="G14" s="95">
        <v>23</v>
      </c>
      <c r="H14" s="101">
        <v>161665000</v>
      </c>
      <c r="I14" s="36" t="s">
        <v>200</v>
      </c>
    </row>
    <row r="15" spans="1:9" x14ac:dyDescent="0.25">
      <c r="A15" s="36" t="s">
        <v>199</v>
      </c>
      <c r="B15" s="36" t="s">
        <v>202</v>
      </c>
      <c r="C15" s="98">
        <v>2016</v>
      </c>
      <c r="D15" s="94">
        <v>1941277000</v>
      </c>
      <c r="E15" s="95">
        <v>24</v>
      </c>
      <c r="F15" s="99">
        <v>2086873000</v>
      </c>
      <c r="G15" s="95">
        <v>23</v>
      </c>
      <c r="H15" s="100">
        <v>139707000</v>
      </c>
      <c r="I15" s="36" t="s">
        <v>200</v>
      </c>
    </row>
    <row r="16" spans="1:9" x14ac:dyDescent="0.25">
      <c r="A16" s="36" t="s">
        <v>199</v>
      </c>
      <c r="B16" s="36" t="s">
        <v>202</v>
      </c>
      <c r="C16" s="96">
        <v>2017</v>
      </c>
      <c r="D16" s="94">
        <v>2666236000</v>
      </c>
      <c r="E16" s="95">
        <v>24</v>
      </c>
      <c r="F16" s="94">
        <v>2666236000</v>
      </c>
      <c r="G16" s="95">
        <v>24</v>
      </c>
      <c r="H16" s="100">
        <v>186696000</v>
      </c>
      <c r="I16" s="36" t="s">
        <v>200</v>
      </c>
    </row>
    <row r="17" spans="1:9" x14ac:dyDescent="0.25">
      <c r="A17" s="36" t="s">
        <v>199</v>
      </c>
      <c r="B17" s="36" t="s">
        <v>203</v>
      </c>
      <c r="C17" s="98">
        <v>2017</v>
      </c>
      <c r="D17" s="94">
        <v>2521326000</v>
      </c>
      <c r="E17" s="95">
        <v>24</v>
      </c>
      <c r="F17" s="94">
        <v>2521326000</v>
      </c>
      <c r="G17" s="95">
        <v>24</v>
      </c>
      <c r="H17" s="100">
        <v>176549000</v>
      </c>
      <c r="I17" s="36" t="s">
        <v>200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E46" sqref="E46"/>
    </sheetView>
  </sheetViews>
  <sheetFormatPr defaultRowHeight="15" x14ac:dyDescent="0.25"/>
  <cols>
    <col min="2" max="3" width="20.5703125" customWidth="1"/>
    <col min="4" max="4" width="21.4257812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87</v>
      </c>
      <c r="C2" s="30"/>
      <c r="D2" s="30"/>
    </row>
    <row r="3" spans="1:4" x14ac:dyDescent="0.25">
      <c r="A3" s="30" t="s">
        <v>51</v>
      </c>
      <c r="B3" s="30" t="s">
        <v>183</v>
      </c>
      <c r="C3" s="30"/>
      <c r="D3" s="30"/>
    </row>
    <row r="4" spans="1:4" x14ac:dyDescent="0.25">
      <c r="A4" t="s">
        <v>67</v>
      </c>
      <c r="B4" t="s">
        <v>84</v>
      </c>
    </row>
    <row r="6" spans="1:4" x14ac:dyDescent="0.25">
      <c r="B6" t="s">
        <v>86</v>
      </c>
      <c r="C6" t="s">
        <v>85</v>
      </c>
    </row>
    <row r="7" spans="1:4" x14ac:dyDescent="0.25">
      <c r="B7">
        <v>2017</v>
      </c>
      <c r="C7" s="86">
        <f>($C$18-$C$19)/$C$20</f>
        <v>-743344600</v>
      </c>
    </row>
    <row r="8" spans="1:4" x14ac:dyDescent="0.25">
      <c r="B8">
        <v>2018</v>
      </c>
      <c r="C8" s="86">
        <f t="shared" ref="C8:C16" si="0">($C$18-$C$19)/$C$20</f>
        <v>-743344600</v>
      </c>
    </row>
    <row r="9" spans="1:4" x14ac:dyDescent="0.25">
      <c r="B9">
        <v>2019</v>
      </c>
      <c r="C9" s="86">
        <f t="shared" si="0"/>
        <v>-743344600</v>
      </c>
    </row>
    <row r="10" spans="1:4" x14ac:dyDescent="0.25">
      <c r="B10">
        <v>2020</v>
      </c>
      <c r="C10" s="86">
        <f t="shared" si="0"/>
        <v>-743344600</v>
      </c>
    </row>
    <row r="11" spans="1:4" x14ac:dyDescent="0.25">
      <c r="B11">
        <v>2021</v>
      </c>
      <c r="C11" s="86">
        <f t="shared" si="0"/>
        <v>-743344600</v>
      </c>
    </row>
    <row r="12" spans="1:4" x14ac:dyDescent="0.25">
      <c r="B12">
        <v>2022</v>
      </c>
      <c r="C12" s="86">
        <f t="shared" si="0"/>
        <v>-743344600</v>
      </c>
    </row>
    <row r="13" spans="1:4" x14ac:dyDescent="0.25">
      <c r="B13">
        <v>2023</v>
      </c>
      <c r="C13" s="86">
        <f t="shared" si="0"/>
        <v>-743344600</v>
      </c>
    </row>
    <row r="14" spans="1:4" x14ac:dyDescent="0.25">
      <c r="B14">
        <v>2024</v>
      </c>
      <c r="C14" s="86">
        <f t="shared" si="0"/>
        <v>-743344600</v>
      </c>
      <c r="D14" s="38"/>
    </row>
    <row r="15" spans="1:4" x14ac:dyDescent="0.25">
      <c r="B15">
        <v>2025</v>
      </c>
      <c r="C15" s="86">
        <f t="shared" si="0"/>
        <v>-743344600</v>
      </c>
    </row>
    <row r="16" spans="1:4" x14ac:dyDescent="0.25">
      <c r="B16">
        <v>2026</v>
      </c>
      <c r="C16" s="86">
        <f t="shared" si="0"/>
        <v>-743344600</v>
      </c>
    </row>
    <row r="18" spans="2:4" x14ac:dyDescent="0.25">
      <c r="B18" t="s">
        <v>217</v>
      </c>
      <c r="C18" s="102">
        <v>49956623000</v>
      </c>
      <c r="D18" s="102"/>
    </row>
    <row r="19" spans="2:4" x14ac:dyDescent="0.25">
      <c r="B19" t="s">
        <v>218</v>
      </c>
      <c r="C19" s="102">
        <v>57390069000</v>
      </c>
    </row>
    <row r="20" spans="2:4" x14ac:dyDescent="0.25">
      <c r="B20" t="s">
        <v>219</v>
      </c>
      <c r="C20">
        <v>10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M9" sqref="M9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5" width="23.7109375" customWidth="1"/>
    <col min="6" max="6" width="30.5703125" customWidth="1"/>
  </cols>
  <sheetData>
    <row r="1" spans="1:5" x14ac:dyDescent="0.25">
      <c r="A1" s="25" t="s">
        <v>9</v>
      </c>
    </row>
    <row r="3" spans="1:5" x14ac:dyDescent="0.25">
      <c r="B3" s="109" t="s">
        <v>122</v>
      </c>
      <c r="C3" s="109"/>
      <c r="D3" s="110" t="s">
        <v>120</v>
      </c>
      <c r="E3" s="111"/>
    </row>
    <row r="4" spans="1:5" ht="31.5" customHeight="1" x14ac:dyDescent="0.25">
      <c r="A4" s="10"/>
      <c r="B4" s="55" t="s">
        <v>118</v>
      </c>
      <c r="C4" s="55" t="s">
        <v>119</v>
      </c>
      <c r="D4" s="55" t="s">
        <v>118</v>
      </c>
      <c r="E4" s="55" t="s">
        <v>119</v>
      </c>
    </row>
    <row r="5" spans="1:5" ht="99" customHeight="1" x14ac:dyDescent="0.25">
      <c r="A5" s="55" t="s">
        <v>117</v>
      </c>
      <c r="B5" s="85" t="s">
        <v>123</v>
      </c>
      <c r="C5" s="85" t="s">
        <v>124</v>
      </c>
      <c r="D5" s="113" t="s">
        <v>132</v>
      </c>
      <c r="E5" s="113"/>
    </row>
    <row r="6" spans="1:5" ht="106.5" customHeight="1" x14ac:dyDescent="0.25">
      <c r="A6" s="60" t="s">
        <v>125</v>
      </c>
      <c r="B6" s="52" t="s">
        <v>135</v>
      </c>
      <c r="C6" s="52" t="s">
        <v>129</v>
      </c>
      <c r="D6" s="114" t="s">
        <v>134</v>
      </c>
      <c r="E6" s="114"/>
    </row>
    <row r="7" spans="1:5" ht="63" customHeight="1" x14ac:dyDescent="0.25">
      <c r="A7" s="60" t="s">
        <v>126</v>
      </c>
      <c r="B7" s="112" t="s">
        <v>127</v>
      </c>
      <c r="C7" s="112"/>
      <c r="D7" s="114"/>
      <c r="E7" s="114"/>
    </row>
    <row r="8" spans="1:5" ht="84" customHeight="1" x14ac:dyDescent="0.25">
      <c r="A8" s="60" t="s">
        <v>128</v>
      </c>
      <c r="B8" s="53" t="s">
        <v>131</v>
      </c>
      <c r="C8" s="53" t="s">
        <v>130</v>
      </c>
      <c r="D8" s="108" t="s">
        <v>133</v>
      </c>
      <c r="E8" s="108"/>
    </row>
    <row r="9" spans="1:5" ht="135" customHeight="1" x14ac:dyDescent="0.25">
      <c r="A9" s="35" t="s">
        <v>116</v>
      </c>
      <c r="B9" s="54"/>
      <c r="C9" s="54"/>
      <c r="D9" s="54"/>
      <c r="E9" s="54"/>
    </row>
    <row r="10" spans="1:5" x14ac:dyDescent="0.25">
      <c r="A10" s="10"/>
    </row>
    <row r="11" spans="1:5" ht="123" customHeight="1" x14ac:dyDescent="0.25">
      <c r="A11" s="35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6">
    <mergeCell ref="D8:E8"/>
    <mergeCell ref="B3:C3"/>
    <mergeCell ref="D3:E3"/>
    <mergeCell ref="B7:C7"/>
    <mergeCell ref="D5:E5"/>
    <mergeCell ref="D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opLeftCell="A22" workbookViewId="0">
      <selection activeCell="D79" sqref="D79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165</v>
      </c>
    </row>
    <row r="5" spans="1:9" x14ac:dyDescent="0.25">
      <c r="A5" s="116" t="s">
        <v>146</v>
      </c>
      <c r="B5" s="115" t="s">
        <v>159</v>
      </c>
      <c r="C5" s="115"/>
      <c r="D5" s="115" t="s">
        <v>160</v>
      </c>
      <c r="E5" s="115"/>
    </row>
    <row r="6" spans="1:9" x14ac:dyDescent="0.25">
      <c r="A6" s="116"/>
      <c r="B6" s="65" t="s">
        <v>150</v>
      </c>
      <c r="C6" s="65" t="s">
        <v>151</v>
      </c>
      <c r="D6" s="65" t="s">
        <v>150</v>
      </c>
      <c r="E6" s="65" t="s">
        <v>151</v>
      </c>
    </row>
    <row r="7" spans="1:9" x14ac:dyDescent="0.25">
      <c r="A7" s="67" t="s">
        <v>53</v>
      </c>
      <c r="B7" s="67" t="s">
        <v>161</v>
      </c>
      <c r="C7" s="67" t="s">
        <v>162</v>
      </c>
      <c r="D7" s="67" t="s">
        <v>163</v>
      </c>
      <c r="E7" s="67" t="s">
        <v>164</v>
      </c>
      <c r="I7" s="34"/>
    </row>
    <row r="8" spans="1:9" x14ac:dyDescent="0.25">
      <c r="A8" s="68">
        <v>19</v>
      </c>
      <c r="B8" s="71">
        <v>0</v>
      </c>
      <c r="C8" s="71">
        <v>0</v>
      </c>
      <c r="D8" s="71">
        <v>0</v>
      </c>
      <c r="E8" s="71">
        <v>0</v>
      </c>
      <c r="I8" s="34"/>
    </row>
    <row r="9" spans="1:9" x14ac:dyDescent="0.25">
      <c r="A9" s="69">
        <v>20</v>
      </c>
      <c r="B9" s="72">
        <v>0</v>
      </c>
      <c r="C9" s="72">
        <v>0</v>
      </c>
      <c r="D9" s="72">
        <v>0</v>
      </c>
      <c r="E9" s="72">
        <v>0</v>
      </c>
      <c r="I9" s="34"/>
    </row>
    <row r="10" spans="1:9" x14ac:dyDescent="0.25">
      <c r="A10" s="69">
        <v>21</v>
      </c>
      <c r="B10" s="72">
        <v>0</v>
      </c>
      <c r="C10" s="72">
        <v>0</v>
      </c>
      <c r="D10" s="72">
        <v>0</v>
      </c>
      <c r="E10" s="72">
        <v>0</v>
      </c>
      <c r="I10" s="34"/>
    </row>
    <row r="11" spans="1:9" x14ac:dyDescent="0.25">
      <c r="A11" s="69">
        <v>22</v>
      </c>
      <c r="B11" s="72">
        <v>0</v>
      </c>
      <c r="C11" s="72">
        <v>0</v>
      </c>
      <c r="D11" s="72">
        <v>0</v>
      </c>
      <c r="E11" s="72">
        <v>0</v>
      </c>
      <c r="I11" s="34"/>
    </row>
    <row r="12" spans="1:9" x14ac:dyDescent="0.25">
      <c r="A12" s="69">
        <v>23</v>
      </c>
      <c r="B12" s="72">
        <v>0</v>
      </c>
      <c r="C12" s="72">
        <v>0</v>
      </c>
      <c r="D12" s="72">
        <v>0</v>
      </c>
      <c r="E12" s="72">
        <v>0</v>
      </c>
      <c r="I12" s="34"/>
    </row>
    <row r="13" spans="1:9" x14ac:dyDescent="0.25">
      <c r="A13" s="69">
        <v>24</v>
      </c>
      <c r="B13" s="72">
        <v>0</v>
      </c>
      <c r="C13" s="72">
        <v>0</v>
      </c>
      <c r="D13" s="72">
        <v>0</v>
      </c>
      <c r="E13" s="72">
        <v>0</v>
      </c>
      <c r="I13" s="34"/>
    </row>
    <row r="14" spans="1:9" x14ac:dyDescent="0.25">
      <c r="A14" s="69">
        <v>25</v>
      </c>
      <c r="B14" s="72">
        <v>0</v>
      </c>
      <c r="C14" s="72">
        <v>0</v>
      </c>
      <c r="D14" s="72">
        <v>0</v>
      </c>
      <c r="E14" s="72">
        <v>0</v>
      </c>
      <c r="I14" s="34"/>
    </row>
    <row r="15" spans="1:9" x14ac:dyDescent="0.25">
      <c r="A15" s="69">
        <v>26</v>
      </c>
      <c r="B15" s="72">
        <v>0</v>
      </c>
      <c r="C15" s="72">
        <v>0</v>
      </c>
      <c r="D15" s="72">
        <v>0</v>
      </c>
      <c r="E15" s="72">
        <v>0</v>
      </c>
      <c r="I15" s="34"/>
    </row>
    <row r="16" spans="1:9" x14ac:dyDescent="0.25">
      <c r="A16" s="69">
        <v>27</v>
      </c>
      <c r="B16" s="72">
        <v>0</v>
      </c>
      <c r="C16" s="72">
        <v>0</v>
      </c>
      <c r="D16" s="72">
        <v>0</v>
      </c>
      <c r="E16" s="72">
        <v>0</v>
      </c>
      <c r="I16" s="34"/>
    </row>
    <row r="17" spans="1:9" x14ac:dyDescent="0.25">
      <c r="A17" s="69">
        <v>28</v>
      </c>
      <c r="B17" s="72">
        <v>0</v>
      </c>
      <c r="C17" s="72">
        <v>0</v>
      </c>
      <c r="D17" s="72">
        <v>0</v>
      </c>
      <c r="E17" s="72">
        <v>0</v>
      </c>
      <c r="I17" s="34"/>
    </row>
    <row r="18" spans="1:9" x14ac:dyDescent="0.25">
      <c r="A18" s="69">
        <v>29</v>
      </c>
      <c r="B18" s="72">
        <v>0</v>
      </c>
      <c r="C18" s="72">
        <v>0</v>
      </c>
      <c r="D18" s="72">
        <v>0</v>
      </c>
      <c r="E18" s="72">
        <v>0</v>
      </c>
      <c r="I18" s="34"/>
    </row>
    <row r="19" spans="1:9" x14ac:dyDescent="0.25">
      <c r="A19" s="69">
        <v>30</v>
      </c>
      <c r="B19" s="72">
        <v>0</v>
      </c>
      <c r="C19" s="72">
        <v>0</v>
      </c>
      <c r="D19" s="72">
        <v>0</v>
      </c>
      <c r="E19" s="72">
        <v>0</v>
      </c>
      <c r="I19" s="34"/>
    </row>
    <row r="20" spans="1:9" x14ac:dyDescent="0.25">
      <c r="A20" s="69">
        <v>31</v>
      </c>
      <c r="B20" s="72">
        <v>0</v>
      </c>
      <c r="C20" s="72">
        <v>0</v>
      </c>
      <c r="D20" s="72">
        <v>0</v>
      </c>
      <c r="E20" s="72">
        <v>0</v>
      </c>
      <c r="I20" s="34"/>
    </row>
    <row r="21" spans="1:9" x14ac:dyDescent="0.25">
      <c r="A21" s="69">
        <v>32</v>
      </c>
      <c r="B21" s="72">
        <v>0</v>
      </c>
      <c r="C21" s="72">
        <v>0</v>
      </c>
      <c r="D21" s="72">
        <v>0</v>
      </c>
      <c r="E21" s="72">
        <v>0</v>
      </c>
      <c r="I21" s="34"/>
    </row>
    <row r="22" spans="1:9" x14ac:dyDescent="0.25">
      <c r="A22" s="69">
        <v>33</v>
      </c>
      <c r="B22" s="72">
        <v>0</v>
      </c>
      <c r="C22" s="72">
        <v>0</v>
      </c>
      <c r="D22" s="72">
        <v>0</v>
      </c>
      <c r="E22" s="72">
        <v>0</v>
      </c>
      <c r="I22" s="34"/>
    </row>
    <row r="23" spans="1:9" x14ac:dyDescent="0.25">
      <c r="A23" s="69">
        <v>34</v>
      </c>
      <c r="B23" s="72">
        <v>0</v>
      </c>
      <c r="C23" s="72">
        <v>0</v>
      </c>
      <c r="D23" s="72">
        <v>0</v>
      </c>
      <c r="E23" s="72">
        <v>0</v>
      </c>
      <c r="I23" s="34"/>
    </row>
    <row r="24" spans="1:9" x14ac:dyDescent="0.25">
      <c r="A24" s="69">
        <v>35</v>
      </c>
      <c r="B24" s="72">
        <v>0</v>
      </c>
      <c r="C24" s="72">
        <v>0</v>
      </c>
      <c r="D24" s="72">
        <v>0</v>
      </c>
      <c r="E24" s="72">
        <v>0</v>
      </c>
      <c r="I24" s="34"/>
    </row>
    <row r="25" spans="1:9" x14ac:dyDescent="0.25">
      <c r="A25" s="69">
        <v>36</v>
      </c>
      <c r="B25" s="72">
        <v>0</v>
      </c>
      <c r="C25" s="72">
        <v>0</v>
      </c>
      <c r="D25" s="72">
        <v>0</v>
      </c>
      <c r="E25" s="72">
        <v>0</v>
      </c>
      <c r="I25" s="34"/>
    </row>
    <row r="26" spans="1:9" x14ac:dyDescent="0.25">
      <c r="A26" s="69">
        <v>37</v>
      </c>
      <c r="B26" s="72">
        <v>0</v>
      </c>
      <c r="C26" s="72">
        <v>0</v>
      </c>
      <c r="D26" s="72">
        <v>0</v>
      </c>
      <c r="E26" s="72">
        <v>0</v>
      </c>
      <c r="I26" s="34"/>
    </row>
    <row r="27" spans="1:9" x14ac:dyDescent="0.25">
      <c r="A27" s="69">
        <v>38</v>
      </c>
      <c r="B27" s="72">
        <v>0</v>
      </c>
      <c r="C27" s="72">
        <v>0</v>
      </c>
      <c r="D27" s="72">
        <v>0</v>
      </c>
      <c r="E27" s="72">
        <v>0</v>
      </c>
      <c r="I27" s="34"/>
    </row>
    <row r="28" spans="1:9" x14ac:dyDescent="0.25">
      <c r="A28" s="69">
        <v>39</v>
      </c>
      <c r="B28" s="72">
        <v>0</v>
      </c>
      <c r="C28" s="72">
        <v>0</v>
      </c>
      <c r="D28" s="72">
        <v>0</v>
      </c>
      <c r="E28" s="72">
        <v>0</v>
      </c>
      <c r="I28" s="34"/>
    </row>
    <row r="29" spans="1:9" x14ac:dyDescent="0.25">
      <c r="A29" s="69">
        <v>40</v>
      </c>
      <c r="B29" s="72">
        <v>0</v>
      </c>
      <c r="C29" s="72">
        <v>0</v>
      </c>
      <c r="D29" s="72">
        <v>0</v>
      </c>
      <c r="E29" s="72">
        <v>0</v>
      </c>
      <c r="I29" s="34"/>
    </row>
    <row r="30" spans="1:9" x14ac:dyDescent="0.25">
      <c r="A30" s="69">
        <v>41</v>
      </c>
      <c r="B30" s="72">
        <v>0</v>
      </c>
      <c r="C30" s="72">
        <v>0</v>
      </c>
      <c r="D30" s="72">
        <v>0</v>
      </c>
      <c r="E30" s="72">
        <v>0</v>
      </c>
      <c r="I30" s="34"/>
    </row>
    <row r="31" spans="1:9" x14ac:dyDescent="0.25">
      <c r="A31" s="69">
        <v>42</v>
      </c>
      <c r="B31" s="72">
        <v>0</v>
      </c>
      <c r="C31" s="72">
        <v>0</v>
      </c>
      <c r="D31" s="72">
        <v>0</v>
      </c>
      <c r="E31" s="72">
        <v>0</v>
      </c>
    </row>
    <row r="32" spans="1:9" x14ac:dyDescent="0.25">
      <c r="A32" s="69">
        <v>43</v>
      </c>
      <c r="B32" s="72">
        <v>0</v>
      </c>
      <c r="C32" s="72">
        <v>0</v>
      </c>
      <c r="D32" s="72">
        <v>0</v>
      </c>
      <c r="E32" s="72">
        <v>0</v>
      </c>
    </row>
    <row r="33" spans="1:5" x14ac:dyDescent="0.25">
      <c r="A33" s="69">
        <v>44</v>
      </c>
      <c r="B33" s="72">
        <v>0</v>
      </c>
      <c r="C33" s="72">
        <v>0</v>
      </c>
      <c r="D33" s="72">
        <v>0</v>
      </c>
      <c r="E33" s="72">
        <v>0</v>
      </c>
    </row>
    <row r="34" spans="1:5" x14ac:dyDescent="0.25">
      <c r="A34" s="69">
        <v>45</v>
      </c>
      <c r="B34" s="72">
        <v>0</v>
      </c>
      <c r="C34" s="72">
        <v>0</v>
      </c>
      <c r="D34" s="72">
        <v>0.19159999999999999</v>
      </c>
      <c r="E34" s="72">
        <v>0.15</v>
      </c>
    </row>
    <row r="35" spans="1:5" x14ac:dyDescent="0.25">
      <c r="A35" s="69">
        <v>46</v>
      </c>
      <c r="B35" s="72">
        <v>0</v>
      </c>
      <c r="C35" s="72">
        <v>0</v>
      </c>
      <c r="D35" s="72">
        <v>0.19159999999999999</v>
      </c>
      <c r="E35" s="72">
        <v>0.15</v>
      </c>
    </row>
    <row r="36" spans="1:5" x14ac:dyDescent="0.25">
      <c r="A36" s="69">
        <v>47</v>
      </c>
      <c r="B36" s="72">
        <v>0</v>
      </c>
      <c r="C36" s="72">
        <v>0</v>
      </c>
      <c r="D36" s="72">
        <v>0.19159999999999999</v>
      </c>
      <c r="E36" s="72">
        <v>0.15</v>
      </c>
    </row>
    <row r="37" spans="1:5" x14ac:dyDescent="0.25">
      <c r="A37" s="69">
        <v>48</v>
      </c>
      <c r="B37" s="72">
        <v>0</v>
      </c>
      <c r="C37" s="72">
        <v>0</v>
      </c>
      <c r="D37" s="72">
        <v>0.19159999999999999</v>
      </c>
      <c r="E37" s="72">
        <v>0.15</v>
      </c>
    </row>
    <row r="38" spans="1:5" x14ac:dyDescent="0.25">
      <c r="A38" s="69">
        <v>49</v>
      </c>
      <c r="B38" s="72">
        <v>0</v>
      </c>
      <c r="C38" s="72">
        <v>0</v>
      </c>
      <c r="D38" s="72">
        <v>0.19159999999999999</v>
      </c>
      <c r="E38" s="72">
        <v>0.15</v>
      </c>
    </row>
    <row r="39" spans="1:5" x14ac:dyDescent="0.25">
      <c r="A39" s="69">
        <v>50</v>
      </c>
      <c r="B39" s="72">
        <v>0</v>
      </c>
      <c r="C39" s="72">
        <v>0</v>
      </c>
      <c r="D39" s="72">
        <v>0.19159999999999999</v>
      </c>
      <c r="E39" s="72">
        <v>0.15</v>
      </c>
    </row>
    <row r="40" spans="1:5" x14ac:dyDescent="0.25">
      <c r="A40" s="69">
        <v>51</v>
      </c>
      <c r="B40" s="72">
        <v>0</v>
      </c>
      <c r="C40" s="72">
        <v>0</v>
      </c>
      <c r="D40" s="72">
        <v>0.19159999999999999</v>
      </c>
      <c r="E40" s="72">
        <v>0.15</v>
      </c>
    </row>
    <row r="41" spans="1:5" x14ac:dyDescent="0.25">
      <c r="A41" s="69">
        <v>52</v>
      </c>
      <c r="B41" s="72">
        <v>0</v>
      </c>
      <c r="C41" s="72">
        <v>0</v>
      </c>
      <c r="D41" s="72">
        <v>0.19159999999999999</v>
      </c>
      <c r="E41" s="72">
        <v>0.15</v>
      </c>
    </row>
    <row r="42" spans="1:5" x14ac:dyDescent="0.25">
      <c r="A42" s="69">
        <v>53</v>
      </c>
      <c r="B42" s="72">
        <v>0</v>
      </c>
      <c r="C42" s="72">
        <v>0</v>
      </c>
      <c r="D42" s="72">
        <v>0.19159999999999999</v>
      </c>
      <c r="E42" s="72">
        <v>0.15</v>
      </c>
    </row>
    <row r="43" spans="1:5" x14ac:dyDescent="0.25">
      <c r="A43" s="69">
        <v>54</v>
      </c>
      <c r="B43" s="72">
        <v>0</v>
      </c>
      <c r="C43" s="72">
        <v>0</v>
      </c>
      <c r="D43" s="72">
        <v>0.26590000000000003</v>
      </c>
      <c r="E43" s="72">
        <v>0.1002</v>
      </c>
    </row>
    <row r="44" spans="1:5" x14ac:dyDescent="0.25">
      <c r="A44" s="69">
        <v>55</v>
      </c>
      <c r="B44" s="72">
        <v>0.1857</v>
      </c>
      <c r="C44" s="72">
        <v>0.18590000000000001</v>
      </c>
      <c r="D44" s="72">
        <v>0.26590000000000003</v>
      </c>
      <c r="E44" s="72">
        <v>0.1002</v>
      </c>
    </row>
    <row r="45" spans="1:5" x14ac:dyDescent="0.25">
      <c r="A45" s="69">
        <v>56</v>
      </c>
      <c r="B45" s="72">
        <v>0.1724</v>
      </c>
      <c r="C45" s="72">
        <v>0.16819999999999999</v>
      </c>
      <c r="D45" s="72">
        <v>0.31909999999999999</v>
      </c>
      <c r="E45" s="72">
        <v>0.30049999999999999</v>
      </c>
    </row>
    <row r="46" spans="1:5" x14ac:dyDescent="0.25">
      <c r="A46" s="69">
        <v>57</v>
      </c>
      <c r="B46" s="72">
        <v>0.17030000000000001</v>
      </c>
      <c r="C46" s="72">
        <v>0.17030000000000001</v>
      </c>
      <c r="D46" s="72">
        <v>0.31909999999999999</v>
      </c>
      <c r="E46" s="72">
        <v>0.30049999999999999</v>
      </c>
    </row>
    <row r="47" spans="1:5" x14ac:dyDescent="0.25">
      <c r="A47" s="69">
        <v>58</v>
      </c>
      <c r="B47" s="72">
        <v>0.17280000000000001</v>
      </c>
      <c r="C47" s="72">
        <v>0.17380000000000001</v>
      </c>
      <c r="D47" s="72">
        <v>0.31909999999999999</v>
      </c>
      <c r="E47" s="72">
        <v>0.35049999999999998</v>
      </c>
    </row>
    <row r="48" spans="1:5" x14ac:dyDescent="0.25">
      <c r="A48" s="69">
        <v>59</v>
      </c>
      <c r="B48" s="72">
        <v>0.21679999999999999</v>
      </c>
      <c r="C48" s="72">
        <v>0.21360000000000001</v>
      </c>
      <c r="D48" s="72">
        <v>0.30869999999999997</v>
      </c>
      <c r="E48" s="72">
        <v>0.35770000000000002</v>
      </c>
    </row>
    <row r="49" spans="1:5" x14ac:dyDescent="0.25">
      <c r="A49" s="69">
        <v>60</v>
      </c>
      <c r="B49" s="72">
        <v>0.14419999999999999</v>
      </c>
      <c r="C49" s="72">
        <v>0.17050000000000001</v>
      </c>
      <c r="D49" s="72">
        <v>0.30869999999999997</v>
      </c>
      <c r="E49" s="72">
        <v>0.35770000000000002</v>
      </c>
    </row>
    <row r="50" spans="1:5" x14ac:dyDescent="0.25">
      <c r="A50" s="69">
        <v>61</v>
      </c>
      <c r="B50" s="72">
        <v>0.28610000000000002</v>
      </c>
      <c r="C50" s="72">
        <v>0.2999</v>
      </c>
      <c r="D50" s="72">
        <v>0.28810000000000002</v>
      </c>
      <c r="E50" s="72">
        <v>0.30659999999999998</v>
      </c>
    </row>
    <row r="51" spans="1:5" x14ac:dyDescent="0.25">
      <c r="A51" s="69">
        <v>62</v>
      </c>
      <c r="B51" s="72">
        <v>0</v>
      </c>
      <c r="C51" s="72">
        <v>0</v>
      </c>
      <c r="D51" s="72">
        <v>0.51449999999999996</v>
      </c>
      <c r="E51" s="72">
        <v>0.61319999999999997</v>
      </c>
    </row>
    <row r="52" spans="1:5" x14ac:dyDescent="0.25">
      <c r="A52" s="69">
        <v>63</v>
      </c>
      <c r="B52" s="72">
        <v>0</v>
      </c>
      <c r="C52" s="72">
        <v>0</v>
      </c>
      <c r="D52" s="72">
        <v>0.25729999999999997</v>
      </c>
      <c r="E52" s="72">
        <v>0.2555</v>
      </c>
    </row>
    <row r="53" spans="1:5" x14ac:dyDescent="0.25">
      <c r="A53" s="69">
        <v>64</v>
      </c>
      <c r="B53" s="72">
        <v>0</v>
      </c>
      <c r="C53" s="72">
        <v>0</v>
      </c>
      <c r="D53" s="72">
        <v>0.21390000000000001</v>
      </c>
      <c r="E53" s="72">
        <v>0.2223</v>
      </c>
    </row>
    <row r="54" spans="1:5" x14ac:dyDescent="0.25">
      <c r="A54" s="69">
        <v>65</v>
      </c>
      <c r="B54" s="72">
        <v>0</v>
      </c>
      <c r="C54" s="72">
        <v>0</v>
      </c>
      <c r="D54" s="72">
        <v>0.21390000000000001</v>
      </c>
      <c r="E54" s="72">
        <v>0.2223</v>
      </c>
    </row>
    <row r="55" spans="1:5" x14ac:dyDescent="0.25">
      <c r="A55" s="69">
        <v>66</v>
      </c>
      <c r="B55" s="72">
        <v>0</v>
      </c>
      <c r="C55" s="72">
        <v>0</v>
      </c>
      <c r="D55" s="72">
        <v>0.21390000000000001</v>
      </c>
      <c r="E55" s="72">
        <v>0.27789999999999998</v>
      </c>
    </row>
    <row r="56" spans="1:5" x14ac:dyDescent="0.25">
      <c r="A56" s="69">
        <v>67</v>
      </c>
      <c r="B56" s="72">
        <v>0</v>
      </c>
      <c r="C56" s="72">
        <v>0</v>
      </c>
      <c r="D56" s="72">
        <v>0.1925</v>
      </c>
      <c r="E56" s="72">
        <v>0.2223</v>
      </c>
    </row>
    <row r="57" spans="1:5" x14ac:dyDescent="0.25">
      <c r="A57" s="69">
        <v>68</v>
      </c>
      <c r="B57" s="72">
        <v>0</v>
      </c>
      <c r="C57" s="72">
        <v>0</v>
      </c>
      <c r="D57" s="72">
        <v>0.1925</v>
      </c>
      <c r="E57" s="72">
        <v>0.2223</v>
      </c>
    </row>
    <row r="58" spans="1:5" x14ac:dyDescent="0.25">
      <c r="A58" s="69">
        <v>69</v>
      </c>
      <c r="B58" s="72">
        <v>0</v>
      </c>
      <c r="C58" s="72">
        <v>0</v>
      </c>
      <c r="D58" s="72">
        <v>0.19339999999999999</v>
      </c>
      <c r="E58" s="72">
        <v>0.22789999999999999</v>
      </c>
    </row>
    <row r="59" spans="1:5" x14ac:dyDescent="0.25">
      <c r="A59" s="69">
        <v>70</v>
      </c>
      <c r="B59" s="72">
        <v>0</v>
      </c>
      <c r="C59" s="72">
        <v>0</v>
      </c>
      <c r="D59" s="72">
        <v>0.19350000000000001</v>
      </c>
      <c r="E59" s="72">
        <v>0.21779999999999999</v>
      </c>
    </row>
    <row r="60" spans="1:5" x14ac:dyDescent="0.25">
      <c r="A60" s="69">
        <v>71</v>
      </c>
      <c r="B60" s="72">
        <v>0</v>
      </c>
      <c r="C60" s="72">
        <v>0</v>
      </c>
      <c r="D60" s="72">
        <v>0.19350000000000001</v>
      </c>
      <c r="E60" s="72">
        <v>0.21779999999999999</v>
      </c>
    </row>
    <row r="61" spans="1:5" x14ac:dyDescent="0.25">
      <c r="A61" s="69">
        <v>72</v>
      </c>
      <c r="B61" s="72">
        <v>0</v>
      </c>
      <c r="C61" s="72">
        <v>0</v>
      </c>
      <c r="D61" s="72">
        <v>0.19350000000000001</v>
      </c>
      <c r="E61" s="72">
        <v>0.21779999999999999</v>
      </c>
    </row>
    <row r="62" spans="1:5" x14ac:dyDescent="0.25">
      <c r="A62" s="69">
        <v>73</v>
      </c>
      <c r="B62" s="72">
        <v>0</v>
      </c>
      <c r="C62" s="72">
        <v>0</v>
      </c>
      <c r="D62" s="72">
        <v>0.19350000000000001</v>
      </c>
      <c r="E62" s="72">
        <v>0.21779999999999999</v>
      </c>
    </row>
    <row r="63" spans="1:5" x14ac:dyDescent="0.25">
      <c r="A63" s="70">
        <v>74</v>
      </c>
      <c r="B63" s="73">
        <v>0</v>
      </c>
      <c r="C63" s="73">
        <v>0</v>
      </c>
      <c r="D63" s="73">
        <v>1</v>
      </c>
      <c r="E63" s="73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J24" sqref="J24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09" t="s">
        <v>121</v>
      </c>
      <c r="C4" s="109"/>
    </row>
    <row r="5" spans="1:3" x14ac:dyDescent="0.25">
      <c r="A5" s="10"/>
      <c r="B5" s="55" t="s">
        <v>118</v>
      </c>
      <c r="C5" s="55" t="s">
        <v>119</v>
      </c>
    </row>
    <row r="6" spans="1:3" x14ac:dyDescent="0.25">
      <c r="A6" s="55" t="s">
        <v>117</v>
      </c>
      <c r="B6" s="54" t="s">
        <v>136</v>
      </c>
      <c r="C6" s="54" t="s">
        <v>137</v>
      </c>
    </row>
    <row r="7" spans="1:3" ht="120" customHeight="1" x14ac:dyDescent="0.25">
      <c r="A7" s="60" t="s">
        <v>65</v>
      </c>
      <c r="B7" s="118" t="s">
        <v>138</v>
      </c>
      <c r="C7" s="114"/>
    </row>
    <row r="8" spans="1:3" ht="48" customHeight="1" x14ac:dyDescent="0.25">
      <c r="A8" s="60" t="s">
        <v>142</v>
      </c>
      <c r="B8" s="117" t="s">
        <v>144</v>
      </c>
      <c r="C8" s="117"/>
    </row>
    <row r="9" spans="1:3" ht="70.5" customHeight="1" x14ac:dyDescent="0.25">
      <c r="A9" s="64" t="s">
        <v>143</v>
      </c>
      <c r="B9" s="119" t="s">
        <v>145</v>
      </c>
      <c r="C9" s="119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E58" sqref="E58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158</v>
      </c>
    </row>
    <row r="5" spans="1:7" ht="33" customHeight="1" x14ac:dyDescent="0.25">
      <c r="A5" s="116" t="s">
        <v>146</v>
      </c>
      <c r="B5" s="115" t="s">
        <v>147</v>
      </c>
      <c r="C5" s="115"/>
      <c r="D5" s="115" t="s">
        <v>148</v>
      </c>
      <c r="E5" s="115"/>
      <c r="F5" s="115" t="s">
        <v>149</v>
      </c>
      <c r="G5" s="115"/>
    </row>
    <row r="6" spans="1:7" x14ac:dyDescent="0.25">
      <c r="A6" s="116"/>
      <c r="B6" s="65" t="s">
        <v>150</v>
      </c>
      <c r="C6" s="65" t="s">
        <v>151</v>
      </c>
      <c r="D6" s="65" t="s">
        <v>150</v>
      </c>
      <c r="E6" s="65" t="s">
        <v>151</v>
      </c>
      <c r="F6" s="65" t="s">
        <v>150</v>
      </c>
      <c r="G6" s="65" t="s">
        <v>151</v>
      </c>
    </row>
    <row r="7" spans="1:7" x14ac:dyDescent="0.25">
      <c r="A7" s="66" t="s">
        <v>53</v>
      </c>
      <c r="B7" s="67" t="s">
        <v>152</v>
      </c>
      <c r="C7" s="67" t="s">
        <v>153</v>
      </c>
      <c r="D7" s="67" t="s">
        <v>154</v>
      </c>
      <c r="E7" s="67" t="s">
        <v>155</v>
      </c>
      <c r="F7" s="67" t="s">
        <v>157</v>
      </c>
      <c r="G7" s="67" t="s">
        <v>156</v>
      </c>
    </row>
    <row r="8" spans="1:7" x14ac:dyDescent="0.25">
      <c r="A8" s="68">
        <v>19</v>
      </c>
      <c r="B8" s="71">
        <v>0.22900000000000001</v>
      </c>
      <c r="C8" s="71">
        <v>0.22869999999999999</v>
      </c>
      <c r="D8" s="71">
        <v>6.2199999999999998E-2</v>
      </c>
      <c r="E8" s="71">
        <v>0.10539999999999999</v>
      </c>
      <c r="F8" s="71">
        <v>0</v>
      </c>
      <c r="G8" s="71">
        <v>0</v>
      </c>
    </row>
    <row r="9" spans="1:7" x14ac:dyDescent="0.25">
      <c r="A9" s="69">
        <v>20</v>
      </c>
      <c r="B9" s="72">
        <v>0.22900000000000001</v>
      </c>
      <c r="C9" s="72">
        <v>0.22869999999999999</v>
      </c>
      <c r="D9" s="72">
        <v>6.2199999999999998E-2</v>
      </c>
      <c r="E9" s="72">
        <v>0.10539999999999999</v>
      </c>
      <c r="F9" s="72">
        <v>0</v>
      </c>
      <c r="G9" s="72">
        <v>0</v>
      </c>
    </row>
    <row r="10" spans="1:7" x14ac:dyDescent="0.25">
      <c r="A10" s="69">
        <v>21</v>
      </c>
      <c r="B10" s="72">
        <v>0.22900000000000001</v>
      </c>
      <c r="C10" s="72">
        <v>0.22869999999999999</v>
      </c>
      <c r="D10" s="72">
        <v>6.2199999999999998E-2</v>
      </c>
      <c r="E10" s="72">
        <v>0.10539999999999999</v>
      </c>
      <c r="F10" s="72">
        <v>0</v>
      </c>
      <c r="G10" s="72">
        <v>0</v>
      </c>
    </row>
    <row r="11" spans="1:7" x14ac:dyDescent="0.25">
      <c r="A11" s="69">
        <v>22</v>
      </c>
      <c r="B11" s="72">
        <v>0.22900000000000001</v>
      </c>
      <c r="C11" s="72">
        <v>0.22869999999999999</v>
      </c>
      <c r="D11" s="72">
        <v>6.2199999999999998E-2</v>
      </c>
      <c r="E11" s="72">
        <v>0.10539999999999999</v>
      </c>
      <c r="F11" s="72">
        <v>0</v>
      </c>
      <c r="G11" s="72">
        <v>0</v>
      </c>
    </row>
    <row r="12" spans="1:7" x14ac:dyDescent="0.25">
      <c r="A12" s="69">
        <v>23</v>
      </c>
      <c r="B12" s="72">
        <v>0.14849999999999999</v>
      </c>
      <c r="C12" s="72">
        <v>0.1341</v>
      </c>
      <c r="D12" s="72">
        <v>5.7000000000000002E-2</v>
      </c>
      <c r="E12" s="72">
        <v>7.4700000000000003E-2</v>
      </c>
      <c r="F12" s="72">
        <v>2.5700000000000001E-2</v>
      </c>
      <c r="G12" s="72">
        <v>5.0200000000000002E-2</v>
      </c>
    </row>
    <row r="13" spans="1:7" x14ac:dyDescent="0.25">
      <c r="A13" s="69">
        <v>24</v>
      </c>
      <c r="B13" s="72">
        <v>0.14849999999999999</v>
      </c>
      <c r="C13" s="72">
        <v>0.1341</v>
      </c>
      <c r="D13" s="72">
        <v>5.7000000000000002E-2</v>
      </c>
      <c r="E13" s="72">
        <v>7.4700000000000003E-2</v>
      </c>
      <c r="F13" s="72">
        <v>2.5700000000000001E-2</v>
      </c>
      <c r="G13" s="72">
        <v>5.0200000000000002E-2</v>
      </c>
    </row>
    <row r="14" spans="1:7" x14ac:dyDescent="0.25">
      <c r="A14" s="69">
        <v>25</v>
      </c>
      <c r="B14" s="72">
        <v>0.14849999999999999</v>
      </c>
      <c r="C14" s="72">
        <v>0.1341</v>
      </c>
      <c r="D14" s="72">
        <v>5.7000000000000002E-2</v>
      </c>
      <c r="E14" s="72">
        <v>7.4700000000000003E-2</v>
      </c>
      <c r="F14" s="72">
        <v>2.5700000000000001E-2</v>
      </c>
      <c r="G14" s="72">
        <v>5.0200000000000002E-2</v>
      </c>
    </row>
    <row r="15" spans="1:7" x14ac:dyDescent="0.25">
      <c r="A15" s="69">
        <v>26</v>
      </c>
      <c r="B15" s="72">
        <v>0.14849999999999999</v>
      </c>
      <c r="C15" s="72">
        <v>0.1341</v>
      </c>
      <c r="D15" s="72">
        <v>5.7000000000000002E-2</v>
      </c>
      <c r="E15" s="72">
        <v>7.4700000000000003E-2</v>
      </c>
      <c r="F15" s="72">
        <v>2.5700000000000001E-2</v>
      </c>
      <c r="G15" s="72">
        <v>5.0200000000000002E-2</v>
      </c>
    </row>
    <row r="16" spans="1:7" x14ac:dyDescent="0.25">
      <c r="A16" s="69">
        <v>27</v>
      </c>
      <c r="B16" s="72">
        <v>0.14849999999999999</v>
      </c>
      <c r="C16" s="72">
        <v>0.1341</v>
      </c>
      <c r="D16" s="72">
        <v>5.7000000000000002E-2</v>
      </c>
      <c r="E16" s="72">
        <v>7.4700000000000003E-2</v>
      </c>
      <c r="F16" s="72">
        <v>2.5700000000000001E-2</v>
      </c>
      <c r="G16" s="72">
        <v>5.0200000000000002E-2</v>
      </c>
    </row>
    <row r="17" spans="1:7" x14ac:dyDescent="0.25">
      <c r="A17" s="69">
        <v>28</v>
      </c>
      <c r="B17" s="72">
        <v>0.12740000000000001</v>
      </c>
      <c r="C17" s="72">
        <v>0.1381</v>
      </c>
      <c r="D17" s="72">
        <v>3.3700000000000001E-2</v>
      </c>
      <c r="E17" s="72">
        <v>6.0499999999999998E-2</v>
      </c>
      <c r="F17" s="72">
        <v>2.5700000000000001E-2</v>
      </c>
      <c r="G17" s="72">
        <v>4.02E-2</v>
      </c>
    </row>
    <row r="18" spans="1:7" x14ac:dyDescent="0.25">
      <c r="A18" s="69">
        <v>29</v>
      </c>
      <c r="B18" s="72">
        <v>0.12740000000000001</v>
      </c>
      <c r="C18" s="72">
        <v>0.1381</v>
      </c>
      <c r="D18" s="72">
        <v>3.3700000000000001E-2</v>
      </c>
      <c r="E18" s="72">
        <v>6.0499999999999998E-2</v>
      </c>
      <c r="F18" s="72">
        <v>2.5700000000000001E-2</v>
      </c>
      <c r="G18" s="72">
        <v>4.02E-2</v>
      </c>
    </row>
    <row r="19" spans="1:7" x14ac:dyDescent="0.25">
      <c r="A19" s="69">
        <v>30</v>
      </c>
      <c r="B19" s="72">
        <v>0.12740000000000001</v>
      </c>
      <c r="C19" s="72">
        <v>0.1381</v>
      </c>
      <c r="D19" s="72">
        <v>3.3700000000000001E-2</v>
      </c>
      <c r="E19" s="72">
        <v>6.0499999999999998E-2</v>
      </c>
      <c r="F19" s="72">
        <v>2.5700000000000001E-2</v>
      </c>
      <c r="G19" s="72">
        <v>4.02E-2</v>
      </c>
    </row>
    <row r="20" spans="1:7" x14ac:dyDescent="0.25">
      <c r="A20" s="69">
        <v>31</v>
      </c>
      <c r="B20" s="72">
        <v>0.12740000000000001</v>
      </c>
      <c r="C20" s="72">
        <v>0.1381</v>
      </c>
      <c r="D20" s="72">
        <v>3.3700000000000001E-2</v>
      </c>
      <c r="E20" s="72">
        <v>6.0499999999999998E-2</v>
      </c>
      <c r="F20" s="72">
        <v>2.5700000000000001E-2</v>
      </c>
      <c r="G20" s="72">
        <v>4.02E-2</v>
      </c>
    </row>
    <row r="21" spans="1:7" x14ac:dyDescent="0.25">
      <c r="A21" s="69">
        <v>32</v>
      </c>
      <c r="B21" s="72">
        <v>0.12740000000000001</v>
      </c>
      <c r="C21" s="72">
        <v>0.1381</v>
      </c>
      <c r="D21" s="72">
        <v>3.3700000000000001E-2</v>
      </c>
      <c r="E21" s="72">
        <v>6.0499999999999998E-2</v>
      </c>
      <c r="F21" s="72">
        <v>2.5700000000000001E-2</v>
      </c>
      <c r="G21" s="72">
        <v>4.02E-2</v>
      </c>
    </row>
    <row r="22" spans="1:7" x14ac:dyDescent="0.25">
      <c r="A22" s="69">
        <v>33</v>
      </c>
      <c r="B22" s="72">
        <v>0.13389999999999999</v>
      </c>
      <c r="C22" s="72">
        <v>0.14219999999999999</v>
      </c>
      <c r="D22" s="72">
        <v>3.2099999999999997E-2</v>
      </c>
      <c r="E22" s="72">
        <v>5.5300000000000002E-2</v>
      </c>
      <c r="F22" s="72">
        <v>1.4999999999999999E-2</v>
      </c>
      <c r="G22" s="72">
        <v>2.8500000000000001E-2</v>
      </c>
    </row>
    <row r="23" spans="1:7" x14ac:dyDescent="0.25">
      <c r="A23" s="69">
        <v>34</v>
      </c>
      <c r="B23" s="72">
        <v>0.13389999999999999</v>
      </c>
      <c r="C23" s="72">
        <v>0.14219999999999999</v>
      </c>
      <c r="D23" s="72">
        <v>3.2099999999999997E-2</v>
      </c>
      <c r="E23" s="72">
        <v>5.5300000000000002E-2</v>
      </c>
      <c r="F23" s="72">
        <v>1.4999999999999999E-2</v>
      </c>
      <c r="G23" s="72">
        <v>2.8500000000000001E-2</v>
      </c>
    </row>
    <row r="24" spans="1:7" x14ac:dyDescent="0.25">
      <c r="A24" s="69">
        <v>35</v>
      </c>
      <c r="B24" s="72">
        <v>0.13389999999999999</v>
      </c>
      <c r="C24" s="72">
        <v>0.14219999999999999</v>
      </c>
      <c r="D24" s="72">
        <v>3.2099999999999997E-2</v>
      </c>
      <c r="E24" s="72">
        <v>5.5300000000000002E-2</v>
      </c>
      <c r="F24" s="72">
        <v>1.4999999999999999E-2</v>
      </c>
      <c r="G24" s="72">
        <v>2.8500000000000001E-2</v>
      </c>
    </row>
    <row r="25" spans="1:7" x14ac:dyDescent="0.25">
      <c r="A25" s="69">
        <v>36</v>
      </c>
      <c r="B25" s="72">
        <v>0.13389999999999999</v>
      </c>
      <c r="C25" s="72">
        <v>0.14219999999999999</v>
      </c>
      <c r="D25" s="72">
        <v>3.2099999999999997E-2</v>
      </c>
      <c r="E25" s="72">
        <v>5.5300000000000002E-2</v>
      </c>
      <c r="F25" s="72">
        <v>1.4999999999999999E-2</v>
      </c>
      <c r="G25" s="72">
        <v>2.8500000000000001E-2</v>
      </c>
    </row>
    <row r="26" spans="1:7" x14ac:dyDescent="0.25">
      <c r="A26" s="69">
        <v>37</v>
      </c>
      <c r="B26" s="72">
        <v>0.13389999999999999</v>
      </c>
      <c r="C26" s="72">
        <v>0.14000000000000001</v>
      </c>
      <c r="D26" s="72">
        <v>3.2099999999999997E-2</v>
      </c>
      <c r="E26" s="72">
        <v>5.5300000000000002E-2</v>
      </c>
      <c r="F26" s="72">
        <v>1.4999999999999999E-2</v>
      </c>
      <c r="G26" s="72">
        <v>2.8500000000000001E-2</v>
      </c>
    </row>
    <row r="27" spans="1:7" x14ac:dyDescent="0.25">
      <c r="A27" s="69">
        <v>38</v>
      </c>
      <c r="B27" s="72">
        <v>0.1449</v>
      </c>
      <c r="C27" s="72">
        <v>0.13200000000000001</v>
      </c>
      <c r="D27" s="72">
        <v>3.9699999999999999E-2</v>
      </c>
      <c r="E27" s="72">
        <v>4.87E-2</v>
      </c>
      <c r="F27" s="72">
        <v>1.34E-2</v>
      </c>
      <c r="G27" s="72">
        <v>1.6E-2</v>
      </c>
    </row>
    <row r="28" spans="1:7" x14ac:dyDescent="0.25">
      <c r="A28" s="69">
        <v>39</v>
      </c>
      <c r="B28" s="72">
        <v>0.1449</v>
      </c>
      <c r="C28" s="72">
        <v>0.1244</v>
      </c>
      <c r="D28" s="72">
        <v>3.9699999999999999E-2</v>
      </c>
      <c r="E28" s="72">
        <v>4.87E-2</v>
      </c>
      <c r="F28" s="72">
        <v>1.34E-2</v>
      </c>
      <c r="G28" s="72">
        <v>1.6E-2</v>
      </c>
    </row>
    <row r="29" spans="1:7" x14ac:dyDescent="0.25">
      <c r="A29" s="69">
        <v>40</v>
      </c>
      <c r="B29" s="72">
        <v>0.1449</v>
      </c>
      <c r="C29" s="72">
        <v>0.1179</v>
      </c>
      <c r="D29" s="72">
        <v>3.9699999999999999E-2</v>
      </c>
      <c r="E29" s="72">
        <v>4.87E-2</v>
      </c>
      <c r="F29" s="72">
        <v>1.34E-2</v>
      </c>
      <c r="G29" s="72">
        <v>1.6E-2</v>
      </c>
    </row>
    <row r="30" spans="1:7" x14ac:dyDescent="0.25">
      <c r="A30" s="69">
        <v>41</v>
      </c>
      <c r="B30" s="72">
        <v>0.1449</v>
      </c>
      <c r="C30" s="72">
        <v>0.1179</v>
      </c>
      <c r="D30" s="72">
        <v>3.9699999999999999E-2</v>
      </c>
      <c r="E30" s="72">
        <v>4.87E-2</v>
      </c>
      <c r="F30" s="72">
        <v>1.34E-2</v>
      </c>
      <c r="G30" s="72">
        <v>1.6E-2</v>
      </c>
    </row>
    <row r="31" spans="1:7" x14ac:dyDescent="0.25">
      <c r="A31" s="69">
        <v>42</v>
      </c>
      <c r="B31" s="72">
        <v>0.1449</v>
      </c>
      <c r="C31" s="72">
        <v>0.1179</v>
      </c>
      <c r="D31" s="72">
        <v>3.9699999999999999E-2</v>
      </c>
      <c r="E31" s="72">
        <v>4.87E-2</v>
      </c>
      <c r="F31" s="72">
        <v>1.34E-2</v>
      </c>
      <c r="G31" s="72">
        <v>1.6E-2</v>
      </c>
    </row>
    <row r="32" spans="1:7" x14ac:dyDescent="0.25">
      <c r="A32" s="69">
        <v>43</v>
      </c>
      <c r="B32" s="72">
        <v>0.14419999999999999</v>
      </c>
      <c r="C32" s="72">
        <v>0.1154</v>
      </c>
      <c r="D32" s="72">
        <v>4.53E-2</v>
      </c>
      <c r="E32" s="72">
        <v>4.5100000000000001E-2</v>
      </c>
      <c r="F32" s="72">
        <v>1.37E-2</v>
      </c>
      <c r="G32" s="72">
        <v>1.6500000000000001E-2</v>
      </c>
    </row>
    <row r="33" spans="1:7" x14ac:dyDescent="0.25">
      <c r="A33" s="69">
        <v>44</v>
      </c>
      <c r="B33" s="72">
        <v>0.14419999999999999</v>
      </c>
      <c r="C33" s="72">
        <v>0.1154</v>
      </c>
      <c r="D33" s="72">
        <v>4.53E-2</v>
      </c>
      <c r="E33" s="72">
        <v>4.5100000000000001E-2</v>
      </c>
      <c r="F33" s="72">
        <v>1.37E-2</v>
      </c>
      <c r="G33" s="72">
        <v>1.6500000000000001E-2</v>
      </c>
    </row>
    <row r="34" spans="1:7" x14ac:dyDescent="0.25">
      <c r="A34" s="69">
        <v>45</v>
      </c>
      <c r="B34" s="72">
        <v>0.14419999999999999</v>
      </c>
      <c r="C34" s="72">
        <v>0.1154</v>
      </c>
      <c r="D34" s="72">
        <v>4.53E-2</v>
      </c>
      <c r="E34" s="72">
        <v>4.5100000000000001E-2</v>
      </c>
      <c r="F34" s="72">
        <v>1.37E-2</v>
      </c>
      <c r="G34" s="72">
        <v>1.6500000000000001E-2</v>
      </c>
    </row>
    <row r="35" spans="1:7" x14ac:dyDescent="0.25">
      <c r="A35" s="69">
        <v>46</v>
      </c>
      <c r="B35" s="72">
        <v>0.14419999999999999</v>
      </c>
      <c r="C35" s="72">
        <v>0.1154</v>
      </c>
      <c r="D35" s="72">
        <v>4.53E-2</v>
      </c>
      <c r="E35" s="72">
        <v>4.5100000000000001E-2</v>
      </c>
      <c r="F35" s="72">
        <v>1.37E-2</v>
      </c>
      <c r="G35" s="72">
        <v>1.6500000000000001E-2</v>
      </c>
    </row>
    <row r="36" spans="1:7" x14ac:dyDescent="0.25">
      <c r="A36" s="69">
        <v>47</v>
      </c>
      <c r="B36" s="72">
        <v>0.14419999999999999</v>
      </c>
      <c r="C36" s="72">
        <v>0.1154</v>
      </c>
      <c r="D36" s="72">
        <v>4.53E-2</v>
      </c>
      <c r="E36" s="72">
        <v>4.5100000000000001E-2</v>
      </c>
      <c r="F36" s="72">
        <v>1.37E-2</v>
      </c>
      <c r="G36" s="72">
        <v>1.6500000000000001E-2</v>
      </c>
    </row>
    <row r="37" spans="1:7" x14ac:dyDescent="0.25">
      <c r="A37" s="69">
        <v>48</v>
      </c>
      <c r="B37" s="72">
        <v>0.1431</v>
      </c>
      <c r="C37" s="72">
        <v>0.1166</v>
      </c>
      <c r="D37" s="72">
        <v>4.4499999999999998E-2</v>
      </c>
      <c r="E37" s="72">
        <v>4.4299999999999999E-2</v>
      </c>
      <c r="F37" s="72">
        <v>1.9199999999999998E-2</v>
      </c>
      <c r="G37" s="72">
        <v>2.06E-2</v>
      </c>
    </row>
    <row r="38" spans="1:7" x14ac:dyDescent="0.25">
      <c r="A38" s="69">
        <v>49</v>
      </c>
      <c r="B38" s="72">
        <v>0.1431</v>
      </c>
      <c r="C38" s="72">
        <v>0.1166</v>
      </c>
      <c r="D38" s="72">
        <v>4.4499999999999998E-2</v>
      </c>
      <c r="E38" s="72">
        <v>4.4299999999999999E-2</v>
      </c>
      <c r="F38" s="72">
        <v>1.9199999999999998E-2</v>
      </c>
      <c r="G38" s="72">
        <v>2.06E-2</v>
      </c>
    </row>
    <row r="39" spans="1:7" x14ac:dyDescent="0.25">
      <c r="A39" s="69">
        <v>50</v>
      </c>
      <c r="B39" s="72">
        <v>0.1431</v>
      </c>
      <c r="C39" s="72">
        <v>0.1166</v>
      </c>
      <c r="D39" s="72">
        <v>4.4499999999999998E-2</v>
      </c>
      <c r="E39" s="72">
        <v>4.4299999999999999E-2</v>
      </c>
      <c r="F39" s="72">
        <v>1.9199999999999998E-2</v>
      </c>
      <c r="G39" s="72">
        <v>2.06E-2</v>
      </c>
    </row>
    <row r="40" spans="1:7" x14ac:dyDescent="0.25">
      <c r="A40" s="69">
        <v>51</v>
      </c>
      <c r="B40" s="72">
        <v>0.1431</v>
      </c>
      <c r="C40" s="72">
        <v>0.1166</v>
      </c>
      <c r="D40" s="72">
        <v>4.4499999999999998E-2</v>
      </c>
      <c r="E40" s="72">
        <v>4.4299999999999999E-2</v>
      </c>
      <c r="F40" s="72">
        <v>1.9199999999999998E-2</v>
      </c>
      <c r="G40" s="72">
        <v>2.06E-2</v>
      </c>
    </row>
    <row r="41" spans="1:7" x14ac:dyDescent="0.25">
      <c r="A41" s="69">
        <v>52</v>
      </c>
      <c r="B41" s="72">
        <v>0.1431</v>
      </c>
      <c r="C41" s="72">
        <v>0.1166</v>
      </c>
      <c r="D41" s="72">
        <v>4.4499999999999998E-2</v>
      </c>
      <c r="E41" s="72">
        <v>4.4299999999999999E-2</v>
      </c>
      <c r="F41" s="72">
        <v>1.9199999999999998E-2</v>
      </c>
      <c r="G41" s="72">
        <v>2.06E-2</v>
      </c>
    </row>
    <row r="42" spans="1:7" x14ac:dyDescent="0.25">
      <c r="A42" s="69">
        <v>53</v>
      </c>
      <c r="B42" s="72">
        <v>0.14380000000000001</v>
      </c>
      <c r="C42" s="72">
        <v>0.11749999999999999</v>
      </c>
      <c r="D42" s="72">
        <v>4.4299999999999999E-2</v>
      </c>
      <c r="E42" s="72">
        <v>4.3799999999999999E-2</v>
      </c>
      <c r="F42" s="72">
        <v>1.9199999999999998E-2</v>
      </c>
      <c r="G42" s="72">
        <v>2.0799999999999999E-2</v>
      </c>
    </row>
    <row r="43" spans="1:7" x14ac:dyDescent="0.25">
      <c r="A43" s="69">
        <v>54</v>
      </c>
      <c r="B43" s="72">
        <v>0.14380000000000001</v>
      </c>
      <c r="C43" s="72">
        <v>0.11749999999999999</v>
      </c>
      <c r="D43" s="72">
        <v>4.4299999999999999E-2</v>
      </c>
      <c r="E43" s="72">
        <v>4.3799999999999999E-2</v>
      </c>
      <c r="F43" s="72">
        <v>2.2499999999999999E-2</v>
      </c>
      <c r="G43" s="72">
        <v>3.1099999999999999E-2</v>
      </c>
    </row>
    <row r="44" spans="1:7" x14ac:dyDescent="0.25">
      <c r="A44" s="69">
        <v>55</v>
      </c>
      <c r="B44" s="72">
        <v>0.1217</v>
      </c>
      <c r="C44" s="72">
        <v>0.11749999999999999</v>
      </c>
      <c r="D44" s="72">
        <v>4.4299999999999999E-2</v>
      </c>
      <c r="E44" s="72">
        <v>4.3799999999999999E-2</v>
      </c>
      <c r="F44" s="72">
        <v>3.3799999999999997E-2</v>
      </c>
      <c r="G44" s="72">
        <v>3.1099999999999999E-2</v>
      </c>
    </row>
    <row r="45" spans="1:7" x14ac:dyDescent="0.25">
      <c r="A45" s="69">
        <v>56</v>
      </c>
      <c r="B45" s="72">
        <v>0.1217</v>
      </c>
      <c r="C45" s="72">
        <v>0.11749999999999999</v>
      </c>
      <c r="D45" s="72">
        <v>4.4299999999999999E-2</v>
      </c>
      <c r="E45" s="72">
        <v>4.3799999999999999E-2</v>
      </c>
      <c r="F45" s="72">
        <v>3.3799999999999997E-2</v>
      </c>
      <c r="G45" s="72">
        <v>3.3700000000000001E-2</v>
      </c>
    </row>
    <row r="46" spans="1:7" x14ac:dyDescent="0.25">
      <c r="A46" s="69">
        <v>57</v>
      </c>
      <c r="B46" s="72">
        <v>0.11070000000000001</v>
      </c>
      <c r="C46" s="72">
        <v>0.11749999999999999</v>
      </c>
      <c r="D46" s="72">
        <v>4.4299999999999999E-2</v>
      </c>
      <c r="E46" s="72">
        <v>4.3799999999999999E-2</v>
      </c>
      <c r="F46" s="72">
        <v>3.3799999999999997E-2</v>
      </c>
      <c r="G46" s="72">
        <v>3.6299999999999999E-2</v>
      </c>
    </row>
    <row r="47" spans="1:7" x14ac:dyDescent="0.25">
      <c r="A47" s="69">
        <v>58</v>
      </c>
      <c r="B47" s="72">
        <v>0.11840000000000001</v>
      </c>
      <c r="C47" s="72">
        <v>0.1225</v>
      </c>
      <c r="D47" s="72">
        <v>5.5800000000000002E-2</v>
      </c>
      <c r="E47" s="72">
        <v>5.9700000000000003E-2</v>
      </c>
      <c r="F47" s="72">
        <v>3.7100000000000001E-2</v>
      </c>
      <c r="G47" s="72">
        <v>4.65E-2</v>
      </c>
    </row>
    <row r="48" spans="1:7" x14ac:dyDescent="0.25">
      <c r="A48" s="69">
        <v>59</v>
      </c>
      <c r="B48" s="72">
        <v>0.11840000000000001</v>
      </c>
      <c r="C48" s="72">
        <v>0.1225</v>
      </c>
      <c r="D48" s="72">
        <v>5.5800000000000002E-2</v>
      </c>
      <c r="E48" s="72">
        <v>5.9700000000000003E-2</v>
      </c>
      <c r="F48" s="72">
        <v>5.57E-2</v>
      </c>
      <c r="G48" s="72">
        <v>5.8200000000000002E-2</v>
      </c>
    </row>
    <row r="49" spans="1:7" x14ac:dyDescent="0.25">
      <c r="A49" s="69">
        <v>60</v>
      </c>
      <c r="B49" s="72">
        <v>0.12429999999999999</v>
      </c>
      <c r="C49" s="72">
        <v>0.1225</v>
      </c>
      <c r="D49" s="72">
        <v>5.5800000000000002E-2</v>
      </c>
      <c r="E49" s="72">
        <v>5.9700000000000003E-2</v>
      </c>
      <c r="F49" s="72">
        <v>5.57E-2</v>
      </c>
      <c r="G49" s="72">
        <v>6.4000000000000001E-2</v>
      </c>
    </row>
    <row r="50" spans="1:7" x14ac:dyDescent="0.25">
      <c r="A50" s="70">
        <v>61</v>
      </c>
      <c r="B50" s="73">
        <v>0.12429999999999999</v>
      </c>
      <c r="C50" s="73">
        <v>0.1225</v>
      </c>
      <c r="D50" s="73">
        <v>5.5800000000000002E-2</v>
      </c>
      <c r="E50" s="73">
        <v>5.9700000000000003E-2</v>
      </c>
      <c r="F50" s="73">
        <v>0.1237</v>
      </c>
      <c r="G50" s="73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109" t="s">
        <v>121</v>
      </c>
      <c r="C4" s="109"/>
    </row>
    <row r="5" spans="1:3" ht="40.5" customHeight="1" x14ac:dyDescent="0.25">
      <c r="A5" s="10"/>
      <c r="B5" s="55" t="s">
        <v>118</v>
      </c>
      <c r="C5" s="55" t="s">
        <v>119</v>
      </c>
    </row>
    <row r="6" spans="1:3" ht="40.5" customHeight="1" x14ac:dyDescent="0.25">
      <c r="A6" s="55" t="s">
        <v>117</v>
      </c>
      <c r="B6" s="120" t="s">
        <v>136</v>
      </c>
      <c r="C6" s="120"/>
    </row>
    <row r="7" spans="1:3" ht="153" customHeight="1" x14ac:dyDescent="0.25">
      <c r="A7" s="60" t="s">
        <v>65</v>
      </c>
      <c r="B7" s="118" t="s">
        <v>139</v>
      </c>
      <c r="C7" s="114"/>
    </row>
    <row r="8" spans="1:3" ht="40.5" customHeight="1" x14ac:dyDescent="0.25">
      <c r="A8" s="60" t="s">
        <v>128</v>
      </c>
      <c r="B8" s="54"/>
      <c r="C8" s="54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topLeftCell="A4" workbookViewId="0">
      <selection activeCell="I71" sqref="I71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169</v>
      </c>
      <c r="C3" s="15"/>
      <c r="D3" s="15"/>
    </row>
    <row r="5" spans="1:4" x14ac:dyDescent="0.25">
      <c r="A5" s="116" t="s">
        <v>146</v>
      </c>
      <c r="B5" s="115" t="s">
        <v>166</v>
      </c>
      <c r="C5" s="115"/>
    </row>
    <row r="6" spans="1:4" x14ac:dyDescent="0.25">
      <c r="A6" s="116"/>
      <c r="B6" s="65" t="s">
        <v>150</v>
      </c>
      <c r="C6" s="65" t="s">
        <v>151</v>
      </c>
    </row>
    <row r="7" spans="1:4" x14ac:dyDescent="0.25">
      <c r="A7" s="67" t="s">
        <v>53</v>
      </c>
      <c r="B7" s="67" t="s">
        <v>167</v>
      </c>
      <c r="C7" s="67" t="s">
        <v>168</v>
      </c>
      <c r="D7" s="21"/>
    </row>
    <row r="8" spans="1:4" x14ac:dyDescent="0.25">
      <c r="A8" s="68">
        <v>19</v>
      </c>
      <c r="B8" s="74">
        <v>1.9599999999999999E-4</v>
      </c>
      <c r="C8" s="74">
        <v>1.76E-4</v>
      </c>
    </row>
    <row r="9" spans="1:4" x14ac:dyDescent="0.25">
      <c r="A9" s="69">
        <v>20</v>
      </c>
      <c r="B9" s="75">
        <v>1.9599999999999999E-4</v>
      </c>
      <c r="C9" s="75">
        <v>1.76E-4</v>
      </c>
    </row>
    <row r="10" spans="1:4" x14ac:dyDescent="0.25">
      <c r="A10" s="69">
        <v>21</v>
      </c>
      <c r="B10" s="75">
        <v>1.9599999999999999E-4</v>
      </c>
      <c r="C10" s="75">
        <v>1.76E-4</v>
      </c>
    </row>
    <row r="11" spans="1:4" x14ac:dyDescent="0.25">
      <c r="A11" s="69">
        <v>22</v>
      </c>
      <c r="B11" s="75">
        <v>1.9599999999999999E-4</v>
      </c>
      <c r="C11" s="75">
        <v>1.76E-4</v>
      </c>
    </row>
    <row r="12" spans="1:4" x14ac:dyDescent="0.25">
      <c r="A12" s="69">
        <v>23</v>
      </c>
      <c r="B12" s="75">
        <v>1.9599999999999999E-4</v>
      </c>
      <c r="C12" s="75">
        <v>1.76E-4</v>
      </c>
    </row>
    <row r="13" spans="1:4" x14ac:dyDescent="0.25">
      <c r="A13" s="69">
        <v>24</v>
      </c>
      <c r="B13" s="75">
        <v>1.9599999999999999E-4</v>
      </c>
      <c r="C13" s="75">
        <v>1.76E-4</v>
      </c>
    </row>
    <row r="14" spans="1:4" x14ac:dyDescent="0.25">
      <c r="A14" s="69">
        <v>25</v>
      </c>
      <c r="B14" s="75">
        <v>1.9599999999999999E-4</v>
      </c>
      <c r="C14" s="75">
        <v>1.76E-4</v>
      </c>
    </row>
    <row r="15" spans="1:4" x14ac:dyDescent="0.25">
      <c r="A15" s="69">
        <v>26</v>
      </c>
      <c r="B15" s="75">
        <v>1.9599999999999999E-4</v>
      </c>
      <c r="C15" s="75">
        <v>1.76E-4</v>
      </c>
    </row>
    <row r="16" spans="1:4" x14ac:dyDescent="0.25">
      <c r="A16" s="69">
        <v>27</v>
      </c>
      <c r="B16" s="75">
        <v>1.9599999999999999E-4</v>
      </c>
      <c r="C16" s="75">
        <v>1.76E-4</v>
      </c>
    </row>
    <row r="17" spans="1:3" x14ac:dyDescent="0.25">
      <c r="A17" s="69">
        <v>28</v>
      </c>
      <c r="B17" s="75">
        <v>1.9599999999999999E-4</v>
      </c>
      <c r="C17" s="75">
        <v>2.34E-4</v>
      </c>
    </row>
    <row r="18" spans="1:3" x14ac:dyDescent="0.25">
      <c r="A18" s="69">
        <v>29</v>
      </c>
      <c r="B18" s="75">
        <v>1.9599999999999999E-4</v>
      </c>
      <c r="C18" s="75">
        <v>2.34E-4</v>
      </c>
    </row>
    <row r="19" spans="1:3" x14ac:dyDescent="0.25">
      <c r="A19" s="69">
        <v>30</v>
      </c>
      <c r="B19" s="75">
        <v>1.9599999999999999E-4</v>
      </c>
      <c r="C19" s="75">
        <v>2.34E-4</v>
      </c>
    </row>
    <row r="20" spans="1:3" x14ac:dyDescent="0.25">
      <c r="A20" s="69">
        <v>31</v>
      </c>
      <c r="B20" s="75">
        <v>3.1799999999999998E-4</v>
      </c>
      <c r="C20" s="75">
        <v>2.34E-4</v>
      </c>
    </row>
    <row r="21" spans="1:3" x14ac:dyDescent="0.25">
      <c r="A21" s="69">
        <v>32</v>
      </c>
      <c r="B21" s="75">
        <v>4.4099999999999999E-4</v>
      </c>
      <c r="C21" s="75">
        <v>2.34E-4</v>
      </c>
    </row>
    <row r="22" spans="1:3" x14ac:dyDescent="0.25">
      <c r="A22" s="69">
        <v>33</v>
      </c>
      <c r="B22" s="75">
        <v>4.0700000000000003E-4</v>
      </c>
      <c r="C22" s="75">
        <v>5.4799999999999998E-4</v>
      </c>
    </row>
    <row r="23" spans="1:3" x14ac:dyDescent="0.25">
      <c r="A23" s="69">
        <v>34</v>
      </c>
      <c r="B23" s="75">
        <v>4.9399999999999997E-4</v>
      </c>
      <c r="C23" s="75">
        <v>5.4799999999999998E-4</v>
      </c>
    </row>
    <row r="24" spans="1:3" x14ac:dyDescent="0.25">
      <c r="A24" s="69">
        <v>35</v>
      </c>
      <c r="B24" s="75">
        <v>5.8200000000000005E-4</v>
      </c>
      <c r="C24" s="75">
        <v>5.4799999999999998E-4</v>
      </c>
    </row>
    <row r="25" spans="1:3" x14ac:dyDescent="0.25">
      <c r="A25" s="69">
        <v>36</v>
      </c>
      <c r="B25" s="75">
        <v>6.7500000000000004E-4</v>
      </c>
      <c r="C25" s="75">
        <v>5.4799999999999998E-4</v>
      </c>
    </row>
    <row r="26" spans="1:3" x14ac:dyDescent="0.25">
      <c r="A26" s="69">
        <v>37</v>
      </c>
      <c r="B26" s="75">
        <v>7.6800000000000002E-4</v>
      </c>
      <c r="C26" s="75">
        <v>5.4799999999999998E-4</v>
      </c>
    </row>
    <row r="27" spans="1:3" x14ac:dyDescent="0.25">
      <c r="A27" s="69">
        <v>38</v>
      </c>
      <c r="B27" s="75">
        <v>9.5600000000000004E-4</v>
      </c>
      <c r="C27" s="75">
        <v>9.6299999999999999E-4</v>
      </c>
    </row>
    <row r="28" spans="1:3" x14ac:dyDescent="0.25">
      <c r="A28" s="69">
        <v>39</v>
      </c>
      <c r="B28" s="75">
        <v>1.059E-3</v>
      </c>
      <c r="C28" s="75">
        <v>9.6299999999999999E-4</v>
      </c>
    </row>
    <row r="29" spans="1:3" x14ac:dyDescent="0.25">
      <c r="A29" s="69">
        <v>40</v>
      </c>
      <c r="B29" s="75">
        <v>1.163E-3</v>
      </c>
      <c r="C29" s="75">
        <v>9.6299999999999999E-4</v>
      </c>
    </row>
    <row r="30" spans="1:3" x14ac:dyDescent="0.25">
      <c r="A30" s="69">
        <v>41</v>
      </c>
      <c r="B30" s="75">
        <v>1.163E-3</v>
      </c>
      <c r="C30" s="75">
        <v>9.6299999999999999E-4</v>
      </c>
    </row>
    <row r="31" spans="1:3" x14ac:dyDescent="0.25">
      <c r="A31" s="69">
        <v>42</v>
      </c>
      <c r="B31" s="75">
        <v>1.163E-3</v>
      </c>
      <c r="C31" s="75">
        <v>9.6299999999999999E-4</v>
      </c>
    </row>
    <row r="32" spans="1:3" x14ac:dyDescent="0.25">
      <c r="A32" s="69">
        <v>43</v>
      </c>
      <c r="B32" s="75">
        <v>1.598E-3</v>
      </c>
      <c r="C32" s="75">
        <v>1.3450000000000001E-3</v>
      </c>
    </row>
    <row r="33" spans="1:3" x14ac:dyDescent="0.25">
      <c r="A33" s="69">
        <v>44</v>
      </c>
      <c r="B33" s="75">
        <v>1.598E-3</v>
      </c>
      <c r="C33" s="75">
        <v>1.3450000000000001E-3</v>
      </c>
    </row>
    <row r="34" spans="1:3" x14ac:dyDescent="0.25">
      <c r="A34" s="69">
        <v>45</v>
      </c>
      <c r="B34" s="75">
        <v>1.598E-3</v>
      </c>
      <c r="C34" s="75">
        <v>1.3450000000000001E-3</v>
      </c>
    </row>
    <row r="35" spans="1:3" x14ac:dyDescent="0.25">
      <c r="A35" s="69">
        <v>46</v>
      </c>
      <c r="B35" s="75">
        <v>1.776E-3</v>
      </c>
      <c r="C35" s="75">
        <v>1.3450000000000001E-3</v>
      </c>
    </row>
    <row r="36" spans="1:3" x14ac:dyDescent="0.25">
      <c r="A36" s="69">
        <v>47</v>
      </c>
      <c r="B36" s="75">
        <v>1.954E-3</v>
      </c>
      <c r="C36" s="75">
        <v>1.3450000000000001E-3</v>
      </c>
    </row>
    <row r="37" spans="1:3" x14ac:dyDescent="0.25">
      <c r="A37" s="69">
        <v>48</v>
      </c>
      <c r="B37" s="75">
        <v>2.4299999999999999E-3</v>
      </c>
      <c r="C37" s="75">
        <v>2.2859999999999998E-3</v>
      </c>
    </row>
    <row r="38" spans="1:3" x14ac:dyDescent="0.25">
      <c r="A38" s="69">
        <v>49</v>
      </c>
      <c r="B38" s="75">
        <v>2.6329999999999999E-3</v>
      </c>
      <c r="C38" s="75">
        <v>2.2859999999999998E-3</v>
      </c>
    </row>
    <row r="39" spans="1:3" x14ac:dyDescent="0.25">
      <c r="A39" s="69">
        <v>50</v>
      </c>
      <c r="B39" s="75">
        <v>2.8349999999999998E-3</v>
      </c>
      <c r="C39" s="75">
        <v>2.2859999999999998E-3</v>
      </c>
    </row>
    <row r="40" spans="1:3" x14ac:dyDescent="0.25">
      <c r="A40" s="69">
        <v>51</v>
      </c>
      <c r="B40" s="75">
        <v>3.1389999999999999E-3</v>
      </c>
      <c r="C40" s="75">
        <v>2.2859999999999998E-3</v>
      </c>
    </row>
    <row r="41" spans="1:3" x14ac:dyDescent="0.25">
      <c r="A41" s="69">
        <v>52</v>
      </c>
      <c r="B41" s="75">
        <v>3.4429999999999999E-3</v>
      </c>
      <c r="C41" s="75">
        <v>2.2859999999999998E-3</v>
      </c>
    </row>
    <row r="42" spans="1:3" x14ac:dyDescent="0.25">
      <c r="A42" s="69">
        <v>53</v>
      </c>
      <c r="B42" s="75">
        <v>3.8049999999999998E-3</v>
      </c>
      <c r="C42" s="75">
        <v>2.5209999999999998E-3</v>
      </c>
    </row>
    <row r="43" spans="1:3" x14ac:dyDescent="0.25">
      <c r="A43" s="69">
        <v>54</v>
      </c>
      <c r="B43" s="75">
        <v>4.1139999999999996E-3</v>
      </c>
      <c r="C43" s="75">
        <v>2.9090000000000001E-3</v>
      </c>
    </row>
    <row r="44" spans="1:3" x14ac:dyDescent="0.25">
      <c r="A44" s="69">
        <v>55</v>
      </c>
      <c r="B44" s="75">
        <v>4.4229999999999998E-3</v>
      </c>
      <c r="C44" s="75">
        <v>3.6840000000000002E-3</v>
      </c>
    </row>
    <row r="45" spans="1:3" x14ac:dyDescent="0.25">
      <c r="A45" s="69">
        <v>56</v>
      </c>
      <c r="B45" s="75">
        <v>4.731E-3</v>
      </c>
      <c r="C45" s="75">
        <v>3.6840000000000002E-3</v>
      </c>
    </row>
    <row r="46" spans="1:3" x14ac:dyDescent="0.25">
      <c r="A46" s="69">
        <v>57</v>
      </c>
      <c r="B46" s="75">
        <v>5.0400000000000002E-3</v>
      </c>
      <c r="C46" s="75">
        <v>3.6840000000000002E-3</v>
      </c>
    </row>
    <row r="47" spans="1:3" x14ac:dyDescent="0.25">
      <c r="A47" s="69">
        <v>58</v>
      </c>
      <c r="B47" s="75">
        <v>5.2180000000000004E-3</v>
      </c>
      <c r="C47" s="75">
        <v>3.5950000000000001E-3</v>
      </c>
    </row>
    <row r="48" spans="1:3" x14ac:dyDescent="0.25">
      <c r="A48" s="69">
        <v>59</v>
      </c>
      <c r="B48" s="75">
        <v>5.5189999999999996E-3</v>
      </c>
      <c r="C48" s="75">
        <v>3.5950000000000001E-3</v>
      </c>
    </row>
    <row r="49" spans="1:3" x14ac:dyDescent="0.25">
      <c r="A49" s="69">
        <v>60</v>
      </c>
      <c r="B49" s="75">
        <v>5.8199999999999997E-3</v>
      </c>
      <c r="C49" s="75">
        <v>3.5950000000000001E-3</v>
      </c>
    </row>
    <row r="50" spans="1:3" x14ac:dyDescent="0.25">
      <c r="A50" s="69">
        <v>61</v>
      </c>
      <c r="B50" s="75">
        <v>3.6129999999999999E-3</v>
      </c>
      <c r="C50" s="75">
        <v>2.7430000000000002E-3</v>
      </c>
    </row>
    <row r="51" spans="1:3" x14ac:dyDescent="0.25">
      <c r="A51" s="69">
        <v>62</v>
      </c>
      <c r="B51" s="75">
        <v>3.1110000000000001E-3</v>
      </c>
      <c r="C51" s="75">
        <v>1.797E-3</v>
      </c>
    </row>
    <row r="52" spans="1:3" x14ac:dyDescent="0.25">
      <c r="A52" s="69">
        <v>63</v>
      </c>
      <c r="B52" s="75">
        <v>1.7359999999999999E-3</v>
      </c>
      <c r="C52" s="75">
        <v>8.2200000000000003E-4</v>
      </c>
    </row>
    <row r="53" spans="1:3" x14ac:dyDescent="0.25">
      <c r="A53" s="69">
        <v>64</v>
      </c>
      <c r="B53" s="75">
        <v>1.7359999999999999E-3</v>
      </c>
      <c r="C53" s="75">
        <v>8.2200000000000003E-4</v>
      </c>
    </row>
    <row r="54" spans="1:3" x14ac:dyDescent="0.25">
      <c r="A54" s="69">
        <v>65</v>
      </c>
      <c r="B54" s="75">
        <v>8.6799999999999996E-4</v>
      </c>
      <c r="C54" s="75">
        <v>8.2200000000000003E-4</v>
      </c>
    </row>
    <row r="55" spans="1:3" x14ac:dyDescent="0.25">
      <c r="A55" s="69">
        <v>66</v>
      </c>
      <c r="B55" s="75">
        <v>8.6799999999999996E-4</v>
      </c>
      <c r="C55" s="75">
        <v>8.2200000000000003E-4</v>
      </c>
    </row>
    <row r="56" spans="1:3" x14ac:dyDescent="0.25">
      <c r="A56" s="69">
        <v>67</v>
      </c>
      <c r="B56" s="75">
        <v>8.6799999999999996E-4</v>
      </c>
      <c r="C56" s="75">
        <v>8.2200000000000003E-4</v>
      </c>
    </row>
    <row r="57" spans="1:3" x14ac:dyDescent="0.25">
      <c r="A57" s="69">
        <v>68</v>
      </c>
      <c r="B57" s="75">
        <v>1.3500000000000001E-3</v>
      </c>
      <c r="C57" s="75">
        <v>1.1490000000000001E-3</v>
      </c>
    </row>
    <row r="58" spans="1:3" x14ac:dyDescent="0.25">
      <c r="A58" s="69">
        <v>69</v>
      </c>
      <c r="B58" s="75">
        <v>1.3500000000000001E-3</v>
      </c>
      <c r="C58" s="75">
        <v>1.1490000000000001E-3</v>
      </c>
    </row>
    <row r="59" spans="1:3" x14ac:dyDescent="0.25">
      <c r="A59" s="69">
        <v>70</v>
      </c>
      <c r="B59" s="75">
        <v>1.3500000000000001E-3</v>
      </c>
      <c r="C59" s="75">
        <v>1.1490000000000001E-3</v>
      </c>
    </row>
    <row r="60" spans="1:3" x14ac:dyDescent="0.25">
      <c r="A60" s="69">
        <v>71</v>
      </c>
      <c r="B60" s="75">
        <v>1.3500000000000001E-3</v>
      </c>
      <c r="C60" s="75">
        <v>1.1490000000000001E-3</v>
      </c>
    </row>
    <row r="61" spans="1:3" x14ac:dyDescent="0.25">
      <c r="A61" s="69">
        <v>72</v>
      </c>
      <c r="B61" s="75">
        <v>1.3500000000000001E-3</v>
      </c>
      <c r="C61" s="75">
        <v>1.1490000000000001E-3</v>
      </c>
    </row>
    <row r="62" spans="1:3" x14ac:dyDescent="0.25">
      <c r="A62" s="69">
        <v>73</v>
      </c>
      <c r="B62" s="75">
        <v>1.3500000000000001E-3</v>
      </c>
      <c r="C62" s="75">
        <v>1.1490000000000001E-3</v>
      </c>
    </row>
    <row r="63" spans="1:3" x14ac:dyDescent="0.25">
      <c r="A63" s="70">
        <v>74</v>
      </c>
      <c r="B63" s="76">
        <v>0</v>
      </c>
      <c r="C63" s="76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42" sqref="C4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55" t="s">
        <v>118</v>
      </c>
      <c r="C3" s="55" t="s">
        <v>119</v>
      </c>
    </row>
    <row r="4" spans="1:3" ht="87" customHeight="1" x14ac:dyDescent="0.25">
      <c r="A4" s="55" t="s">
        <v>117</v>
      </c>
      <c r="B4" s="114" t="s">
        <v>140</v>
      </c>
      <c r="C4" s="114"/>
    </row>
    <row r="5" spans="1:3" ht="186" customHeight="1" x14ac:dyDescent="0.25">
      <c r="A5" s="60" t="s">
        <v>65</v>
      </c>
      <c r="B5" s="118" t="s">
        <v>141</v>
      </c>
      <c r="C5" s="114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O17" sqref="O17"/>
    </sheetView>
  </sheetViews>
  <sheetFormatPr defaultRowHeight="15" x14ac:dyDescent="0.25"/>
  <cols>
    <col min="1" max="6" width="9.140625" style="104"/>
    <col min="7" max="8" width="13.7109375" style="104" customWidth="1"/>
    <col min="9" max="9" width="9.140625" style="104"/>
    <col min="10" max="10" width="16" style="104" customWidth="1"/>
    <col min="11" max="11" width="9.140625" style="104"/>
    <col min="12" max="12" width="16" style="104" customWidth="1"/>
    <col min="13" max="13" width="13.42578125" style="104" customWidth="1"/>
    <col min="14" max="14" width="21.140625" style="104" customWidth="1"/>
    <col min="15" max="16384" width="9.140625" style="104"/>
  </cols>
  <sheetData>
    <row r="1" spans="1:14" x14ac:dyDescent="0.25">
      <c r="A1" s="103" t="s">
        <v>9</v>
      </c>
    </row>
    <row r="2" spans="1:14" x14ac:dyDescent="0.25">
      <c r="A2" s="105" t="s">
        <v>50</v>
      </c>
      <c r="B2" s="105" t="s">
        <v>184</v>
      </c>
    </row>
    <row r="3" spans="1:14" x14ac:dyDescent="0.25">
      <c r="A3" s="105" t="s">
        <v>51</v>
      </c>
      <c r="B3" s="105" t="s">
        <v>226</v>
      </c>
    </row>
    <row r="6" spans="1:14" x14ac:dyDescent="0.25">
      <c r="C6" s="106" t="s">
        <v>58</v>
      </c>
      <c r="D6" s="106" t="s">
        <v>193</v>
      </c>
      <c r="E6" s="107" t="s">
        <v>59</v>
      </c>
      <c r="F6" s="107" t="s">
        <v>60</v>
      </c>
      <c r="G6" s="107" t="s">
        <v>61</v>
      </c>
      <c r="H6" s="107" t="s">
        <v>223</v>
      </c>
      <c r="I6" s="107" t="s">
        <v>64</v>
      </c>
      <c r="J6" s="107" t="s">
        <v>66</v>
      </c>
      <c r="K6" s="107" t="s">
        <v>63</v>
      </c>
      <c r="L6" s="107" t="s">
        <v>62</v>
      </c>
      <c r="M6" s="107" t="s">
        <v>198</v>
      </c>
      <c r="N6" s="107" t="s">
        <v>225</v>
      </c>
    </row>
    <row r="7" spans="1:14" x14ac:dyDescent="0.25">
      <c r="C7" s="106" t="s">
        <v>194</v>
      </c>
      <c r="D7" s="106">
        <v>0</v>
      </c>
      <c r="E7" s="107">
        <v>20</v>
      </c>
      <c r="F7" s="107">
        <v>0</v>
      </c>
      <c r="G7" s="107">
        <v>3</v>
      </c>
      <c r="H7" s="107">
        <v>2.5000000000000001E-2</v>
      </c>
      <c r="I7" s="107">
        <v>1</v>
      </c>
      <c r="J7" s="107">
        <v>1</v>
      </c>
      <c r="K7" s="107">
        <v>62</v>
      </c>
      <c r="L7" s="107">
        <v>5</v>
      </c>
      <c r="M7" s="107">
        <v>7.4999999999999997E-2</v>
      </c>
      <c r="N7" s="107">
        <v>0</v>
      </c>
    </row>
    <row r="8" spans="1:14" x14ac:dyDescent="0.25">
      <c r="C8" s="106" t="s">
        <v>195</v>
      </c>
      <c r="D8" s="106">
        <v>0</v>
      </c>
      <c r="E8" s="107">
        <v>20</v>
      </c>
      <c r="F8" s="107">
        <v>0</v>
      </c>
      <c r="G8" s="107">
        <v>3</v>
      </c>
      <c r="H8" s="107">
        <v>0.02</v>
      </c>
      <c r="I8" s="107">
        <v>1</v>
      </c>
      <c r="J8" s="107">
        <v>1</v>
      </c>
      <c r="K8" s="107">
        <v>65</v>
      </c>
      <c r="L8" s="107">
        <v>10</v>
      </c>
      <c r="M8" s="107">
        <v>7.4999999999999997E-2</v>
      </c>
      <c r="N8" s="107">
        <v>0</v>
      </c>
    </row>
    <row r="9" spans="1:14" x14ac:dyDescent="0.25">
      <c r="C9" s="106" t="s">
        <v>196</v>
      </c>
      <c r="D9" s="106">
        <v>0</v>
      </c>
      <c r="E9" s="107">
        <v>20</v>
      </c>
      <c r="F9" s="107">
        <v>0</v>
      </c>
      <c r="G9" s="107">
        <v>3</v>
      </c>
      <c r="H9" s="107">
        <v>0.02</v>
      </c>
      <c r="I9" s="107">
        <v>1</v>
      </c>
      <c r="J9" s="107">
        <v>1</v>
      </c>
      <c r="K9" s="107">
        <v>65</v>
      </c>
      <c r="L9" s="107">
        <v>10</v>
      </c>
      <c r="M9" s="107">
        <v>0.10299999999999999</v>
      </c>
      <c r="N9" s="107">
        <v>0</v>
      </c>
    </row>
    <row r="10" spans="1:14" x14ac:dyDescent="0.25">
      <c r="C10" s="106" t="s">
        <v>227</v>
      </c>
      <c r="D10" s="106">
        <v>0</v>
      </c>
      <c r="E10" s="107">
        <v>20</v>
      </c>
      <c r="F10" s="107">
        <v>0</v>
      </c>
      <c r="G10" s="107">
        <v>3</v>
      </c>
      <c r="H10" s="107">
        <v>0.01</v>
      </c>
      <c r="I10" s="107">
        <v>1</v>
      </c>
      <c r="J10" s="107">
        <v>1</v>
      </c>
      <c r="K10" s="107">
        <v>65</v>
      </c>
      <c r="L10" s="107">
        <v>10</v>
      </c>
      <c r="M10" s="107">
        <v>3.7499999999999999E-2</v>
      </c>
      <c r="N10" s="107">
        <v>3.7499999999999999E-2</v>
      </c>
    </row>
    <row r="11" spans="1:14" x14ac:dyDescent="0.25">
      <c r="C11" s="106" t="s">
        <v>228</v>
      </c>
      <c r="D11" s="106">
        <v>0</v>
      </c>
      <c r="E11" s="107">
        <v>20</v>
      </c>
      <c r="F11" s="107">
        <v>0</v>
      </c>
      <c r="G11" s="107">
        <v>3</v>
      </c>
      <c r="H11" s="107">
        <v>0.01</v>
      </c>
      <c r="I11" s="107">
        <v>1</v>
      </c>
      <c r="J11" s="107">
        <v>1</v>
      </c>
      <c r="K11" s="107">
        <v>65</v>
      </c>
      <c r="L11" s="107">
        <v>10</v>
      </c>
      <c r="M11" s="107">
        <v>5.1499999999999997E-2</v>
      </c>
      <c r="N11" s="107">
        <v>5.1499999999999997E-2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3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169</v>
      </c>
    </row>
    <row r="5" spans="1:3" x14ac:dyDescent="0.25">
      <c r="A5" s="116" t="s">
        <v>146</v>
      </c>
      <c r="B5" s="115" t="s">
        <v>170</v>
      </c>
      <c r="C5" s="115"/>
    </row>
    <row r="6" spans="1:3" x14ac:dyDescent="0.25">
      <c r="A6" s="116"/>
      <c r="B6" s="65" t="s">
        <v>150</v>
      </c>
      <c r="C6" s="65" t="s">
        <v>151</v>
      </c>
    </row>
    <row r="7" spans="1:3" x14ac:dyDescent="0.25">
      <c r="A7" s="67" t="s">
        <v>53</v>
      </c>
      <c r="B7" s="67" t="s">
        <v>171</v>
      </c>
      <c r="C7" s="67" t="s">
        <v>172</v>
      </c>
    </row>
    <row r="8" spans="1:3" x14ac:dyDescent="0.25">
      <c r="A8" s="68">
        <v>19</v>
      </c>
      <c r="B8" s="74">
        <v>3.5500000000000001E-4</v>
      </c>
      <c r="C8" s="74">
        <v>1.6100000000000001E-4</v>
      </c>
    </row>
    <row r="9" spans="1:3" x14ac:dyDescent="0.25">
      <c r="A9" s="69">
        <v>20</v>
      </c>
      <c r="B9" s="75">
        <v>3.9100000000000002E-4</v>
      </c>
      <c r="C9" s="75">
        <v>1.6100000000000001E-4</v>
      </c>
    </row>
    <row r="10" spans="1:3" x14ac:dyDescent="0.25">
      <c r="A10" s="69">
        <v>21</v>
      </c>
      <c r="B10" s="75">
        <v>4.3199999999999998E-4</v>
      </c>
      <c r="C10" s="75">
        <v>1.6200000000000001E-4</v>
      </c>
    </row>
    <row r="11" spans="1:3" x14ac:dyDescent="0.25">
      <c r="A11" s="69">
        <v>22</v>
      </c>
      <c r="B11" s="75">
        <v>4.6999999999999999E-4</v>
      </c>
      <c r="C11" s="75">
        <v>1.6200000000000001E-4</v>
      </c>
    </row>
    <row r="12" spans="1:3" x14ac:dyDescent="0.25">
      <c r="A12" s="69">
        <v>23</v>
      </c>
      <c r="B12" s="75">
        <v>3.9399999999999998E-4</v>
      </c>
      <c r="C12" s="75">
        <v>1.25E-4</v>
      </c>
    </row>
    <row r="13" spans="1:3" x14ac:dyDescent="0.25">
      <c r="A13" s="69">
        <v>24</v>
      </c>
      <c r="B13" s="75">
        <v>3.9500000000000001E-4</v>
      </c>
      <c r="C13" s="75">
        <v>1.7200000000000001E-4</v>
      </c>
    </row>
    <row r="14" spans="1:3" x14ac:dyDescent="0.25">
      <c r="A14" s="69">
        <v>25</v>
      </c>
      <c r="B14" s="75">
        <v>4.06E-4</v>
      </c>
      <c r="C14" s="75">
        <v>1.2899999999999999E-4</v>
      </c>
    </row>
    <row r="15" spans="1:3" x14ac:dyDescent="0.25">
      <c r="A15" s="69">
        <v>26</v>
      </c>
      <c r="B15" s="75">
        <v>3.68E-4</v>
      </c>
      <c r="C15" s="75">
        <v>1.55E-4</v>
      </c>
    </row>
    <row r="16" spans="1:3" x14ac:dyDescent="0.25">
      <c r="A16" s="69">
        <v>27</v>
      </c>
      <c r="B16" s="75">
        <v>3.1599999999999998E-4</v>
      </c>
      <c r="C16" s="75">
        <v>1.4300000000000001E-4</v>
      </c>
    </row>
    <row r="17" spans="1:3" x14ac:dyDescent="0.25">
      <c r="A17" s="69">
        <v>28</v>
      </c>
      <c r="B17" s="75">
        <v>3.0600000000000001E-4</v>
      </c>
      <c r="C17" s="75">
        <v>1.3899999999999999E-4</v>
      </c>
    </row>
    <row r="18" spans="1:3" x14ac:dyDescent="0.25">
      <c r="A18" s="69">
        <v>29</v>
      </c>
      <c r="B18" s="75">
        <v>3.48E-4</v>
      </c>
      <c r="C18" s="75">
        <v>1.4300000000000001E-4</v>
      </c>
    </row>
    <row r="19" spans="1:3" x14ac:dyDescent="0.25">
      <c r="A19" s="69">
        <v>30</v>
      </c>
      <c r="B19" s="75">
        <v>3.9300000000000001E-4</v>
      </c>
      <c r="C19" s="75">
        <v>1.65E-4</v>
      </c>
    </row>
    <row r="20" spans="1:3" x14ac:dyDescent="0.25">
      <c r="A20" s="69">
        <v>31</v>
      </c>
      <c r="B20" s="75">
        <v>3.5599999999999998E-4</v>
      </c>
      <c r="C20" s="75">
        <v>1.85E-4</v>
      </c>
    </row>
    <row r="21" spans="1:3" x14ac:dyDescent="0.25">
      <c r="A21" s="69">
        <v>32</v>
      </c>
      <c r="B21" s="75">
        <v>4.2099999999999999E-4</v>
      </c>
      <c r="C21" s="75">
        <v>2.0799999999999999E-4</v>
      </c>
    </row>
    <row r="22" spans="1:3" x14ac:dyDescent="0.25">
      <c r="A22" s="69">
        <v>33</v>
      </c>
      <c r="B22" s="75">
        <v>3.6299999999999999E-4</v>
      </c>
      <c r="C22" s="75">
        <v>2.14E-4</v>
      </c>
    </row>
    <row r="23" spans="1:3" x14ac:dyDescent="0.25">
      <c r="A23" s="69">
        <v>34</v>
      </c>
      <c r="B23" s="75">
        <v>4.1300000000000001E-4</v>
      </c>
      <c r="C23" s="75">
        <v>2.22E-4</v>
      </c>
    </row>
    <row r="24" spans="1:3" x14ac:dyDescent="0.25">
      <c r="A24" s="69">
        <v>35</v>
      </c>
      <c r="B24" s="75">
        <v>4.4200000000000001E-4</v>
      </c>
      <c r="C24" s="75">
        <v>2.4399999999999999E-4</v>
      </c>
    </row>
    <row r="25" spans="1:3" x14ac:dyDescent="0.25">
      <c r="A25" s="69">
        <v>36</v>
      </c>
      <c r="B25" s="75">
        <v>3.9899999999999999E-4</v>
      </c>
      <c r="C25" s="75">
        <v>2.24E-4</v>
      </c>
    </row>
    <row r="26" spans="1:3" x14ac:dyDescent="0.25">
      <c r="A26" s="69">
        <v>37</v>
      </c>
      <c r="B26" s="75">
        <v>4.37E-4</v>
      </c>
      <c r="C26" s="75">
        <v>2.6200000000000003E-4</v>
      </c>
    </row>
    <row r="27" spans="1:3" x14ac:dyDescent="0.25">
      <c r="A27" s="69">
        <v>38</v>
      </c>
      <c r="B27" s="75">
        <v>4.8700000000000002E-4</v>
      </c>
      <c r="C27" s="75">
        <v>2.9999999999999997E-4</v>
      </c>
    </row>
    <row r="28" spans="1:3" x14ac:dyDescent="0.25">
      <c r="A28" s="69">
        <v>39</v>
      </c>
      <c r="B28" s="75">
        <v>4.8099999999999998E-4</v>
      </c>
      <c r="C28" s="75">
        <v>2.9599999999999998E-4</v>
      </c>
    </row>
    <row r="29" spans="1:3" x14ac:dyDescent="0.25">
      <c r="A29" s="69">
        <v>40</v>
      </c>
      <c r="B29" s="75">
        <v>5.0199999999999995E-4</v>
      </c>
      <c r="C29" s="75">
        <v>3.2000000000000003E-4</v>
      </c>
    </row>
    <row r="30" spans="1:3" x14ac:dyDescent="0.25">
      <c r="A30" s="69">
        <v>41</v>
      </c>
      <c r="B30" s="75">
        <v>5.5400000000000002E-4</v>
      </c>
      <c r="C30" s="75">
        <v>3.8200000000000002E-4</v>
      </c>
    </row>
    <row r="31" spans="1:3" x14ac:dyDescent="0.25">
      <c r="A31" s="69">
        <v>42</v>
      </c>
      <c r="B31" s="75">
        <v>6.3900000000000003E-4</v>
      </c>
      <c r="C31" s="75">
        <v>4.06E-4</v>
      </c>
    </row>
    <row r="32" spans="1:3" x14ac:dyDescent="0.25">
      <c r="A32" s="69">
        <v>43</v>
      </c>
      <c r="B32" s="75">
        <v>6.0499999999999996E-4</v>
      </c>
      <c r="C32" s="75">
        <v>4.0900000000000002E-4</v>
      </c>
    </row>
    <row r="33" spans="1:3" x14ac:dyDescent="0.25">
      <c r="A33" s="69">
        <v>44</v>
      </c>
      <c r="B33" s="75">
        <v>7.1500000000000003E-4</v>
      </c>
      <c r="C33" s="75">
        <v>4.4499999999999997E-4</v>
      </c>
    </row>
    <row r="34" spans="1:3" x14ac:dyDescent="0.25">
      <c r="A34" s="69">
        <v>45</v>
      </c>
      <c r="B34" s="75">
        <v>8.3799999999999999E-4</v>
      </c>
      <c r="C34" s="75">
        <v>5.0600000000000005E-4</v>
      </c>
    </row>
    <row r="35" spans="1:3" x14ac:dyDescent="0.25">
      <c r="A35" s="69">
        <v>46</v>
      </c>
      <c r="B35" s="75">
        <v>7.76E-4</v>
      </c>
      <c r="C35" s="75">
        <v>5.3899999999999998E-4</v>
      </c>
    </row>
    <row r="36" spans="1:3" x14ac:dyDescent="0.25">
      <c r="A36" s="69">
        <v>47</v>
      </c>
      <c r="B36" s="75">
        <v>9.1200000000000005E-4</v>
      </c>
      <c r="C36" s="75">
        <v>6.6200000000000005E-4</v>
      </c>
    </row>
    <row r="37" spans="1:3" x14ac:dyDescent="0.25">
      <c r="A37" s="69">
        <v>48</v>
      </c>
      <c r="B37" s="75">
        <v>1.132E-3</v>
      </c>
      <c r="C37" s="75">
        <v>7.2499999999999995E-4</v>
      </c>
    </row>
    <row r="38" spans="1:3" x14ac:dyDescent="0.25">
      <c r="A38" s="69">
        <v>49</v>
      </c>
      <c r="B38" s="75">
        <v>1.2669999999999999E-3</v>
      </c>
      <c r="C38" s="75">
        <v>7.9299999999999998E-4</v>
      </c>
    </row>
    <row r="39" spans="1:3" x14ac:dyDescent="0.25">
      <c r="A39" s="69">
        <v>50</v>
      </c>
      <c r="B39" s="75">
        <v>1.3760000000000001E-3</v>
      </c>
      <c r="C39" s="75">
        <v>8.8099999999999995E-4</v>
      </c>
    </row>
    <row r="40" spans="1:3" x14ac:dyDescent="0.25">
      <c r="A40" s="69">
        <v>51</v>
      </c>
      <c r="B40" s="75">
        <v>1.49E-3</v>
      </c>
      <c r="C40" s="75">
        <v>9.3899999999999995E-4</v>
      </c>
    </row>
    <row r="41" spans="1:3" x14ac:dyDescent="0.25">
      <c r="A41" s="69">
        <v>52</v>
      </c>
      <c r="B41" s="75">
        <v>1.7340000000000001E-3</v>
      </c>
      <c r="C41" s="75">
        <v>1.0369999999999999E-3</v>
      </c>
    </row>
    <row r="42" spans="1:3" x14ac:dyDescent="0.25">
      <c r="A42" s="69">
        <v>53</v>
      </c>
      <c r="B42" s="75">
        <v>1.769E-3</v>
      </c>
      <c r="C42" s="75">
        <v>1.109E-3</v>
      </c>
    </row>
    <row r="43" spans="1:3" x14ac:dyDescent="0.25">
      <c r="A43" s="69">
        <v>54</v>
      </c>
      <c r="B43" s="75">
        <v>2.0669999999999998E-3</v>
      </c>
      <c r="C43" s="75">
        <v>1.206E-3</v>
      </c>
    </row>
    <row r="44" spans="1:3" x14ac:dyDescent="0.25">
      <c r="A44" s="69">
        <v>55</v>
      </c>
      <c r="B44" s="75">
        <v>2.3340000000000001E-3</v>
      </c>
      <c r="C44" s="75">
        <v>1.3309999999999999E-3</v>
      </c>
    </row>
    <row r="45" spans="1:3" x14ac:dyDescent="0.25">
      <c r="A45" s="69">
        <v>56</v>
      </c>
      <c r="B45" s="75">
        <v>2.49E-3</v>
      </c>
      <c r="C45" s="75">
        <v>1.423E-3</v>
      </c>
    </row>
    <row r="46" spans="1:3" x14ac:dyDescent="0.25">
      <c r="A46" s="69">
        <v>57</v>
      </c>
      <c r="B46" s="75">
        <v>2.8700000000000002E-3</v>
      </c>
      <c r="C46" s="75">
        <v>1.588E-3</v>
      </c>
    </row>
    <row r="47" spans="1:3" x14ac:dyDescent="0.25">
      <c r="A47" s="69">
        <v>58</v>
      </c>
      <c r="B47" s="75">
        <v>2.9650000000000002E-3</v>
      </c>
      <c r="C47" s="75">
        <v>1.691E-3</v>
      </c>
    </row>
    <row r="48" spans="1:3" x14ac:dyDescent="0.25">
      <c r="A48" s="69">
        <v>59</v>
      </c>
      <c r="B48" s="75">
        <v>3.4139999999999999E-3</v>
      </c>
      <c r="C48" s="75">
        <v>1.792E-3</v>
      </c>
    </row>
    <row r="49" spans="1:3" x14ac:dyDescent="0.25">
      <c r="A49" s="69">
        <v>60</v>
      </c>
      <c r="B49" s="75">
        <v>3.7880000000000001E-3</v>
      </c>
      <c r="C49" s="75">
        <v>1.9589999999999998E-3</v>
      </c>
    </row>
    <row r="50" spans="1:3" x14ac:dyDescent="0.25">
      <c r="A50" s="69">
        <v>61</v>
      </c>
      <c r="B50" s="75">
        <v>4.0590000000000001E-3</v>
      </c>
      <c r="C50" s="75">
        <v>2.137E-3</v>
      </c>
    </row>
    <row r="51" spans="1:3" x14ac:dyDescent="0.25">
      <c r="A51" s="69">
        <v>62</v>
      </c>
      <c r="B51" s="75">
        <v>4.6779999999999999E-3</v>
      </c>
      <c r="C51" s="75">
        <v>2.2799999999999999E-3</v>
      </c>
    </row>
    <row r="52" spans="1:3" x14ac:dyDescent="0.25">
      <c r="A52" s="69">
        <v>63</v>
      </c>
      <c r="B52" s="75">
        <v>5.5170000000000002E-3</v>
      </c>
      <c r="C52" s="75">
        <v>2.539E-3</v>
      </c>
    </row>
    <row r="53" spans="1:3" x14ac:dyDescent="0.25">
      <c r="A53" s="69">
        <v>64</v>
      </c>
      <c r="B53" s="75">
        <v>6.1900000000000002E-3</v>
      </c>
      <c r="C53" s="75">
        <v>2.7899999999999999E-3</v>
      </c>
    </row>
    <row r="54" spans="1:3" x14ac:dyDescent="0.25">
      <c r="A54" s="69">
        <v>65</v>
      </c>
      <c r="B54" s="75">
        <v>7.0029999999999997E-3</v>
      </c>
      <c r="C54" s="75">
        <v>3.2699999999999999E-3</v>
      </c>
    </row>
    <row r="55" spans="1:3" x14ac:dyDescent="0.25">
      <c r="A55" s="69">
        <v>66</v>
      </c>
      <c r="B55" s="75">
        <v>7.5160000000000001E-3</v>
      </c>
      <c r="C55" s="75">
        <v>3.4150000000000001E-3</v>
      </c>
    </row>
    <row r="56" spans="1:3" x14ac:dyDescent="0.25">
      <c r="A56" s="69">
        <v>67</v>
      </c>
      <c r="B56" s="75">
        <v>9.1769999999999994E-3</v>
      </c>
      <c r="C56" s="75">
        <v>3.6800000000000001E-3</v>
      </c>
    </row>
    <row r="57" spans="1:3" x14ac:dyDescent="0.25">
      <c r="A57" s="69">
        <v>68</v>
      </c>
      <c r="B57" s="75">
        <v>9.6109999999999998E-3</v>
      </c>
      <c r="C57" s="75">
        <v>4.4730000000000004E-3</v>
      </c>
    </row>
    <row r="58" spans="1:3" x14ac:dyDescent="0.25">
      <c r="A58" s="69">
        <v>69</v>
      </c>
      <c r="B58" s="75">
        <v>1.0673999999999999E-2</v>
      </c>
      <c r="C58" s="75">
        <v>4.431E-3</v>
      </c>
    </row>
    <row r="59" spans="1:3" x14ac:dyDescent="0.25">
      <c r="A59" s="69">
        <v>70</v>
      </c>
      <c r="B59" s="75">
        <v>1.1193E-2</v>
      </c>
      <c r="C59" s="75">
        <v>5.0109999999999998E-3</v>
      </c>
    </row>
    <row r="60" spans="1:3" x14ac:dyDescent="0.25">
      <c r="A60" s="69">
        <v>71</v>
      </c>
      <c r="B60" s="75">
        <v>1.3648E-2</v>
      </c>
      <c r="C60" s="75">
        <v>5.9820000000000003E-3</v>
      </c>
    </row>
    <row r="61" spans="1:3" x14ac:dyDescent="0.25">
      <c r="A61" s="69">
        <v>72</v>
      </c>
      <c r="B61" s="75">
        <v>1.4447E-2</v>
      </c>
      <c r="C61" s="75">
        <v>6.7559999999999999E-3</v>
      </c>
    </row>
    <row r="62" spans="1:3" x14ac:dyDescent="0.25">
      <c r="A62" s="69">
        <v>73</v>
      </c>
      <c r="B62" s="75">
        <v>1.7038999999999999E-2</v>
      </c>
      <c r="C62" s="75">
        <v>7.6020000000000003E-3</v>
      </c>
    </row>
    <row r="63" spans="1:3" x14ac:dyDescent="0.25">
      <c r="A63" s="70">
        <v>74</v>
      </c>
      <c r="B63" s="76">
        <v>0</v>
      </c>
      <c r="C63" s="76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workbookViewId="0">
      <selection activeCell="A4" sqref="A4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180</v>
      </c>
    </row>
    <row r="5" spans="1:5" x14ac:dyDescent="0.25">
      <c r="A5" s="121" t="s">
        <v>173</v>
      </c>
      <c r="B5" s="122" t="s">
        <v>174</v>
      </c>
      <c r="C5" s="122"/>
      <c r="D5" s="122" t="s">
        <v>175</v>
      </c>
      <c r="E5" s="122"/>
    </row>
    <row r="6" spans="1:5" x14ac:dyDescent="0.25">
      <c r="A6" s="121"/>
      <c r="B6" s="77" t="s">
        <v>176</v>
      </c>
      <c r="C6" s="77" t="s">
        <v>177</v>
      </c>
      <c r="D6" s="77" t="s">
        <v>176</v>
      </c>
      <c r="E6" s="77" t="s">
        <v>177</v>
      </c>
    </row>
    <row r="7" spans="1:5" x14ac:dyDescent="0.25">
      <c r="A7" s="78" t="s">
        <v>53</v>
      </c>
      <c r="B7" s="78" t="s">
        <v>179</v>
      </c>
      <c r="C7" s="78" t="s">
        <v>178</v>
      </c>
      <c r="D7" s="78" t="s">
        <v>181</v>
      </c>
      <c r="E7" s="78" t="s">
        <v>182</v>
      </c>
    </row>
    <row r="8" spans="1:5" x14ac:dyDescent="0.25">
      <c r="A8" s="79">
        <v>50</v>
      </c>
      <c r="B8" s="82">
        <v>4.1929999999999997E-3</v>
      </c>
      <c r="C8" s="82">
        <v>2.5560000000000001E-3</v>
      </c>
      <c r="D8" s="82">
        <v>2.1038000000000001E-2</v>
      </c>
      <c r="E8" s="82">
        <v>1.1939999999999999E-2</v>
      </c>
    </row>
    <row r="9" spans="1:5" x14ac:dyDescent="0.25">
      <c r="A9" s="80">
        <v>51</v>
      </c>
      <c r="B9" s="83">
        <v>4.5269999999999998E-3</v>
      </c>
      <c r="C9" s="83">
        <v>2.7409999999999999E-3</v>
      </c>
      <c r="D9" s="83">
        <v>2.1703E-2</v>
      </c>
      <c r="E9" s="83">
        <v>1.2501E-2</v>
      </c>
    </row>
    <row r="10" spans="1:5" x14ac:dyDescent="0.25">
      <c r="A10" s="80">
        <v>52</v>
      </c>
      <c r="B10" s="83">
        <v>4.8700000000000002E-3</v>
      </c>
      <c r="C10" s="83">
        <v>2.869E-3</v>
      </c>
      <c r="D10" s="83">
        <v>2.2357999999999999E-2</v>
      </c>
      <c r="E10" s="83">
        <v>1.3063E-2</v>
      </c>
    </row>
    <row r="11" spans="1:5" x14ac:dyDescent="0.25">
      <c r="A11" s="80">
        <v>53</v>
      </c>
      <c r="B11" s="83">
        <v>5.1879999999999999E-3</v>
      </c>
      <c r="C11" s="83">
        <v>3.0249999999999999E-3</v>
      </c>
      <c r="D11" s="83">
        <v>2.2852999999999998E-2</v>
      </c>
      <c r="E11" s="83">
        <v>1.3634E-2</v>
      </c>
    </row>
    <row r="12" spans="1:5" x14ac:dyDescent="0.25">
      <c r="A12" s="80">
        <v>54</v>
      </c>
      <c r="B12" s="83">
        <v>5.5059999999999996E-3</v>
      </c>
      <c r="C12" s="83">
        <v>3.1809999999999998E-3</v>
      </c>
      <c r="D12" s="83">
        <v>2.3307999999999999E-2</v>
      </c>
      <c r="E12" s="83">
        <v>1.4203E-2</v>
      </c>
    </row>
    <row r="13" spans="1:5" x14ac:dyDescent="0.25">
      <c r="A13" s="80">
        <v>55</v>
      </c>
      <c r="B13" s="83">
        <v>5.8329999999999996E-3</v>
      </c>
      <c r="C13" s="83">
        <v>3.4390000000000002E-3</v>
      </c>
      <c r="D13" s="83">
        <v>2.3768000000000001E-2</v>
      </c>
      <c r="E13" s="83">
        <v>1.4768E-2</v>
      </c>
    </row>
    <row r="14" spans="1:5" x14ac:dyDescent="0.25">
      <c r="A14" s="80">
        <v>56</v>
      </c>
      <c r="B14" s="83">
        <v>6.1729999999999997E-3</v>
      </c>
      <c r="C14" s="83">
        <v>3.64E-3</v>
      </c>
      <c r="D14" s="83">
        <v>2.4244000000000002E-2</v>
      </c>
      <c r="E14" s="83">
        <v>1.5334E-2</v>
      </c>
    </row>
    <row r="15" spans="1:5" x14ac:dyDescent="0.25">
      <c r="A15" s="80">
        <v>57</v>
      </c>
      <c r="B15" s="83">
        <v>6.5339999999999999E-3</v>
      </c>
      <c r="C15" s="83">
        <v>3.9579999999999997E-3</v>
      </c>
      <c r="D15" s="83">
        <v>2.477E-2</v>
      </c>
      <c r="E15" s="83">
        <v>1.5893999999999998E-2</v>
      </c>
    </row>
    <row r="16" spans="1:5" x14ac:dyDescent="0.25">
      <c r="A16" s="80">
        <v>58</v>
      </c>
      <c r="B16" s="83">
        <v>6.9199999999999999E-3</v>
      </c>
      <c r="C16" s="83">
        <v>4.2989999999999999E-3</v>
      </c>
      <c r="D16" s="83">
        <v>2.5347999999999999E-2</v>
      </c>
      <c r="E16" s="83">
        <v>1.6452999999999999E-2</v>
      </c>
    </row>
    <row r="17" spans="1:5" x14ac:dyDescent="0.25">
      <c r="A17" s="80">
        <v>59</v>
      </c>
      <c r="B17" s="83">
        <v>7.3379999999999999E-3</v>
      </c>
      <c r="C17" s="83">
        <v>4.6540000000000002E-3</v>
      </c>
      <c r="D17" s="83">
        <v>2.5984E-2</v>
      </c>
      <c r="E17" s="83">
        <v>1.7028999999999999E-2</v>
      </c>
    </row>
    <row r="18" spans="1:5" x14ac:dyDescent="0.25">
      <c r="A18" s="80">
        <v>60</v>
      </c>
      <c r="B18" s="83">
        <v>7.7990000000000004E-3</v>
      </c>
      <c r="C18" s="83">
        <v>5.071E-3</v>
      </c>
      <c r="D18" s="83">
        <v>2.6700000000000002E-2</v>
      </c>
      <c r="E18" s="83">
        <v>1.7614999999999999E-2</v>
      </c>
    </row>
    <row r="19" spans="1:5" x14ac:dyDescent="0.25">
      <c r="A19" s="80">
        <v>61</v>
      </c>
      <c r="B19" s="83">
        <v>8.3119999999999999E-3</v>
      </c>
      <c r="C19" s="83">
        <v>5.5030000000000001E-3</v>
      </c>
      <c r="D19" s="83">
        <v>2.7507E-2</v>
      </c>
      <c r="E19" s="83">
        <v>1.8256999999999999E-2</v>
      </c>
    </row>
    <row r="20" spans="1:5" x14ac:dyDescent="0.25">
      <c r="A20" s="80">
        <v>62</v>
      </c>
      <c r="B20" s="83">
        <v>8.8920000000000006E-3</v>
      </c>
      <c r="C20" s="83">
        <v>6.0200000000000002E-3</v>
      </c>
      <c r="D20" s="83">
        <v>2.8433E-2</v>
      </c>
      <c r="E20" s="83">
        <v>1.8957000000000002E-2</v>
      </c>
    </row>
    <row r="21" spans="1:5" x14ac:dyDescent="0.25">
      <c r="A21" s="80">
        <v>63</v>
      </c>
      <c r="B21" s="83">
        <v>9.554E-3</v>
      </c>
      <c r="C21" s="83">
        <v>6.5700000000000003E-3</v>
      </c>
      <c r="D21" s="83">
        <v>2.9505E-2</v>
      </c>
      <c r="E21" s="83">
        <v>1.9748000000000002E-2</v>
      </c>
    </row>
    <row r="22" spans="1:5" x14ac:dyDescent="0.25">
      <c r="A22" s="80">
        <v>64</v>
      </c>
      <c r="B22" s="83">
        <v>1.0309E-2</v>
      </c>
      <c r="C22" s="83">
        <v>7.2230000000000003E-3</v>
      </c>
      <c r="D22" s="83">
        <v>3.0731000000000001E-2</v>
      </c>
      <c r="E22" s="83">
        <v>2.0663000000000001E-2</v>
      </c>
    </row>
    <row r="23" spans="1:5" x14ac:dyDescent="0.25">
      <c r="A23" s="80">
        <v>65</v>
      </c>
      <c r="B23" s="83">
        <v>1.1169E-2</v>
      </c>
      <c r="C23" s="83">
        <v>7.8919999999999997E-3</v>
      </c>
      <c r="D23" s="83">
        <v>3.2134999999999997E-2</v>
      </c>
      <c r="E23" s="83">
        <v>2.1715000000000002E-2</v>
      </c>
    </row>
    <row r="24" spans="1:5" x14ac:dyDescent="0.25">
      <c r="A24" s="80">
        <v>66</v>
      </c>
      <c r="B24" s="83">
        <v>1.2142999999999999E-2</v>
      </c>
      <c r="C24" s="83">
        <v>8.6499999999999997E-3</v>
      </c>
      <c r="D24" s="83">
        <v>3.3711999999999999E-2</v>
      </c>
      <c r="E24" s="83">
        <v>2.2922999999999999E-2</v>
      </c>
    </row>
    <row r="25" spans="1:5" x14ac:dyDescent="0.25">
      <c r="A25" s="80">
        <v>67</v>
      </c>
      <c r="B25" s="83">
        <v>1.3242E-2</v>
      </c>
      <c r="C25" s="83">
        <v>9.5399999999999999E-3</v>
      </c>
      <c r="D25" s="83">
        <v>3.5465999999999998E-2</v>
      </c>
      <c r="E25" s="83">
        <v>2.4315E-2</v>
      </c>
    </row>
    <row r="26" spans="1:5" x14ac:dyDescent="0.25">
      <c r="A26" s="80">
        <v>68</v>
      </c>
      <c r="B26" s="83">
        <v>1.4484E-2</v>
      </c>
      <c r="C26" s="83">
        <v>1.0465E-2</v>
      </c>
      <c r="D26" s="83">
        <v>3.7429999999999998E-2</v>
      </c>
      <c r="E26" s="83">
        <v>2.5898999999999998E-2</v>
      </c>
    </row>
    <row r="27" spans="1:5" x14ac:dyDescent="0.25">
      <c r="A27" s="80">
        <v>69</v>
      </c>
      <c r="B27" s="83">
        <v>1.5882E-2</v>
      </c>
      <c r="C27" s="83">
        <v>1.1528999999999999E-2</v>
      </c>
      <c r="D27" s="83">
        <v>3.9600999999999997E-2</v>
      </c>
      <c r="E27" s="83">
        <v>2.7681000000000001E-2</v>
      </c>
    </row>
    <row r="28" spans="1:5" x14ac:dyDescent="0.25">
      <c r="A28" s="80">
        <v>70</v>
      </c>
      <c r="B28" s="83">
        <v>1.7451000000000001E-2</v>
      </c>
      <c r="C28" s="83">
        <v>1.2706E-2</v>
      </c>
      <c r="D28" s="83">
        <v>4.1986000000000002E-2</v>
      </c>
      <c r="E28" s="83">
        <v>2.9672E-2</v>
      </c>
    </row>
    <row r="29" spans="1:5" x14ac:dyDescent="0.25">
      <c r="A29" s="80">
        <v>71</v>
      </c>
      <c r="B29" s="83">
        <v>1.9195E-2</v>
      </c>
      <c r="C29" s="83">
        <v>1.3983000000000001E-2</v>
      </c>
      <c r="D29" s="83">
        <v>4.4581000000000003E-2</v>
      </c>
      <c r="E29" s="83">
        <v>3.1898999999999997E-2</v>
      </c>
    </row>
    <row r="30" spans="1:5" x14ac:dyDescent="0.25">
      <c r="A30" s="80">
        <v>72</v>
      </c>
      <c r="B30" s="83">
        <v>2.1156000000000001E-2</v>
      </c>
      <c r="C30" s="83">
        <v>1.5469E-2</v>
      </c>
      <c r="D30" s="83">
        <v>4.7446000000000002E-2</v>
      </c>
      <c r="E30" s="83">
        <v>3.4358E-2</v>
      </c>
    </row>
    <row r="31" spans="1:5" x14ac:dyDescent="0.25">
      <c r="A31" s="80">
        <v>73</v>
      </c>
      <c r="B31" s="83">
        <v>2.3337E-2</v>
      </c>
      <c r="C31" s="83">
        <v>1.6990999999999999E-2</v>
      </c>
      <c r="D31" s="83">
        <v>5.0556999999999998E-2</v>
      </c>
      <c r="E31" s="83">
        <v>3.7082999999999998E-2</v>
      </c>
    </row>
    <row r="32" spans="1:5" x14ac:dyDescent="0.25">
      <c r="A32" s="80">
        <v>74</v>
      </c>
      <c r="B32" s="83">
        <v>2.5766000000000001E-2</v>
      </c>
      <c r="C32" s="83">
        <v>1.8807999999999998E-2</v>
      </c>
      <c r="D32" s="83">
        <v>5.3940000000000002E-2</v>
      </c>
      <c r="E32" s="83">
        <v>4.0087999999999999E-2</v>
      </c>
    </row>
    <row r="33" spans="1:5" x14ac:dyDescent="0.25">
      <c r="A33" s="80">
        <v>75</v>
      </c>
      <c r="B33" s="83">
        <v>2.8482E-2</v>
      </c>
      <c r="C33" s="83">
        <v>2.0775999999999999E-2</v>
      </c>
      <c r="D33" s="83">
        <v>5.7639000000000003E-2</v>
      </c>
      <c r="E33" s="83">
        <v>4.3392E-2</v>
      </c>
    </row>
    <row r="34" spans="1:5" x14ac:dyDescent="0.25">
      <c r="A34" s="80">
        <v>76</v>
      </c>
      <c r="B34" s="83">
        <v>3.1517000000000003E-2</v>
      </c>
      <c r="C34" s="83">
        <v>2.2922000000000001E-2</v>
      </c>
      <c r="D34" s="83">
        <v>6.1669000000000002E-2</v>
      </c>
      <c r="E34" s="83">
        <v>4.7003999999999997E-2</v>
      </c>
    </row>
    <row r="35" spans="1:5" x14ac:dyDescent="0.25">
      <c r="A35" s="80">
        <v>77</v>
      </c>
      <c r="B35" s="83">
        <v>3.4923999999999997E-2</v>
      </c>
      <c r="C35" s="83">
        <v>2.5277999999999998E-2</v>
      </c>
      <c r="D35" s="83">
        <v>6.6087000000000007E-2</v>
      </c>
      <c r="E35" s="83">
        <v>5.0992000000000003E-2</v>
      </c>
    </row>
    <row r="36" spans="1:5" x14ac:dyDescent="0.25">
      <c r="A36" s="80">
        <v>78</v>
      </c>
      <c r="B36" s="83">
        <v>3.8740999999999998E-2</v>
      </c>
      <c r="C36" s="83">
        <v>2.8080000000000001E-2</v>
      </c>
      <c r="D36" s="83">
        <v>7.0909E-2</v>
      </c>
      <c r="E36" s="83">
        <v>5.5336999999999997E-2</v>
      </c>
    </row>
    <row r="37" spans="1:5" x14ac:dyDescent="0.25">
      <c r="A37" s="80">
        <v>79</v>
      </c>
      <c r="B37" s="83">
        <v>4.3032000000000001E-2</v>
      </c>
      <c r="C37" s="83">
        <v>3.1167E-2</v>
      </c>
      <c r="D37" s="83">
        <v>7.6191999999999996E-2</v>
      </c>
      <c r="E37" s="83">
        <v>6.0074000000000002E-2</v>
      </c>
    </row>
    <row r="38" spans="1:5" x14ac:dyDescent="0.25">
      <c r="A38" s="80">
        <v>80</v>
      </c>
      <c r="B38" s="83">
        <v>4.7877000000000003E-2</v>
      </c>
      <c r="C38" s="83">
        <v>3.4653999999999997E-2</v>
      </c>
      <c r="D38" s="83">
        <v>8.2020999999999997E-2</v>
      </c>
      <c r="E38" s="83">
        <v>6.5215999999999996E-2</v>
      </c>
    </row>
    <row r="39" spans="1:5" x14ac:dyDescent="0.25">
      <c r="A39" s="80">
        <v>81</v>
      </c>
      <c r="B39" s="83">
        <v>5.3323000000000002E-2</v>
      </c>
      <c r="C39" s="83">
        <v>3.8705999999999997E-2</v>
      </c>
      <c r="D39" s="83">
        <v>8.8413000000000005E-2</v>
      </c>
      <c r="E39" s="83">
        <v>7.0822999999999997E-2</v>
      </c>
    </row>
    <row r="40" spans="1:5" x14ac:dyDescent="0.25">
      <c r="A40" s="81">
        <v>82</v>
      </c>
      <c r="B40" s="84">
        <v>5.9471999999999997E-2</v>
      </c>
      <c r="C40" s="84">
        <v>4.3188999999999998E-2</v>
      </c>
      <c r="D40" s="84">
        <v>9.5469999999999999E-2</v>
      </c>
      <c r="E40" s="84">
        <v>7.6855999999999994E-2</v>
      </c>
    </row>
    <row r="41" spans="1:5" x14ac:dyDescent="0.25">
      <c r="A41" s="79">
        <v>83</v>
      </c>
      <c r="B41" s="82">
        <v>6.6387000000000002E-2</v>
      </c>
      <c r="C41" s="82">
        <v>4.8592999999999997E-2</v>
      </c>
      <c r="D41" s="82">
        <v>0.10323300000000001</v>
      </c>
      <c r="E41" s="82">
        <v>8.3399000000000001E-2</v>
      </c>
    </row>
    <row r="42" spans="1:5" x14ac:dyDescent="0.25">
      <c r="A42" s="80">
        <v>84</v>
      </c>
      <c r="B42" s="83">
        <v>7.4195999999999998E-2</v>
      </c>
      <c r="C42" s="83">
        <v>5.4351999999999998E-2</v>
      </c>
      <c r="D42" s="83">
        <v>0.111831</v>
      </c>
      <c r="E42" s="83">
        <v>9.0454000000000007E-2</v>
      </c>
    </row>
    <row r="43" spans="1:5" x14ac:dyDescent="0.25">
      <c r="A43" s="80">
        <v>85</v>
      </c>
      <c r="B43" s="83">
        <v>8.2932000000000006E-2</v>
      </c>
      <c r="C43" s="83">
        <v>6.1115000000000003E-2</v>
      </c>
      <c r="D43" s="83">
        <v>0.121249</v>
      </c>
      <c r="E43" s="83">
        <v>9.8012000000000002E-2</v>
      </c>
    </row>
    <row r="44" spans="1:5" x14ac:dyDescent="0.25">
      <c r="A44" s="80">
        <v>86</v>
      </c>
      <c r="B44" s="83">
        <v>9.2705999999999997E-2</v>
      </c>
      <c r="C44" s="83">
        <v>6.8409999999999999E-2</v>
      </c>
      <c r="D44" s="83">
        <v>0.13158900000000001</v>
      </c>
      <c r="E44" s="83">
        <v>0.106125</v>
      </c>
    </row>
    <row r="45" spans="1:5" x14ac:dyDescent="0.25">
      <c r="A45" s="80">
        <v>87</v>
      </c>
      <c r="B45" s="83">
        <v>0.103659</v>
      </c>
      <c r="C45" s="83">
        <v>7.6642000000000002E-2</v>
      </c>
      <c r="D45" s="83">
        <v>0.142982</v>
      </c>
      <c r="E45" s="83">
        <v>0.114756</v>
      </c>
    </row>
    <row r="46" spans="1:5" x14ac:dyDescent="0.25">
      <c r="A46" s="80">
        <v>88</v>
      </c>
      <c r="B46" s="83">
        <v>0.115809</v>
      </c>
      <c r="C46" s="83">
        <v>8.5860000000000006E-2</v>
      </c>
      <c r="D46" s="83">
        <v>0.15538099999999999</v>
      </c>
      <c r="E46" s="83">
        <v>0.123866</v>
      </c>
    </row>
    <row r="47" spans="1:5" x14ac:dyDescent="0.25">
      <c r="A47" s="80">
        <v>89</v>
      </c>
      <c r="B47" s="83">
        <v>0.12932099999999999</v>
      </c>
      <c r="C47" s="83">
        <v>9.6109E-2</v>
      </c>
      <c r="D47" s="83">
        <v>0.168932</v>
      </c>
      <c r="E47" s="83">
        <v>0.133466</v>
      </c>
    </row>
    <row r="48" spans="1:5" x14ac:dyDescent="0.25">
      <c r="A48" s="80">
        <v>90</v>
      </c>
      <c r="B48" s="83">
        <v>0.14427200000000001</v>
      </c>
      <c r="C48" s="83">
        <v>0.10763200000000001</v>
      </c>
      <c r="D48" s="83">
        <v>0.18365200000000001</v>
      </c>
      <c r="E48" s="83">
        <v>0.143701</v>
      </c>
    </row>
    <row r="49" spans="1:5" x14ac:dyDescent="0.25">
      <c r="A49" s="80">
        <v>91</v>
      </c>
      <c r="B49" s="83">
        <v>0.16012399999999999</v>
      </c>
      <c r="C49" s="83">
        <v>0.119724</v>
      </c>
      <c r="D49" s="83">
        <v>0.19836899999999999</v>
      </c>
      <c r="E49" s="83">
        <v>0.15490599999999999</v>
      </c>
    </row>
    <row r="50" spans="1:5" x14ac:dyDescent="0.25">
      <c r="A50" s="80">
        <v>92</v>
      </c>
      <c r="B50" s="83">
        <v>0.17643700000000001</v>
      </c>
      <c r="C50" s="83">
        <v>0.13281799999999999</v>
      </c>
      <c r="D50" s="83">
        <v>0.212982</v>
      </c>
      <c r="E50" s="83">
        <v>0.16706399999999999</v>
      </c>
    </row>
    <row r="51" spans="1:5" x14ac:dyDescent="0.25">
      <c r="A51" s="80">
        <v>93</v>
      </c>
      <c r="B51" s="83">
        <v>0.19293099999999999</v>
      </c>
      <c r="C51" s="83">
        <v>0.14646300000000001</v>
      </c>
      <c r="D51" s="83">
        <v>0.22741600000000001</v>
      </c>
      <c r="E51" s="83">
        <v>0.17996400000000001</v>
      </c>
    </row>
    <row r="52" spans="1:5" x14ac:dyDescent="0.25">
      <c r="A52" s="80">
        <v>94</v>
      </c>
      <c r="B52" s="83">
        <v>0.20955499999999999</v>
      </c>
      <c r="C52" s="83">
        <v>0.16056000000000001</v>
      </c>
      <c r="D52" s="83">
        <v>0.241727</v>
      </c>
      <c r="E52" s="83">
        <v>0.19351199999999999</v>
      </c>
    </row>
    <row r="53" spans="1:5" x14ac:dyDescent="0.25">
      <c r="A53" s="80">
        <v>95</v>
      </c>
      <c r="B53" s="83">
        <v>0.22620599999999999</v>
      </c>
      <c r="C53" s="83">
        <v>0.175231</v>
      </c>
      <c r="D53" s="83">
        <v>0.25581700000000002</v>
      </c>
      <c r="E53" s="83">
        <v>0.20766100000000001</v>
      </c>
    </row>
    <row r="54" spans="1:5" x14ac:dyDescent="0.25">
      <c r="A54" s="80">
        <v>96</v>
      </c>
      <c r="B54" s="83">
        <v>0.244336</v>
      </c>
      <c r="C54" s="83">
        <v>0.19181400000000001</v>
      </c>
      <c r="D54" s="83">
        <v>0.27127099999999998</v>
      </c>
      <c r="E54" s="83">
        <v>0.223077</v>
      </c>
    </row>
    <row r="55" spans="1:5" x14ac:dyDescent="0.25">
      <c r="A55" s="80">
        <v>97</v>
      </c>
      <c r="B55" s="83">
        <v>0.262934</v>
      </c>
      <c r="C55" s="83">
        <v>0.207561</v>
      </c>
      <c r="D55" s="83">
        <v>0.28686800000000001</v>
      </c>
      <c r="E55" s="83">
        <v>0.239119</v>
      </c>
    </row>
    <row r="56" spans="1:5" x14ac:dyDescent="0.25">
      <c r="A56" s="80">
        <v>98</v>
      </c>
      <c r="B56" s="83">
        <v>0.28220299999999998</v>
      </c>
      <c r="C56" s="83">
        <v>0.224075</v>
      </c>
      <c r="D56" s="83">
        <v>0.30279499999999998</v>
      </c>
      <c r="E56" s="83">
        <v>0.25581700000000002</v>
      </c>
    </row>
    <row r="57" spans="1:5" x14ac:dyDescent="0.25">
      <c r="A57" s="80">
        <v>99</v>
      </c>
      <c r="B57" s="83">
        <v>0.30202600000000002</v>
      </c>
      <c r="C57" s="83">
        <v>0.242783</v>
      </c>
      <c r="D57" s="83">
        <v>0.31895600000000002</v>
      </c>
      <c r="E57" s="83">
        <v>0.27298299999999998</v>
      </c>
    </row>
    <row r="58" spans="1:5" x14ac:dyDescent="0.25">
      <c r="A58" s="80">
        <v>100</v>
      </c>
      <c r="B58" s="83">
        <v>0.32213599999999998</v>
      </c>
      <c r="C58" s="83">
        <v>0.261237</v>
      </c>
      <c r="D58" s="83">
        <v>0.33519399999999999</v>
      </c>
      <c r="E58" s="83">
        <v>0.290601</v>
      </c>
    </row>
    <row r="59" spans="1:5" x14ac:dyDescent="0.25">
      <c r="A59" s="80">
        <v>101</v>
      </c>
      <c r="B59" s="83">
        <v>0.34241500000000002</v>
      </c>
      <c r="C59" s="83">
        <v>0.28054000000000001</v>
      </c>
      <c r="D59" s="83">
        <v>0.35164299999999998</v>
      </c>
      <c r="E59" s="83">
        <v>0.30860300000000002</v>
      </c>
    </row>
    <row r="60" spans="1:5" x14ac:dyDescent="0.25">
      <c r="A60" s="80">
        <v>102</v>
      </c>
      <c r="B60" s="83">
        <v>0.36243599999999998</v>
      </c>
      <c r="C60" s="83">
        <v>0.29914499999999999</v>
      </c>
      <c r="D60" s="83">
        <v>0.36827199999999999</v>
      </c>
      <c r="E60" s="83">
        <v>0.326959</v>
      </c>
    </row>
    <row r="61" spans="1:5" x14ac:dyDescent="0.25">
      <c r="A61" s="80">
        <v>103</v>
      </c>
      <c r="B61" s="83">
        <v>0.38221899999999998</v>
      </c>
      <c r="C61" s="83">
        <v>0.317332</v>
      </c>
      <c r="D61" s="83">
        <v>0.38527899999999998</v>
      </c>
      <c r="E61" s="83">
        <v>0.34557599999999999</v>
      </c>
    </row>
    <row r="62" spans="1:5" x14ac:dyDescent="0.25">
      <c r="A62" s="80">
        <v>104</v>
      </c>
      <c r="B62" s="83">
        <v>0.40142600000000001</v>
      </c>
      <c r="C62" s="83">
        <v>0.33612599999999998</v>
      </c>
      <c r="D62" s="83">
        <v>0.40248899999999999</v>
      </c>
      <c r="E62" s="83">
        <v>0.36431799999999998</v>
      </c>
    </row>
    <row r="63" spans="1:5" x14ac:dyDescent="0.25">
      <c r="A63" s="80">
        <v>105</v>
      </c>
      <c r="B63" s="83">
        <v>0.41986499999999999</v>
      </c>
      <c r="C63" s="83">
        <v>0.35540100000000002</v>
      </c>
      <c r="D63" s="83">
        <v>0.41986499999999999</v>
      </c>
      <c r="E63" s="83">
        <v>0.38322699999999998</v>
      </c>
    </row>
    <row r="64" spans="1:5" x14ac:dyDescent="0.25">
      <c r="A64" s="80">
        <v>106</v>
      </c>
      <c r="B64" s="83">
        <v>0.437668</v>
      </c>
      <c r="C64" s="83">
        <v>0.375944</v>
      </c>
      <c r="D64" s="83">
        <v>0.437668</v>
      </c>
      <c r="E64" s="83">
        <v>0.40228799999999998</v>
      </c>
    </row>
    <row r="65" spans="1:5" x14ac:dyDescent="0.25">
      <c r="A65" s="80">
        <v>107</v>
      </c>
      <c r="B65" s="83">
        <v>0.454347</v>
      </c>
      <c r="C65" s="83">
        <v>0.388598</v>
      </c>
      <c r="D65" s="83">
        <v>0.454347</v>
      </c>
      <c r="E65" s="83">
        <v>0.42046099999999997</v>
      </c>
    </row>
    <row r="66" spans="1:5" x14ac:dyDescent="0.25">
      <c r="A66" s="80">
        <v>108</v>
      </c>
      <c r="B66" s="83">
        <v>0.47012799999999999</v>
      </c>
      <c r="C66" s="83">
        <v>0.399982</v>
      </c>
      <c r="D66" s="83">
        <v>0.47012799999999999</v>
      </c>
      <c r="E66" s="83">
        <v>0.43795499999999998</v>
      </c>
    </row>
    <row r="67" spans="1:5" x14ac:dyDescent="0.25">
      <c r="A67" s="80">
        <v>109</v>
      </c>
      <c r="B67" s="83">
        <v>0.48492499999999999</v>
      </c>
      <c r="C67" s="83">
        <v>0.43267099999999997</v>
      </c>
      <c r="D67" s="83">
        <v>0.48492499999999999</v>
      </c>
      <c r="E67" s="83">
        <v>0.45436900000000002</v>
      </c>
    </row>
    <row r="68" spans="1:5" x14ac:dyDescent="0.25">
      <c r="A68" s="80">
        <v>110</v>
      </c>
      <c r="B68" s="83">
        <v>0.498558</v>
      </c>
      <c r="C68" s="83">
        <v>0.46975299999999998</v>
      </c>
      <c r="D68" s="83">
        <v>0.498558</v>
      </c>
      <c r="E68" s="83">
        <v>0.46975299999999998</v>
      </c>
    </row>
    <row r="69" spans="1:5" x14ac:dyDescent="0.25">
      <c r="A69" s="80">
        <v>111</v>
      </c>
      <c r="B69" s="83">
        <v>0.50341899999999995</v>
      </c>
      <c r="C69" s="83">
        <v>0.455181</v>
      </c>
      <c r="D69" s="83">
        <v>0.50341899999999995</v>
      </c>
      <c r="E69" s="83">
        <v>0.48410599999999998</v>
      </c>
    </row>
    <row r="70" spans="1:5" x14ac:dyDescent="0.25">
      <c r="A70" s="80">
        <v>112</v>
      </c>
      <c r="B70" s="83">
        <v>0.50251000000000001</v>
      </c>
      <c r="C70" s="83">
        <v>0.49745499999999998</v>
      </c>
      <c r="D70" s="83">
        <v>0.50251000000000001</v>
      </c>
      <c r="E70" s="83">
        <v>0.49745499999999998</v>
      </c>
    </row>
    <row r="71" spans="1:5" x14ac:dyDescent="0.25">
      <c r="A71" s="80">
        <v>113</v>
      </c>
      <c r="B71" s="83">
        <v>0.50175499999999995</v>
      </c>
      <c r="C71" s="83">
        <v>0.50301399999999996</v>
      </c>
      <c r="D71" s="83">
        <v>0.50175499999999995</v>
      </c>
      <c r="E71" s="83">
        <v>0.50301399999999996</v>
      </c>
    </row>
    <row r="72" spans="1:5" x14ac:dyDescent="0.25">
      <c r="A72" s="80">
        <v>114</v>
      </c>
      <c r="B72" s="83">
        <v>0.50090199999999996</v>
      </c>
      <c r="C72" s="83">
        <v>0.50140300000000004</v>
      </c>
      <c r="D72" s="83">
        <v>0.50090199999999996</v>
      </c>
      <c r="E72" s="83">
        <v>0.50140300000000004</v>
      </c>
    </row>
    <row r="73" spans="1:5" x14ac:dyDescent="0.25">
      <c r="A73" s="81">
        <v>115</v>
      </c>
      <c r="B73" s="84">
        <v>0.5</v>
      </c>
      <c r="C73" s="84">
        <v>0.5</v>
      </c>
      <c r="D73" s="84">
        <v>0.5</v>
      </c>
      <c r="E73" s="84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40" zoomScaleNormal="100" workbookViewId="0">
      <selection activeCell="I99" sqref="I99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2" bestFit="1" customWidth="1"/>
    <col min="7" max="7" width="13.7109375" customWidth="1"/>
  </cols>
  <sheetData>
    <row r="1" spans="1:15" x14ac:dyDescent="0.25">
      <c r="A1" s="19" t="s">
        <v>9</v>
      </c>
    </row>
    <row r="2" spans="1:15" x14ac:dyDescent="0.25">
      <c r="A2" s="30" t="s">
        <v>50</v>
      </c>
      <c r="B2" s="30" t="s">
        <v>93</v>
      </c>
    </row>
    <row r="3" spans="1:15" x14ac:dyDescent="0.25">
      <c r="A3" s="30" t="s">
        <v>51</v>
      </c>
      <c r="B3" s="30" t="s">
        <v>109</v>
      </c>
    </row>
    <row r="4" spans="1:15" x14ac:dyDescent="0.25">
      <c r="O4">
        <f>32311/30902</f>
        <v>1.0455957543201087</v>
      </c>
    </row>
    <row r="5" spans="1:15" x14ac:dyDescent="0.25">
      <c r="C5" t="s">
        <v>86</v>
      </c>
      <c r="D5" s="6" t="s">
        <v>88</v>
      </c>
      <c r="E5" t="s">
        <v>92</v>
      </c>
      <c r="G5" t="s">
        <v>89</v>
      </c>
      <c r="H5">
        <v>3.3000000000000002E-2</v>
      </c>
      <c r="O5">
        <f>32971/32311</f>
        <v>1.0204264801460803</v>
      </c>
    </row>
    <row r="6" spans="1:15" x14ac:dyDescent="0.25">
      <c r="C6">
        <v>2015</v>
      </c>
      <c r="D6" s="43">
        <v>30902000000</v>
      </c>
      <c r="E6" s="43">
        <v>30902000000</v>
      </c>
      <c r="G6" t="s">
        <v>90</v>
      </c>
      <c r="H6">
        <v>2.9000000000000001E-2</v>
      </c>
    </row>
    <row r="7" spans="1:15" x14ac:dyDescent="0.25">
      <c r="C7">
        <v>2016</v>
      </c>
      <c r="D7" s="44">
        <v>32311000000</v>
      </c>
      <c r="E7" s="44">
        <v>32311000000</v>
      </c>
      <c r="G7" t="s">
        <v>91</v>
      </c>
      <c r="H7" s="45">
        <v>0.02</v>
      </c>
    </row>
    <row r="8" spans="1:15" x14ac:dyDescent="0.25">
      <c r="C8">
        <v>2017</v>
      </c>
      <c r="D8" s="44">
        <v>32971000000</v>
      </c>
      <c r="E8" s="44">
        <v>32971000000</v>
      </c>
    </row>
    <row r="9" spans="1:15" x14ac:dyDescent="0.25">
      <c r="C9">
        <v>2018</v>
      </c>
      <c r="D9" s="44">
        <v>34176000000</v>
      </c>
      <c r="E9" s="44">
        <v>34176000000</v>
      </c>
    </row>
    <row r="10" spans="1:15" x14ac:dyDescent="0.25">
      <c r="C10">
        <v>2019</v>
      </c>
      <c r="D10" s="44">
        <v>35379000000</v>
      </c>
      <c r="E10" s="44">
        <v>35379000000</v>
      </c>
    </row>
    <row r="11" spans="1:15" x14ac:dyDescent="0.25">
      <c r="C11">
        <v>2020</v>
      </c>
      <c r="D11" s="44">
        <v>36758000000</v>
      </c>
      <c r="E11" s="44">
        <v>36758000000</v>
      </c>
    </row>
    <row r="12" spans="1:15" x14ac:dyDescent="0.25">
      <c r="C12">
        <v>2021</v>
      </c>
      <c r="D12" s="44">
        <v>37936000000</v>
      </c>
      <c r="E12" s="44">
        <v>37936000000</v>
      </c>
    </row>
    <row r="13" spans="1:15" x14ac:dyDescent="0.25">
      <c r="C13">
        <v>2022</v>
      </c>
      <c r="D13">
        <v>0</v>
      </c>
      <c r="E13" s="46">
        <f t="shared" ref="E13:E36" si="0">E12*(1 + H$5)</f>
        <v>39187888000</v>
      </c>
    </row>
    <row r="14" spans="1:15" x14ac:dyDescent="0.25">
      <c r="C14">
        <v>2023</v>
      </c>
      <c r="D14">
        <v>0</v>
      </c>
      <c r="E14" s="46">
        <f t="shared" si="0"/>
        <v>40481088304</v>
      </c>
    </row>
    <row r="15" spans="1:15" x14ac:dyDescent="0.25">
      <c r="C15">
        <v>2024</v>
      </c>
      <c r="D15">
        <v>0</v>
      </c>
      <c r="E15" s="46">
        <f t="shared" si="0"/>
        <v>41816964218.031998</v>
      </c>
    </row>
    <row r="16" spans="1:15" x14ac:dyDescent="0.25">
      <c r="C16">
        <v>2025</v>
      </c>
      <c r="D16">
        <v>0</v>
      </c>
      <c r="E16" s="46">
        <f t="shared" si="0"/>
        <v>43196924037.227051</v>
      </c>
    </row>
    <row r="17" spans="3:5" x14ac:dyDescent="0.25">
      <c r="C17">
        <v>2026</v>
      </c>
      <c r="D17">
        <v>0</v>
      </c>
      <c r="E17" s="46">
        <f t="shared" si="0"/>
        <v>44622422530.455544</v>
      </c>
    </row>
    <row r="18" spans="3:5" x14ac:dyDescent="0.25">
      <c r="C18">
        <v>2027</v>
      </c>
      <c r="D18">
        <v>0</v>
      </c>
      <c r="E18" s="46">
        <f t="shared" si="0"/>
        <v>46094962473.960571</v>
      </c>
    </row>
    <row r="19" spans="3:5" x14ac:dyDescent="0.25">
      <c r="C19">
        <v>2028</v>
      </c>
      <c r="D19">
        <v>0</v>
      </c>
      <c r="E19" s="46">
        <f t="shared" si="0"/>
        <v>47616096235.601265</v>
      </c>
    </row>
    <row r="20" spans="3:5" x14ac:dyDescent="0.25">
      <c r="C20">
        <v>2029</v>
      </c>
      <c r="D20">
        <v>0</v>
      </c>
      <c r="E20" s="46">
        <f t="shared" si="0"/>
        <v>49187427411.376106</v>
      </c>
    </row>
    <row r="21" spans="3:5" x14ac:dyDescent="0.25">
      <c r="C21">
        <v>2030</v>
      </c>
      <c r="D21">
        <v>0</v>
      </c>
      <c r="E21" s="46">
        <f t="shared" si="0"/>
        <v>50810612515.951515</v>
      </c>
    </row>
    <row r="22" spans="3:5" x14ac:dyDescent="0.25">
      <c r="C22">
        <v>2031</v>
      </c>
      <c r="D22">
        <v>0</v>
      </c>
      <c r="E22" s="46">
        <f t="shared" si="0"/>
        <v>52487362728.977913</v>
      </c>
    </row>
    <row r="23" spans="3:5" x14ac:dyDescent="0.25">
      <c r="C23">
        <v>2032</v>
      </c>
      <c r="D23">
        <v>0</v>
      </c>
      <c r="E23" s="46">
        <f t="shared" si="0"/>
        <v>54219445699.03418</v>
      </c>
    </row>
    <row r="24" spans="3:5" x14ac:dyDescent="0.25">
      <c r="C24">
        <v>2033</v>
      </c>
      <c r="D24">
        <v>0</v>
      </c>
      <c r="E24" s="46">
        <f t="shared" si="0"/>
        <v>56008687407.102303</v>
      </c>
    </row>
    <row r="25" spans="3:5" x14ac:dyDescent="0.25">
      <c r="C25">
        <v>2034</v>
      </c>
      <c r="D25">
        <v>0</v>
      </c>
      <c r="E25" s="46">
        <f t="shared" si="0"/>
        <v>57856974091.536674</v>
      </c>
    </row>
    <row r="26" spans="3:5" x14ac:dyDescent="0.25">
      <c r="C26">
        <v>2035</v>
      </c>
      <c r="D26">
        <v>0</v>
      </c>
      <c r="E26" s="46">
        <f t="shared" si="0"/>
        <v>59766254236.557381</v>
      </c>
    </row>
    <row r="27" spans="3:5" x14ac:dyDescent="0.25">
      <c r="C27">
        <v>2036</v>
      </c>
      <c r="D27">
        <v>0</v>
      </c>
      <c r="E27" s="46">
        <f t="shared" si="0"/>
        <v>61738540626.36377</v>
      </c>
    </row>
    <row r="28" spans="3:5" x14ac:dyDescent="0.25">
      <c r="C28">
        <v>2037</v>
      </c>
      <c r="D28">
        <v>0</v>
      </c>
      <c r="E28" s="46">
        <f t="shared" si="0"/>
        <v>63775912467.033768</v>
      </c>
    </row>
    <row r="29" spans="3:5" x14ac:dyDescent="0.25">
      <c r="C29">
        <v>2038</v>
      </c>
      <c r="D29">
        <v>0</v>
      </c>
      <c r="E29" s="46">
        <f t="shared" si="0"/>
        <v>65880517578.445877</v>
      </c>
    </row>
    <row r="30" spans="3:5" x14ac:dyDescent="0.25">
      <c r="C30">
        <v>2039</v>
      </c>
      <c r="D30">
        <v>0</v>
      </c>
      <c r="E30" s="46">
        <f t="shared" si="0"/>
        <v>68054574658.534584</v>
      </c>
    </row>
    <row r="31" spans="3:5" x14ac:dyDescent="0.25">
      <c r="C31">
        <v>2040</v>
      </c>
      <c r="D31">
        <v>0</v>
      </c>
      <c r="E31" s="46">
        <f t="shared" si="0"/>
        <v>70300375622.26622</v>
      </c>
    </row>
    <row r="32" spans="3:5" x14ac:dyDescent="0.25">
      <c r="C32">
        <v>2041</v>
      </c>
      <c r="D32">
        <v>0</v>
      </c>
      <c r="E32" s="46">
        <f t="shared" si="0"/>
        <v>72620288017.800995</v>
      </c>
    </row>
    <row r="33" spans="3:5" x14ac:dyDescent="0.25">
      <c r="C33">
        <v>2042</v>
      </c>
      <c r="D33">
        <v>0</v>
      </c>
      <c r="E33" s="46">
        <f t="shared" si="0"/>
        <v>75016757522.388428</v>
      </c>
    </row>
    <row r="34" spans="3:5" x14ac:dyDescent="0.25">
      <c r="C34">
        <v>2043</v>
      </c>
      <c r="D34">
        <v>0</v>
      </c>
      <c r="E34" s="46">
        <f t="shared" si="0"/>
        <v>77492310520.627243</v>
      </c>
    </row>
    <row r="35" spans="3:5" x14ac:dyDescent="0.25">
      <c r="C35">
        <v>2044</v>
      </c>
      <c r="D35">
        <v>0</v>
      </c>
      <c r="E35" s="46">
        <f t="shared" si="0"/>
        <v>80049556767.807938</v>
      </c>
    </row>
    <row r="36" spans="3:5" x14ac:dyDescent="0.25">
      <c r="C36">
        <v>2045</v>
      </c>
      <c r="D36">
        <v>0</v>
      </c>
      <c r="E36" s="46">
        <f t="shared" si="0"/>
        <v>82691192141.145599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N25" sqref="N25"/>
    </sheetView>
  </sheetViews>
  <sheetFormatPr defaultRowHeight="15" x14ac:dyDescent="0.25"/>
  <sheetData>
    <row r="3" spans="2:17" x14ac:dyDescent="0.25">
      <c r="B3" t="s">
        <v>204</v>
      </c>
    </row>
    <row r="5" spans="2:17" x14ac:dyDescent="0.25">
      <c r="M5" t="s">
        <v>205</v>
      </c>
      <c r="N5">
        <v>30335</v>
      </c>
      <c r="O5">
        <v>78047</v>
      </c>
      <c r="P5">
        <f t="shared" ref="P5:P10" si="0">SUM(N5:O5)</f>
        <v>108382</v>
      </c>
      <c r="Q5">
        <f t="shared" ref="Q5:Q10" si="1"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si="0"/>
        <v>39021</v>
      </c>
      <c r="Q6">
        <f t="shared" si="1"/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206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K12" sqref="K12"/>
    </sheetView>
  </sheetViews>
  <sheetFormatPr defaultRowHeight="15" x14ac:dyDescent="0.25"/>
  <cols>
    <col min="7" max="8" width="13.7109375" customWidth="1"/>
    <col min="10" max="10" width="16" customWidth="1"/>
    <col min="12" max="12" width="16" customWidth="1"/>
    <col min="13" max="13" width="13.42578125" customWidth="1"/>
    <col min="14" max="14" width="21.7109375" customWidth="1"/>
    <col min="15" max="15" width="19.7109375" customWidth="1"/>
    <col min="16" max="16" width="21.140625" customWidth="1"/>
  </cols>
  <sheetData>
    <row r="1" spans="1:16" x14ac:dyDescent="0.25">
      <c r="A1" s="19" t="s">
        <v>9</v>
      </c>
    </row>
    <row r="2" spans="1:16" x14ac:dyDescent="0.25">
      <c r="A2" s="30" t="s">
        <v>50</v>
      </c>
      <c r="B2" s="30" t="s">
        <v>184</v>
      </c>
    </row>
    <row r="3" spans="1:16" x14ac:dyDescent="0.25">
      <c r="A3" s="30" t="s">
        <v>51</v>
      </c>
      <c r="B3" s="30" t="s">
        <v>224</v>
      </c>
    </row>
    <row r="6" spans="1:16" x14ac:dyDescent="0.25">
      <c r="C6" s="36" t="s">
        <v>58</v>
      </c>
      <c r="D6" s="36" t="s">
        <v>193</v>
      </c>
      <c r="E6" s="47" t="s">
        <v>59</v>
      </c>
      <c r="F6" s="47" t="s">
        <v>60</v>
      </c>
      <c r="G6" s="47" t="s">
        <v>61</v>
      </c>
      <c r="H6" s="47" t="s">
        <v>223</v>
      </c>
      <c r="I6" s="47" t="s">
        <v>64</v>
      </c>
      <c r="J6" s="47" t="s">
        <v>66</v>
      </c>
      <c r="K6" s="47" t="s">
        <v>63</v>
      </c>
      <c r="L6" s="47" t="s">
        <v>62</v>
      </c>
      <c r="M6" s="47" t="s">
        <v>198</v>
      </c>
      <c r="N6" s="47" t="s">
        <v>209</v>
      </c>
      <c r="O6" s="47" t="s">
        <v>207</v>
      </c>
      <c r="P6" s="47" t="s">
        <v>208</v>
      </c>
    </row>
    <row r="7" spans="1:16" x14ac:dyDescent="0.25">
      <c r="C7" s="36" t="s">
        <v>194</v>
      </c>
      <c r="D7" s="36">
        <v>0</v>
      </c>
      <c r="E7" s="47">
        <v>20</v>
      </c>
      <c r="F7" s="47">
        <v>0</v>
      </c>
      <c r="G7" s="47">
        <v>3</v>
      </c>
      <c r="H7" s="47">
        <v>2.5000000000000001E-2</v>
      </c>
      <c r="I7" s="47">
        <v>1</v>
      </c>
      <c r="J7" s="47">
        <v>1</v>
      </c>
      <c r="K7" s="47">
        <v>62</v>
      </c>
      <c r="L7" s="47">
        <v>5</v>
      </c>
      <c r="M7" s="47">
        <v>7.4999999999999997E-2</v>
      </c>
      <c r="N7" s="47">
        <v>0</v>
      </c>
      <c r="O7" s="47">
        <v>7.4999999999999997E-2</v>
      </c>
      <c r="P7" s="47">
        <v>0</v>
      </c>
    </row>
    <row r="8" spans="1:16" x14ac:dyDescent="0.25">
      <c r="C8" s="36" t="s">
        <v>195</v>
      </c>
      <c r="D8" s="36">
        <v>0</v>
      </c>
      <c r="E8" s="47">
        <v>20</v>
      </c>
      <c r="F8" s="47">
        <v>0</v>
      </c>
      <c r="G8" s="47">
        <v>3</v>
      </c>
      <c r="H8" s="47">
        <v>0.02</v>
      </c>
      <c r="I8" s="47">
        <v>1</v>
      </c>
      <c r="J8" s="47">
        <v>1</v>
      </c>
      <c r="K8" s="47">
        <v>65</v>
      </c>
      <c r="L8" s="47">
        <v>10</v>
      </c>
      <c r="M8" s="47">
        <v>7.4999999999999997E-2</v>
      </c>
      <c r="N8" s="47">
        <v>0.5</v>
      </c>
      <c r="O8" s="47">
        <v>3.7499999999999999E-2</v>
      </c>
      <c r="P8" s="47">
        <v>3.7499999999999999E-2</v>
      </c>
    </row>
    <row r="9" spans="1:16" x14ac:dyDescent="0.25">
      <c r="C9" s="36" t="s">
        <v>196</v>
      </c>
      <c r="D9" s="36">
        <v>0</v>
      </c>
      <c r="E9" s="47">
        <v>20</v>
      </c>
      <c r="F9" s="47">
        <v>0</v>
      </c>
      <c r="G9" s="47">
        <v>3</v>
      </c>
      <c r="H9" s="47">
        <v>0.02</v>
      </c>
      <c r="I9" s="47">
        <v>1</v>
      </c>
      <c r="J9" s="47">
        <v>1</v>
      </c>
      <c r="K9" s="47">
        <v>65</v>
      </c>
      <c r="L9" s="47">
        <v>10</v>
      </c>
      <c r="M9" s="47">
        <v>0.10299999999999999</v>
      </c>
      <c r="N9" s="47">
        <v>0.5</v>
      </c>
      <c r="O9" s="47">
        <v>5.1499999999999997E-2</v>
      </c>
      <c r="P9" s="47">
        <v>5.1499999999999997E-2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6"/>
  <sheetViews>
    <sheetView topLeftCell="D4" workbookViewId="0">
      <selection activeCell="B79" sqref="B7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56</v>
      </c>
      <c r="B1" s="3" t="s">
        <v>210</v>
      </c>
    </row>
    <row r="2" spans="1:2" x14ac:dyDescent="0.25">
      <c r="A2" s="1"/>
      <c r="B2" s="5"/>
    </row>
    <row r="70" spans="1:6" x14ac:dyDescent="0.25">
      <c r="B70" t="s">
        <v>188</v>
      </c>
      <c r="C70" t="s">
        <v>189</v>
      </c>
      <c r="D70" t="s">
        <v>190</v>
      </c>
      <c r="E70" t="s">
        <v>191</v>
      </c>
      <c r="F70" t="s">
        <v>192</v>
      </c>
    </row>
    <row r="71" spans="1:6" x14ac:dyDescent="0.25">
      <c r="A71" t="s">
        <v>185</v>
      </c>
      <c r="B71">
        <f>3974+207425</f>
        <v>211399</v>
      </c>
      <c r="C71" s="44">
        <f>1000*(188002+11204863)/B71</f>
        <v>53892.709993897792</v>
      </c>
      <c r="D71" s="87">
        <f>(3974*51.2+207425*46.6)/B71</f>
        <v>46.686473445948188</v>
      </c>
      <c r="E71" s="87">
        <f>(3974*17.8+207425*13.3)/B71</f>
        <v>13.384593588427572</v>
      </c>
      <c r="F71">
        <f>(3004+151546)/(3004+151546+970+55879)</f>
        <v>0.73108198241240496</v>
      </c>
    </row>
    <row r="72" spans="1:6" x14ac:dyDescent="0.25">
      <c r="A72" t="s">
        <v>186</v>
      </c>
      <c r="B72">
        <v>48628</v>
      </c>
      <c r="C72" s="44">
        <f>1000*1308000/B72</f>
        <v>26898.083408735707</v>
      </c>
      <c r="D72">
        <v>37.9</v>
      </c>
      <c r="E72">
        <v>1.7</v>
      </c>
      <c r="F72">
        <f>34563/B72</f>
        <v>0.71076334622028459</v>
      </c>
    </row>
    <row r="73" spans="1:6" x14ac:dyDescent="0.25">
      <c r="A73" t="s">
        <v>187</v>
      </c>
      <c r="B73">
        <v>9293</v>
      </c>
      <c r="C73" s="44">
        <f>1000*342190/B73</f>
        <v>36822.339395243733</v>
      </c>
      <c r="D73">
        <v>37</v>
      </c>
      <c r="E73">
        <v>1.9</v>
      </c>
      <c r="F73">
        <f>6523/B73</f>
        <v>0.70192618099644899</v>
      </c>
    </row>
    <row r="74" spans="1:6" x14ac:dyDescent="0.25">
      <c r="A74" t="s">
        <v>221</v>
      </c>
      <c r="C74">
        <f>C73/C72</f>
        <v>1.3689577370886179</v>
      </c>
    </row>
    <row r="76" spans="1:6" x14ac:dyDescent="0.25">
      <c r="A76" t="s">
        <v>222</v>
      </c>
      <c r="B76">
        <f>B72/SUM(B72:B73)</f>
        <v>0.83955732808480521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N1" zoomScale="130" zoomScaleNormal="130" workbookViewId="0">
      <selection activeCell="F59" sqref="F59"/>
    </sheetView>
  </sheetViews>
  <sheetFormatPr defaultRowHeight="15" x14ac:dyDescent="0.25"/>
  <sheetData>
    <row r="1" spans="1:15" x14ac:dyDescent="0.25">
      <c r="A1" s="19" t="s">
        <v>9</v>
      </c>
    </row>
    <row r="3" spans="1:15" x14ac:dyDescent="0.25">
      <c r="A3" t="s">
        <v>216</v>
      </c>
      <c r="O3" t="s">
        <v>215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C50" sqref="C50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110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111</v>
      </c>
    </row>
    <row r="7" spans="1:3" ht="171" customHeight="1" x14ac:dyDescent="0.25">
      <c r="A7" s="23" t="s">
        <v>4</v>
      </c>
      <c r="B7" s="3" t="s">
        <v>211</v>
      </c>
      <c r="C7" s="4"/>
    </row>
    <row r="8" spans="1:3" ht="156" customHeight="1" x14ac:dyDescent="0.25">
      <c r="A8" s="1" t="s">
        <v>2</v>
      </c>
      <c r="B8" s="26" t="s">
        <v>114</v>
      </c>
      <c r="C8" s="12"/>
    </row>
    <row r="9" spans="1:3" ht="106.5" customHeight="1" x14ac:dyDescent="0.25">
      <c r="A9" s="60" t="s">
        <v>112</v>
      </c>
      <c r="B9" s="26" t="s">
        <v>113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opLeftCell="A16" workbookViewId="0">
      <selection activeCell="P54" sqref="P54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212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K24" sqref="K24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  <c r="C5" t="s">
        <v>220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2"/>
  <sheetViews>
    <sheetView workbookViewId="0">
      <selection activeCell="D21" sqref="D21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197</v>
      </c>
    </row>
    <row r="5" spans="1:5" ht="38.25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61">
        <v>0.10249999999999999</v>
      </c>
      <c r="E7" t="s">
        <v>115</v>
      </c>
    </row>
    <row r="8" spans="1:5" x14ac:dyDescent="0.25">
      <c r="A8" s="33">
        <v>20</v>
      </c>
      <c r="B8" s="62">
        <v>0.10249999999999999</v>
      </c>
    </row>
    <row r="9" spans="1:5" x14ac:dyDescent="0.25">
      <c r="A9" s="33">
        <v>21</v>
      </c>
      <c r="B9" s="62">
        <v>0.10050000000000001</v>
      </c>
    </row>
    <row r="10" spans="1:5" x14ac:dyDescent="0.25">
      <c r="A10" s="33">
        <v>22</v>
      </c>
      <c r="B10" s="62">
        <v>9.849999999999999E-2</v>
      </c>
    </row>
    <row r="11" spans="1:5" x14ac:dyDescent="0.25">
      <c r="A11" s="33">
        <v>23</v>
      </c>
      <c r="B11" s="62">
        <v>9.6500000000000002E-2</v>
      </c>
    </row>
    <row r="12" spans="1:5" x14ac:dyDescent="0.25">
      <c r="A12" s="33">
        <v>24</v>
      </c>
      <c r="B12" s="62">
        <v>9.4499999999999987E-2</v>
      </c>
    </row>
    <row r="13" spans="1:5" x14ac:dyDescent="0.25">
      <c r="A13" s="33">
        <v>25</v>
      </c>
      <c r="B13" s="62">
        <v>9.2499999999999999E-2</v>
      </c>
    </row>
    <row r="14" spans="1:5" x14ac:dyDescent="0.25">
      <c r="A14" s="33">
        <v>26</v>
      </c>
      <c r="B14" s="62">
        <v>8.9499999999999996E-2</v>
      </c>
    </row>
    <row r="15" spans="1:5" x14ac:dyDescent="0.25">
      <c r="A15" s="33">
        <v>27</v>
      </c>
      <c r="B15" s="62">
        <v>8.6500000000000007E-2</v>
      </c>
    </row>
    <row r="16" spans="1:5" x14ac:dyDescent="0.25">
      <c r="A16" s="33">
        <v>28</v>
      </c>
      <c r="B16" s="62">
        <v>8.3499999999999991E-2</v>
      </c>
    </row>
    <row r="17" spans="1:2" x14ac:dyDescent="0.25">
      <c r="A17" s="33">
        <v>29</v>
      </c>
      <c r="B17" s="62">
        <v>8.0500000000000002E-2</v>
      </c>
    </row>
    <row r="18" spans="1:2" x14ac:dyDescent="0.25">
      <c r="A18" s="33">
        <v>30</v>
      </c>
      <c r="B18" s="62">
        <v>7.7499999999999999E-2</v>
      </c>
    </row>
    <row r="19" spans="1:2" x14ac:dyDescent="0.25">
      <c r="A19" s="33">
        <v>31</v>
      </c>
      <c r="B19" s="62">
        <v>7.5499999999999998E-2</v>
      </c>
    </row>
    <row r="20" spans="1:2" x14ac:dyDescent="0.25">
      <c r="A20" s="33">
        <v>32</v>
      </c>
      <c r="B20" s="62">
        <v>7.3499999999999996E-2</v>
      </c>
    </row>
    <row r="21" spans="1:2" x14ac:dyDescent="0.25">
      <c r="A21" s="33">
        <v>33</v>
      </c>
      <c r="B21" s="62">
        <v>7.1500000000000008E-2</v>
      </c>
    </row>
    <row r="22" spans="1:2" x14ac:dyDescent="0.25">
      <c r="A22" s="33">
        <v>34</v>
      </c>
      <c r="B22" s="62">
        <v>6.9500000000000006E-2</v>
      </c>
    </row>
    <row r="23" spans="1:2" x14ac:dyDescent="0.25">
      <c r="A23" s="33">
        <v>35</v>
      </c>
      <c r="B23" s="62">
        <v>6.7500000000000004E-2</v>
      </c>
    </row>
    <row r="24" spans="1:2" x14ac:dyDescent="0.25">
      <c r="A24" s="33">
        <v>36</v>
      </c>
      <c r="B24" s="62">
        <v>6.5500000000000003E-2</v>
      </c>
    </row>
    <row r="25" spans="1:2" x14ac:dyDescent="0.25">
      <c r="A25" s="33">
        <v>37</v>
      </c>
      <c r="B25" s="62">
        <v>6.3500000000000001E-2</v>
      </c>
    </row>
    <row r="26" spans="1:2" x14ac:dyDescent="0.25">
      <c r="A26" s="33">
        <v>38</v>
      </c>
      <c r="B26" s="62">
        <v>6.1500000000000006E-2</v>
      </c>
    </row>
    <row r="27" spans="1:2" x14ac:dyDescent="0.25">
      <c r="A27" s="33">
        <v>39</v>
      </c>
      <c r="B27" s="62">
        <v>5.9500000000000004E-2</v>
      </c>
    </row>
    <row r="28" spans="1:2" x14ac:dyDescent="0.25">
      <c r="A28" s="33">
        <v>40</v>
      </c>
      <c r="B28" s="62">
        <v>5.7500000000000002E-2</v>
      </c>
    </row>
    <row r="29" spans="1:2" x14ac:dyDescent="0.25">
      <c r="A29" s="33">
        <v>41</v>
      </c>
      <c r="B29" s="62">
        <v>5.5500000000000001E-2</v>
      </c>
    </row>
    <row r="30" spans="1:2" x14ac:dyDescent="0.25">
      <c r="A30" s="33">
        <v>42</v>
      </c>
      <c r="B30" s="62">
        <v>5.3499999999999999E-2</v>
      </c>
    </row>
    <row r="31" spans="1:2" x14ac:dyDescent="0.25">
      <c r="A31" s="33">
        <v>43</v>
      </c>
      <c r="B31" s="62">
        <v>5.1500000000000004E-2</v>
      </c>
    </row>
    <row r="32" spans="1:2" x14ac:dyDescent="0.25">
      <c r="A32" s="33">
        <v>44</v>
      </c>
      <c r="B32" s="62">
        <v>4.9500000000000002E-2</v>
      </c>
    </row>
    <row r="33" spans="1:2" x14ac:dyDescent="0.25">
      <c r="A33" s="33">
        <v>45</v>
      </c>
      <c r="B33" s="62">
        <v>4.7500000000000001E-2</v>
      </c>
    </row>
    <row r="34" spans="1:2" x14ac:dyDescent="0.25">
      <c r="A34" s="33">
        <v>46</v>
      </c>
      <c r="B34" s="63">
        <v>4.5499999999999999E-2</v>
      </c>
    </row>
    <row r="35" spans="1:2" x14ac:dyDescent="0.25">
      <c r="A35" s="33">
        <v>47</v>
      </c>
      <c r="B35" s="61">
        <v>4.3499999999999997E-2</v>
      </c>
    </row>
    <row r="36" spans="1:2" x14ac:dyDescent="0.25">
      <c r="A36" s="33">
        <v>48</v>
      </c>
      <c r="B36" s="62">
        <v>4.1500000000000002E-2</v>
      </c>
    </row>
    <row r="37" spans="1:2" x14ac:dyDescent="0.25">
      <c r="A37" s="33">
        <v>49</v>
      </c>
      <c r="B37" s="62">
        <v>3.95E-2</v>
      </c>
    </row>
    <row r="38" spans="1:2" x14ac:dyDescent="0.25">
      <c r="A38" s="33">
        <v>50</v>
      </c>
      <c r="B38" s="62">
        <v>3.7499999999999999E-2</v>
      </c>
    </row>
    <row r="39" spans="1:2" x14ac:dyDescent="0.25">
      <c r="A39" s="33">
        <v>51</v>
      </c>
      <c r="B39" s="62">
        <v>3.6499999999999998E-2</v>
      </c>
    </row>
    <row r="40" spans="1:2" x14ac:dyDescent="0.25">
      <c r="A40" s="33">
        <v>52</v>
      </c>
      <c r="B40" s="62">
        <v>3.5499999999999997E-2</v>
      </c>
    </row>
    <row r="41" spans="1:2" x14ac:dyDescent="0.25">
      <c r="A41" s="33">
        <v>53</v>
      </c>
      <c r="B41" s="62">
        <v>3.4500000000000003E-2</v>
      </c>
    </row>
    <row r="42" spans="1:2" x14ac:dyDescent="0.25">
      <c r="A42" s="33">
        <v>54</v>
      </c>
      <c r="B42" s="62">
        <v>3.3500000000000002E-2</v>
      </c>
    </row>
    <row r="43" spans="1:2" x14ac:dyDescent="0.25">
      <c r="A43" s="33">
        <v>55</v>
      </c>
      <c r="B43" s="62">
        <v>3.2500000000000001E-2</v>
      </c>
    </row>
    <row r="44" spans="1:2" x14ac:dyDescent="0.25">
      <c r="A44" s="33">
        <v>56</v>
      </c>
      <c r="B44" s="62">
        <v>3.2500000000000001E-2</v>
      </c>
    </row>
    <row r="45" spans="1:2" x14ac:dyDescent="0.25">
      <c r="A45" s="33">
        <v>57</v>
      </c>
      <c r="B45" s="62">
        <v>3.2500000000000001E-2</v>
      </c>
    </row>
    <row r="46" spans="1:2" x14ac:dyDescent="0.25">
      <c r="A46" s="33">
        <v>58</v>
      </c>
      <c r="B46" s="62">
        <v>3.2500000000000001E-2</v>
      </c>
    </row>
    <row r="47" spans="1:2" x14ac:dyDescent="0.25">
      <c r="A47" s="33">
        <v>59</v>
      </c>
      <c r="B47" s="62">
        <v>3.2500000000000001E-2</v>
      </c>
    </row>
    <row r="48" spans="1:2" x14ac:dyDescent="0.25">
      <c r="A48" s="33">
        <v>60</v>
      </c>
      <c r="B48" s="62">
        <v>3.2500000000000001E-2</v>
      </c>
    </row>
    <row r="49" spans="1:2" x14ac:dyDescent="0.25">
      <c r="A49" s="33">
        <v>61</v>
      </c>
      <c r="B49" s="62">
        <v>3.2500000000000001E-2</v>
      </c>
    </row>
    <row r="50" spans="1:2" x14ac:dyDescent="0.25">
      <c r="A50" s="33">
        <v>62</v>
      </c>
      <c r="B50" s="62">
        <v>3.2500000000000001E-2</v>
      </c>
    </row>
    <row r="51" spans="1:2" x14ac:dyDescent="0.25">
      <c r="A51" s="33">
        <v>63</v>
      </c>
      <c r="B51" s="62">
        <v>3.2500000000000001E-2</v>
      </c>
    </row>
    <row r="52" spans="1:2" x14ac:dyDescent="0.25">
      <c r="A52" s="33">
        <v>64</v>
      </c>
      <c r="B52" s="62">
        <v>3.2500000000000001E-2</v>
      </c>
    </row>
    <row r="53" spans="1:2" x14ac:dyDescent="0.25">
      <c r="A53" s="33">
        <v>65</v>
      </c>
      <c r="B53" s="62">
        <v>3.2500000000000001E-2</v>
      </c>
    </row>
    <row r="54" spans="1:2" x14ac:dyDescent="0.25">
      <c r="A54" s="33">
        <v>66</v>
      </c>
      <c r="B54" s="62">
        <v>3.2500000000000001E-2</v>
      </c>
    </row>
    <row r="55" spans="1:2" x14ac:dyDescent="0.25">
      <c r="A55" s="33">
        <v>67</v>
      </c>
      <c r="B55" s="62">
        <v>3.2500000000000001E-2</v>
      </c>
    </row>
    <row r="56" spans="1:2" x14ac:dyDescent="0.25">
      <c r="A56" s="33">
        <v>68</v>
      </c>
      <c r="B56" s="62">
        <v>3.2500000000000001E-2</v>
      </c>
    </row>
    <row r="57" spans="1:2" x14ac:dyDescent="0.25">
      <c r="A57" s="33">
        <v>69</v>
      </c>
      <c r="B57" s="62">
        <v>3.2500000000000001E-2</v>
      </c>
    </row>
    <row r="58" spans="1:2" x14ac:dyDescent="0.25">
      <c r="A58" s="33">
        <v>70</v>
      </c>
      <c r="B58" s="62">
        <v>3.2500000000000001E-2</v>
      </c>
    </row>
    <row r="59" spans="1:2" x14ac:dyDescent="0.25">
      <c r="A59" s="33">
        <v>71</v>
      </c>
      <c r="B59" s="62">
        <v>3.2500000000000001E-2</v>
      </c>
    </row>
    <row r="60" spans="1:2" x14ac:dyDescent="0.25">
      <c r="A60" s="33">
        <v>72</v>
      </c>
      <c r="B60" s="62">
        <v>3.2500000000000001E-2</v>
      </c>
    </row>
    <row r="61" spans="1:2" x14ac:dyDescent="0.25">
      <c r="A61" s="33">
        <v>73</v>
      </c>
      <c r="B61" s="62">
        <v>3.2500000000000001E-2</v>
      </c>
    </row>
    <row r="62" spans="1:2" x14ac:dyDescent="0.25">
      <c r="A62" s="33">
        <v>74</v>
      </c>
      <c r="B62" s="62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TOC</vt:lpstr>
      <vt:lpstr>Tier.param</vt:lpstr>
      <vt:lpstr>Tier.param_old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2017-06-21T14:28:03Z</dcterms:modified>
</cp:coreProperties>
</file>