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xWindow="0" yWindow="0" windowWidth="22260" windowHeight="12645"/>
  </bookViews>
  <sheets>
    <sheet name="params" sheetId="1" r:id="rId1"/>
    <sheet name="GlobalParams" sheetId="3" r:id="rId2"/>
    <sheet name="returns" sheetId="2" r:id="rId3"/>
    <sheet name="Calibration_2016" sheetId="7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7" l="1"/>
  <c r="B36" i="7"/>
  <c r="F11" i="7" l="1"/>
  <c r="F12" i="7"/>
  <c r="C14" i="7"/>
  <c r="F14" i="7"/>
  <c r="G10" i="7"/>
  <c r="C6" i="7"/>
  <c r="C12" i="7"/>
  <c r="AC28" i="1" l="1"/>
  <c r="AC29" i="1"/>
  <c r="AC30" i="1"/>
  <c r="AC31" i="1"/>
  <c r="AC27" i="1"/>
  <c r="E7" i="7" l="1"/>
  <c r="E8" i="7"/>
  <c r="E9" i="7"/>
  <c r="E10" i="7"/>
  <c r="E11" i="7"/>
  <c r="E12" i="7"/>
  <c r="E13" i="7"/>
  <c r="E14" i="7"/>
  <c r="E6" i="7"/>
  <c r="E5" i="7" l="1"/>
  <c r="E4" i="7"/>
  <c r="E3" i="7"/>
  <c r="E21" i="2" l="1"/>
  <c r="F13" i="2"/>
  <c r="G13" i="2"/>
  <c r="F14" i="2"/>
  <c r="G14" i="2"/>
  <c r="G4" i="2"/>
  <c r="G5" i="2"/>
  <c r="G6" i="2"/>
  <c r="G7" i="2"/>
  <c r="G8" i="2"/>
  <c r="G9" i="2"/>
  <c r="G10" i="2"/>
  <c r="G11" i="2"/>
  <c r="G12" i="2"/>
  <c r="G15" i="2"/>
  <c r="F12" i="2"/>
  <c r="F11" i="2"/>
  <c r="F10" i="2"/>
  <c r="G2" i="2" l="1"/>
  <c r="F2" i="2"/>
  <c r="F15" i="2" l="1"/>
  <c r="F16" i="2"/>
  <c r="G16" i="2"/>
  <c r="G3" i="2" l="1"/>
  <c r="F3" i="2" l="1"/>
</calcChain>
</file>

<file path=xl/comments1.xml><?xml version="1.0" encoding="utf-8"?>
<comments xmlns="http://schemas.openxmlformats.org/spreadsheetml/2006/main">
  <authors>
    <author>Author</author>
  </authors>
  <commentList>
    <comment ref="C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Budget for FY2016-2017</t>
        </r>
      </text>
    </comment>
  </commentList>
</comments>
</file>

<file path=xl/sharedStrings.xml><?xml version="1.0" encoding="utf-8"?>
<sst xmlns="http://schemas.openxmlformats.org/spreadsheetml/2006/main" count="362" uniqueCount="107">
  <si>
    <t>runname</t>
  </si>
  <si>
    <t>nsim</t>
  </si>
  <si>
    <t>nyear</t>
  </si>
  <si>
    <t>ncore</t>
  </si>
  <si>
    <t>ADC</t>
  </si>
  <si>
    <t>nonNegC</t>
  </si>
  <si>
    <t>EEC_fixed</t>
  </si>
  <si>
    <t>i</t>
  </si>
  <si>
    <t>ir.mean</t>
  </si>
  <si>
    <t>ir.sd</t>
  </si>
  <si>
    <t>m</t>
  </si>
  <si>
    <t>salgrowth_amort</t>
  </si>
  <si>
    <t>amort_method</t>
  </si>
  <si>
    <t>s.year</t>
  </si>
  <si>
    <t>include</t>
  </si>
  <si>
    <t>note</t>
  </si>
  <si>
    <t>ConPolicy</t>
  </si>
  <si>
    <t>r.mean</t>
  </si>
  <si>
    <t>r.sd</t>
  </si>
  <si>
    <t>period</t>
  </si>
  <si>
    <t>return_det</t>
  </si>
  <si>
    <t>RS1</t>
  </si>
  <si>
    <t>RS2</t>
  </si>
  <si>
    <t>RS3</t>
  </si>
  <si>
    <t>RS4</t>
  </si>
  <si>
    <t>RS5</t>
  </si>
  <si>
    <t>return_type</t>
  </si>
  <si>
    <t>scenario</t>
  </si>
  <si>
    <t>return_scenario</t>
  </si>
  <si>
    <t>internal</t>
  </si>
  <si>
    <t>cp</t>
  </si>
  <si>
    <t>r.geoMean</t>
  </si>
  <si>
    <t>init.year</t>
  </si>
  <si>
    <t>min.ea</t>
  </si>
  <si>
    <t>max.ea</t>
  </si>
  <si>
    <t>min.age</t>
  </si>
  <si>
    <t>max.age</t>
  </si>
  <si>
    <t>tier</t>
  </si>
  <si>
    <t>sumTiers</t>
  </si>
  <si>
    <t>F</t>
  </si>
  <si>
    <t>wf_growth</t>
  </si>
  <si>
    <t>no_entrance</t>
  </si>
  <si>
    <t>T</t>
  </si>
  <si>
    <t>nyear.override</t>
  </si>
  <si>
    <t>useAVamort</t>
  </si>
  <si>
    <t>RS.closed</t>
  </si>
  <si>
    <t>useAVunrecReturn</t>
  </si>
  <si>
    <t>init_MA</t>
  </si>
  <si>
    <t>init_AA</t>
  </si>
  <si>
    <t>MA_0_pct</t>
  </si>
  <si>
    <t>AA_0_pct</t>
  </si>
  <si>
    <t>AL_pct</t>
  </si>
  <si>
    <t>simple</t>
  </si>
  <si>
    <t>diff</t>
  </si>
  <si>
    <t>PVFB for actives</t>
  </si>
  <si>
    <t>PVFB for retirees/bens</t>
  </si>
  <si>
    <t>AL total</t>
  </si>
  <si>
    <t>AL for actives</t>
  </si>
  <si>
    <t>VVA</t>
  </si>
  <si>
    <t>MVA</t>
  </si>
  <si>
    <t>NC</t>
  </si>
  <si>
    <t>SC</t>
  </si>
  <si>
    <t>EEC</t>
  </si>
  <si>
    <t>payroll</t>
  </si>
  <si>
    <t>Dev</t>
  </si>
  <si>
    <t>Callan</t>
  </si>
  <si>
    <t>RVK</t>
  </si>
  <si>
    <t>RS1_FR075</t>
  </si>
  <si>
    <t>RS2_FR075</t>
  </si>
  <si>
    <t>RS5_FR075</t>
  </si>
  <si>
    <t>RS3_FR075</t>
  </si>
  <si>
    <t>RS4_FR075</t>
  </si>
  <si>
    <t>RS1_cap</t>
  </si>
  <si>
    <t>RS2_cap</t>
  </si>
  <si>
    <t>RS3_cap</t>
  </si>
  <si>
    <t>RS4_cap</t>
  </si>
  <si>
    <t>RS5_cap</t>
  </si>
  <si>
    <t>RS1_cap.allTiers</t>
  </si>
  <si>
    <t>RS2_cap.allTiers</t>
  </si>
  <si>
    <t>RS3_cap.allTiers</t>
  </si>
  <si>
    <t>RS4_cap.allTiers</t>
  </si>
  <si>
    <t>RS5_cap.allTiers</t>
  </si>
  <si>
    <t>run.returnScn</t>
  </si>
  <si>
    <t>run.policyScn</t>
  </si>
  <si>
    <t>noCap</t>
  </si>
  <si>
    <t>cap</t>
  </si>
  <si>
    <t>cap.allTiers</t>
  </si>
  <si>
    <t>FR075</t>
  </si>
  <si>
    <t>AV2016</t>
  </si>
  <si>
    <t>Model</t>
  </si>
  <si>
    <t>B w/o init DROP</t>
  </si>
  <si>
    <t>closed.RS1</t>
  </si>
  <si>
    <t>ERC w/o admin cost</t>
  </si>
  <si>
    <t>noCap_DC7</t>
  </si>
  <si>
    <t>RS1_DC7</t>
  </si>
  <si>
    <t>MA</t>
  </si>
  <si>
    <t>MA_0</t>
  </si>
  <si>
    <t>AA_0</t>
  </si>
  <si>
    <t>AA0</t>
  </si>
  <si>
    <t>RS1_DC7a</t>
  </si>
  <si>
    <t>RS1_DC7b</t>
  </si>
  <si>
    <t>Dev.single</t>
  </si>
  <si>
    <t>Dev.allTiers</t>
  </si>
  <si>
    <t>amort_type</t>
  </si>
  <si>
    <t>tCD</t>
  </si>
  <si>
    <t>useSharedRisk</t>
  </si>
  <si>
    <t>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</si>
</sst>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"/>
    <numFmt numFmtId="165" formatCode="0.0000"/>
    <numFmt numFmtId="166" formatCode="0.0%"/>
    <numFmt numFmtId="167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2" fontId="0" fillId="0" borderId="0" xfId="0" applyNumberFormat="1" applyFont="1" applyFill="1" applyBorder="1" applyAlignment="1">
      <alignment horizontal="right"/>
    </xf>
    <xf numFmtId="164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0" fontId="1" fillId="7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1" applyFont="1" applyBorder="1" applyAlignment="1">
      <alignment horizontal="left" vertical="center" wrapText="1"/>
    </xf>
    <xf numFmtId="10" fontId="0" fillId="0" borderId="1" xfId="1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7" fontId="0" fillId="0" borderId="0" xfId="2" applyNumberFormat="1" applyFont="1" applyBorder="1" applyAlignment="1">
      <alignment horizontal="right" vertical="center"/>
    </xf>
    <xf numFmtId="167" fontId="0" fillId="0" borderId="0" xfId="0" applyNumberFormat="1"/>
    <xf numFmtId="167" fontId="0" fillId="0" borderId="0" xfId="0" applyNumberFormat="1" applyFont="1" applyBorder="1"/>
    <xf numFmtId="167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right"/>
    </xf>
    <xf numFmtId="165" fontId="0" fillId="0" borderId="0" xfId="0" applyNumberFormat="1" applyFont="1" applyFill="1" applyBorder="1" applyAlignment="1">
      <alignment horizontal="right"/>
    </xf>
    <xf numFmtId="0" fontId="3" fillId="0" borderId="0" xfId="0" applyFont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361949</xdr:colOff>
      <xdr:row>28</xdr:row>
      <xdr:rowOff>95250</xdr:rowOff>
    </xdr:from>
    <xdr:to>
      <xdr:col>11</xdr:col>
      <xdr:colOff>477448</xdr:colOff>
      <xdr:row>50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74ABDB8-B3A7-4EB9-A94B-2B948667B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599" y="5429250"/>
          <a:ext cx="7602149" cy="4210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16</xdr:row>
      <xdr:rowOff>85725</xdr:rowOff>
    </xdr:from>
    <xdr:to>
      <xdr:col>4</xdr:col>
      <xdr:colOff>914400</xdr:colOff>
      <xdr:row>29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D2DCB43-3DA5-4FD4-BCAB-FC10424603A6}"/>
            </a:ext>
          </a:extLst>
        </xdr:cNvPr>
        <xdr:cNvSpPr txBox="1"/>
      </xdr:nvSpPr>
      <xdr:spPr>
        <a:xfrm>
          <a:off x="590550" y="3276600"/>
          <a:ext cx="5448300" cy="2495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x-none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</a:t>
          </a:r>
          <a:endParaRPr lang="x-none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DR: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18174710587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+1%: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16192752562    (AL.act: 6941488396,      PVFB.act = 9984484403)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Change: 16192752562/18174710587 -1=-0.1091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Target: -10.9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AAL -1%    AAL: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(AL.act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9573882561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   PVFB.act =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15528002079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Change: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20564421674/18174710587 -1=0.1315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Target: 13.3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Duration: (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20564421674 - 16192752562)/(2*18174710587) = 0.1203 </a:t>
          </a:r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x-non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Target: 12.12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37"/>
  <sheetViews>
    <sheetView tabSelected="1" zoomScaleNormal="100" workbookViewId="0">
      <selection activeCell="E40" sqref="E40"/>
    </sheetView>
  </sheetViews>
  <sheetFormatPr defaultRowHeight="15" x14ac:dyDescent="0.25"/>
  <cols>
    <col min="1" max="1" width="21.140625" customWidth="1"/>
    <col min="2" max="2" width="13.42578125" customWidth="1"/>
    <col min="3" max="3" width="12.85546875" bestFit="1" customWidth="1"/>
    <col min="4" max="4" width="10" customWidth="1"/>
    <col min="5" max="5" width="9" customWidth="1"/>
    <col min="6" max="6" width="24.5703125" customWidth="1"/>
    <col min="7" max="7" width="12" bestFit="1" customWidth="1"/>
    <col min="8" max="8" width="18" bestFit="1" customWidth="1"/>
    <col min="9" max="9" width="14.28515625" bestFit="1" customWidth="1"/>
    <col min="10" max="10" width="14.28515625" customWidth="1"/>
    <col min="11" max="11" width="12.28515625" customWidth="1"/>
    <col min="12" max="12" width="11.42578125" customWidth="1"/>
    <col min="13" max="13" width="14.28515625" customWidth="1"/>
    <col min="14" max="14" width="14.42578125" bestFit="1" customWidth="1"/>
    <col min="15" max="15" width="11.28515625" bestFit="1" customWidth="1"/>
    <col min="17" max="17" width="15.7109375" customWidth="1"/>
    <col min="19" max="19" width="14" customWidth="1"/>
    <col min="20" max="20" width="13.42578125" customWidth="1"/>
    <col min="21" max="21" width="12.5703125" customWidth="1"/>
    <col min="22" max="22" width="14.85546875" customWidth="1"/>
    <col min="30" max="30" width="15.140625" customWidth="1"/>
    <col min="31" max="31" width="16.5703125" customWidth="1"/>
  </cols>
  <sheetData>
    <row r="4" spans="1:31" s="1" customFormat="1" x14ac:dyDescent="0.25">
      <c r="A4" s="1" t="s">
        <v>0</v>
      </c>
      <c r="B4" s="1" t="s">
        <v>82</v>
      </c>
      <c r="C4" s="1" t="s">
        <v>83</v>
      </c>
      <c r="D4" s="1" t="s">
        <v>15</v>
      </c>
      <c r="E4" s="1" t="s">
        <v>37</v>
      </c>
      <c r="F4" s="1" t="s">
        <v>14</v>
      </c>
      <c r="G4" s="1" t="s">
        <v>44</v>
      </c>
      <c r="H4" s="1" t="s">
        <v>46</v>
      </c>
      <c r="I4" s="1" t="s">
        <v>43</v>
      </c>
      <c r="J4" s="1" t="s">
        <v>105</v>
      </c>
      <c r="K4" s="3" t="s">
        <v>16</v>
      </c>
      <c r="L4" s="3" t="s">
        <v>5</v>
      </c>
      <c r="M4" s="3" t="s">
        <v>6</v>
      </c>
      <c r="N4" s="4" t="s">
        <v>12</v>
      </c>
      <c r="O4" s="4" t="s">
        <v>103</v>
      </c>
      <c r="P4" s="4" t="s">
        <v>10</v>
      </c>
      <c r="Q4" s="4" t="s">
        <v>11</v>
      </c>
      <c r="R4" s="4" t="s">
        <v>13</v>
      </c>
      <c r="S4" s="6" t="s">
        <v>40</v>
      </c>
      <c r="T4" s="6" t="s">
        <v>41</v>
      </c>
      <c r="U4" s="5" t="s">
        <v>26</v>
      </c>
      <c r="V4" s="5" t="s">
        <v>28</v>
      </c>
      <c r="W4" s="5" t="s">
        <v>7</v>
      </c>
      <c r="X4" s="5" t="s">
        <v>8</v>
      </c>
      <c r="Y4" s="5" t="s">
        <v>9</v>
      </c>
      <c r="Z4" s="11" t="s">
        <v>47</v>
      </c>
      <c r="AA4" s="11" t="s">
        <v>48</v>
      </c>
      <c r="AB4" s="11" t="s">
        <v>49</v>
      </c>
      <c r="AC4" s="11" t="s">
        <v>50</v>
      </c>
      <c r="AD4" s="1" t="s">
        <v>96</v>
      </c>
      <c r="AE4" s="1" t="s">
        <v>97</v>
      </c>
    </row>
    <row r="5" spans="1:31" x14ac:dyDescent="0.25">
      <c r="A5" t="s">
        <v>101</v>
      </c>
      <c r="E5" t="s">
        <v>104</v>
      </c>
      <c r="F5" t="b">
        <v>0</v>
      </c>
      <c r="G5" t="b">
        <v>1</v>
      </c>
      <c r="H5" t="b">
        <v>1</v>
      </c>
      <c r="I5">
        <v>0</v>
      </c>
      <c r="J5" t="b">
        <v>1</v>
      </c>
      <c r="K5" t="s">
        <v>4</v>
      </c>
      <c r="L5" t="b">
        <v>1</v>
      </c>
      <c r="M5" t="b">
        <v>1</v>
      </c>
      <c r="N5" t="s">
        <v>30</v>
      </c>
      <c r="O5" t="s">
        <v>106</v>
      </c>
      <c r="P5">
        <v>30</v>
      </c>
      <c r="Q5">
        <v>0.04</v>
      </c>
      <c r="R5">
        <v>10</v>
      </c>
      <c r="S5">
        <v>0</v>
      </c>
      <c r="T5" t="s">
        <v>39</v>
      </c>
      <c r="U5" t="s">
        <v>52</v>
      </c>
      <c r="V5" t="s">
        <v>64</v>
      </c>
      <c r="W5">
        <v>7.4999999999999997E-2</v>
      </c>
      <c r="X5">
        <v>8.2199999999999995E-2</v>
      </c>
      <c r="Y5" s="7">
        <v>0.12</v>
      </c>
      <c r="Z5" t="s">
        <v>51</v>
      </c>
      <c r="AA5" t="s">
        <v>51</v>
      </c>
      <c r="AB5">
        <v>0.54600000000000004</v>
      </c>
      <c r="AC5">
        <v>0.60599999999999998</v>
      </c>
    </row>
    <row r="6" spans="1:31" x14ac:dyDescent="0.25">
      <c r="A6" t="s">
        <v>102</v>
      </c>
      <c r="E6" t="s">
        <v>38</v>
      </c>
      <c r="F6" t="b">
        <v>1</v>
      </c>
      <c r="G6" t="b">
        <v>1</v>
      </c>
      <c r="H6" t="b">
        <v>1</v>
      </c>
      <c r="I6">
        <v>0</v>
      </c>
      <c r="J6" t="b">
        <v>1</v>
      </c>
      <c r="K6" t="s">
        <v>4</v>
      </c>
      <c r="L6" t="b">
        <v>1</v>
      </c>
      <c r="M6" t="b">
        <v>1</v>
      </c>
      <c r="N6" t="s">
        <v>30</v>
      </c>
      <c r="O6" t="s">
        <v>106</v>
      </c>
      <c r="P6">
        <v>30</v>
      </c>
      <c r="Q6">
        <v>0.04</v>
      </c>
      <c r="R6">
        <v>10</v>
      </c>
      <c r="S6">
        <v>0</v>
      </c>
      <c r="T6" t="s">
        <v>39</v>
      </c>
      <c r="U6" t="s">
        <v>52</v>
      </c>
      <c r="V6" t="s">
        <v>64</v>
      </c>
      <c r="W6">
        <v>7.4999999999999997E-2</v>
      </c>
      <c r="X6">
        <v>8.2199999999999995E-2</v>
      </c>
      <c r="Y6" s="7">
        <v>0.12</v>
      </c>
      <c r="Z6" t="s">
        <v>51</v>
      </c>
      <c r="AA6" t="s">
        <v>51</v>
      </c>
      <c r="AB6">
        <v>0.54600000000000004</v>
      </c>
      <c r="AC6">
        <v>0.60599999999999998</v>
      </c>
    </row>
    <row r="7" spans="1:31" x14ac:dyDescent="0.25">
      <c r="Y7" s="7"/>
    </row>
    <row r="8" spans="1:31" x14ac:dyDescent="0.25">
      <c r="Y8" s="7"/>
    </row>
    <row r="9" spans="1:31" x14ac:dyDescent="0.25">
      <c r="A9" t="s">
        <v>21</v>
      </c>
      <c r="B9" t="s">
        <v>21</v>
      </c>
      <c r="C9" t="s">
        <v>84</v>
      </c>
      <c r="E9" t="s">
        <v>38</v>
      </c>
      <c r="F9" t="b">
        <v>0</v>
      </c>
      <c r="G9" t="b">
        <v>1</v>
      </c>
      <c r="H9" t="b">
        <v>1</v>
      </c>
      <c r="I9">
        <v>0</v>
      </c>
      <c r="K9" t="s">
        <v>4</v>
      </c>
      <c r="L9" t="b">
        <v>1</v>
      </c>
      <c r="M9" t="b">
        <v>1</v>
      </c>
      <c r="N9" t="s">
        <v>30</v>
      </c>
      <c r="P9">
        <v>20</v>
      </c>
      <c r="Q9">
        <v>0.04</v>
      </c>
      <c r="R9">
        <v>7</v>
      </c>
      <c r="S9">
        <v>0</v>
      </c>
      <c r="T9" t="s">
        <v>39</v>
      </c>
      <c r="U9" t="s">
        <v>29</v>
      </c>
      <c r="V9" t="s">
        <v>21</v>
      </c>
      <c r="W9">
        <v>7.4999999999999997E-2</v>
      </c>
      <c r="X9">
        <v>8.5300000000000001E-2</v>
      </c>
      <c r="Y9" s="7">
        <v>0.16</v>
      </c>
      <c r="Z9" t="s">
        <v>51</v>
      </c>
      <c r="AA9" t="s">
        <v>51</v>
      </c>
      <c r="AB9">
        <v>0.91</v>
      </c>
      <c r="AC9">
        <v>0.93899999999999995</v>
      </c>
    </row>
    <row r="10" spans="1:31" x14ac:dyDescent="0.25">
      <c r="A10" t="s">
        <v>22</v>
      </c>
      <c r="B10" t="s">
        <v>22</v>
      </c>
      <c r="C10" t="s">
        <v>84</v>
      </c>
      <c r="E10" t="s">
        <v>38</v>
      </c>
      <c r="F10" t="b">
        <v>0</v>
      </c>
      <c r="G10" t="b">
        <v>1</v>
      </c>
      <c r="H10" t="b">
        <v>1</v>
      </c>
      <c r="I10">
        <v>0</v>
      </c>
      <c r="K10" t="s">
        <v>4</v>
      </c>
      <c r="L10" t="b">
        <v>1</v>
      </c>
      <c r="M10" t="b">
        <v>1</v>
      </c>
      <c r="N10" t="s">
        <v>30</v>
      </c>
      <c r="P10">
        <v>20</v>
      </c>
      <c r="Q10">
        <v>0.04</v>
      </c>
      <c r="R10">
        <v>7</v>
      </c>
      <c r="S10">
        <v>0</v>
      </c>
      <c r="T10" t="s">
        <v>39</v>
      </c>
      <c r="U10" t="s">
        <v>29</v>
      </c>
      <c r="V10" t="s">
        <v>22</v>
      </c>
      <c r="W10">
        <v>7.4999999999999997E-2</v>
      </c>
      <c r="X10">
        <v>7.7499999999999999E-2</v>
      </c>
      <c r="Y10" s="7">
        <v>0.1</v>
      </c>
      <c r="Z10" t="s">
        <v>51</v>
      </c>
      <c r="AA10" t="s">
        <v>51</v>
      </c>
      <c r="AB10">
        <v>0.91</v>
      </c>
      <c r="AC10">
        <v>0.93899999999999995</v>
      </c>
    </row>
    <row r="11" spans="1:31" x14ac:dyDescent="0.25">
      <c r="A11" t="s">
        <v>23</v>
      </c>
      <c r="B11" t="s">
        <v>23</v>
      </c>
      <c r="C11" t="s">
        <v>84</v>
      </c>
      <c r="E11" t="s">
        <v>38</v>
      </c>
      <c r="F11" t="b">
        <v>0</v>
      </c>
      <c r="G11" t="b">
        <v>1</v>
      </c>
      <c r="H11" t="b">
        <v>1</v>
      </c>
      <c r="I11">
        <v>0</v>
      </c>
      <c r="K11" t="s">
        <v>4</v>
      </c>
      <c r="L11" t="b">
        <v>1</v>
      </c>
      <c r="M11" t="b">
        <v>1</v>
      </c>
      <c r="N11" t="s">
        <v>30</v>
      </c>
      <c r="P11">
        <v>20</v>
      </c>
      <c r="Q11">
        <v>0.04</v>
      </c>
      <c r="R11">
        <v>7</v>
      </c>
      <c r="S11">
        <v>0</v>
      </c>
      <c r="T11" t="s">
        <v>39</v>
      </c>
      <c r="U11" t="s">
        <v>29</v>
      </c>
      <c r="V11" t="s">
        <v>23</v>
      </c>
      <c r="W11">
        <v>7.4999999999999997E-2</v>
      </c>
      <c r="X11">
        <v>8.5300000000000001E-2</v>
      </c>
      <c r="Y11" s="7">
        <v>0.16</v>
      </c>
      <c r="Z11" t="s">
        <v>51</v>
      </c>
      <c r="AA11" t="s">
        <v>51</v>
      </c>
      <c r="AB11">
        <v>0.91</v>
      </c>
      <c r="AC11">
        <v>0.93899999999999995</v>
      </c>
    </row>
    <row r="12" spans="1:31" x14ac:dyDescent="0.25">
      <c r="A12" t="s">
        <v>24</v>
      </c>
      <c r="B12" t="s">
        <v>24</v>
      </c>
      <c r="C12" t="s">
        <v>84</v>
      </c>
      <c r="E12" t="s">
        <v>38</v>
      </c>
      <c r="F12" t="b">
        <v>0</v>
      </c>
      <c r="G12" t="b">
        <v>1</v>
      </c>
      <c r="H12" t="b">
        <v>1</v>
      </c>
      <c r="I12">
        <v>0</v>
      </c>
      <c r="K12" t="s">
        <v>4</v>
      </c>
      <c r="L12" t="b">
        <v>1</v>
      </c>
      <c r="M12" t="b">
        <v>1</v>
      </c>
      <c r="N12" t="s">
        <v>30</v>
      </c>
      <c r="P12">
        <v>20</v>
      </c>
      <c r="Q12">
        <v>0.04</v>
      </c>
      <c r="R12">
        <v>7</v>
      </c>
      <c r="S12">
        <v>0</v>
      </c>
      <c r="T12" t="s">
        <v>39</v>
      </c>
      <c r="U12" t="s">
        <v>29</v>
      </c>
      <c r="V12" t="s">
        <v>24</v>
      </c>
      <c r="W12">
        <v>7.4999999999999997E-2</v>
      </c>
      <c r="X12">
        <v>7.7499999999999999E-2</v>
      </c>
      <c r="Y12" s="7">
        <v>0.1</v>
      </c>
      <c r="Z12" t="s">
        <v>51</v>
      </c>
      <c r="AA12" t="s">
        <v>51</v>
      </c>
      <c r="AB12">
        <v>0.91</v>
      </c>
      <c r="AC12">
        <v>0.93899999999999995</v>
      </c>
    </row>
    <row r="13" spans="1:31" x14ac:dyDescent="0.25">
      <c r="A13" t="s">
        <v>25</v>
      </c>
      <c r="B13" t="s">
        <v>25</v>
      </c>
      <c r="C13" t="s">
        <v>84</v>
      </c>
      <c r="E13" t="s">
        <v>38</v>
      </c>
      <c r="F13" t="b">
        <v>0</v>
      </c>
      <c r="G13" t="b">
        <v>1</v>
      </c>
      <c r="H13" t="b">
        <v>1</v>
      </c>
      <c r="I13">
        <v>0</v>
      </c>
      <c r="K13" t="s">
        <v>4</v>
      </c>
      <c r="L13" t="b">
        <v>1</v>
      </c>
      <c r="M13" t="b">
        <v>1</v>
      </c>
      <c r="N13" t="s">
        <v>30</v>
      </c>
      <c r="P13">
        <v>20</v>
      </c>
      <c r="Q13">
        <v>0.04</v>
      </c>
      <c r="R13">
        <v>7</v>
      </c>
      <c r="S13">
        <v>0</v>
      </c>
      <c r="T13" t="s">
        <v>39</v>
      </c>
      <c r="U13" t="s">
        <v>29</v>
      </c>
      <c r="V13" t="s">
        <v>25</v>
      </c>
      <c r="W13">
        <v>7.4999999999999997E-2</v>
      </c>
      <c r="X13">
        <v>7.7499999999999999E-2</v>
      </c>
      <c r="Y13" s="7">
        <v>0.1</v>
      </c>
      <c r="Z13" t="s">
        <v>51</v>
      </c>
      <c r="AA13" t="s">
        <v>51</v>
      </c>
      <c r="AB13">
        <v>0.91</v>
      </c>
      <c r="AC13">
        <v>0.93899999999999995</v>
      </c>
    </row>
    <row r="14" spans="1:31" x14ac:dyDescent="0.25">
      <c r="Y14" s="7"/>
    </row>
    <row r="15" spans="1:31" x14ac:dyDescent="0.25">
      <c r="A15" t="s">
        <v>72</v>
      </c>
      <c r="B15" t="s">
        <v>21</v>
      </c>
      <c r="C15" t="s">
        <v>85</v>
      </c>
      <c r="E15" t="s">
        <v>38</v>
      </c>
      <c r="F15" t="b">
        <v>0</v>
      </c>
      <c r="G15" t="b">
        <v>1</v>
      </c>
      <c r="H15" t="b">
        <v>1</v>
      </c>
      <c r="I15">
        <v>0</v>
      </c>
      <c r="K15" t="s">
        <v>4</v>
      </c>
      <c r="L15" t="b">
        <v>1</v>
      </c>
      <c r="M15" t="b">
        <v>1</v>
      </c>
      <c r="N15" t="s">
        <v>30</v>
      </c>
      <c r="P15">
        <v>20</v>
      </c>
      <c r="Q15">
        <v>0.04</v>
      </c>
      <c r="R15">
        <v>7</v>
      </c>
      <c r="S15">
        <v>0</v>
      </c>
      <c r="T15" t="s">
        <v>39</v>
      </c>
      <c r="U15" t="s">
        <v>29</v>
      </c>
      <c r="V15" t="s">
        <v>21</v>
      </c>
      <c r="W15">
        <v>7.4999999999999997E-2</v>
      </c>
      <c r="X15">
        <v>8.5300000000000001E-2</v>
      </c>
      <c r="Y15" s="7">
        <v>0.16</v>
      </c>
      <c r="Z15" t="s">
        <v>51</v>
      </c>
      <c r="AA15" t="s">
        <v>51</v>
      </c>
      <c r="AB15">
        <v>0.91</v>
      </c>
      <c r="AC15">
        <v>0.93899999999999995</v>
      </c>
    </row>
    <row r="16" spans="1:31" x14ac:dyDescent="0.25">
      <c r="A16" t="s">
        <v>73</v>
      </c>
      <c r="B16" t="s">
        <v>22</v>
      </c>
      <c r="C16" t="s">
        <v>85</v>
      </c>
      <c r="E16" t="s">
        <v>38</v>
      </c>
      <c r="F16" t="b">
        <v>0</v>
      </c>
      <c r="G16" t="b">
        <v>1</v>
      </c>
      <c r="H16" t="b">
        <v>1</v>
      </c>
      <c r="I16">
        <v>0</v>
      </c>
      <c r="K16" t="s">
        <v>4</v>
      </c>
      <c r="L16" t="b">
        <v>1</v>
      </c>
      <c r="M16" t="b">
        <v>1</v>
      </c>
      <c r="N16" t="s">
        <v>30</v>
      </c>
      <c r="P16">
        <v>20</v>
      </c>
      <c r="Q16">
        <v>0.04</v>
      </c>
      <c r="R16">
        <v>7</v>
      </c>
      <c r="S16">
        <v>0</v>
      </c>
      <c r="T16" t="s">
        <v>39</v>
      </c>
      <c r="U16" t="s">
        <v>29</v>
      </c>
      <c r="V16" t="s">
        <v>22</v>
      </c>
      <c r="W16">
        <v>7.4999999999999997E-2</v>
      </c>
      <c r="X16">
        <v>7.7499999999999999E-2</v>
      </c>
      <c r="Y16" s="7">
        <v>0.1</v>
      </c>
      <c r="Z16" t="s">
        <v>51</v>
      </c>
      <c r="AA16" t="s">
        <v>51</v>
      </c>
      <c r="AB16">
        <v>0.91</v>
      </c>
      <c r="AC16">
        <v>0.93899999999999995</v>
      </c>
    </row>
    <row r="17" spans="1:29" x14ac:dyDescent="0.25">
      <c r="A17" t="s">
        <v>74</v>
      </c>
      <c r="B17" t="s">
        <v>23</v>
      </c>
      <c r="C17" t="s">
        <v>85</v>
      </c>
      <c r="E17" t="s">
        <v>38</v>
      </c>
      <c r="F17" t="b">
        <v>0</v>
      </c>
      <c r="G17" t="b">
        <v>1</v>
      </c>
      <c r="H17" t="b">
        <v>1</v>
      </c>
      <c r="I17">
        <v>0</v>
      </c>
      <c r="K17" t="s">
        <v>4</v>
      </c>
      <c r="L17" t="b">
        <v>1</v>
      </c>
      <c r="M17" t="b">
        <v>1</v>
      </c>
      <c r="N17" t="s">
        <v>30</v>
      </c>
      <c r="P17">
        <v>20</v>
      </c>
      <c r="Q17">
        <v>0.04</v>
      </c>
      <c r="R17">
        <v>7</v>
      </c>
      <c r="S17">
        <v>0</v>
      </c>
      <c r="T17" t="s">
        <v>39</v>
      </c>
      <c r="U17" t="s">
        <v>29</v>
      </c>
      <c r="V17" t="s">
        <v>23</v>
      </c>
      <c r="W17">
        <v>7.4999999999999997E-2</v>
      </c>
      <c r="X17">
        <v>8.5300000000000001E-2</v>
      </c>
      <c r="Y17" s="7">
        <v>0.16</v>
      </c>
      <c r="Z17" t="s">
        <v>51</v>
      </c>
      <c r="AA17" t="s">
        <v>51</v>
      </c>
      <c r="AB17">
        <v>0.91</v>
      </c>
      <c r="AC17">
        <v>0.93899999999999995</v>
      </c>
    </row>
    <row r="18" spans="1:29" x14ac:dyDescent="0.25">
      <c r="A18" t="s">
        <v>75</v>
      </c>
      <c r="B18" t="s">
        <v>24</v>
      </c>
      <c r="C18" t="s">
        <v>85</v>
      </c>
      <c r="E18" t="s">
        <v>38</v>
      </c>
      <c r="F18" t="b">
        <v>0</v>
      </c>
      <c r="G18" t="b">
        <v>1</v>
      </c>
      <c r="H18" t="b">
        <v>1</v>
      </c>
      <c r="I18">
        <v>0</v>
      </c>
      <c r="K18" t="s">
        <v>4</v>
      </c>
      <c r="L18" t="b">
        <v>1</v>
      </c>
      <c r="M18" t="b">
        <v>1</v>
      </c>
      <c r="N18" t="s">
        <v>30</v>
      </c>
      <c r="P18">
        <v>20</v>
      </c>
      <c r="Q18">
        <v>0.04</v>
      </c>
      <c r="R18">
        <v>7</v>
      </c>
      <c r="S18">
        <v>0</v>
      </c>
      <c r="T18" t="s">
        <v>39</v>
      </c>
      <c r="U18" t="s">
        <v>29</v>
      </c>
      <c r="V18" t="s">
        <v>24</v>
      </c>
      <c r="W18">
        <v>7.4999999999999997E-2</v>
      </c>
      <c r="X18">
        <v>7.7499999999999999E-2</v>
      </c>
      <c r="Y18" s="7">
        <v>0.1</v>
      </c>
      <c r="Z18" t="s">
        <v>51</v>
      </c>
      <c r="AA18" t="s">
        <v>51</v>
      </c>
      <c r="AB18">
        <v>0.91</v>
      </c>
      <c r="AC18">
        <v>0.93899999999999995</v>
      </c>
    </row>
    <row r="19" spans="1:29" x14ac:dyDescent="0.25">
      <c r="A19" t="s">
        <v>76</v>
      </c>
      <c r="B19" t="s">
        <v>25</v>
      </c>
      <c r="C19" t="s">
        <v>85</v>
      </c>
      <c r="E19" t="s">
        <v>38</v>
      </c>
      <c r="F19" t="b">
        <v>0</v>
      </c>
      <c r="G19" t="b">
        <v>1</v>
      </c>
      <c r="H19" t="b">
        <v>1</v>
      </c>
      <c r="I19">
        <v>0</v>
      </c>
      <c r="K19" t="s">
        <v>4</v>
      </c>
      <c r="L19" t="b">
        <v>1</v>
      </c>
      <c r="M19" t="b">
        <v>1</v>
      </c>
      <c r="N19" t="s">
        <v>30</v>
      </c>
      <c r="P19">
        <v>20</v>
      </c>
      <c r="Q19">
        <v>0.04</v>
      </c>
      <c r="R19">
        <v>7</v>
      </c>
      <c r="S19">
        <v>0</v>
      </c>
      <c r="T19" t="s">
        <v>39</v>
      </c>
      <c r="U19" t="s">
        <v>29</v>
      </c>
      <c r="V19" t="s">
        <v>25</v>
      </c>
      <c r="W19">
        <v>7.4999999999999997E-2</v>
      </c>
      <c r="X19">
        <v>7.7499999999999999E-2</v>
      </c>
      <c r="Y19" s="7">
        <v>0.1</v>
      </c>
      <c r="Z19" t="s">
        <v>51</v>
      </c>
      <c r="AA19" t="s">
        <v>51</v>
      </c>
      <c r="AB19">
        <v>0.91</v>
      </c>
      <c r="AC19">
        <v>0.93899999999999995</v>
      </c>
    </row>
    <row r="20" spans="1:29" x14ac:dyDescent="0.25">
      <c r="Y20" s="7"/>
    </row>
    <row r="21" spans="1:29" x14ac:dyDescent="0.25">
      <c r="A21" t="s">
        <v>77</v>
      </c>
      <c r="B21" t="s">
        <v>21</v>
      </c>
      <c r="C21" t="s">
        <v>86</v>
      </c>
      <c r="E21" t="s">
        <v>38</v>
      </c>
      <c r="F21" t="b">
        <v>0</v>
      </c>
      <c r="G21" t="b">
        <v>1</v>
      </c>
      <c r="H21" t="b">
        <v>1</v>
      </c>
      <c r="I21">
        <v>0</v>
      </c>
      <c r="K21" t="s">
        <v>4</v>
      </c>
      <c r="L21" t="b">
        <v>1</v>
      </c>
      <c r="M21" t="b">
        <v>1</v>
      </c>
      <c r="N21" t="s">
        <v>30</v>
      </c>
      <c r="P21">
        <v>20</v>
      </c>
      <c r="Q21">
        <v>0.04</v>
      </c>
      <c r="R21">
        <v>7</v>
      </c>
      <c r="S21">
        <v>0</v>
      </c>
      <c r="T21" t="s">
        <v>39</v>
      </c>
      <c r="U21" t="s">
        <v>29</v>
      </c>
      <c r="V21" t="s">
        <v>21</v>
      </c>
      <c r="W21">
        <v>7.4999999999999997E-2</v>
      </c>
      <c r="X21">
        <v>8.5300000000000001E-2</v>
      </c>
      <c r="Y21" s="7">
        <v>0.16</v>
      </c>
      <c r="Z21" t="s">
        <v>51</v>
      </c>
      <c r="AA21" t="s">
        <v>51</v>
      </c>
      <c r="AB21">
        <v>0.91</v>
      </c>
      <c r="AC21">
        <v>0.93899999999999995</v>
      </c>
    </row>
    <row r="22" spans="1:29" x14ac:dyDescent="0.25">
      <c r="A22" t="s">
        <v>78</v>
      </c>
      <c r="B22" t="s">
        <v>22</v>
      </c>
      <c r="C22" t="s">
        <v>86</v>
      </c>
      <c r="E22" t="s">
        <v>38</v>
      </c>
      <c r="F22" t="b">
        <v>0</v>
      </c>
      <c r="G22" t="b">
        <v>1</v>
      </c>
      <c r="H22" t="b">
        <v>1</v>
      </c>
      <c r="I22">
        <v>0</v>
      </c>
      <c r="K22" t="s">
        <v>4</v>
      </c>
      <c r="L22" t="b">
        <v>1</v>
      </c>
      <c r="M22" t="b">
        <v>1</v>
      </c>
      <c r="N22" t="s">
        <v>30</v>
      </c>
      <c r="P22">
        <v>20</v>
      </c>
      <c r="Q22">
        <v>0.04</v>
      </c>
      <c r="R22">
        <v>7</v>
      </c>
      <c r="S22">
        <v>0</v>
      </c>
      <c r="T22" t="s">
        <v>39</v>
      </c>
      <c r="U22" t="s">
        <v>29</v>
      </c>
      <c r="V22" t="s">
        <v>22</v>
      </c>
      <c r="W22">
        <v>7.4999999999999997E-2</v>
      </c>
      <c r="X22">
        <v>7.7499999999999999E-2</v>
      </c>
      <c r="Y22" s="7">
        <v>0.1</v>
      </c>
      <c r="Z22" t="s">
        <v>51</v>
      </c>
      <c r="AA22" t="s">
        <v>51</v>
      </c>
      <c r="AB22">
        <v>0.91</v>
      </c>
      <c r="AC22">
        <v>0.93899999999999995</v>
      </c>
    </row>
    <row r="23" spans="1:29" x14ac:dyDescent="0.25">
      <c r="A23" t="s">
        <v>79</v>
      </c>
      <c r="B23" t="s">
        <v>23</v>
      </c>
      <c r="C23" t="s">
        <v>86</v>
      </c>
      <c r="E23" t="s">
        <v>38</v>
      </c>
      <c r="F23" t="b">
        <v>0</v>
      </c>
      <c r="G23" t="b">
        <v>1</v>
      </c>
      <c r="H23" t="b">
        <v>1</v>
      </c>
      <c r="I23">
        <v>0</v>
      </c>
      <c r="K23" t="s">
        <v>4</v>
      </c>
      <c r="L23" t="b">
        <v>1</v>
      </c>
      <c r="M23" t="b">
        <v>1</v>
      </c>
      <c r="N23" t="s">
        <v>30</v>
      </c>
      <c r="P23">
        <v>20</v>
      </c>
      <c r="Q23">
        <v>0.04</v>
      </c>
      <c r="R23">
        <v>7</v>
      </c>
      <c r="S23">
        <v>0</v>
      </c>
      <c r="T23" t="s">
        <v>39</v>
      </c>
      <c r="U23" t="s">
        <v>29</v>
      </c>
      <c r="V23" t="s">
        <v>23</v>
      </c>
      <c r="W23">
        <v>7.4999999999999997E-2</v>
      </c>
      <c r="X23">
        <v>8.5300000000000001E-2</v>
      </c>
      <c r="Y23" s="7">
        <v>0.16</v>
      </c>
      <c r="Z23" t="s">
        <v>51</v>
      </c>
      <c r="AA23" t="s">
        <v>51</v>
      </c>
      <c r="AB23">
        <v>0.91</v>
      </c>
      <c r="AC23">
        <v>0.93899999999999995</v>
      </c>
    </row>
    <row r="24" spans="1:29" x14ac:dyDescent="0.25">
      <c r="A24" t="s">
        <v>80</v>
      </c>
      <c r="B24" t="s">
        <v>24</v>
      </c>
      <c r="C24" t="s">
        <v>86</v>
      </c>
      <c r="E24" t="s">
        <v>38</v>
      </c>
      <c r="F24" t="b">
        <v>0</v>
      </c>
      <c r="G24" t="b">
        <v>1</v>
      </c>
      <c r="H24" t="b">
        <v>1</v>
      </c>
      <c r="I24">
        <v>0</v>
      </c>
      <c r="K24" t="s">
        <v>4</v>
      </c>
      <c r="L24" t="b">
        <v>1</v>
      </c>
      <c r="M24" t="b">
        <v>1</v>
      </c>
      <c r="N24" t="s">
        <v>30</v>
      </c>
      <c r="P24">
        <v>20</v>
      </c>
      <c r="Q24">
        <v>0.04</v>
      </c>
      <c r="R24">
        <v>7</v>
      </c>
      <c r="S24">
        <v>0</v>
      </c>
      <c r="T24" t="s">
        <v>39</v>
      </c>
      <c r="U24" t="s">
        <v>29</v>
      </c>
      <c r="V24" t="s">
        <v>24</v>
      </c>
      <c r="W24">
        <v>7.4999999999999997E-2</v>
      </c>
      <c r="X24">
        <v>7.7499999999999999E-2</v>
      </c>
      <c r="Y24" s="7">
        <v>0.1</v>
      </c>
      <c r="Z24" t="s">
        <v>51</v>
      </c>
      <c r="AA24" t="s">
        <v>51</v>
      </c>
      <c r="AB24">
        <v>0.91</v>
      </c>
      <c r="AC24">
        <v>0.93899999999999995</v>
      </c>
    </row>
    <row r="25" spans="1:29" x14ac:dyDescent="0.25">
      <c r="A25" t="s">
        <v>81</v>
      </c>
      <c r="B25" t="s">
        <v>25</v>
      </c>
      <c r="C25" t="s">
        <v>86</v>
      </c>
      <c r="E25" t="s">
        <v>38</v>
      </c>
      <c r="F25" t="b">
        <v>0</v>
      </c>
      <c r="G25" t="b">
        <v>1</v>
      </c>
      <c r="H25" t="b">
        <v>1</v>
      </c>
      <c r="I25">
        <v>0</v>
      </c>
      <c r="K25" t="s">
        <v>4</v>
      </c>
      <c r="L25" t="b">
        <v>1</v>
      </c>
      <c r="M25" t="b">
        <v>1</v>
      </c>
      <c r="N25" t="s">
        <v>30</v>
      </c>
      <c r="P25">
        <v>20</v>
      </c>
      <c r="Q25">
        <v>0.04</v>
      </c>
      <c r="R25">
        <v>7</v>
      </c>
      <c r="S25">
        <v>0</v>
      </c>
      <c r="T25" t="s">
        <v>39</v>
      </c>
      <c r="U25" t="s">
        <v>29</v>
      </c>
      <c r="V25" t="s">
        <v>25</v>
      </c>
      <c r="W25">
        <v>7.4999999999999997E-2</v>
      </c>
      <c r="X25">
        <v>7.7499999999999999E-2</v>
      </c>
      <c r="Y25" s="7">
        <v>0.1</v>
      </c>
      <c r="Z25" t="s">
        <v>51</v>
      </c>
      <c r="AA25" t="s">
        <v>51</v>
      </c>
      <c r="AB25">
        <v>0.91</v>
      </c>
      <c r="AC25">
        <v>0.93899999999999995</v>
      </c>
    </row>
    <row r="26" spans="1:29" x14ac:dyDescent="0.25">
      <c r="Y26" s="7"/>
    </row>
    <row r="27" spans="1:29" x14ac:dyDescent="0.25">
      <c r="A27" t="s">
        <v>67</v>
      </c>
      <c r="B27" t="s">
        <v>21</v>
      </c>
      <c r="C27" t="s">
        <v>87</v>
      </c>
      <c r="E27" t="s">
        <v>38</v>
      </c>
      <c r="F27" t="b">
        <v>0</v>
      </c>
      <c r="G27" t="b">
        <v>1</v>
      </c>
      <c r="H27" t="b">
        <v>1</v>
      </c>
      <c r="I27">
        <v>0</v>
      </c>
      <c r="K27" t="s">
        <v>4</v>
      </c>
      <c r="L27" t="b">
        <v>1</v>
      </c>
      <c r="M27" t="b">
        <v>1</v>
      </c>
      <c r="N27" t="s">
        <v>30</v>
      </c>
      <c r="P27">
        <v>20</v>
      </c>
      <c r="Q27">
        <v>0.04</v>
      </c>
      <c r="R27">
        <v>7</v>
      </c>
      <c r="S27">
        <v>0</v>
      </c>
      <c r="T27" t="s">
        <v>39</v>
      </c>
      <c r="U27" t="s">
        <v>29</v>
      </c>
      <c r="V27" t="s">
        <v>21</v>
      </c>
      <c r="W27">
        <v>7.4999999999999997E-2</v>
      </c>
      <c r="X27">
        <v>8.5300000000000001E-2</v>
      </c>
      <c r="Y27" s="7">
        <v>0.16</v>
      </c>
      <c r="Z27" t="s">
        <v>51</v>
      </c>
      <c r="AA27" t="s">
        <v>51</v>
      </c>
      <c r="AB27">
        <v>0.75</v>
      </c>
      <c r="AC27">
        <f>0.939*0.75/0.91</f>
        <v>0.77390109890109882</v>
      </c>
    </row>
    <row r="28" spans="1:29" x14ac:dyDescent="0.25">
      <c r="A28" t="s">
        <v>68</v>
      </c>
      <c r="B28" t="s">
        <v>22</v>
      </c>
      <c r="C28" t="s">
        <v>87</v>
      </c>
      <c r="E28" t="s">
        <v>38</v>
      </c>
      <c r="F28" t="b">
        <v>0</v>
      </c>
      <c r="G28" t="b">
        <v>1</v>
      </c>
      <c r="H28" t="b">
        <v>1</v>
      </c>
      <c r="I28">
        <v>0</v>
      </c>
      <c r="K28" t="s">
        <v>4</v>
      </c>
      <c r="L28" t="b">
        <v>1</v>
      </c>
      <c r="M28" t="b">
        <v>1</v>
      </c>
      <c r="N28" t="s">
        <v>30</v>
      </c>
      <c r="P28">
        <v>20</v>
      </c>
      <c r="Q28">
        <v>0.04</v>
      </c>
      <c r="R28">
        <v>7</v>
      </c>
      <c r="S28">
        <v>0</v>
      </c>
      <c r="T28" t="s">
        <v>39</v>
      </c>
      <c r="U28" t="s">
        <v>29</v>
      </c>
      <c r="V28" t="s">
        <v>22</v>
      </c>
      <c r="W28">
        <v>7.4999999999999997E-2</v>
      </c>
      <c r="X28">
        <v>7.7499999999999999E-2</v>
      </c>
      <c r="Y28" s="7">
        <v>0.1</v>
      </c>
      <c r="Z28" t="s">
        <v>51</v>
      </c>
      <c r="AA28" t="s">
        <v>51</v>
      </c>
      <c r="AB28">
        <v>0.75</v>
      </c>
      <c r="AC28">
        <f t="shared" ref="AC28:AC31" si="0">0.939*0.75/0.91</f>
        <v>0.77390109890109882</v>
      </c>
    </row>
    <row r="29" spans="1:29" x14ac:dyDescent="0.25">
      <c r="A29" t="s">
        <v>70</v>
      </c>
      <c r="B29" t="s">
        <v>23</v>
      </c>
      <c r="C29" t="s">
        <v>87</v>
      </c>
      <c r="E29" t="s">
        <v>38</v>
      </c>
      <c r="F29" t="b">
        <v>0</v>
      </c>
      <c r="G29" t="b">
        <v>1</v>
      </c>
      <c r="H29" t="b">
        <v>1</v>
      </c>
      <c r="I29">
        <v>0</v>
      </c>
      <c r="K29" t="s">
        <v>4</v>
      </c>
      <c r="L29" t="b">
        <v>1</v>
      </c>
      <c r="M29" t="b">
        <v>1</v>
      </c>
      <c r="N29" t="s">
        <v>30</v>
      </c>
      <c r="P29">
        <v>20</v>
      </c>
      <c r="Q29">
        <v>0.04</v>
      </c>
      <c r="R29">
        <v>7</v>
      </c>
      <c r="S29">
        <v>0</v>
      </c>
      <c r="T29" t="s">
        <v>39</v>
      </c>
      <c r="U29" t="s">
        <v>29</v>
      </c>
      <c r="V29" t="s">
        <v>23</v>
      </c>
      <c r="W29">
        <v>7.4999999999999997E-2</v>
      </c>
      <c r="X29">
        <v>8.5300000000000001E-2</v>
      </c>
      <c r="Y29" s="7">
        <v>0.16</v>
      </c>
      <c r="Z29" t="s">
        <v>51</v>
      </c>
      <c r="AA29" t="s">
        <v>51</v>
      </c>
      <c r="AB29">
        <v>0.75</v>
      </c>
      <c r="AC29">
        <f t="shared" si="0"/>
        <v>0.77390109890109882</v>
      </c>
    </row>
    <row r="30" spans="1:29" x14ac:dyDescent="0.25">
      <c r="A30" t="s">
        <v>71</v>
      </c>
      <c r="B30" t="s">
        <v>24</v>
      </c>
      <c r="C30" t="s">
        <v>87</v>
      </c>
      <c r="E30" t="s">
        <v>38</v>
      </c>
      <c r="F30" t="b">
        <v>0</v>
      </c>
      <c r="G30" t="b">
        <v>1</v>
      </c>
      <c r="H30" t="b">
        <v>1</v>
      </c>
      <c r="I30">
        <v>0</v>
      </c>
      <c r="K30" t="s">
        <v>4</v>
      </c>
      <c r="L30" t="b">
        <v>1</v>
      </c>
      <c r="M30" t="b">
        <v>1</v>
      </c>
      <c r="N30" t="s">
        <v>30</v>
      </c>
      <c r="P30">
        <v>20</v>
      </c>
      <c r="Q30">
        <v>0.04</v>
      </c>
      <c r="R30">
        <v>7</v>
      </c>
      <c r="S30">
        <v>0</v>
      </c>
      <c r="T30" t="s">
        <v>39</v>
      </c>
      <c r="U30" t="s">
        <v>29</v>
      </c>
      <c r="V30" t="s">
        <v>24</v>
      </c>
      <c r="W30">
        <v>7.4999999999999997E-2</v>
      </c>
      <c r="X30">
        <v>7.7499999999999999E-2</v>
      </c>
      <c r="Y30" s="7">
        <v>0.1</v>
      </c>
      <c r="Z30" t="s">
        <v>51</v>
      </c>
      <c r="AA30" t="s">
        <v>51</v>
      </c>
      <c r="AB30">
        <v>0.75</v>
      </c>
      <c r="AC30">
        <f t="shared" si="0"/>
        <v>0.77390109890109882</v>
      </c>
    </row>
    <row r="31" spans="1:29" x14ac:dyDescent="0.25">
      <c r="A31" t="s">
        <v>69</v>
      </c>
      <c r="B31" t="s">
        <v>25</v>
      </c>
      <c r="C31" t="s">
        <v>87</v>
      </c>
      <c r="E31" t="s">
        <v>38</v>
      </c>
      <c r="F31" t="b">
        <v>0</v>
      </c>
      <c r="G31" t="b">
        <v>1</v>
      </c>
      <c r="H31" t="b">
        <v>1</v>
      </c>
      <c r="I31">
        <v>0</v>
      </c>
      <c r="K31" t="s">
        <v>4</v>
      </c>
      <c r="L31" t="b">
        <v>1</v>
      </c>
      <c r="M31" t="b">
        <v>1</v>
      </c>
      <c r="N31" t="s">
        <v>30</v>
      </c>
      <c r="P31">
        <v>20</v>
      </c>
      <c r="Q31">
        <v>0.04</v>
      </c>
      <c r="R31">
        <v>7</v>
      </c>
      <c r="S31">
        <v>0</v>
      </c>
      <c r="T31" t="s">
        <v>39</v>
      </c>
      <c r="U31" t="s">
        <v>29</v>
      </c>
      <c r="V31" t="s">
        <v>25</v>
      </c>
      <c r="W31">
        <v>7.4999999999999997E-2</v>
      </c>
      <c r="X31">
        <v>7.7499999999999999E-2</v>
      </c>
      <c r="Y31" s="7">
        <v>0.1</v>
      </c>
      <c r="Z31" t="s">
        <v>51</v>
      </c>
      <c r="AA31" t="s">
        <v>51</v>
      </c>
      <c r="AB31">
        <v>0.75</v>
      </c>
      <c r="AC31">
        <f t="shared" si="0"/>
        <v>0.77390109890109882</v>
      </c>
    </row>
    <row r="33" spans="1:31" x14ac:dyDescent="0.25">
      <c r="A33" t="s">
        <v>94</v>
      </c>
      <c r="B33" t="s">
        <v>21</v>
      </c>
      <c r="C33" t="s">
        <v>93</v>
      </c>
      <c r="E33" t="s">
        <v>38</v>
      </c>
      <c r="F33" t="b">
        <v>0</v>
      </c>
      <c r="G33" t="b">
        <v>1</v>
      </c>
      <c r="H33" t="b">
        <v>1</v>
      </c>
      <c r="I33">
        <v>0</v>
      </c>
      <c r="K33" t="s">
        <v>4</v>
      </c>
      <c r="L33" t="b">
        <v>1</v>
      </c>
      <c r="M33" t="b">
        <v>1</v>
      </c>
      <c r="N33" t="s">
        <v>30</v>
      </c>
      <c r="P33">
        <v>20</v>
      </c>
      <c r="Q33">
        <v>0.04</v>
      </c>
      <c r="R33">
        <v>7</v>
      </c>
      <c r="S33">
        <v>0</v>
      </c>
      <c r="T33" t="s">
        <v>39</v>
      </c>
      <c r="U33" t="s">
        <v>29</v>
      </c>
      <c r="V33" t="s">
        <v>21</v>
      </c>
      <c r="W33">
        <v>7.0000000000000007E-2</v>
      </c>
      <c r="X33">
        <v>8.5300000000000001E-2</v>
      </c>
      <c r="Y33" s="7">
        <v>0.16</v>
      </c>
      <c r="Z33" t="s">
        <v>95</v>
      </c>
      <c r="AA33" t="s">
        <v>98</v>
      </c>
      <c r="AB33">
        <v>0.91</v>
      </c>
      <c r="AC33">
        <v>0.93899999999999995</v>
      </c>
      <c r="AD33" s="23">
        <v>17115507004</v>
      </c>
      <c r="AE33" s="23">
        <v>17660946238</v>
      </c>
    </row>
    <row r="34" spans="1:31" x14ac:dyDescent="0.25">
      <c r="A34" t="s">
        <v>99</v>
      </c>
      <c r="B34" t="s">
        <v>21</v>
      </c>
      <c r="C34" t="s">
        <v>93</v>
      </c>
      <c r="E34" t="s">
        <v>38</v>
      </c>
      <c r="F34" t="b">
        <v>0</v>
      </c>
      <c r="G34" t="b">
        <v>1</v>
      </c>
      <c r="H34" t="b">
        <v>1</v>
      </c>
      <c r="I34">
        <v>0</v>
      </c>
      <c r="K34" t="s">
        <v>4</v>
      </c>
      <c r="L34" t="b">
        <v>1</v>
      </c>
      <c r="M34" t="b">
        <v>1</v>
      </c>
      <c r="N34" t="s">
        <v>30</v>
      </c>
      <c r="P34">
        <v>20</v>
      </c>
      <c r="Q34">
        <v>0.04</v>
      </c>
      <c r="R34">
        <v>7</v>
      </c>
      <c r="S34">
        <v>0</v>
      </c>
      <c r="T34" t="s">
        <v>39</v>
      </c>
      <c r="U34" t="s">
        <v>29</v>
      </c>
      <c r="V34" t="s">
        <v>21</v>
      </c>
      <c r="W34">
        <v>7.2499999999999995E-2</v>
      </c>
      <c r="X34">
        <v>8.5300000000000001E-2</v>
      </c>
      <c r="Y34" s="7">
        <v>0.16</v>
      </c>
      <c r="Z34" t="s">
        <v>95</v>
      </c>
      <c r="AA34" t="s">
        <v>98</v>
      </c>
      <c r="AB34">
        <v>0.91</v>
      </c>
      <c r="AC34">
        <v>0.93899999999999995</v>
      </c>
      <c r="AD34" s="23">
        <v>17115507004</v>
      </c>
      <c r="AE34" s="23">
        <v>17660946238</v>
      </c>
    </row>
    <row r="35" spans="1:31" x14ac:dyDescent="0.25">
      <c r="A35" t="s">
        <v>100</v>
      </c>
      <c r="B35" t="s">
        <v>21</v>
      </c>
      <c r="C35" t="s">
        <v>93</v>
      </c>
      <c r="E35" t="s">
        <v>38</v>
      </c>
      <c r="F35" t="b">
        <v>0</v>
      </c>
      <c r="G35" t="b">
        <v>1</v>
      </c>
      <c r="H35" t="b">
        <v>1</v>
      </c>
      <c r="I35">
        <v>0</v>
      </c>
      <c r="K35" t="s">
        <v>4</v>
      </c>
      <c r="L35" t="b">
        <v>1</v>
      </c>
      <c r="M35" t="b">
        <v>1</v>
      </c>
      <c r="N35" t="s">
        <v>30</v>
      </c>
      <c r="P35">
        <v>20</v>
      </c>
      <c r="Q35">
        <v>0.04</v>
      </c>
      <c r="R35">
        <v>7</v>
      </c>
      <c r="S35">
        <v>0</v>
      </c>
      <c r="T35" t="s">
        <v>39</v>
      </c>
      <c r="U35" t="s">
        <v>29</v>
      </c>
      <c r="V35" t="s">
        <v>21</v>
      </c>
      <c r="W35">
        <v>7.0000000000000007E-2</v>
      </c>
      <c r="X35">
        <v>8.5300000000000001E-2</v>
      </c>
      <c r="Y35" s="7">
        <v>0.16</v>
      </c>
      <c r="Z35" t="s">
        <v>95</v>
      </c>
      <c r="AA35" t="s">
        <v>98</v>
      </c>
      <c r="AB35">
        <v>0.91</v>
      </c>
      <c r="AC35">
        <v>0.93899999999999995</v>
      </c>
      <c r="AD35" s="23">
        <v>17115507004</v>
      </c>
      <c r="AE35" s="23">
        <v>17660946238</v>
      </c>
    </row>
    <row r="37" spans="1:31" x14ac:dyDescent="0.25">
      <c r="A37" t="s">
        <v>91</v>
      </c>
      <c r="B37" t="s">
        <v>21</v>
      </c>
      <c r="C37" t="s">
        <v>84</v>
      </c>
      <c r="E37" t="s">
        <v>38</v>
      </c>
      <c r="F37" t="b">
        <v>0</v>
      </c>
      <c r="G37" t="b">
        <v>1</v>
      </c>
      <c r="H37" t="b">
        <v>1</v>
      </c>
      <c r="I37">
        <v>70</v>
      </c>
      <c r="K37" t="s">
        <v>4</v>
      </c>
      <c r="L37" t="b">
        <v>1</v>
      </c>
      <c r="M37" t="b">
        <v>1</v>
      </c>
      <c r="N37" t="s">
        <v>30</v>
      </c>
      <c r="P37">
        <v>20</v>
      </c>
      <c r="Q37">
        <v>0.04</v>
      </c>
      <c r="R37">
        <v>7</v>
      </c>
      <c r="S37">
        <v>0</v>
      </c>
      <c r="T37" t="s">
        <v>42</v>
      </c>
      <c r="U37" t="s">
        <v>52</v>
      </c>
      <c r="V37" t="s">
        <v>21</v>
      </c>
      <c r="W37">
        <v>7.4999999999999997E-2</v>
      </c>
      <c r="X37">
        <v>8.2199999999999995E-2</v>
      </c>
      <c r="Y37" s="7">
        <v>0.16</v>
      </c>
      <c r="Z37" t="s">
        <v>51</v>
      </c>
      <c r="AA37" t="s">
        <v>51</v>
      </c>
      <c r="AB37">
        <v>0.91</v>
      </c>
      <c r="AC37">
        <v>0.93899999999999995</v>
      </c>
    </row>
  </sheetData>
  <dataValidations count="2">
    <dataValidation type="list" allowBlank="1" showInputMessage="1" showErrorMessage="1" sqref="F37:H37 G5:H31 G33:H35 F5:F36">
      <formula1>"TRUE, FALSE"</formula1>
    </dataValidation>
    <dataValidation type="list" allowBlank="1" showInputMessage="1" showErrorMessage="1" sqref="U5:U31 U37 U33:U35">
      <formula1>"simple, internal"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"/>
  <sheetViews>
    <sheetView workbookViewId="0">
      <selection activeCell="C15" sqref="C15"/>
    </sheetView>
  </sheetViews>
  <sheetFormatPr defaultRowHeight="15" x14ac:dyDescent="0.25"/>
  <cols>
    <col min="2" max="2" width="10.85546875" customWidth="1"/>
  </cols>
  <sheetData>
    <row r="3" spans="1:8" x14ac:dyDescent="0.25">
      <c r="A3" t="s">
        <v>32</v>
      </c>
      <c r="B3" s="2" t="s">
        <v>1</v>
      </c>
      <c r="C3" s="2" t="s">
        <v>2</v>
      </c>
      <c r="D3" s="2" t="s">
        <v>3</v>
      </c>
      <c r="E3" s="2" t="s">
        <v>33</v>
      </c>
      <c r="F3" s="2" t="s">
        <v>34</v>
      </c>
      <c r="G3" s="2" t="s">
        <v>35</v>
      </c>
      <c r="H3" s="2" t="s">
        <v>36</v>
      </c>
    </row>
    <row r="4" spans="1:8" x14ac:dyDescent="0.25">
      <c r="A4">
        <v>2015</v>
      </c>
      <c r="B4">
        <v>2000</v>
      </c>
      <c r="C4">
        <v>30</v>
      </c>
      <c r="D4">
        <v>6</v>
      </c>
      <c r="E4">
        <v>20</v>
      </c>
      <c r="F4">
        <v>73</v>
      </c>
      <c r="G4">
        <v>20</v>
      </c>
      <c r="H4">
        <v>115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F26" sqref="F26"/>
    </sheetView>
  </sheetViews>
  <sheetFormatPr defaultRowHeight="15" x14ac:dyDescent="0.25"/>
  <cols>
    <col min="1" max="1" width="20.85546875" customWidth="1"/>
    <col min="2" max="2" width="18" customWidth="1"/>
    <col min="3" max="3" width="12.5703125" customWidth="1"/>
    <col min="4" max="4" width="8.5703125" customWidth="1"/>
    <col min="6" max="6" width="13.140625" customWidth="1"/>
    <col min="7" max="7" width="14.28515625" customWidth="1"/>
  </cols>
  <sheetData>
    <row r="1" spans="1:7" x14ac:dyDescent="0.25">
      <c r="A1" s="1" t="s">
        <v>27</v>
      </c>
      <c r="B1" s="1" t="s">
        <v>15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31</v>
      </c>
    </row>
    <row r="2" spans="1:7" x14ac:dyDescent="0.25">
      <c r="A2" s="1" t="s">
        <v>64</v>
      </c>
      <c r="B2" s="1"/>
      <c r="C2" s="9">
        <v>8.2199999999999995E-2</v>
      </c>
      <c r="D2" s="7">
        <v>0.12</v>
      </c>
      <c r="E2">
        <v>50</v>
      </c>
      <c r="F2" s="8">
        <f>C2-D2^2/2</f>
        <v>7.4999999999999997E-2</v>
      </c>
      <c r="G2" s="10">
        <f>C2 - D2^2/2</f>
        <v>7.4999999999999997E-2</v>
      </c>
    </row>
    <row r="3" spans="1:7" x14ac:dyDescent="0.25">
      <c r="A3" s="1" t="s">
        <v>21</v>
      </c>
      <c r="B3" s="1"/>
      <c r="C3" s="9">
        <v>8.2199999999999995E-2</v>
      </c>
      <c r="D3" s="7">
        <v>0.12</v>
      </c>
      <c r="E3">
        <v>30</v>
      </c>
      <c r="F3" s="8">
        <f>C3-D3^2/2</f>
        <v>7.4999999999999997E-2</v>
      </c>
      <c r="G3" s="10">
        <f>C3 - D3^2/2</f>
        <v>7.4999999999999997E-2</v>
      </c>
    </row>
    <row r="4" spans="1:7" x14ac:dyDescent="0.25">
      <c r="A4" s="1" t="s">
        <v>22</v>
      </c>
      <c r="B4" s="1"/>
      <c r="C4" s="17">
        <v>0.05</v>
      </c>
      <c r="D4" s="7">
        <v>0.12</v>
      </c>
      <c r="E4">
        <v>1</v>
      </c>
      <c r="F4" s="17">
        <v>0.05</v>
      </c>
      <c r="G4" s="10">
        <f t="shared" ref="G4:G15" si="0">C4 - D4^2/2</f>
        <v>4.2800000000000005E-2</v>
      </c>
    </row>
    <row r="5" spans="1:7" x14ac:dyDescent="0.25">
      <c r="A5" s="1" t="s">
        <v>22</v>
      </c>
      <c r="B5" s="1"/>
      <c r="C5" s="17">
        <v>5.5E-2</v>
      </c>
      <c r="D5" s="7">
        <v>0.12</v>
      </c>
      <c r="E5">
        <v>1</v>
      </c>
      <c r="F5" s="17">
        <v>5.5E-2</v>
      </c>
      <c r="G5" s="10">
        <f t="shared" si="0"/>
        <v>4.7800000000000002E-2</v>
      </c>
    </row>
    <row r="6" spans="1:7" x14ac:dyDescent="0.25">
      <c r="A6" s="1" t="s">
        <v>22</v>
      </c>
      <c r="B6" s="1"/>
      <c r="C6" s="17">
        <v>0.06</v>
      </c>
      <c r="D6" s="7">
        <v>0.12</v>
      </c>
      <c r="E6">
        <v>1</v>
      </c>
      <c r="F6" s="17">
        <v>0.06</v>
      </c>
      <c r="G6" s="10">
        <f t="shared" si="0"/>
        <v>5.28E-2</v>
      </c>
    </row>
    <row r="7" spans="1:7" x14ac:dyDescent="0.25">
      <c r="A7" s="1" t="s">
        <v>22</v>
      </c>
      <c r="B7" s="1"/>
      <c r="C7" s="17">
        <v>6.5000000000000002E-2</v>
      </c>
      <c r="D7" s="7">
        <v>0.12</v>
      </c>
      <c r="E7">
        <v>1</v>
      </c>
      <c r="F7" s="17">
        <v>6.5000000000000002E-2</v>
      </c>
      <c r="G7" s="10">
        <f t="shared" si="0"/>
        <v>5.7800000000000004E-2</v>
      </c>
    </row>
    <row r="8" spans="1:7" x14ac:dyDescent="0.25">
      <c r="A8" s="1" t="s">
        <v>22</v>
      </c>
      <c r="B8" s="1"/>
      <c r="C8" s="17">
        <v>7.0000000000000007E-2</v>
      </c>
      <c r="D8" s="7">
        <v>0.12</v>
      </c>
      <c r="E8">
        <v>1</v>
      </c>
      <c r="F8" s="17">
        <v>7.0000000000000007E-2</v>
      </c>
      <c r="G8" s="10">
        <f t="shared" si="0"/>
        <v>6.2800000000000009E-2</v>
      </c>
    </row>
    <row r="9" spans="1:7" x14ac:dyDescent="0.25">
      <c r="A9" s="1" t="s">
        <v>22</v>
      </c>
      <c r="B9" s="1"/>
      <c r="C9" s="17">
        <v>8.2199999999999995E-2</v>
      </c>
      <c r="D9" s="7">
        <v>0.12</v>
      </c>
      <c r="E9">
        <v>25</v>
      </c>
      <c r="F9" s="17">
        <v>6.8750000000000006E-2</v>
      </c>
      <c r="G9" s="10">
        <f t="shared" si="0"/>
        <v>7.4999999999999997E-2</v>
      </c>
    </row>
    <row r="10" spans="1:7" x14ac:dyDescent="0.25">
      <c r="A10" s="1" t="s">
        <v>23</v>
      </c>
      <c r="C10">
        <v>5.7200000000000001E-2</v>
      </c>
      <c r="D10" s="7">
        <v>0.12</v>
      </c>
      <c r="E10">
        <v>10</v>
      </c>
      <c r="F10">
        <f>C10-D10^2/2</f>
        <v>0.05</v>
      </c>
      <c r="G10" s="10">
        <f t="shared" si="0"/>
        <v>0.05</v>
      </c>
    </row>
    <row r="11" spans="1:7" x14ac:dyDescent="0.25">
      <c r="A11" s="1" t="s">
        <v>23</v>
      </c>
      <c r="C11">
        <v>7.22E-2</v>
      </c>
      <c r="D11" s="7">
        <v>0.12</v>
      </c>
      <c r="E11">
        <v>5</v>
      </c>
      <c r="F11">
        <f>C11-D11^2/2</f>
        <v>6.5000000000000002E-2</v>
      </c>
      <c r="G11" s="10">
        <f t="shared" si="0"/>
        <v>6.5000000000000002E-2</v>
      </c>
    </row>
    <row r="12" spans="1:7" x14ac:dyDescent="0.25">
      <c r="A12" s="1" t="s">
        <v>23</v>
      </c>
      <c r="C12">
        <v>8.2199999999999995E-2</v>
      </c>
      <c r="D12" s="7">
        <v>0.12</v>
      </c>
      <c r="E12">
        <v>15</v>
      </c>
      <c r="F12">
        <f>C12-D12^2/2</f>
        <v>7.4999999999999997E-2</v>
      </c>
      <c r="G12" s="10">
        <f t="shared" si="0"/>
        <v>7.4999999999999997E-2</v>
      </c>
    </row>
    <row r="13" spans="1:7" x14ac:dyDescent="0.25">
      <c r="A13" s="1" t="s">
        <v>24</v>
      </c>
      <c r="B13" t="s">
        <v>65</v>
      </c>
      <c r="C13" s="19">
        <v>8.9791999999999997E-2</v>
      </c>
      <c r="D13" s="21">
        <v>0.17199999999999999</v>
      </c>
      <c r="E13">
        <v>30</v>
      </c>
      <c r="F13" s="18">
        <f t="shared" ref="F13:F14" si="1">C13-D13^2/2</f>
        <v>7.4999999999999997E-2</v>
      </c>
      <c r="G13" s="10">
        <f t="shared" si="0"/>
        <v>7.4999999999999997E-2</v>
      </c>
    </row>
    <row r="14" spans="1:7" x14ac:dyDescent="0.25">
      <c r="A14" s="1" t="s">
        <v>25</v>
      </c>
      <c r="B14" t="s">
        <v>66</v>
      </c>
      <c r="C14" s="20">
        <v>6.9800000000000001E-2</v>
      </c>
      <c r="D14" s="22">
        <v>0.13420000000000001</v>
      </c>
      <c r="E14">
        <v>30</v>
      </c>
      <c r="F14" s="18">
        <f t="shared" si="1"/>
        <v>6.0795179999999997E-2</v>
      </c>
      <c r="G14" s="10">
        <f t="shared" si="0"/>
        <v>6.0795179999999997E-2</v>
      </c>
    </row>
    <row r="15" spans="1:7" x14ac:dyDescent="0.25">
      <c r="A15" s="1" t="s">
        <v>45</v>
      </c>
      <c r="B15" s="1"/>
      <c r="C15" s="9">
        <v>4.0399999999999998E-2</v>
      </c>
      <c r="D15" s="7">
        <v>0</v>
      </c>
      <c r="E15">
        <v>1</v>
      </c>
      <c r="F15" s="8">
        <f t="shared" ref="F15:F16" si="2">C15-D15^2/2</f>
        <v>4.0399999999999998E-2</v>
      </c>
      <c r="G15" s="10">
        <f t="shared" si="0"/>
        <v>4.0399999999999998E-2</v>
      </c>
    </row>
    <row r="16" spans="1:7" x14ac:dyDescent="0.25">
      <c r="A16" s="1" t="s">
        <v>45</v>
      </c>
      <c r="B16" s="1"/>
      <c r="C16" s="9">
        <v>8.2199999999999995E-2</v>
      </c>
      <c r="D16" s="7">
        <v>0.12</v>
      </c>
      <c r="E16">
        <v>69</v>
      </c>
      <c r="F16" s="8">
        <f t="shared" si="2"/>
        <v>7.4999999999999997E-2</v>
      </c>
      <c r="G16" s="10">
        <f t="shared" ref="G16" si="3">C16 - D16^2/2</f>
        <v>7.4999999999999997E-2</v>
      </c>
    </row>
    <row r="21" spans="5:5" x14ac:dyDescent="0.25">
      <c r="E21">
        <f>0.075 + 0.172^2/2</f>
        <v>8.9791999999999997E-2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G36"/>
  <sheetViews>
    <sheetView workbookViewId="0">
      <selection activeCell="C52" sqref="C52"/>
    </sheetView>
  </sheetViews>
  <sheetFormatPr defaultRowHeight="15" x14ac:dyDescent="0.25"/>
  <cols>
    <col min="2" max="3" width="22.5703125" style="12" customWidth="1"/>
    <col min="4" max="4" width="32.28515625" style="12" customWidth="1"/>
    <col min="5" max="5" width="22.5703125" style="12" customWidth="1"/>
    <col min="6" max="6" width="11.140625" customWidth="1"/>
  </cols>
  <sheetData>
    <row r="1" spans="2:7" ht="15.75" thickBot="1" x14ac:dyDescent="0.3"/>
    <row r="2" spans="2:7" ht="14.25" customHeight="1" thickBot="1" x14ac:dyDescent="0.3">
      <c r="B2" s="13"/>
      <c r="C2" s="13" t="s">
        <v>88</v>
      </c>
      <c r="D2" s="13" t="s">
        <v>89</v>
      </c>
      <c r="E2" s="13" t="s">
        <v>53</v>
      </c>
    </row>
    <row r="3" spans="2:7" ht="15.75" thickBot="1" x14ac:dyDescent="0.3">
      <c r="B3" s="16" t="s">
        <v>54</v>
      </c>
      <c r="C3" s="13">
        <v>12.21</v>
      </c>
      <c r="D3" s="13">
        <v>12.29</v>
      </c>
      <c r="E3" s="15">
        <f>D3/C3</f>
        <v>1.0065520065520064</v>
      </c>
    </row>
    <row r="4" spans="2:7" ht="15.75" thickBot="1" x14ac:dyDescent="0.3">
      <c r="B4" s="16" t="s">
        <v>55</v>
      </c>
      <c r="C4" s="13">
        <v>10.69</v>
      </c>
      <c r="D4" s="13">
        <f>D5-D6</f>
        <v>10.739999999999998</v>
      </c>
      <c r="E4" s="15">
        <f t="shared" ref="E4:E14" si="0">D4/C4</f>
        <v>1.0046772684752103</v>
      </c>
    </row>
    <row r="5" spans="2:7" ht="15.75" thickBot="1" x14ac:dyDescent="0.3">
      <c r="B5" s="13" t="s">
        <v>56</v>
      </c>
      <c r="C5" s="13">
        <v>18.8</v>
      </c>
      <c r="D5" s="13">
        <v>18.809999999999999</v>
      </c>
      <c r="E5" s="15">
        <f t="shared" si="0"/>
        <v>1.0005319148936169</v>
      </c>
    </row>
    <row r="6" spans="2:7" ht="15.75" thickBot="1" x14ac:dyDescent="0.3">
      <c r="B6" s="13" t="s">
        <v>57</v>
      </c>
      <c r="C6" s="13">
        <f>C3-4.1</f>
        <v>8.1100000000000012</v>
      </c>
      <c r="D6" s="13">
        <v>8.07</v>
      </c>
      <c r="E6" s="15">
        <f t="shared" si="0"/>
        <v>0.99506781750924778</v>
      </c>
    </row>
    <row r="7" spans="2:7" ht="15.75" thickBot="1" x14ac:dyDescent="0.3">
      <c r="B7" s="13" t="s">
        <v>58</v>
      </c>
      <c r="C7" s="13">
        <v>17.645</v>
      </c>
      <c r="D7" s="13">
        <v>17.66</v>
      </c>
      <c r="E7" s="15">
        <f t="shared" si="0"/>
        <v>1.0008500991782374</v>
      </c>
    </row>
    <row r="8" spans="2:7" ht="15.75" thickBot="1" x14ac:dyDescent="0.3">
      <c r="B8" s="13" t="s">
        <v>59</v>
      </c>
      <c r="C8" s="13">
        <v>17.103999999999999</v>
      </c>
      <c r="D8" s="13">
        <v>17.116</v>
      </c>
      <c r="E8" s="15">
        <f t="shared" si="0"/>
        <v>1.0007015902712817</v>
      </c>
    </row>
    <row r="9" spans="2:7" ht="15.75" thickBot="1" x14ac:dyDescent="0.3">
      <c r="B9" s="16" t="s">
        <v>60</v>
      </c>
      <c r="C9" s="13">
        <v>0.39500000000000002</v>
      </c>
      <c r="D9" s="13">
        <v>0.39150000000000001</v>
      </c>
      <c r="E9" s="15">
        <f t="shared" si="0"/>
        <v>0.99113924050632907</v>
      </c>
    </row>
    <row r="10" spans="2:7" ht="15.75" thickBot="1" x14ac:dyDescent="0.3">
      <c r="B10" s="13" t="s">
        <v>61</v>
      </c>
      <c r="C10" s="13">
        <v>0.17399999999999999</v>
      </c>
      <c r="D10" s="13">
        <v>0.17394999999999999</v>
      </c>
      <c r="E10" s="15">
        <f t="shared" si="0"/>
        <v>0.99971264367816093</v>
      </c>
      <c r="G10">
        <f>D11/D13</f>
        <v>9.6349319971367212E-2</v>
      </c>
    </row>
    <row r="11" spans="2:7" ht="15.75" thickBot="1" x14ac:dyDescent="0.3">
      <c r="B11" s="16" t="s">
        <v>62</v>
      </c>
      <c r="C11" s="13">
        <v>0.1366</v>
      </c>
      <c r="D11" s="13">
        <v>0.1346</v>
      </c>
      <c r="E11" s="15">
        <f t="shared" si="0"/>
        <v>0.98535871156661781</v>
      </c>
      <c r="F11">
        <f>D11/D13</f>
        <v>9.6349319971367212E-2</v>
      </c>
    </row>
    <row r="12" spans="2:7" ht="15.75" thickBot="1" x14ac:dyDescent="0.3">
      <c r="B12" s="13" t="s">
        <v>92</v>
      </c>
      <c r="C12" s="13">
        <f>0.445-0.0127</f>
        <v>0.43230000000000002</v>
      </c>
      <c r="D12" s="13">
        <v>0.43080000000000002</v>
      </c>
      <c r="E12" s="15">
        <f t="shared" si="0"/>
        <v>0.99653018736988197</v>
      </c>
      <c r="F12">
        <f>D12/D13</f>
        <v>0.30837508947745168</v>
      </c>
    </row>
    <row r="13" spans="2:7" ht="15.75" thickBot="1" x14ac:dyDescent="0.3">
      <c r="B13" s="13" t="s">
        <v>63</v>
      </c>
      <c r="C13" s="13">
        <v>1.401</v>
      </c>
      <c r="D13" s="13">
        <v>1.397</v>
      </c>
      <c r="E13" s="15">
        <f t="shared" si="0"/>
        <v>0.99714489650249827</v>
      </c>
    </row>
    <row r="14" spans="2:7" ht="15.75" thickBot="1" x14ac:dyDescent="0.3">
      <c r="B14" s="16" t="s">
        <v>90</v>
      </c>
      <c r="C14" s="13">
        <f>0.8365</f>
        <v>0.83650000000000002</v>
      </c>
      <c r="D14" s="13">
        <v>0.84530000000000005</v>
      </c>
      <c r="E14" s="15">
        <f t="shared" si="0"/>
        <v>1.0105200239091452</v>
      </c>
      <c r="F14">
        <f>1/E14</f>
        <v>0.98958949485389813</v>
      </c>
    </row>
    <row r="15" spans="2:7" ht="15.75" thickBot="1" x14ac:dyDescent="0.3">
      <c r="B15" s="13"/>
      <c r="C15" s="13"/>
      <c r="D15" s="13"/>
      <c r="E15" s="14"/>
    </row>
    <row r="36" spans="2:2" x14ac:dyDescent="0.25">
      <c r="B36" s="12">
        <f>0.24/17.1</f>
        <v>1.4035087719298244E-2</v>
      </c>
    </row>
  </sheetData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GlobalParams</vt:lpstr>
      <vt:lpstr>returns</vt:lpstr>
      <vt:lpstr>Calibration_2016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2017-03-31T03:13:09Z</dcterms:modified>
</cp:coreProperties>
</file>