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Git\PenSim-Projects\PPD150_Experiment\Inputs_largePlans_raw\"/>
    </mc:Choice>
  </mc:AlternateContent>
  <bookViews>
    <workbookView xWindow="0" yWindow="0" windowWidth="28800" windowHeight="14010" tabRatio="810" firstSheet="4" activeTab="11" xr2:uid="{00000000-000D-0000-FFFF-FFFF00000000}"/>
  </bookViews>
  <sheets>
    <sheet name="TOC" sheetId="79" r:id="rId1"/>
    <sheet name="NotesForYimeng" sheetId="78" r:id="rId2"/>
    <sheet name="Issues" sheetId="28" r:id="rId3"/>
    <sheet name="StepsAndLinks" sheetId="2" r:id="rId4"/>
    <sheet name="PlanNames" sheetId="35" r:id="rId5"/>
    <sheet name="singleValues" sheetId="1" r:id="rId6"/>
    <sheet name="single_calculations" sheetId="74" r:id="rId7"/>
    <sheet name="singleValuesScreenshots" sheetId="63" r:id="rId8"/>
    <sheet name="erc_rule" sheetId="38" r:id="rId9"/>
    <sheet name="SummaryAssumptions" sheetId="64" r:id="rId10"/>
    <sheet name="ActivesSched0" sheetId="7" r:id="rId11"/>
    <sheet name="ActivesSched" sheetId="80" r:id="rId12"/>
    <sheet name="SalarySched_byAgeGrp1" sheetId="55" r:id="rId13"/>
    <sheet name="SalarySched_byAgeGrp2" sheetId="81" r:id="rId14"/>
    <sheet name="Actives_raw" sheetId="65" r:id="rId15"/>
    <sheet name="RetireesSched" sheetId="8" r:id="rId16"/>
    <sheet name="Retirees_raw" sheetId="76" r:id="rId17"/>
    <sheet name="Retirees_raw_old" sheetId="72" r:id="rId18"/>
    <sheet name="SalaryGrowthSched_SingleCol" sheetId="9" r:id="rId19"/>
    <sheet name="SalaryGrowthSched_Matrix" sheetId="62" r:id="rId20"/>
    <sheet name="SalaryGrowth_raw" sheetId="66" r:id="rId21"/>
    <sheet name="TermRatesSched_SingleCol" sheetId="10" r:id="rId22"/>
    <sheet name="TermRatesSched_LowYOS" sheetId="56" r:id="rId23"/>
    <sheet name="TermRatesSched_Matrix" sheetId="61" r:id="rId24"/>
    <sheet name="TermRates_raw" sheetId="67" r:id="rId25"/>
    <sheet name="RetirementRatesSched_SingleCol" sheetId="42" r:id="rId26"/>
    <sheet name="RetirementRatesSched_LowYOS" sheetId="57" r:id="rId27"/>
    <sheet name="RetirementRatesSched_Matrix" sheetId="58" r:id="rId28"/>
    <sheet name="RetirementRates_raw" sheetId="68" r:id="rId29"/>
    <sheet name="DisbRatesSched_SingleCol" sheetId="29" r:id="rId30"/>
    <sheet name="DisbRatesSched_LowYOS" sheetId="59" r:id="rId31"/>
    <sheet name="DisbRatesSched_Matrix" sheetId="60" r:id="rId32"/>
    <sheet name="DisbRatesByAge_raw" sheetId="69" r:id="rId33"/>
    <sheet name="MortalityInfo" sheetId="70" r:id="rId34"/>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 i="80" l="1"/>
  <c r="L14" i="80"/>
  <c r="L15" i="80"/>
  <c r="L16" i="80"/>
  <c r="L17" i="80"/>
  <c r="L18" i="80"/>
  <c r="L19" i="80"/>
  <c r="L12" i="80"/>
  <c r="T39" i="7"/>
  <c r="S39" i="7"/>
  <c r="R39" i="7"/>
  <c r="Q39" i="7"/>
  <c r="P39" i="7"/>
  <c r="O39" i="7"/>
  <c r="N39" i="7"/>
  <c r="T34" i="7"/>
  <c r="S34" i="7"/>
  <c r="R34" i="7"/>
  <c r="Q34" i="7"/>
  <c r="P34" i="7"/>
  <c r="O34" i="7"/>
  <c r="N34" i="7"/>
  <c r="T29" i="7"/>
  <c r="S29" i="7"/>
  <c r="R29" i="7"/>
  <c r="Q29" i="7"/>
  <c r="P29" i="7"/>
  <c r="O29" i="7"/>
  <c r="N29" i="7"/>
  <c r="O24" i="7"/>
  <c r="P24" i="7"/>
  <c r="Q24" i="7"/>
  <c r="R24" i="7"/>
  <c r="S24" i="7"/>
  <c r="T24" i="7"/>
  <c r="N24" i="7"/>
  <c r="F24" i="76" l="1"/>
  <c r="F22" i="76"/>
  <c r="F21" i="76"/>
  <c r="F20" i="76"/>
  <c r="F19" i="76"/>
  <c r="F18" i="76"/>
  <c r="F17" i="76"/>
  <c r="F16" i="76"/>
  <c r="F15" i="76"/>
  <c r="F14" i="76"/>
  <c r="F13" i="76"/>
  <c r="F12" i="76"/>
  <c r="F11" i="76"/>
  <c r="F10" i="76"/>
  <c r="F9" i="76"/>
  <c r="F8" i="76"/>
  <c r="F7" i="76"/>
  <c r="F6" i="76"/>
  <c r="D22" i="76"/>
  <c r="D21" i="76"/>
  <c r="D20" i="76"/>
  <c r="D19" i="76"/>
  <c r="D18" i="76"/>
  <c r="D17" i="76"/>
  <c r="D16" i="76"/>
  <c r="D15" i="76"/>
  <c r="D14" i="76"/>
  <c r="D13" i="76"/>
  <c r="D12" i="76"/>
  <c r="D11" i="76"/>
  <c r="D10" i="76"/>
  <c r="D9" i="76"/>
  <c r="D8" i="76"/>
  <c r="D7" i="76"/>
  <c r="D6" i="76"/>
  <c r="D24" i="76"/>
  <c r="E24" i="76"/>
  <c r="C24" i="76"/>
  <c r="R8" i="69" l="1"/>
  <c r="S19" i="68"/>
  <c r="S18" i="68"/>
  <c r="S17" i="68"/>
  <c r="S16" i="68"/>
  <c r="S15" i="68"/>
  <c r="S14" i="68"/>
  <c r="S13" i="68"/>
  <c r="S12" i="68"/>
  <c r="S11" i="68"/>
  <c r="S10" i="68"/>
  <c r="R30" i="68"/>
  <c r="R29" i="68"/>
  <c r="R28" i="68"/>
  <c r="R27" i="68"/>
  <c r="R26" i="68"/>
  <c r="R25" i="68"/>
  <c r="R24" i="68"/>
  <c r="R23" i="68"/>
  <c r="R22" i="68"/>
  <c r="R21" i="68"/>
  <c r="R20" i="68"/>
  <c r="R19" i="68"/>
  <c r="R18" i="68"/>
  <c r="R17" i="68"/>
  <c r="R16" i="68"/>
  <c r="R15" i="68"/>
  <c r="R14" i="68"/>
  <c r="R13" i="68"/>
  <c r="R12" i="68"/>
  <c r="R11" i="68"/>
  <c r="R10" i="68"/>
  <c r="R9" i="68"/>
  <c r="R8" i="68"/>
  <c r="R7" i="68"/>
  <c r="R6" i="68"/>
  <c r="R5" i="68"/>
  <c r="Q46" i="68"/>
  <c r="Q45" i="68"/>
  <c r="Q44" i="68"/>
  <c r="Q43" i="68"/>
  <c r="Q42" i="68"/>
  <c r="Q41" i="68"/>
  <c r="Q40" i="68"/>
  <c r="Q39" i="68"/>
  <c r="Q38" i="68"/>
  <c r="Q37" i="68"/>
  <c r="R9" i="67"/>
  <c r="R8" i="67"/>
  <c r="Q8" i="67"/>
  <c r="B16" i="72"/>
  <c r="B17" i="72" s="1"/>
  <c r="B18" i="72" s="1"/>
  <c r="B19" i="72" s="1"/>
  <c r="B20" i="72" s="1"/>
  <c r="B21" i="72" s="1"/>
  <c r="B22" i="72" s="1"/>
  <c r="B23" i="72" s="1"/>
  <c r="B15" i="72"/>
  <c r="E23" i="72"/>
  <c r="E22" i="72"/>
  <c r="E21" i="72"/>
  <c r="E20" i="72"/>
  <c r="E19" i="72"/>
  <c r="E18" i="72"/>
  <c r="F18" i="72" s="1"/>
  <c r="E17" i="72"/>
  <c r="E16" i="72"/>
  <c r="F16" i="72" s="1"/>
  <c r="E15" i="72"/>
  <c r="E14" i="72"/>
  <c r="F14" i="72" s="1"/>
  <c r="C27" i="72"/>
  <c r="F23" i="72"/>
  <c r="F22" i="72"/>
  <c r="F21" i="72"/>
  <c r="F20" i="72"/>
  <c r="F19" i="72"/>
  <c r="F17" i="72"/>
  <c r="F15" i="72"/>
  <c r="C25" i="72"/>
  <c r="F25" i="72" l="1"/>
  <c r="F27" i="72" s="1"/>
  <c r="E9" i="74"/>
  <c r="D9" i="74"/>
  <c r="E7" i="74"/>
  <c r="D7" i="74"/>
  <c r="E6" i="74"/>
  <c r="D6" i="74"/>
  <c r="E5" i="74"/>
  <c r="D5" i="74"/>
  <c r="E4" i="74"/>
  <c r="D4" i="74"/>
  <c r="Q16" i="69" l="1"/>
  <c r="R16" i="69" s="1"/>
  <c r="Q15" i="69"/>
  <c r="R15" i="69" s="1"/>
  <c r="Q14" i="69"/>
  <c r="R14" i="69" s="1"/>
  <c r="R13" i="69"/>
  <c r="Q13" i="69"/>
  <c r="Q12" i="69"/>
  <c r="R12" i="69" s="1"/>
  <c r="Q11" i="69"/>
  <c r="R11" i="69" s="1"/>
  <c r="Q10" i="69"/>
  <c r="R10" i="69" s="1"/>
  <c r="R9" i="69"/>
  <c r="Q9" i="69"/>
  <c r="Q8" i="69"/>
  <c r="Q30" i="68"/>
  <c r="Q29" i="68"/>
  <c r="Q28" i="68"/>
  <c r="Q27" i="68"/>
  <c r="Q26" i="68"/>
  <c r="Q25" i="68"/>
  <c r="Q24" i="68"/>
  <c r="Q23" i="68"/>
  <c r="Q22" i="68"/>
  <c r="Q21" i="68"/>
  <c r="Q20" i="68"/>
  <c r="Q19" i="68"/>
  <c r="Q18" i="68"/>
  <c r="Q17" i="68"/>
  <c r="Q16" i="68"/>
  <c r="Q15" i="68"/>
  <c r="Q14" i="68"/>
  <c r="Q13" i="68"/>
  <c r="Q12" i="68"/>
  <c r="Q25" i="67"/>
  <c r="R25" i="67" s="1"/>
  <c r="Q24" i="67"/>
  <c r="R24" i="67" s="1"/>
  <c r="Q23" i="67"/>
  <c r="R23" i="67" s="1"/>
  <c r="R22" i="67"/>
  <c r="Q22" i="67"/>
  <c r="Q21" i="67"/>
  <c r="R21" i="67" s="1"/>
  <c r="Q20" i="67"/>
  <c r="R20" i="67" s="1"/>
  <c r="Q19" i="67"/>
  <c r="R19" i="67" s="1"/>
  <c r="R18" i="67"/>
  <c r="Q18" i="67"/>
  <c r="Q17" i="67"/>
  <c r="R17" i="67" s="1"/>
  <c r="Q16" i="67"/>
  <c r="R16" i="67" s="1"/>
  <c r="Q15" i="67"/>
  <c r="R15" i="67" s="1"/>
  <c r="R14" i="67"/>
  <c r="Q14" i="67"/>
  <c r="Q13" i="67"/>
  <c r="R13" i="67" s="1"/>
  <c r="Q12" i="67"/>
  <c r="R12" i="67" s="1"/>
  <c r="Q11" i="67"/>
  <c r="R11" i="67" s="1"/>
  <c r="R10" i="67"/>
  <c r="Q10" i="67"/>
  <c r="Q9" i="67"/>
  <c r="I15" i="66"/>
  <c r="I14" i="66"/>
  <c r="I13" i="66"/>
  <c r="I12" i="66"/>
  <c r="I11" i="66"/>
  <c r="I10" i="66"/>
  <c r="I9" i="66"/>
  <c r="I8" i="66"/>
  <c r="I7" i="66"/>
  <c r="I6" i="66"/>
  <c r="J105" i="65"/>
  <c r="I105" i="65"/>
  <c r="H105" i="65"/>
  <c r="G105" i="65"/>
  <c r="G33" i="65" s="1"/>
  <c r="F105" i="65"/>
  <c r="F33" i="65" s="1"/>
  <c r="E105" i="65"/>
  <c r="D105" i="65"/>
  <c r="C105" i="65"/>
  <c r="B105" i="65"/>
  <c r="J99" i="65"/>
  <c r="I99" i="65"/>
  <c r="H99" i="65"/>
  <c r="H27" i="65" s="1"/>
  <c r="G99" i="65"/>
  <c r="G27" i="65" s="1"/>
  <c r="F99" i="65"/>
  <c r="E99" i="65"/>
  <c r="D99" i="65"/>
  <c r="C99" i="65"/>
  <c r="B99" i="65"/>
  <c r="J98" i="65"/>
  <c r="I98" i="65"/>
  <c r="H98" i="65"/>
  <c r="G98" i="65"/>
  <c r="G26" i="65" s="1"/>
  <c r="F98" i="65"/>
  <c r="E98" i="65"/>
  <c r="D98" i="65"/>
  <c r="C98" i="65"/>
  <c r="B98" i="65"/>
  <c r="J97" i="65"/>
  <c r="J25" i="65" s="1"/>
  <c r="I97" i="65"/>
  <c r="I25" i="65" s="1"/>
  <c r="H97" i="65"/>
  <c r="H25" i="65" s="1"/>
  <c r="G97" i="65"/>
  <c r="G25" i="65" s="1"/>
  <c r="F97" i="65"/>
  <c r="E97" i="65"/>
  <c r="D97" i="65"/>
  <c r="C97" i="65"/>
  <c r="B97" i="65"/>
  <c r="B25" i="65" s="1"/>
  <c r="J96" i="65"/>
  <c r="J24" i="65" s="1"/>
  <c r="I96" i="65"/>
  <c r="I24" i="65" s="1"/>
  <c r="H96" i="65"/>
  <c r="G96" i="65"/>
  <c r="F96" i="65"/>
  <c r="E96" i="65"/>
  <c r="D96" i="65"/>
  <c r="C96" i="65"/>
  <c r="B96" i="65"/>
  <c r="B24" i="65" s="1"/>
  <c r="L24" i="65" s="1"/>
  <c r="J95" i="65"/>
  <c r="I95" i="65"/>
  <c r="H95" i="65"/>
  <c r="G95" i="65"/>
  <c r="F95" i="65"/>
  <c r="E95" i="65"/>
  <c r="D95" i="65"/>
  <c r="D23" i="65" s="1"/>
  <c r="C95" i="65"/>
  <c r="C23" i="65" s="1"/>
  <c r="B95" i="65"/>
  <c r="J94" i="65"/>
  <c r="I94" i="65"/>
  <c r="H94" i="65"/>
  <c r="G94" i="65"/>
  <c r="F94" i="65"/>
  <c r="E94" i="65"/>
  <c r="D94" i="65"/>
  <c r="C94" i="65"/>
  <c r="C22" i="65" s="1"/>
  <c r="L22" i="65" s="1"/>
  <c r="B94" i="65"/>
  <c r="J93" i="65"/>
  <c r="I93" i="65"/>
  <c r="H93" i="65"/>
  <c r="G93" i="65"/>
  <c r="F93" i="65"/>
  <c r="F21" i="65" s="1"/>
  <c r="E93" i="65"/>
  <c r="E21" i="65" s="1"/>
  <c r="D93" i="65"/>
  <c r="D21" i="65" s="1"/>
  <c r="C93" i="65"/>
  <c r="C21" i="65" s="1"/>
  <c r="L21" i="65" s="1"/>
  <c r="B93" i="65"/>
  <c r="J92" i="65"/>
  <c r="I92" i="65"/>
  <c r="H92" i="65"/>
  <c r="G92" i="65"/>
  <c r="F92" i="65"/>
  <c r="F20" i="65" s="1"/>
  <c r="E92" i="65"/>
  <c r="E20" i="65" s="1"/>
  <c r="D92" i="65"/>
  <c r="C92" i="65"/>
  <c r="B92" i="65"/>
  <c r="J91" i="65"/>
  <c r="I91" i="65"/>
  <c r="H91" i="65"/>
  <c r="H19" i="65" s="1"/>
  <c r="G91" i="65"/>
  <c r="G19" i="65" s="1"/>
  <c r="F91" i="65"/>
  <c r="E91" i="65"/>
  <c r="D91" i="65"/>
  <c r="C91" i="65"/>
  <c r="B91" i="65"/>
  <c r="J90" i="65"/>
  <c r="I90" i="65"/>
  <c r="H90" i="65"/>
  <c r="G90" i="65"/>
  <c r="G18" i="65" s="1"/>
  <c r="F90" i="65"/>
  <c r="E90" i="65"/>
  <c r="D90" i="65"/>
  <c r="C90" i="65"/>
  <c r="B90" i="65"/>
  <c r="J89" i="65"/>
  <c r="J17" i="65" s="1"/>
  <c r="I89" i="65"/>
  <c r="I17" i="65" s="1"/>
  <c r="H89" i="65"/>
  <c r="H17" i="65" s="1"/>
  <c r="G89" i="65"/>
  <c r="G17" i="65" s="1"/>
  <c r="F89" i="65"/>
  <c r="E89" i="65"/>
  <c r="D89" i="65"/>
  <c r="C89" i="65"/>
  <c r="B89" i="65"/>
  <c r="B17" i="65" s="1"/>
  <c r="J88" i="65"/>
  <c r="J16" i="65" s="1"/>
  <c r="I88" i="65"/>
  <c r="I16" i="65" s="1"/>
  <c r="H88" i="65"/>
  <c r="G88" i="65"/>
  <c r="F88" i="65"/>
  <c r="E88" i="65"/>
  <c r="D88" i="65"/>
  <c r="C88" i="65"/>
  <c r="B88" i="65"/>
  <c r="B16" i="65" s="1"/>
  <c r="L16" i="65" s="1"/>
  <c r="J87" i="65"/>
  <c r="I87" i="65"/>
  <c r="H87" i="65"/>
  <c r="G87" i="65"/>
  <c r="F87" i="65"/>
  <c r="E87" i="65"/>
  <c r="D87" i="65"/>
  <c r="D15" i="65" s="1"/>
  <c r="C87" i="65"/>
  <c r="C15" i="65" s="1"/>
  <c r="B87" i="65"/>
  <c r="J86" i="65"/>
  <c r="I86" i="65"/>
  <c r="H86" i="65"/>
  <c r="G86" i="65"/>
  <c r="F86" i="65"/>
  <c r="E86" i="65"/>
  <c r="D86" i="65"/>
  <c r="C86" i="65"/>
  <c r="C14" i="65" s="1"/>
  <c r="L14" i="65" s="1"/>
  <c r="B86" i="65"/>
  <c r="J85" i="65"/>
  <c r="I85" i="65"/>
  <c r="H85" i="65"/>
  <c r="G85" i="65"/>
  <c r="F85" i="65"/>
  <c r="F13" i="65" s="1"/>
  <c r="E85" i="65"/>
  <c r="E13" i="65" s="1"/>
  <c r="D85" i="65"/>
  <c r="D13" i="65" s="1"/>
  <c r="L13" i="65" s="1"/>
  <c r="C85" i="65"/>
  <c r="B85" i="65"/>
  <c r="J84" i="65"/>
  <c r="I84" i="65"/>
  <c r="H84" i="65"/>
  <c r="G84" i="65"/>
  <c r="F84" i="65"/>
  <c r="F12" i="65" s="1"/>
  <c r="E84" i="65"/>
  <c r="E12" i="65" s="1"/>
  <c r="D84" i="65"/>
  <c r="C84" i="65"/>
  <c r="B84" i="65"/>
  <c r="J83" i="65"/>
  <c r="I83" i="65"/>
  <c r="H83" i="65"/>
  <c r="H11" i="65" s="1"/>
  <c r="G83" i="65"/>
  <c r="G11" i="65" s="1"/>
  <c r="F83" i="65"/>
  <c r="E83" i="65"/>
  <c r="D83" i="65"/>
  <c r="C83" i="65"/>
  <c r="B83" i="65"/>
  <c r="J82" i="65"/>
  <c r="I82" i="65"/>
  <c r="H82" i="65"/>
  <c r="G82" i="65"/>
  <c r="G10" i="65" s="1"/>
  <c r="F82" i="65"/>
  <c r="E82" i="65"/>
  <c r="D82" i="65"/>
  <c r="C82" i="65"/>
  <c r="B82" i="65"/>
  <c r="J81" i="65"/>
  <c r="I81" i="65"/>
  <c r="I9" i="65" s="1"/>
  <c r="K9" i="65" s="1"/>
  <c r="H81" i="65"/>
  <c r="H9" i="65" s="1"/>
  <c r="G81" i="65"/>
  <c r="F81" i="65"/>
  <c r="E81" i="65"/>
  <c r="D81" i="65"/>
  <c r="C81" i="65"/>
  <c r="B81" i="65"/>
  <c r="J80" i="65"/>
  <c r="J8" i="65" s="1"/>
  <c r="I80" i="65"/>
  <c r="I8" i="65" s="1"/>
  <c r="H80" i="65"/>
  <c r="G80" i="65"/>
  <c r="F80" i="65"/>
  <c r="E80" i="65"/>
  <c r="D80" i="65"/>
  <c r="C80" i="65"/>
  <c r="B80" i="65"/>
  <c r="B8" i="65" s="1"/>
  <c r="L8" i="65" s="1"/>
  <c r="J79" i="65"/>
  <c r="I79" i="65"/>
  <c r="H79" i="65"/>
  <c r="G79" i="65"/>
  <c r="F79" i="65"/>
  <c r="E79" i="65"/>
  <c r="D79" i="65"/>
  <c r="D7" i="65" s="1"/>
  <c r="C79" i="65"/>
  <c r="C7" i="65" s="1"/>
  <c r="B79" i="65"/>
  <c r="J78" i="65"/>
  <c r="I78" i="65"/>
  <c r="H78" i="65"/>
  <c r="G78" i="65"/>
  <c r="F78" i="65"/>
  <c r="E78" i="65"/>
  <c r="D78" i="65"/>
  <c r="C78" i="65"/>
  <c r="C6" i="65" s="1"/>
  <c r="L6" i="65" s="1"/>
  <c r="B78" i="65"/>
  <c r="J77" i="65"/>
  <c r="I77" i="65"/>
  <c r="H77" i="65"/>
  <c r="G77" i="65"/>
  <c r="F77" i="65"/>
  <c r="E77" i="65"/>
  <c r="E5" i="65" s="1"/>
  <c r="D77" i="65"/>
  <c r="D5" i="65" s="1"/>
  <c r="L5" i="65" s="1"/>
  <c r="C77" i="65"/>
  <c r="C106" i="65" s="1"/>
  <c r="B77" i="65"/>
  <c r="J76" i="65"/>
  <c r="J106" i="65" s="1"/>
  <c r="I76" i="65"/>
  <c r="I106" i="65" s="1"/>
  <c r="H76" i="65"/>
  <c r="H106" i="65" s="1"/>
  <c r="G76" i="65"/>
  <c r="G106" i="65" s="1"/>
  <c r="F76" i="65"/>
  <c r="F4" i="65" s="1"/>
  <c r="E76" i="65"/>
  <c r="E4" i="65" s="1"/>
  <c r="D76" i="65"/>
  <c r="C76" i="65"/>
  <c r="B76" i="65"/>
  <c r="B106" i="65" s="1"/>
  <c r="J34" i="65"/>
  <c r="K34" i="65" s="1"/>
  <c r="I34" i="65"/>
  <c r="H34" i="65"/>
  <c r="G34" i="65"/>
  <c r="F34" i="65"/>
  <c r="E34" i="65"/>
  <c r="D34" i="65"/>
  <c r="C34" i="65"/>
  <c r="B34" i="65"/>
  <c r="L34" i="65" s="1"/>
  <c r="K33" i="65"/>
  <c r="J33" i="65"/>
  <c r="I33" i="65"/>
  <c r="H33" i="65"/>
  <c r="E33" i="65"/>
  <c r="D33" i="65"/>
  <c r="L33" i="65" s="1"/>
  <c r="C33" i="65"/>
  <c r="B33" i="65"/>
  <c r="K32" i="65"/>
  <c r="J32" i="65"/>
  <c r="I32" i="65"/>
  <c r="H32" i="65"/>
  <c r="G32" i="65"/>
  <c r="F32" i="65"/>
  <c r="E32" i="65"/>
  <c r="D32" i="65"/>
  <c r="C32" i="65"/>
  <c r="L32" i="65" s="1"/>
  <c r="B32" i="65"/>
  <c r="J31" i="65"/>
  <c r="K31" i="65" s="1"/>
  <c r="I31" i="65"/>
  <c r="H31" i="65"/>
  <c r="G31" i="65"/>
  <c r="F31" i="65"/>
  <c r="E31" i="65"/>
  <c r="D31" i="65"/>
  <c r="C31" i="65"/>
  <c r="B31" i="65"/>
  <c r="L31" i="65" s="1"/>
  <c r="K30" i="65"/>
  <c r="J30" i="65"/>
  <c r="I30" i="65"/>
  <c r="H30" i="65"/>
  <c r="G30" i="65"/>
  <c r="F30" i="65"/>
  <c r="E30" i="65"/>
  <c r="D30" i="65"/>
  <c r="L30" i="65" s="1"/>
  <c r="C30" i="65"/>
  <c r="B30" i="65"/>
  <c r="J29" i="65"/>
  <c r="I29" i="65"/>
  <c r="K29" i="65" s="1"/>
  <c r="H29" i="65"/>
  <c r="G29" i="65"/>
  <c r="F29" i="65"/>
  <c r="E29" i="65"/>
  <c r="D29" i="65"/>
  <c r="L29" i="65" s="1"/>
  <c r="C29" i="65"/>
  <c r="B29" i="65"/>
  <c r="K28" i="65"/>
  <c r="J28" i="65"/>
  <c r="I28" i="65"/>
  <c r="H28" i="65"/>
  <c r="G28" i="65"/>
  <c r="F28" i="65"/>
  <c r="E28" i="65"/>
  <c r="D28" i="65"/>
  <c r="C28" i="65"/>
  <c r="B28" i="65"/>
  <c r="L28" i="65" s="1"/>
  <c r="J27" i="65"/>
  <c r="K27" i="65" s="1"/>
  <c r="I27" i="65"/>
  <c r="F27" i="65"/>
  <c r="E27" i="65"/>
  <c r="D27" i="65"/>
  <c r="C27" i="65"/>
  <c r="B27" i="65"/>
  <c r="L27" i="65" s="1"/>
  <c r="J26" i="65"/>
  <c r="K26" i="65" s="1"/>
  <c r="I26" i="65"/>
  <c r="H26" i="65"/>
  <c r="F26" i="65"/>
  <c r="E26" i="65"/>
  <c r="D26" i="65"/>
  <c r="C26" i="65"/>
  <c r="B26" i="65"/>
  <c r="F25" i="65"/>
  <c r="E25" i="65"/>
  <c r="D25" i="65"/>
  <c r="C25" i="65"/>
  <c r="H24" i="65"/>
  <c r="G24" i="65"/>
  <c r="F24" i="65"/>
  <c r="E24" i="65"/>
  <c r="D24" i="65"/>
  <c r="C24" i="65"/>
  <c r="J23" i="65"/>
  <c r="K23" i="65" s="1"/>
  <c r="I23" i="65"/>
  <c r="H23" i="65"/>
  <c r="G23" i="65"/>
  <c r="F23" i="65"/>
  <c r="E23" i="65"/>
  <c r="B23" i="65"/>
  <c r="J22" i="65"/>
  <c r="I22" i="65"/>
  <c r="K22" i="65" s="1"/>
  <c r="H22" i="65"/>
  <c r="G22" i="65"/>
  <c r="F22" i="65"/>
  <c r="E22" i="65"/>
  <c r="D22" i="65"/>
  <c r="B22" i="65"/>
  <c r="J21" i="65"/>
  <c r="I21" i="65"/>
  <c r="K21" i="65" s="1"/>
  <c r="H21" i="65"/>
  <c r="G21" i="65"/>
  <c r="B21" i="65"/>
  <c r="K20" i="65"/>
  <c r="J20" i="65"/>
  <c r="I20" i="65"/>
  <c r="H20" i="65"/>
  <c r="G20" i="65"/>
  <c r="D20" i="65"/>
  <c r="C20" i="65"/>
  <c r="B20" i="65"/>
  <c r="L20" i="65" s="1"/>
  <c r="J19" i="65"/>
  <c r="K19" i="65" s="1"/>
  <c r="I19" i="65"/>
  <c r="F19" i="65"/>
  <c r="E19" i="65"/>
  <c r="D19" i="65"/>
  <c r="C19" i="65"/>
  <c r="B19" i="65"/>
  <c r="L19" i="65" s="1"/>
  <c r="J18" i="65"/>
  <c r="K18" i="65" s="1"/>
  <c r="I18" i="65"/>
  <c r="H18" i="65"/>
  <c r="F18" i="65"/>
  <c r="E18" i="65"/>
  <c r="D18" i="65"/>
  <c r="C18" i="65"/>
  <c r="B18" i="65"/>
  <c r="L18" i="65" s="1"/>
  <c r="F17" i="65"/>
  <c r="E17" i="65"/>
  <c r="D17" i="65"/>
  <c r="C17" i="65"/>
  <c r="H16" i="65"/>
  <c r="G16" i="65"/>
  <c r="F16" i="65"/>
  <c r="E16" i="65"/>
  <c r="D16" i="65"/>
  <c r="C16" i="65"/>
  <c r="J15" i="65"/>
  <c r="K15" i="65" s="1"/>
  <c r="I15" i="65"/>
  <c r="H15" i="65"/>
  <c r="G15" i="65"/>
  <c r="F15" i="65"/>
  <c r="E15" i="65"/>
  <c r="B15" i="65"/>
  <c r="L15" i="65" s="1"/>
  <c r="J14" i="65"/>
  <c r="I14" i="65"/>
  <c r="K14" i="65" s="1"/>
  <c r="H14" i="65"/>
  <c r="G14" i="65"/>
  <c r="F14" i="65"/>
  <c r="E14" i="65"/>
  <c r="D14" i="65"/>
  <c r="B14" i="65"/>
  <c r="J13" i="65"/>
  <c r="I13" i="65"/>
  <c r="K13" i="65" s="1"/>
  <c r="H13" i="65"/>
  <c r="G13" i="65"/>
  <c r="C13" i="65"/>
  <c r="B13" i="65"/>
  <c r="J12" i="65"/>
  <c r="K12" i="65" s="1"/>
  <c r="I12" i="65"/>
  <c r="H12" i="65"/>
  <c r="G12" i="65"/>
  <c r="D12" i="65"/>
  <c r="C12" i="65"/>
  <c r="B12" i="65"/>
  <c r="J11" i="65"/>
  <c r="K11" i="65" s="1"/>
  <c r="I11" i="65"/>
  <c r="F11" i="65"/>
  <c r="E11" i="65"/>
  <c r="D11" i="65"/>
  <c r="C11" i="65"/>
  <c r="B11" i="65"/>
  <c r="J10" i="65"/>
  <c r="K10" i="65" s="1"/>
  <c r="I10" i="65"/>
  <c r="H10" i="65"/>
  <c r="F10" i="65"/>
  <c r="E10" i="65"/>
  <c r="D10" i="65"/>
  <c r="C10" i="65"/>
  <c r="B10" i="65"/>
  <c r="J9" i="65"/>
  <c r="G9" i="65"/>
  <c r="F9" i="65"/>
  <c r="E9" i="65"/>
  <c r="D9" i="65"/>
  <c r="C9" i="65"/>
  <c r="B9" i="65"/>
  <c r="H8" i="65"/>
  <c r="G8" i="65"/>
  <c r="F8" i="65"/>
  <c r="E8" i="65"/>
  <c r="D8" i="65"/>
  <c r="C8" i="65"/>
  <c r="J7" i="65"/>
  <c r="K7" i="65" s="1"/>
  <c r="I7" i="65"/>
  <c r="H7" i="65"/>
  <c r="G7" i="65"/>
  <c r="F7" i="65"/>
  <c r="E7" i="65"/>
  <c r="B7" i="65"/>
  <c r="L7" i="65" s="1"/>
  <c r="J6" i="65"/>
  <c r="I6" i="65"/>
  <c r="K6" i="65" s="1"/>
  <c r="H6" i="65"/>
  <c r="G6" i="65"/>
  <c r="F6" i="65"/>
  <c r="E6" i="65"/>
  <c r="D6" i="65"/>
  <c r="B6" i="65"/>
  <c r="J5" i="65"/>
  <c r="I5" i="65"/>
  <c r="K5" i="65" s="1"/>
  <c r="H5" i="65"/>
  <c r="G5" i="65"/>
  <c r="F5" i="65"/>
  <c r="C5" i="65"/>
  <c r="B5" i="65"/>
  <c r="J4" i="65"/>
  <c r="K4" i="65" s="1"/>
  <c r="I4" i="65"/>
  <c r="H4" i="65"/>
  <c r="G4" i="65"/>
  <c r="D4" i="65"/>
  <c r="C4" i="65"/>
  <c r="B4" i="65"/>
  <c r="L4" i="65" s="1"/>
  <c r="AC3" i="65"/>
  <c r="X3" i="65"/>
  <c r="S3" i="65"/>
  <c r="Y25" i="63"/>
  <c r="Z24" i="63" s="1"/>
  <c r="Y20" i="63"/>
  <c r="AA18" i="63"/>
  <c r="AA17" i="63"/>
  <c r="AA15" i="63"/>
  <c r="AA20" i="63" s="1"/>
  <c r="Z15" i="63"/>
  <c r="Z20" i="63" s="1"/>
  <c r="Y15" i="63"/>
  <c r="AA14" i="63"/>
  <c r="AA13" i="63"/>
  <c r="AA12" i="63"/>
  <c r="K8" i="65" l="1"/>
  <c r="K16" i="65"/>
  <c r="K24" i="65"/>
  <c r="L17" i="65"/>
  <c r="K17" i="65"/>
  <c r="L25" i="65"/>
  <c r="K25" i="65"/>
  <c r="L12" i="65"/>
  <c r="L10" i="65"/>
  <c r="L11" i="65"/>
  <c r="L23" i="65"/>
  <c r="L9" i="65"/>
  <c r="L26" i="65"/>
  <c r="D106" i="65"/>
  <c r="F106" i="65"/>
  <c r="E106" i="65"/>
  <c r="Z25" i="63"/>
  <c r="Z23" i="63"/>
</calcChain>
</file>

<file path=xl/sharedStrings.xml><?xml version="1.0" encoding="utf-8"?>
<sst xmlns="http://schemas.openxmlformats.org/spreadsheetml/2006/main" count="1433" uniqueCount="622">
  <si>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</si>
  <si>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</si>
  <si>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</si>
  <si>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</si>
  <si>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</si>
  <si>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</si>
  <si>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</si>
  <si>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</si>
  <si>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</si>
  <si>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</si>
  <si>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</si>
  <si>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</si>
  <si>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</si>
  <si>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</si>
  <si>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</si>
  <si>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</si>
  <si>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</si>
  <si>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</si>
  <si>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</si>
  <si>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</si>
  <si>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</si>
  <si>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</si>
  <si>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</si>
  <si>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</si>
  <si>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</si>
  <si>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</si>
  <si>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</si>
  <si>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</si>
  <si>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</si>
  <si>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</si>
  <si>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</si>
  <si>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</si>
  <si>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</si>
  <si>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</si>
  <si>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</si>
  <si>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</si>
  <si>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</si>
  <si>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</si>
  <si>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</si>
  <si>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</si>
  <si>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</si>
  <si>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</si>
  <si>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nactives</t>
  </si>
  <si>
    <t>salary</t>
  </si>
  <si>
    <t>nretirees</t>
  </si>
  <si>
    <t>benefit</t>
  </si>
  <si>
    <t>50-54</t>
  </si>
  <si>
    <t>55-59</t>
  </si>
  <si>
    <t>60-64</t>
  </si>
  <si>
    <t>65-69</t>
  </si>
  <si>
    <t>D16</t>
  </si>
  <si>
    <t>grate</t>
  </si>
  <si>
    <t>erc_rule</t>
  </si>
  <si>
    <t>value</t>
  </si>
  <si>
    <t>inflation</t>
  </si>
  <si>
    <t>B6</t>
  </si>
  <si>
    <t>SummaryAssumptions</t>
  </si>
  <si>
    <t>ActivesSched</t>
  </si>
  <si>
    <t>5</t>
  </si>
  <si>
    <t>RetireesSched</t>
  </si>
  <si>
    <t>6</t>
  </si>
  <si>
    <t>7</t>
  </si>
  <si>
    <t>8</t>
  </si>
  <si>
    <t>9</t>
  </si>
  <si>
    <t>10</t>
  </si>
  <si>
    <t>11</t>
  </si>
  <si>
    <t>sourcedoc</t>
  </si>
  <si>
    <t>sourcepage</t>
  </si>
  <si>
    <t>year or date</t>
  </si>
  <si>
    <t>comments</t>
  </si>
  <si>
    <t>units</t>
  </si>
  <si>
    <t>payroll</t>
  </si>
  <si>
    <t>inflation assumption</t>
  </si>
  <si>
    <t>payroll growth assumption</t>
  </si>
  <si>
    <t>total payroll</t>
  </si>
  <si>
    <t>funding</t>
  </si>
  <si>
    <t>singleValues</t>
  </si>
  <si>
    <t>singleValuesScreenshots</t>
  </si>
  <si>
    <t>AL_total</t>
  </si>
  <si>
    <t>Schedules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</si>
  <si>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</si>
  <si>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</si>
  <si>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</si>
  <si>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</si>
  <si>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</si>
  <si>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</si>
  <si>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</si>
  <si>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</si>
  <si>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</si>
  <si>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</si>
  <si>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</si>
  <si>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</si>
  <si>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</si>
  <si>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</si>
  <si>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</si>
  <si>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</si>
  <si>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</si>
  <si>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</si>
  <si>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</si>
  <si>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</si>
  <si>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</si>
  <si>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</si>
  <si>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</si>
  <si>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</si>
  <si>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</si>
  <si>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</si>
  <si>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</si>
  <si>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</si>
  <si>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</si>
  <si>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</si>
  <si>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</si>
  <si>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</si>
  <si>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</si>
  <si>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</si>
  <si>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</si>
  <si>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</si>
  <si>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</si>
  <si>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</si>
  <si>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</si>
  <si>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</si>
  <si>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</si>
  <si>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</si>
  <si>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</si>
  <si>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</si>
  <si>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</si>
  <si>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</si>
  <si>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Years of service</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</si>
  <si>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</si>
  <si>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</si>
  <si>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</si>
  <si>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</si>
  <si>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</si>
  <si>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</si>
  <si>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</si>
  <si>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</si>
  <si>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</si>
  <si>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</si>
  <si>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</si>
  <si>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</si>
  <si>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</si>
  <si>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</si>
  <si>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</si>
  <si>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</si>
  <si>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</si>
  <si>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</si>
  <si>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</si>
  <si>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</si>
  <si>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</si>
  <si>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</si>
  <si>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</si>
  <si>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</si>
  <si>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</si>
  <si>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</si>
  <si>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</si>
  <si>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</si>
  <si>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</si>
  <si>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</si>
  <si>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</si>
  <si>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</si>
  <si>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</si>
  <si>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</si>
  <si>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</si>
  <si>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</si>
  <si>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</si>
  <si>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</si>
  <si>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</si>
  <si>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</si>
  <si>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</si>
  <si>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</si>
  <si>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</si>
  <si>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</si>
  <si>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</si>
  <si>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</si>
  <si>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</si>
  <si>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</si>
  <si>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</si>
  <si>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</si>
  <si>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</si>
  <si>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</si>
  <si>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</si>
  <si>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</si>
  <si>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</si>
  <si>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</si>
  <si>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</si>
  <si>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</si>
  <si>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</si>
  <si>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</si>
  <si>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</si>
  <si>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</si>
  <si>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</si>
  <si>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</si>
  <si>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</si>
  <si>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</si>
  <si>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</si>
  <si>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</si>
  <si>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</si>
  <si>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</si>
  <si>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</si>
  <si>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</si>
  <si>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</si>
  <si>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</si>
  <si>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</si>
  <si>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</si>
  <si>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</si>
  <si>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</si>
  <si>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</si>
  <si>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</si>
  <si>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</si>
  <si>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</si>
  <si>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</si>
  <si>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</si>
  <si>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</si>
  <si>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</si>
  <si>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</si>
  <si>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</si>
  <si>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</si>
  <si>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</si>
  <si>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</si>
  <si>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</si>
  <si>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</si>
  <si>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</si>
  <si>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</si>
  <si>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</si>
  <si>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</si>
  <si>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</si>
  <si>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</si>
  <si>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</si>
  <si>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</si>
  <si>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</si>
  <si>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</si>
  <si>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</si>
  <si>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</si>
  <si>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</si>
  <si>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</si>
  <si>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</si>
  <si>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</si>
  <si>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</si>
  <si>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</si>
  <si>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</si>
  <si>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</si>
  <si>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</si>
  <si>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</si>
  <si>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</si>
  <si>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</si>
  <si>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</si>
  <si>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</si>
  <si>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</si>
  <si>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</si>
  <si>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</si>
  <si>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</si>
  <si>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</si>
  <si>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</si>
  <si>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</si>
  <si>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</si>
  <si>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</si>
  <si>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</si>
  <si>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</si>
  <si>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</si>
  <si>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</si>
  <si>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</si>
  <si>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</si>
  <si>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</si>
  <si>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</si>
  <si>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</si>
  <si>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</si>
  <si>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</si>
  <si>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</si>
  <si>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</si>
  <si>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</si>
  <si>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</si>
  <si>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17</t>
  </si>
  <si>
    <t>RetirementRates_raw</t>
  </si>
  <si>
    <t>18</t>
  </si>
  <si>
    <t>19</t>
  </si>
  <si>
    <t>20</t>
  </si>
  <si>
    <t>retrate</t>
  </si>
  <si>
    <t>lower rightmost data cell</t>
  </si>
  <si>
    <t>cell that has "yosgrp" or "agegrp"</t>
  </si>
  <si>
    <t>Single value</t>
  </si>
  <si>
    <t>group</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</si>
  <si>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</si>
  <si>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</si>
  <si>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</si>
  <si>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</si>
  <si>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</si>
  <si>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</si>
  <si>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DisbRatesByAge_raw</t>
  </si>
  <si>
    <t>retiree_age</t>
  </si>
  <si>
    <t>average age of all retirees</t>
  </si>
  <si>
    <t>schedule</t>
  </si>
  <si>
    <t>RetRatesType</t>
  </si>
  <si>
    <t>TermRatesType</t>
  </si>
  <si>
    <t>LowYOS</t>
  </si>
  <si>
    <t>DisbRatesType</t>
  </si>
  <si>
    <t>RetRates_LowYOSmax</t>
  </si>
  <si>
    <t>TermRates_LowYOSmax</t>
  </si>
  <si>
    <t>DisbRatesType_LowYOSmax</t>
  </si>
  <si>
    <t>Max yos in the "XX_LowYOS" schedule</t>
  </si>
  <si>
    <t>defualt is -1, which means the "LowYOS" format is not used.</t>
  </si>
  <si>
    <t>Format of the schedule</t>
  </si>
  <si>
    <t>SalarySched_byAgeGrp</t>
  </si>
  <si>
    <t>Note</t>
  </si>
  <si>
    <t>For age groups that only contain a single age,  set "agegrp" the same as "age.cell"</t>
  </si>
  <si>
    <t>Note:</t>
  </si>
  <si>
    <t>"benefit" should be annual benefits.</t>
  </si>
  <si>
    <t>yos</t>
  </si>
  <si>
    <t>Use whatever yos groupings or age groupings the plan has; yos grouping starts with 0</t>
  </si>
  <si>
    <t>age</t>
  </si>
  <si>
    <t>termrate.lowYOS</t>
  </si>
  <si>
    <t>Note: yos starts with 0</t>
  </si>
  <si>
    <t>Note: yos starts with 0; max value in the column "yos" should be used for the variable "TermRates_LowYOSmax" in tab "SingleValues"</t>
  </si>
  <si>
    <t>FRS text-&gt;</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</si>
  <si>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</si>
  <si>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</si>
  <si>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</si>
  <si>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</si>
  <si>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</si>
  <si>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</si>
  <si>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</si>
  <si>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</si>
  <si>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</si>
  <si>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</si>
  <si>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</si>
  <si>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</si>
  <si>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C7</t>
  </si>
  <si>
    <t>SalaryGrowthType</t>
  </si>
  <si>
    <t>SalaryGrowthType_LowYOSmax</t>
  </si>
  <si>
    <t>termrates</t>
  </si>
  <si>
    <t>as of 12/31/2016</t>
  </si>
  <si>
    <t>av2016</t>
  </si>
  <si>
    <t>calc as PVFB - PVFNC; see table on screenshots page; also see nF-5 screenshot</t>
  </si>
  <si>
    <t>set equal to PVFB of retireds</t>
  </si>
  <si>
    <t>nF-4</t>
  </si>
  <si>
    <t>frozen entry age</t>
  </si>
  <si>
    <t>nB-3</t>
  </si>
  <si>
    <t>nE-7</t>
  </si>
  <si>
    <t>checked against other tables; differs from covered payroll on nF-4</t>
  </si>
  <si>
    <t>pvb</t>
  </si>
  <si>
    <t>future ben</t>
  </si>
  <si>
    <t>aal</t>
  </si>
  <si>
    <t>actives</t>
  </si>
  <si>
    <t>inactives</t>
  </si>
  <si>
    <t>variable</t>
  </si>
  <si>
    <t>pvfb</t>
  </si>
  <si>
    <t>contrib</t>
  </si>
  <si>
    <t>retired</t>
  </si>
  <si>
    <t>sum</t>
  </si>
  <si>
    <t>general</t>
  </si>
  <si>
    <t>protectivess</t>
  </si>
  <si>
    <t>y</t>
  </si>
  <si>
    <t>implicit in salary schedule I think</t>
  </si>
  <si>
    <t>nF-1</t>
  </si>
  <si>
    <t>wage inflation; price inflation for invest purposes is 2.7% see G-3</t>
  </si>
  <si>
    <t>15 &amp; Up</t>
  </si>
  <si>
    <t>Totals</t>
  </si>
  <si>
    <t>General + protective SS</t>
  </si>
  <si>
    <t>0-4</t>
  </si>
  <si>
    <t>5-9</t>
  </si>
  <si>
    <t>10-14</t>
  </si>
  <si>
    <t>15-19</t>
  </si>
  <si>
    <t>30 Plus</t>
  </si>
  <si>
    <t>No.</t>
  </si>
  <si>
    <t>Payroll</t>
  </si>
  <si>
    <t>avgsalary</t>
  </si>
  <si>
    <t>checknum</t>
  </si>
  <si>
    <t>75 &amp; Up</t>
  </si>
  <si>
    <t>checksum/calc</t>
  </si>
  <si>
    <t>unwtd avg sal</t>
  </si>
  <si>
    <t>General</t>
  </si>
  <si>
    <r>
      <rPr>
        <b/>
        <sz val="12"/>
        <rFont val="Times New Roman"/>
        <family val="1"/>
      </rPr>
      <t>Years of Service to Valuation Date</t>
    </r>
  </si>
  <si>
    <r>
      <rPr>
        <b/>
        <sz val="12"/>
        <rFont val="Times New Roman"/>
        <family val="1"/>
      </rPr>
      <t>Totals</t>
    </r>
  </si>
  <si>
    <r>
      <rPr>
        <b/>
        <sz val="12"/>
        <rFont val="Times New Roman"/>
        <family val="1"/>
      </rPr>
      <t>Attained</t>
    </r>
  </si>
  <si>
    <r>
      <rPr>
        <b/>
        <sz val="12"/>
        <rFont val="Times New Roman"/>
        <family val="1"/>
      </rPr>
      <t>Valuation</t>
    </r>
  </si>
  <si>
    <r>
      <rPr>
        <b/>
        <sz val="12"/>
        <rFont val="Times New Roman"/>
        <family val="1"/>
      </rPr>
      <t>Ages</t>
    </r>
  </si>
  <si>
    <r>
      <rPr>
        <b/>
        <sz val="12"/>
        <rFont val="Times New Roman"/>
        <family val="1"/>
      </rPr>
      <t>0-4</t>
    </r>
  </si>
  <si>
    <r>
      <rPr>
        <b/>
        <sz val="12"/>
        <rFont val="Times New Roman"/>
        <family val="1"/>
      </rPr>
      <t>5-9</t>
    </r>
  </si>
  <si>
    <r>
      <rPr>
        <b/>
        <sz val="12"/>
        <rFont val="Times New Roman"/>
        <family val="1"/>
      </rPr>
      <t>10-14</t>
    </r>
  </si>
  <si>
    <r>
      <rPr>
        <b/>
        <sz val="12"/>
        <rFont val="Times New Roman"/>
        <family val="1"/>
      </rPr>
      <t>15-19</t>
    </r>
  </si>
  <si>
    <r>
      <rPr>
        <b/>
        <sz val="12"/>
        <rFont val="Times New Roman"/>
        <family val="1"/>
      </rPr>
      <t>20-24</t>
    </r>
  </si>
  <si>
    <r>
      <rPr>
        <b/>
        <sz val="12"/>
        <rFont val="Times New Roman"/>
        <family val="1"/>
      </rPr>
      <t>25-29</t>
    </r>
  </si>
  <si>
    <r>
      <rPr>
        <b/>
        <sz val="12"/>
        <rFont val="Times New Roman"/>
        <family val="1"/>
      </rPr>
      <t>30 Plus</t>
    </r>
  </si>
  <si>
    <r>
      <rPr>
        <b/>
        <sz val="12"/>
        <rFont val="Times New Roman"/>
        <family val="1"/>
      </rPr>
      <t>No.</t>
    </r>
  </si>
  <si>
    <r>
      <rPr>
        <b/>
        <sz val="12"/>
        <rFont val="Times New Roman"/>
        <family val="1"/>
      </rPr>
      <t>Payroll</t>
    </r>
  </si>
  <si>
    <r>
      <rPr>
        <sz val="12"/>
        <rFont val="Times New Roman"/>
        <family val="1"/>
      </rPr>
      <t>15-19</t>
    </r>
  </si>
  <si>
    <r>
      <rPr>
        <sz val="12"/>
        <rFont val="Times New Roman"/>
        <family val="1"/>
      </rPr>
      <t>$  2,681,071</t>
    </r>
  </si>
  <si>
    <r>
      <rPr>
        <sz val="12"/>
        <rFont val="Times New Roman"/>
        <family val="1"/>
      </rPr>
      <t>20-24</t>
    </r>
  </si>
  <si>
    <r>
      <rPr>
        <sz val="12"/>
        <rFont val="Times New Roman"/>
        <family val="1"/>
      </rPr>
      <t>25-29</t>
    </r>
  </si>
  <si>
    <r>
      <rPr>
        <sz val="12"/>
        <rFont val="Times New Roman"/>
        <family val="1"/>
      </rPr>
      <t>30-34</t>
    </r>
  </si>
  <si>
    <r>
      <rPr>
        <sz val="12"/>
        <rFont val="Times New Roman"/>
        <family val="1"/>
      </rPr>
      <t>35-39</t>
    </r>
  </si>
  <si>
    <r>
      <rPr>
        <sz val="12"/>
        <rFont val="Times New Roman"/>
        <family val="1"/>
      </rPr>
      <t>40-44</t>
    </r>
  </si>
  <si>
    <r>
      <rPr>
        <sz val="12"/>
        <rFont val="Times New Roman"/>
        <family val="1"/>
      </rPr>
      <t>45-49</t>
    </r>
  </si>
  <si>
    <r>
      <rPr>
        <sz val="12"/>
        <rFont val="Times New Roman"/>
        <family val="1"/>
      </rPr>
      <t>50-54</t>
    </r>
  </si>
  <si>
    <t>Completed Years</t>
  </si>
  <si>
    <t>Valuation Payroll</t>
  </si>
  <si>
    <t>of Service</t>
  </si>
  <si>
    <t>Males</t>
  </si>
  <si>
    <t>Females</t>
  </si>
  <si>
    <t>Total</t>
  </si>
  <si>
    <t>Average</t>
  </si>
  <si>
    <t>$  643,312,864</t>
  </si>
  <si>
    <r>
      <rPr>
        <sz val="12"/>
        <rFont val="Times New Roman"/>
        <family val="1"/>
      </rPr>
      <t>75 &amp; Up</t>
    </r>
  </si>
  <si>
    <t>Protective SS with General age ranges</t>
  </si>
  <si>
    <t>70+</t>
  </si>
  <si>
    <t xml:space="preserve"> total</t>
  </si>
  <si>
    <t>checksum</t>
  </si>
  <si>
    <r>
      <rPr>
        <b/>
        <sz val="16"/>
        <rFont val="Times New Roman"/>
        <family val="1"/>
      </rPr>
      <t>P</t>
    </r>
    <r>
      <rPr>
        <b/>
        <sz val="13"/>
        <rFont val="Times New Roman"/>
        <family val="1"/>
      </rPr>
      <t xml:space="preserve">ROTECTIVE </t>
    </r>
    <r>
      <rPr>
        <b/>
        <sz val="16"/>
        <rFont val="Times New Roman"/>
        <family val="1"/>
      </rPr>
      <t>O</t>
    </r>
    <r>
      <rPr>
        <b/>
        <sz val="13"/>
        <rFont val="Times New Roman"/>
        <family val="1"/>
      </rPr>
      <t xml:space="preserve">CCUPATION </t>
    </r>
    <r>
      <rPr>
        <b/>
        <sz val="16"/>
        <rFont val="Times New Roman"/>
        <family val="1"/>
      </rPr>
      <t>P</t>
    </r>
    <r>
      <rPr>
        <b/>
        <sz val="13"/>
        <rFont val="Times New Roman"/>
        <family val="1"/>
      </rPr>
      <t xml:space="preserve">ARTICIPANTS WITH </t>
    </r>
    <r>
      <rPr>
        <b/>
        <sz val="16"/>
        <rFont val="Times New Roman"/>
        <family val="1"/>
      </rPr>
      <t>S</t>
    </r>
    <r>
      <rPr>
        <b/>
        <sz val="13"/>
        <rFont val="Times New Roman"/>
        <family val="1"/>
      </rPr>
      <t xml:space="preserve">OCIAL </t>
    </r>
    <r>
      <rPr>
        <b/>
        <sz val="16"/>
        <rFont val="Times New Roman"/>
        <family val="1"/>
      </rPr>
      <t>S</t>
    </r>
    <r>
      <rPr>
        <b/>
        <sz val="13"/>
        <rFont val="Times New Roman"/>
        <family val="1"/>
      </rPr>
      <t>ECURITY</t>
    </r>
  </si>
  <si>
    <r>
      <rPr>
        <b/>
        <sz val="13"/>
        <rFont val="Times New Roman"/>
        <family val="1"/>
      </rPr>
      <t xml:space="preserve">AS OF </t>
    </r>
    <r>
      <rPr>
        <b/>
        <sz val="16"/>
        <rFont val="Times New Roman"/>
        <family val="1"/>
      </rPr>
      <t>D</t>
    </r>
    <r>
      <rPr>
        <b/>
        <sz val="13"/>
        <rFont val="Times New Roman"/>
        <family val="1"/>
      </rPr>
      <t xml:space="preserve">ECEMBER </t>
    </r>
    <r>
      <rPr>
        <b/>
        <sz val="16"/>
        <rFont val="Times New Roman"/>
        <family val="1"/>
      </rPr>
      <t>31, 2016</t>
    </r>
  </si>
  <si>
    <r>
      <rPr>
        <b/>
        <sz val="13"/>
        <rFont val="Times New Roman"/>
        <family val="1"/>
      </rPr>
      <t xml:space="preserve">BY </t>
    </r>
    <r>
      <rPr>
        <b/>
        <sz val="16"/>
        <rFont val="Times New Roman"/>
        <family val="1"/>
      </rPr>
      <t>A</t>
    </r>
    <r>
      <rPr>
        <b/>
        <sz val="13"/>
        <rFont val="Times New Roman"/>
        <family val="1"/>
      </rPr>
      <t xml:space="preserve">TTAINED </t>
    </r>
    <r>
      <rPr>
        <b/>
        <sz val="16"/>
        <rFont val="Times New Roman"/>
        <family val="1"/>
      </rPr>
      <t>A</t>
    </r>
    <r>
      <rPr>
        <b/>
        <sz val="13"/>
        <rFont val="Times New Roman"/>
        <family val="1"/>
      </rPr>
      <t xml:space="preserve">GE AND </t>
    </r>
    <r>
      <rPr>
        <b/>
        <sz val="16"/>
        <rFont val="Times New Roman"/>
        <family val="1"/>
      </rPr>
      <t>Y</t>
    </r>
    <r>
      <rPr>
        <b/>
        <sz val="13"/>
        <rFont val="Times New Roman"/>
        <family val="1"/>
      </rPr>
      <t xml:space="preserve">EARS OF </t>
    </r>
    <r>
      <rPr>
        <b/>
        <sz val="16"/>
        <rFont val="Times New Roman"/>
        <family val="1"/>
      </rPr>
      <t>S</t>
    </r>
    <r>
      <rPr>
        <b/>
        <sz val="13"/>
        <rFont val="Times New Roman"/>
        <family val="1"/>
      </rPr>
      <t>ERVICE</t>
    </r>
  </si>
  <si>
    <r>
      <rPr>
        <sz val="12"/>
        <rFont val="Times New Roman"/>
        <family val="1"/>
      </rPr>
      <t>$  276,126</t>
    </r>
  </si>
  <si>
    <r>
      <rPr>
        <sz val="12"/>
        <rFont val="Times New Roman"/>
        <family val="1"/>
      </rPr>
      <t>70 &amp; Up</t>
    </r>
  </si>
  <si>
    <t>average salary of actives</t>
  </si>
  <si>
    <r>
      <rPr>
        <b/>
        <sz val="9.5"/>
        <rFont val="Times New Roman"/>
        <family val="1"/>
      </rPr>
      <t>% Merit and Longevity Increase Next Year</t>
    </r>
  </si>
  <si>
    <r>
      <rPr>
        <b/>
        <sz val="9.5"/>
        <rFont val="Times New Roman"/>
        <family val="1"/>
      </rPr>
      <t>University</t>
    </r>
  </si>
  <si>
    <r>
      <rPr>
        <b/>
        <sz val="9.5"/>
        <rFont val="Times New Roman"/>
        <family val="1"/>
      </rPr>
      <t>Public School</t>
    </r>
  </si>
  <si>
    <r>
      <rPr>
        <b/>
        <sz val="9.5"/>
        <rFont val="Times New Roman"/>
        <family val="1"/>
      </rPr>
      <t>Protective</t>
    </r>
  </si>
  <si>
    <r>
      <rPr>
        <b/>
        <sz val="9.5"/>
        <rFont val="Times New Roman"/>
        <family val="1"/>
      </rPr>
      <t>Exec. &amp;</t>
    </r>
  </si>
  <si>
    <r>
      <rPr>
        <b/>
        <sz val="9.5"/>
        <rFont val="Times New Roman"/>
        <family val="1"/>
      </rPr>
      <t>Service</t>
    </r>
  </si>
  <si>
    <r>
      <rPr>
        <b/>
        <sz val="9.5"/>
        <rFont val="Times New Roman"/>
        <family val="1"/>
      </rPr>
      <t>Gen.</t>
    </r>
  </si>
  <si>
    <r>
      <rPr>
        <b/>
        <sz val="9.5"/>
        <rFont val="Times New Roman"/>
        <family val="1"/>
      </rPr>
      <t>Teachers</t>
    </r>
  </si>
  <si>
    <r>
      <rPr>
        <b/>
        <sz val="9.5"/>
        <rFont val="Times New Roman"/>
        <family val="1"/>
      </rPr>
      <t>With S.S.</t>
    </r>
  </si>
  <si>
    <r>
      <rPr>
        <b/>
        <sz val="9.5"/>
        <rFont val="Times New Roman"/>
        <family val="1"/>
      </rPr>
      <t>W/O S.S.</t>
    </r>
  </si>
  <si>
    <r>
      <rPr>
        <b/>
        <sz val="9.5"/>
        <rFont val="Times New Roman"/>
        <family val="1"/>
      </rPr>
      <t>Elec.</t>
    </r>
  </si>
  <si>
    <t>genprotsswtd</t>
  </si>
  <si>
    <t>D17</t>
  </si>
  <si>
    <r>
      <rPr>
        <b/>
        <sz val="11"/>
        <rFont val="Times New Roman"/>
        <family val="1"/>
      </rPr>
      <t>% of Active Participants Terminating</t>
    </r>
  </si>
  <si>
    <r>
      <rPr>
        <b/>
        <sz val="11"/>
        <rFont val="Times New Roman"/>
        <family val="1"/>
      </rPr>
      <t>Protective</t>
    </r>
  </si>
  <si>
    <r>
      <rPr>
        <b/>
        <sz val="11"/>
        <rFont val="Times New Roman"/>
        <family val="1"/>
      </rPr>
      <t>With</t>
    </r>
  </si>
  <si>
    <r>
      <rPr>
        <b/>
        <sz val="11"/>
        <rFont val="Times New Roman"/>
        <family val="1"/>
      </rPr>
      <t>Without</t>
    </r>
  </si>
  <si>
    <r>
      <rPr>
        <b/>
        <sz val="11"/>
        <rFont val="Times New Roman"/>
        <family val="1"/>
      </rPr>
      <t>Soc.</t>
    </r>
  </si>
  <si>
    <r>
      <rPr>
        <b/>
        <sz val="11"/>
        <rFont val="Times New Roman"/>
        <family val="1"/>
      </rPr>
      <t>Public Schools</t>
    </r>
  </si>
  <si>
    <r>
      <rPr>
        <b/>
        <sz val="11"/>
        <rFont val="Times New Roman"/>
        <family val="1"/>
      </rPr>
      <t>University</t>
    </r>
  </si>
  <si>
    <r>
      <rPr>
        <b/>
        <sz val="11"/>
        <rFont val="Times New Roman"/>
        <family val="1"/>
      </rPr>
      <t>Exec. &amp;</t>
    </r>
  </si>
  <si>
    <r>
      <rPr>
        <b/>
        <sz val="11"/>
        <rFont val="Times New Roman"/>
        <family val="1"/>
      </rPr>
      <t>General</t>
    </r>
  </si>
  <si>
    <r>
      <rPr>
        <b/>
        <sz val="11"/>
        <rFont val="Times New Roman"/>
        <family val="1"/>
      </rPr>
      <t>Age</t>
    </r>
  </si>
  <si>
    <r>
      <rPr>
        <b/>
        <sz val="11"/>
        <rFont val="Times New Roman"/>
        <family val="1"/>
      </rPr>
      <t>Service</t>
    </r>
  </si>
  <si>
    <r>
      <rPr>
        <b/>
        <sz val="11"/>
        <rFont val="Times New Roman"/>
        <family val="1"/>
      </rPr>
      <t>Sec.</t>
    </r>
  </si>
  <si>
    <r>
      <rPr>
        <b/>
        <sz val="11"/>
        <rFont val="Times New Roman"/>
        <family val="1"/>
      </rPr>
      <t>Males</t>
    </r>
  </si>
  <si>
    <r>
      <rPr>
        <b/>
        <sz val="11"/>
        <rFont val="Times New Roman"/>
        <family val="1"/>
      </rPr>
      <t>Females</t>
    </r>
  </si>
  <si>
    <r>
      <rPr>
        <b/>
        <sz val="11"/>
        <rFont val="Times New Roman"/>
        <family val="1"/>
      </rPr>
      <t>Elected</t>
    </r>
  </si>
  <si>
    <t>gen avg</t>
  </si>
  <si>
    <r>
      <rPr>
        <sz val="11"/>
        <rFont val="Times New Roman"/>
        <family val="1"/>
      </rPr>
      <t>10 &amp; Over</t>
    </r>
  </si>
  <si>
    <t>Normal retirement</t>
  </si>
  <si>
    <r>
      <rPr>
        <b/>
        <sz val="10.5"/>
        <rFont val="Times New Roman"/>
        <family val="1"/>
      </rPr>
      <t>General</t>
    </r>
  </si>
  <si>
    <r>
      <rPr>
        <b/>
        <sz val="10.5"/>
        <rFont val="Times New Roman"/>
        <family val="1"/>
      </rPr>
      <t>Public School</t>
    </r>
  </si>
  <si>
    <r>
      <rPr>
        <b/>
        <sz val="10.5"/>
        <rFont val="Times New Roman"/>
        <family val="1"/>
      </rPr>
      <t>University</t>
    </r>
  </si>
  <si>
    <r>
      <rPr>
        <b/>
        <sz val="10.5"/>
        <rFont val="Times New Roman"/>
        <family val="1"/>
      </rPr>
      <t>Protective*</t>
    </r>
  </si>
  <si>
    <r>
      <rPr>
        <b/>
        <sz val="10.5"/>
        <rFont val="Times New Roman"/>
        <family val="1"/>
      </rPr>
      <t>Exec. &amp;</t>
    </r>
  </si>
  <si>
    <r>
      <rPr>
        <b/>
        <sz val="10.5"/>
        <rFont val="Times New Roman"/>
        <family val="1"/>
      </rPr>
      <t>Age</t>
    </r>
  </si>
  <si>
    <r>
      <rPr>
        <b/>
        <sz val="10.5"/>
        <rFont val="Times New Roman"/>
        <family val="1"/>
      </rPr>
      <t>Male</t>
    </r>
  </si>
  <si>
    <r>
      <rPr>
        <b/>
        <sz val="10.5"/>
        <rFont val="Times New Roman"/>
        <family val="1"/>
      </rPr>
      <t>Female</t>
    </r>
  </si>
  <si>
    <r>
      <rPr>
        <b/>
        <sz val="10.5"/>
        <rFont val="Times New Roman"/>
        <family val="1"/>
      </rPr>
      <t>With S.S.</t>
    </r>
  </si>
  <si>
    <r>
      <rPr>
        <b/>
        <sz val="10.5"/>
        <rFont val="Times New Roman"/>
        <family val="1"/>
      </rPr>
      <t>W/O S.S.</t>
    </r>
  </si>
  <si>
    <r>
      <rPr>
        <b/>
        <sz val="10.5"/>
        <rFont val="Times New Roman"/>
        <family val="1"/>
      </rPr>
      <t>Elected</t>
    </r>
  </si>
  <si>
    <t>genavg</t>
  </si>
  <si>
    <r>
      <rPr>
        <i/>
        <sz val="10"/>
        <rFont val="Times New Roman"/>
        <family val="1"/>
      </rPr>
      <t>* Includes reduced retirements for protective with 20+ years of service.</t>
    </r>
  </si>
  <si>
    <r>
      <rPr>
        <i/>
        <sz val="10"/>
        <rFont val="Times New Roman"/>
        <family val="1"/>
      </rPr>
      <t>.</t>
    </r>
  </si>
  <si>
    <r>
      <rPr>
        <b/>
        <sz val="12"/>
        <rFont val="Times New Roman"/>
        <family val="1"/>
      </rPr>
      <t>Reduced Retirement</t>
    </r>
  </si>
  <si>
    <r>
      <rPr>
        <b/>
        <sz val="11.5"/>
        <rFont val="Times New Roman"/>
        <family val="1"/>
      </rPr>
      <t>% Retiring Next Year</t>
    </r>
  </si>
  <si>
    <r>
      <rPr>
        <b/>
        <sz val="11.5"/>
        <rFont val="Times New Roman"/>
        <family val="1"/>
      </rPr>
      <t>General</t>
    </r>
  </si>
  <si>
    <r>
      <rPr>
        <b/>
        <sz val="11.5"/>
        <rFont val="Times New Roman"/>
        <family val="1"/>
      </rPr>
      <t>Public School</t>
    </r>
  </si>
  <si>
    <r>
      <rPr>
        <b/>
        <sz val="11.5"/>
        <rFont val="Times New Roman"/>
        <family val="1"/>
      </rPr>
      <t>University</t>
    </r>
  </si>
  <si>
    <r>
      <rPr>
        <b/>
        <sz val="11.5"/>
        <rFont val="Times New Roman"/>
        <family val="1"/>
      </rPr>
      <t>Exec. &amp;</t>
    </r>
  </si>
  <si>
    <r>
      <rPr>
        <b/>
        <sz val="11.5"/>
        <rFont val="Times New Roman"/>
        <family val="1"/>
      </rPr>
      <t>Age</t>
    </r>
  </si>
  <si>
    <r>
      <rPr>
        <b/>
        <sz val="11.5"/>
        <rFont val="Times New Roman"/>
        <family val="1"/>
      </rPr>
      <t>Male</t>
    </r>
  </si>
  <si>
    <r>
      <rPr>
        <b/>
        <sz val="11.5"/>
        <rFont val="Times New Roman"/>
        <family val="1"/>
      </rPr>
      <t>Female</t>
    </r>
  </si>
  <si>
    <r>
      <rPr>
        <b/>
        <sz val="11.5"/>
        <rFont val="Times New Roman"/>
        <family val="1"/>
      </rPr>
      <t>Elected</t>
    </r>
  </si>
  <si>
    <r>
      <rPr>
        <b/>
        <sz val="14"/>
        <rFont val="Times New Roman"/>
        <family val="1"/>
      </rPr>
      <t>Disability Rates</t>
    </r>
  </si>
  <si>
    <r>
      <rPr>
        <b/>
        <sz val="10.5"/>
        <rFont val="Times New Roman"/>
        <family val="1"/>
      </rPr>
      <t>% of Active Participants Becoming Disabled</t>
    </r>
  </si>
  <si>
    <r>
      <rPr>
        <b/>
        <sz val="10.5"/>
        <rFont val="Times New Roman"/>
        <family val="1"/>
      </rPr>
      <t>Protective</t>
    </r>
  </si>
  <si>
    <r>
      <rPr>
        <b/>
        <sz val="10.5"/>
        <rFont val="Times New Roman"/>
        <family val="1"/>
      </rPr>
      <t>Public Schools</t>
    </r>
  </si>
  <si>
    <r>
      <rPr>
        <b/>
        <sz val="10.5"/>
        <rFont val="Times New Roman"/>
        <family val="1"/>
      </rPr>
      <t>Exec. &amp; Elected</t>
    </r>
  </si>
  <si>
    <r>
      <rPr>
        <b/>
        <sz val="10.5"/>
        <rFont val="Times New Roman"/>
        <family val="1"/>
      </rPr>
      <t>With SS</t>
    </r>
  </si>
  <si>
    <r>
      <rPr>
        <b/>
        <sz val="10.5"/>
        <rFont val="Times New Roman"/>
        <family val="1"/>
      </rPr>
      <t>W/O SS</t>
    </r>
  </si>
  <si>
    <r>
      <rPr>
        <b/>
        <sz val="10.5"/>
        <rFont val="Times New Roman"/>
        <family val="1"/>
      </rPr>
      <t>Males</t>
    </r>
  </si>
  <si>
    <r>
      <rPr>
        <b/>
        <sz val="10.5"/>
        <rFont val="Times New Roman"/>
        <family val="1"/>
      </rPr>
      <t>Females</t>
    </r>
  </si>
  <si>
    <t>SalaryGrowthSched_SingleCol</t>
  </si>
  <si>
    <t>SalaryGrowthSched_Matrix</t>
  </si>
  <si>
    <t>TermRatesSched_SingleCol</t>
  </si>
  <si>
    <t>TermRatesSched_LowYOS</t>
  </si>
  <si>
    <t>TermRatesSched_Matrix</t>
  </si>
  <si>
    <t>RetirementRatesSched_SingleCol</t>
  </si>
  <si>
    <t>RetirementRatesSched_LowYOS</t>
  </si>
  <si>
    <t>21</t>
  </si>
  <si>
    <t>RetirementRatesSched_Matrix</t>
  </si>
  <si>
    <t>22</t>
  </si>
  <si>
    <t>23</t>
  </si>
  <si>
    <t>DisbRatesSched_SingleCol</t>
  </si>
  <si>
    <t>24</t>
  </si>
  <si>
    <t>DisbRatesSched_LowYOS</t>
  </si>
  <si>
    <t>25</t>
  </si>
  <si>
    <t>DisbRatesSched_Matrix</t>
  </si>
  <si>
    <t>26</t>
  </si>
  <si>
    <t>27</t>
  </si>
  <si>
    <t>28</t>
  </si>
  <si>
    <t>Monthly</t>
  </si>
  <si>
    <t>Annuity</t>
  </si>
  <si>
    <t>Final</t>
  </si>
  <si>
    <t>Salary</t>
  </si>
  <si>
    <t>Number</t>
  </si>
  <si>
    <t>of</t>
  </si>
  <si>
    <t>Annuitants</t>
  </si>
  <si>
    <t>Total Active Participants</t>
  </si>
  <si>
    <t>Executive Group &amp; Elected Officials</t>
  </si>
  <si>
    <t>Protective Occupation with Social Security</t>
  </si>
  <si>
    <t>Protective Occupation without Social Security</t>
  </si>
  <si>
    <t>For now, this is just general employees (91%); would like protective (8%).</t>
  </si>
  <si>
    <t>vs 2016 AV</t>
  </si>
  <si>
    <t>nretired</t>
  </si>
  <si>
    <t>monthly</t>
  </si>
  <si>
    <t>annual</t>
  </si>
  <si>
    <t xml:space="preserve"> 0-5</t>
  </si>
  <si>
    <t xml:space="preserve"> 5-10</t>
  </si>
  <si>
    <t xml:space="preserve"> 10-15</t>
  </si>
  <si>
    <t xml:space="preserve"> 15-20</t>
  </si>
  <si>
    <t xml:space="preserve"> 20-25</t>
  </si>
  <si>
    <t xml:space="preserve"> 25-30</t>
  </si>
  <si>
    <t xml:space="preserve"> 30-35</t>
  </si>
  <si>
    <t xml:space="preserve"> 35-40</t>
  </si>
  <si>
    <t xml:space="preserve"> 40-45</t>
  </si>
  <si>
    <t xml:space="preserve"> &gt;45</t>
  </si>
  <si>
    <t>given range</t>
  </si>
  <si>
    <t>total annual</t>
  </si>
  <si>
    <t>avg</t>
  </si>
  <si>
    <t>months in year</t>
  </si>
  <si>
    <t>YOS</t>
  </si>
  <si>
    <t>full payment of ADC based on history and cafr screenshots</t>
  </si>
  <si>
    <t>CAFR2015</t>
  </si>
  <si>
    <t>n120</t>
  </si>
  <si>
    <t>wtd avg with gen protss</t>
  </si>
  <si>
    <t>D14</t>
  </si>
  <si>
    <t>wtd avg with protectivess</t>
  </si>
  <si>
    <t>general avg</t>
  </si>
  <si>
    <t>reduced ER</t>
  </si>
  <si>
    <t>C33</t>
  </si>
  <si>
    <t>C16</t>
  </si>
  <si>
    <t>single_calculations</t>
  </si>
  <si>
    <t>29</t>
  </si>
  <si>
    <t>2015 cafr</t>
  </si>
  <si>
    <t>2016 AV</t>
  </si>
  <si>
    <t>annual est. per cafr 2015</t>
  </si>
  <si>
    <t>paid in 2015 per cafr 2015</t>
  </si>
  <si>
    <t>Retirees_raw_old</t>
  </si>
  <si>
    <t>30</t>
  </si>
  <si>
    <t>It turns out that the WRS has two separate actuarial valuations, one for active lives and one for retired lives. The one on the PublicPlansData website is just the active lives AV.</t>
  </si>
  <si>
    <t>I use it for the retiree data.</t>
  </si>
  <si>
    <t>and saved it as WI_WI-ETF_AV_2016_125_retired(item5a).pdf in the dropbox directory ..IndividualPlans\AV_and_CAFR_pdfs\general</t>
  </si>
  <si>
    <r>
      <rPr>
        <b/>
        <sz val="11.5"/>
        <rFont val="Times New Roman"/>
        <family val="1"/>
      </rPr>
      <t>Regular</t>
    </r>
  </si>
  <si>
    <r>
      <rPr>
        <b/>
        <sz val="11.5"/>
        <rFont val="Times New Roman"/>
        <family val="1"/>
      </rPr>
      <t>Dis ability</t>
    </r>
  </si>
  <si>
    <r>
      <rPr>
        <b/>
        <sz val="11.5"/>
        <rFont val="Times New Roman"/>
        <family val="1"/>
      </rPr>
      <t>De ath-in-Se rvice</t>
    </r>
  </si>
  <si>
    <r>
      <rPr>
        <b/>
        <sz val="11.5"/>
        <rFont val="Times New Roman"/>
        <family val="1"/>
      </rPr>
      <t>Totals</t>
    </r>
  </si>
  <si>
    <r>
      <rPr>
        <b/>
        <sz val="11.5"/>
        <rFont val="Times New Roman"/>
        <family val="1"/>
      </rPr>
      <t>Attained</t>
    </r>
  </si>
  <si>
    <r>
      <rPr>
        <b/>
        <sz val="11.5"/>
        <rFont val="Times New Roman"/>
        <family val="1"/>
      </rPr>
      <t>Annual</t>
    </r>
  </si>
  <si>
    <r>
      <rPr>
        <b/>
        <sz val="11.5"/>
        <rFont val="Times New Roman"/>
        <family val="1"/>
      </rPr>
      <t>Ages</t>
    </r>
  </si>
  <si>
    <r>
      <rPr>
        <b/>
        <sz val="11.5"/>
        <rFont val="Times New Roman"/>
        <family val="1"/>
      </rPr>
      <t>No.</t>
    </r>
  </si>
  <si>
    <r>
      <rPr>
        <b/>
        <sz val="11.5"/>
        <rFont val="Times New Roman"/>
        <family val="1"/>
      </rPr>
      <t>Amount</t>
    </r>
  </si>
  <si>
    <r>
      <rPr>
        <sz val="11.5"/>
        <rFont val="Times New Roman"/>
        <family val="1"/>
      </rPr>
      <t>Under 20</t>
    </r>
  </si>
  <si>
    <r>
      <rPr>
        <sz val="11.5"/>
        <rFont val="Times New Roman"/>
        <family val="1"/>
      </rPr>
      <t>20-24</t>
    </r>
  </si>
  <si>
    <r>
      <rPr>
        <sz val="11.5"/>
        <rFont val="Times New Roman"/>
        <family val="1"/>
      </rPr>
      <t>25-29</t>
    </r>
  </si>
  <si>
    <r>
      <rPr>
        <sz val="11.5"/>
        <rFont val="Times New Roman"/>
        <family val="1"/>
      </rPr>
      <t>30-34</t>
    </r>
  </si>
  <si>
    <r>
      <rPr>
        <sz val="11.5"/>
        <rFont val="Times New Roman"/>
        <family val="1"/>
      </rPr>
      <t>35-39</t>
    </r>
  </si>
  <si>
    <r>
      <rPr>
        <sz val="11.5"/>
        <rFont val="Times New Roman"/>
        <family val="1"/>
      </rPr>
      <t>40-44</t>
    </r>
  </si>
  <si>
    <r>
      <rPr>
        <sz val="11.5"/>
        <rFont val="Times New Roman"/>
        <family val="1"/>
      </rPr>
      <t>45-49</t>
    </r>
  </si>
  <si>
    <r>
      <rPr>
        <sz val="11.5"/>
        <rFont val="Times New Roman"/>
        <family val="1"/>
      </rPr>
      <t>50-54</t>
    </r>
  </si>
  <si>
    <r>
      <rPr>
        <sz val="11.5"/>
        <rFont val="Times New Roman"/>
        <family val="1"/>
      </rPr>
      <t>55-59</t>
    </r>
  </si>
  <si>
    <r>
      <rPr>
        <sz val="11.5"/>
        <rFont val="Times New Roman"/>
        <family val="1"/>
      </rPr>
      <t>60-64</t>
    </r>
  </si>
  <si>
    <r>
      <rPr>
        <sz val="11.5"/>
        <rFont val="Times New Roman"/>
        <family val="1"/>
      </rPr>
      <t>65-69</t>
    </r>
  </si>
  <si>
    <r>
      <rPr>
        <sz val="11.5"/>
        <rFont val="Times New Roman"/>
        <family val="1"/>
      </rPr>
      <t>70-74</t>
    </r>
  </si>
  <si>
    <r>
      <rPr>
        <sz val="11.5"/>
        <rFont val="Times New Roman"/>
        <family val="1"/>
      </rPr>
      <t>75-79</t>
    </r>
  </si>
  <si>
    <r>
      <rPr>
        <sz val="11.5"/>
        <rFont val="Times New Roman"/>
        <family val="1"/>
      </rPr>
      <t>80-84</t>
    </r>
  </si>
  <si>
    <r>
      <rPr>
        <sz val="11.5"/>
        <rFont val="Times New Roman"/>
        <family val="1"/>
      </rPr>
      <t>85-89</t>
    </r>
  </si>
  <si>
    <r>
      <rPr>
        <sz val="11.5"/>
        <rFont val="Times New Roman"/>
        <family val="1"/>
      </rPr>
      <t>90-94</t>
    </r>
  </si>
  <si>
    <r>
      <rPr>
        <sz val="11.5"/>
        <rFont val="Times New Roman"/>
        <family val="1"/>
      </rPr>
      <t>95&amp; Up</t>
    </r>
  </si>
  <si>
    <r>
      <rPr>
        <sz val="11.5"/>
        <rFont val="Times New Roman"/>
        <family val="1"/>
      </rPr>
      <t>Certain Only*</t>
    </r>
  </si>
  <si>
    <r>
      <rPr>
        <sz val="11.5"/>
        <rFont val="Times New Roman"/>
        <family val="1"/>
      </rPr>
      <t>Averages in Years</t>
    </r>
  </si>
  <si>
    <r>
      <rPr>
        <sz val="11.5"/>
        <rFont val="Times New Roman"/>
        <family val="1"/>
      </rPr>
      <t>Age at retirement  59.7  52.0  51.7  59.5</t>
    </r>
  </si>
  <si>
    <r>
      <rPr>
        <sz val="11.5"/>
        <rFont val="Times New Roman"/>
        <family val="1"/>
      </rPr>
      <t>Attained age  70.4  67.9  67.2  70.3</t>
    </r>
  </si>
  <si>
    <r>
      <rPr>
        <i/>
        <sz val="10"/>
        <rFont val="Times New Roman"/>
        <family val="1"/>
      </rPr>
      <t>*  Certain Only category consists of continuations of 5, 10 and 15-year certain and life annuities to beneficiaries of deceased annuitants.</t>
    </r>
  </si>
  <si>
    <t>70-74</t>
  </si>
  <si>
    <t>75-79</t>
  </si>
  <si>
    <t>80-84</t>
  </si>
  <si>
    <t>85-89</t>
  </si>
  <si>
    <t>90-94</t>
  </si>
  <si>
    <t>95&amp; Up</t>
  </si>
  <si>
    <t>Tot excl certain</t>
  </si>
  <si>
    <t>Total benefit</t>
  </si>
  <si>
    <t>average</t>
  </si>
  <si>
    <t>average age calc</t>
  </si>
  <si>
    <t>av2016-retired</t>
  </si>
  <si>
    <t>The table of retirees was pulled from the AV2016 for RETIRED LIVES (see notes page), p.19. This is separate from the main AV, which is for active lives</t>
  </si>
  <si>
    <t>NotesForYimeng</t>
  </si>
  <si>
    <t>31</t>
  </si>
  <si>
    <t>Various valuations are at: http://etf.wi.gov/publications/actuarial_studies.htm</t>
  </si>
  <si>
    <t xml:space="preserve">I downloaded the retired lives valuation for 2016. The direct url was: http://etf.wi.gov/boards/agenda-items-2017/etf0323/etf/item5a.pdf </t>
  </si>
  <si>
    <t>varType</t>
  </si>
  <si>
    <t>planinfo</t>
  </si>
  <si>
    <t>planname</t>
  </si>
  <si>
    <t>characer</t>
  </si>
  <si>
    <t>plantype</t>
  </si>
  <si>
    <t>125_WI_WI-ETF</t>
  </si>
  <si>
    <t>numeric</t>
  </si>
  <si>
    <t>logical</t>
  </si>
  <si>
    <t>One of "byAge", "byYOS", "LowYOS", "Matrix"</t>
  </si>
  <si>
    <t>H36</t>
  </si>
  <si>
    <t>55-55</t>
  </si>
  <si>
    <t>56-56</t>
  </si>
  <si>
    <t>B10</t>
  </si>
  <si>
    <t>K21</t>
  </si>
  <si>
    <t xml:space="preserve"> 75-79</t>
  </si>
  <si>
    <t>K37</t>
  </si>
  <si>
    <t>95-99</t>
  </si>
  <si>
    <t>N</t>
  </si>
  <si>
    <t>V</t>
  </si>
  <si>
    <t>benperiod</t>
  </si>
  <si>
    <t>name_N</t>
  </si>
  <si>
    <t>name_V</t>
  </si>
  <si>
    <t>E26</t>
  </si>
  <si>
    <t>byYOS</t>
  </si>
  <si>
    <t>byAge</t>
  </si>
  <si>
    <t>D31</t>
  </si>
  <si>
    <t>F18</t>
  </si>
  <si>
    <t>C10</t>
  </si>
  <si>
    <t xml:space="preserve"> 25-29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</si>
</sst>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quot;$&quot;#,##0;&quot;$&quot;\-#,##0"/>
    <numFmt numFmtId="170" formatCode="0.000"/>
    <numFmt numFmtId="171" formatCode="0.0000"/>
    <numFmt numFmtId="172" formatCode="0.00000"/>
    <numFmt numFmtId="173" formatCode="0.000000"/>
  </numFmts>
  <fonts count="3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
      <b/>
      <sz val="12"/>
      <color rgb="FF000000"/>
      <name val="Times New Roman"/>
      <family val="1"/>
    </font>
    <font>
      <b/>
      <sz val="12"/>
      <name val="Times New Roman"/>
      <family val="1"/>
    </font>
    <font>
      <sz val="12"/>
      <color rgb="FF000000"/>
      <name val="Times New Roman"/>
      <family val="1"/>
    </font>
    <font>
      <sz val="12"/>
      <name val="Times New Roman"/>
      <family val="1"/>
    </font>
    <font>
      <b/>
      <sz val="16"/>
      <color rgb="FF000000"/>
      <name val="Times New Roman"/>
      <family val="1"/>
    </font>
    <font>
      <b/>
      <sz val="16"/>
      <name val="Times New Roman"/>
      <family val="1"/>
    </font>
    <font>
      <b/>
      <sz val="13"/>
      <name val="Times New Roman"/>
      <family val="1"/>
    </font>
    <font>
      <b/>
      <sz val="13"/>
      <color rgb="FF000000"/>
      <name val="Times New Roman"/>
      <family val="1"/>
    </font>
    <font>
      <b/>
      <sz val="9.5"/>
      <color rgb="FF000000"/>
      <name val="Times New Roman"/>
      <family val="1"/>
    </font>
    <font>
      <b/>
      <sz val="9.5"/>
      <name val="Times New Roman"/>
      <family val="1"/>
    </font>
    <font>
      <sz val="9.5"/>
      <color rgb="FF000000"/>
      <name val="Times New Roman"/>
      <family val="1"/>
    </font>
    <font>
      <b/>
      <sz val="11"/>
      <color rgb="FF000000"/>
      <name val="Times New Roman"/>
      <family val="1"/>
    </font>
    <font>
      <b/>
      <sz val="11"/>
      <name val="Times New Roman"/>
      <family val="1"/>
    </font>
    <font>
      <sz val="11"/>
      <color rgb="FF000000"/>
      <name val="Times New Roman"/>
      <family val="1"/>
    </font>
    <font>
      <sz val="11"/>
      <name val="Times New Roman"/>
      <family val="1"/>
    </font>
    <font>
      <b/>
      <sz val="10.5"/>
      <color rgb="FF000000"/>
      <name val="Times New Roman"/>
      <family val="1"/>
    </font>
    <font>
      <b/>
      <sz val="10.5"/>
      <name val="Times New Roman"/>
      <family val="1"/>
    </font>
    <font>
      <sz val="10.5"/>
      <color rgb="FF000000"/>
      <name val="Times New Roman"/>
      <family val="1"/>
    </font>
    <font>
      <i/>
      <sz val="10"/>
      <color rgb="FF000000"/>
      <name val="Times New Roman"/>
      <family val="1"/>
    </font>
    <font>
      <i/>
      <sz val="10"/>
      <name val="Times New Roman"/>
      <family val="1"/>
    </font>
    <font>
      <b/>
      <sz val="11.5"/>
      <color rgb="FF000000"/>
      <name val="Times New Roman"/>
      <family val="1"/>
    </font>
    <font>
      <b/>
      <sz val="11.5"/>
      <name val="Times New Roman"/>
      <family val="1"/>
    </font>
    <font>
      <sz val="11.5"/>
      <color rgb="FF000000"/>
      <name val="Times New Roman"/>
      <family val="1"/>
    </font>
    <font>
      <b/>
      <sz val="14"/>
      <color rgb="FF000000"/>
      <name val="Times New Roman"/>
      <family val="1"/>
    </font>
    <font>
      <b/>
      <sz val="14"/>
      <name val="Times New Roman"/>
      <family val="1"/>
    </font>
    <font>
      <sz val="11.5"/>
      <name val="Times New Roman"/>
      <family val="1"/>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bgColor indexed="64"/>
      </patternFill>
    </fill>
  </fills>
  <borders count="31">
    <border>
      <left/>
      <right/>
      <top/>
      <bottom/>
      <diagonal/>
    </border>
    <border>
      <left/>
      <right/>
      <top/>
      <bottom style="thin">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bottom/>
      <diagonal/>
    </border>
    <border>
      <left style="thin">
        <color auto="1"/>
      </left>
      <right style="thin">
        <color auto="1"/>
      </right>
      <top style="thin">
        <color auto="1"/>
      </top>
      <bottom/>
      <diagonal/>
    </border>
    <border>
      <left style="thin">
        <color auto="1"/>
      </left>
      <right style="double">
        <color auto="1"/>
      </right>
      <top style="thin">
        <color auto="1"/>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thin">
        <color auto="1"/>
      </left>
      <right style="thin">
        <color auto="1"/>
      </right>
      <top/>
      <bottom/>
      <diagonal/>
    </border>
    <border>
      <left style="thin">
        <color auto="1"/>
      </left>
      <right style="double">
        <color auto="1"/>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right/>
      <top style="thin">
        <color auto="1"/>
      </top>
      <bottom style="double">
        <color auto="1"/>
      </bottom>
      <diagonal/>
    </border>
    <border>
      <left style="double">
        <color auto="1"/>
      </left>
      <right style="double">
        <color auto="1"/>
      </right>
      <top style="double">
        <color auto="1"/>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style="double">
        <color auto="1"/>
      </bottom>
      <diagonal/>
    </border>
    <border>
      <left style="double">
        <color auto="1"/>
      </left>
      <right/>
      <top style="double">
        <color auto="1"/>
      </top>
      <bottom/>
      <diagonal/>
    </border>
    <border>
      <left style="double">
        <color auto="1"/>
      </left>
      <right/>
      <top/>
      <bottom/>
      <diagonal/>
    </border>
    <border>
      <left style="double">
        <color auto="1"/>
      </left>
      <right/>
      <top/>
      <bottom style="double">
        <color auto="1"/>
      </bottom>
      <diagonal/>
    </border>
    <border>
      <left/>
      <right/>
      <top style="double">
        <color auto="1"/>
      </top>
      <bottom style="double">
        <color auto="1"/>
      </bottom>
      <diagonal/>
    </border>
    <border>
      <left style="thin">
        <color auto="1"/>
      </left>
      <right style="double">
        <color auto="1"/>
      </right>
      <top style="thin">
        <color auto="1"/>
      </top>
      <bottom style="thin">
        <color auto="1"/>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288">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wrapText="1"/>
    </xf>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applyAlignment="1">
      <alignment vertical="center" wrapText="1"/>
    </xf>
    <xf numFmtId="0" fontId="0" fillId="4" borderId="0" xfId="0" applyFill="1"/>
    <xf numFmtId="0" fontId="0" fillId="4" borderId="0" xfId="0" applyFill="1" applyAlignment="1">
      <alignment horizontal="right"/>
    </xf>
    <xf numFmtId="0" fontId="10" fillId="4" borderId="0" xfId="9" applyFont="1" applyFill="1" applyAlignment="1">
      <alignment horizontal="center"/>
    </xf>
    <xf numFmtId="0" fontId="0" fillId="4" borderId="0" xfId="9" applyFont="1" applyFill="1"/>
    <xf numFmtId="10" fontId="0" fillId="4" borderId="0" xfId="10" applyNumberFormat="1" applyFont="1" applyFill="1"/>
    <xf numFmtId="0" fontId="1" fillId="0" borderId="0" xfId="8" applyAlignment="1">
      <alignment horizontal="center"/>
    </xf>
    <xf numFmtId="164" fontId="0" fillId="0" borderId="0" xfId="1" applyNumberFormat="1" applyFont="1"/>
    <xf numFmtId="164" fontId="0" fillId="0" borderId="1" xfId="1" applyNumberFormat="1" applyFont="1" applyBorder="1"/>
    <xf numFmtId="0" fontId="0" fillId="0" borderId="0" xfId="0" applyAlignment="1">
      <alignment horizontal="left" indent="1"/>
    </xf>
    <xf numFmtId="165" fontId="0" fillId="0" borderId="1" xfId="1" applyNumberFormat="1" applyFont="1" applyBorder="1"/>
    <xf numFmtId="168" fontId="0" fillId="0" borderId="1" xfId="10" applyNumberFormat="1" applyFont="1" applyBorder="1"/>
    <xf numFmtId="0" fontId="0" fillId="2" borderId="0" xfId="0" applyFill="1"/>
    <xf numFmtId="165" fontId="0" fillId="5" borderId="0" xfId="1" applyNumberFormat="1" applyFont="1" applyFill="1"/>
    <xf numFmtId="165" fontId="0" fillId="5" borderId="0" xfId="0" applyNumberFormat="1" applyFill="1"/>
    <xf numFmtId="3" fontId="0" fillId="0" borderId="0" xfId="0" applyNumberFormat="1"/>
    <xf numFmtId="0" fontId="0" fillId="5" borderId="0" xfId="0" applyFill="1"/>
    <xf numFmtId="0" fontId="0" fillId="0" borderId="2" xfId="0" applyBorder="1" applyAlignment="1">
      <alignment horizontal="left" vertical="top" wrapText="1"/>
    </xf>
    <xf numFmtId="0" fontId="11" fillId="0" borderId="5" xfId="0" applyFont="1" applyBorder="1" applyAlignment="1">
      <alignment horizontal="center" vertical="center" wrapText="1"/>
    </xf>
    <xf numFmtId="0" fontId="0" fillId="0" borderId="6" xfId="0" applyBorder="1" applyAlignment="1">
      <alignment horizontal="left" vertical="top" wrapText="1"/>
    </xf>
    <xf numFmtId="0" fontId="11" fillId="0" borderId="7" xfId="0" applyFont="1" applyBorder="1" applyAlignment="1">
      <alignment horizontal="center" vertical="center" wrapText="1"/>
    </xf>
    <xf numFmtId="0" fontId="11" fillId="0" borderId="8" xfId="0" applyFont="1" applyBorder="1" applyAlignment="1">
      <alignment horizontal="left" vertical="center" wrapText="1" indent="2"/>
    </xf>
    <xf numFmtId="0" fontId="11" fillId="0" borderId="9" xfId="0" applyFont="1" applyBorder="1" applyAlignment="1">
      <alignment horizontal="right" vertical="center" wrapText="1" indent="2"/>
    </xf>
    <xf numFmtId="0" fontId="11" fillId="0" borderId="9" xfId="0" applyFont="1" applyBorder="1" applyAlignment="1">
      <alignment horizontal="right" vertical="center" wrapText="1"/>
    </xf>
    <xf numFmtId="0" fontId="11" fillId="0" borderId="10" xfId="0" applyFont="1" applyBorder="1" applyAlignment="1">
      <alignment horizontal="center" vertical="center" wrapText="1"/>
    </xf>
    <xf numFmtId="0" fontId="13" fillId="0" borderId="2" xfId="0" applyFont="1" applyBorder="1" applyAlignment="1">
      <alignment horizontal="left" vertical="center" wrapText="1" indent="2"/>
    </xf>
    <xf numFmtId="1" fontId="13" fillId="0" borderId="11" xfId="0" applyNumberFormat="1" applyFont="1" applyBorder="1" applyAlignment="1">
      <alignment horizontal="right" vertical="center" wrapText="1"/>
    </xf>
    <xf numFmtId="0" fontId="0" fillId="0" borderId="11" xfId="0" applyBorder="1" applyAlignment="1">
      <alignment horizontal="left" vertical="top" wrapText="1"/>
    </xf>
    <xf numFmtId="0" fontId="13" fillId="0" borderId="12" xfId="0" applyFont="1" applyBorder="1" applyAlignment="1">
      <alignment horizontal="right" vertical="center" wrapText="1" indent="1"/>
    </xf>
    <xf numFmtId="0" fontId="13" fillId="0" borderId="5" xfId="0" applyFont="1" applyBorder="1" applyAlignment="1">
      <alignment horizontal="left" vertical="center" wrapText="1" indent="2"/>
    </xf>
    <xf numFmtId="3" fontId="13" fillId="0" borderId="13" xfId="0" applyNumberFormat="1" applyFont="1" applyBorder="1" applyAlignment="1">
      <alignment horizontal="right" vertical="center" wrapText="1"/>
    </xf>
    <xf numFmtId="1" fontId="13" fillId="0" borderId="13" xfId="0" applyNumberFormat="1" applyFont="1" applyBorder="1" applyAlignment="1">
      <alignment horizontal="right" vertical="center" wrapText="1"/>
    </xf>
    <xf numFmtId="0" fontId="0" fillId="0" borderId="13" xfId="0" applyBorder="1" applyAlignment="1">
      <alignment horizontal="left" vertical="top" wrapText="1"/>
    </xf>
    <xf numFmtId="3" fontId="13" fillId="0" borderId="14" xfId="0" applyNumberFormat="1" applyFont="1" applyBorder="1" applyAlignment="1">
      <alignment horizontal="right" vertical="center" wrapText="1" indent="1"/>
    </xf>
    <xf numFmtId="1" fontId="13" fillId="0" borderId="5" xfId="0" applyNumberFormat="1" applyFont="1" applyBorder="1" applyAlignment="1">
      <alignment horizontal="left" vertical="center" wrapText="1" indent="3"/>
    </xf>
    <xf numFmtId="0" fontId="13" fillId="0" borderId="8" xfId="0" applyFont="1" applyBorder="1" applyAlignment="1">
      <alignment horizontal="center" vertical="center" wrapText="1"/>
    </xf>
    <xf numFmtId="1" fontId="13" fillId="0" borderId="9" xfId="0" applyNumberFormat="1" applyFont="1" applyBorder="1" applyAlignment="1">
      <alignment horizontal="right" vertical="center" wrapText="1"/>
    </xf>
    <xf numFmtId="3" fontId="13" fillId="0" borderId="10" xfId="0" applyNumberFormat="1" applyFont="1" applyBorder="1" applyAlignment="1">
      <alignment horizontal="right" vertical="center" wrapText="1" indent="1"/>
    </xf>
    <xf numFmtId="0" fontId="11" fillId="0" borderId="15" xfId="0" applyFont="1" applyBorder="1" applyAlignment="1">
      <alignment horizontal="left" vertical="center" wrapText="1" indent="2"/>
    </xf>
    <xf numFmtId="3" fontId="11" fillId="0" borderId="16" xfId="0" applyNumberFormat="1" applyFont="1" applyBorder="1" applyAlignment="1">
      <alignment horizontal="right" vertical="center" wrapText="1"/>
    </xf>
    <xf numFmtId="169" fontId="11" fillId="0" borderId="17" xfId="0" applyNumberFormat="1" applyFont="1" applyBorder="1" applyAlignment="1">
      <alignment horizontal="right" vertical="center" wrapText="1" indent="1"/>
    </xf>
    <xf numFmtId="0" fontId="11" fillId="0" borderId="7" xfId="0" applyFont="1" applyBorder="1" applyAlignment="1">
      <alignment horizontal="right" vertical="center" wrapText="1" indent="3"/>
    </xf>
    <xf numFmtId="0" fontId="11" fillId="0" borderId="8" xfId="0" applyFont="1" applyBorder="1" applyAlignment="1">
      <alignment horizontal="left" vertical="center" wrapText="1" indent="1"/>
    </xf>
    <xf numFmtId="0" fontId="11" fillId="0" borderId="10" xfId="0" applyFont="1" applyBorder="1" applyAlignment="1">
      <alignment horizontal="right" vertical="center" wrapText="1" indent="5"/>
    </xf>
    <xf numFmtId="0" fontId="13" fillId="0" borderId="2" xfId="0" applyFont="1" applyBorder="1" applyAlignment="1">
      <alignment horizontal="left" wrapText="1" indent="1"/>
    </xf>
    <xf numFmtId="1" fontId="13" fillId="0" borderId="11" xfId="0" applyNumberFormat="1" applyFont="1" applyBorder="1" applyAlignment="1">
      <alignment horizontal="right" wrapText="1"/>
    </xf>
    <xf numFmtId="0" fontId="13" fillId="0" borderId="12" xfId="0" applyFont="1" applyBorder="1" applyAlignment="1">
      <alignment horizontal="right" wrapText="1" indent="1"/>
    </xf>
    <xf numFmtId="0" fontId="13" fillId="0" borderId="5" xfId="0" applyFont="1" applyBorder="1" applyAlignment="1">
      <alignment horizontal="left" vertical="center" wrapText="1" indent="1"/>
    </xf>
    <xf numFmtId="0" fontId="13" fillId="0" borderId="5" xfId="0" applyFont="1" applyBorder="1" applyAlignment="1">
      <alignment horizontal="left" vertical="top" wrapText="1" indent="1"/>
    </xf>
    <xf numFmtId="3" fontId="13" fillId="0" borderId="13" xfId="0" applyNumberFormat="1" applyFont="1" applyBorder="1" applyAlignment="1">
      <alignment horizontal="right" vertical="top" wrapText="1"/>
    </xf>
    <xf numFmtId="1" fontId="13" fillId="0" borderId="13" xfId="0" applyNumberFormat="1" applyFont="1" applyBorder="1" applyAlignment="1">
      <alignment horizontal="right" vertical="top" wrapText="1"/>
    </xf>
    <xf numFmtId="3" fontId="13" fillId="0" borderId="14" xfId="0" applyNumberFormat="1" applyFont="1" applyBorder="1" applyAlignment="1">
      <alignment horizontal="right" vertical="top" wrapText="1" indent="1"/>
    </xf>
    <xf numFmtId="1" fontId="13" fillId="0" borderId="5" xfId="0" applyNumberFormat="1" applyFont="1" applyBorder="1" applyAlignment="1">
      <alignment horizontal="right" vertical="center" wrapText="1" indent="3"/>
    </xf>
    <xf numFmtId="1" fontId="13" fillId="0" borderId="5" xfId="0" applyNumberFormat="1" applyFont="1" applyBorder="1" applyAlignment="1">
      <alignment horizontal="right" vertical="top" wrapText="1" indent="3"/>
    </xf>
    <xf numFmtId="0" fontId="13" fillId="0" borderId="8" xfId="0" applyFont="1" applyBorder="1" applyAlignment="1">
      <alignment horizontal="center" vertical="top" wrapText="1"/>
    </xf>
    <xf numFmtId="1" fontId="13" fillId="0" borderId="9" xfId="0" applyNumberFormat="1" applyFont="1" applyBorder="1" applyAlignment="1">
      <alignment horizontal="right" vertical="top" wrapText="1"/>
    </xf>
    <xf numFmtId="0" fontId="0" fillId="0" borderId="9" xfId="0" applyBorder="1" applyAlignment="1">
      <alignment horizontal="left" vertical="top" wrapText="1"/>
    </xf>
    <xf numFmtId="3" fontId="13" fillId="0" borderId="10" xfId="0" applyNumberFormat="1" applyFont="1" applyBorder="1" applyAlignment="1">
      <alignment horizontal="right" vertical="top" wrapText="1" indent="1"/>
    </xf>
    <xf numFmtId="0" fontId="11" fillId="0" borderId="15" xfId="0" applyFont="1" applyBorder="1" applyAlignment="1">
      <alignment horizontal="left" vertical="center" wrapText="1" indent="1"/>
    </xf>
    <xf numFmtId="1" fontId="11" fillId="0" borderId="16" xfId="0" applyNumberFormat="1" applyFont="1" applyBorder="1" applyAlignment="1">
      <alignment horizontal="right" vertical="center" wrapText="1"/>
    </xf>
    <xf numFmtId="0" fontId="0" fillId="0" borderId="20" xfId="0" applyBorder="1" applyAlignment="1">
      <alignment horizontal="left" vertical="top"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right" vertical="center" wrapText="1"/>
    </xf>
    <xf numFmtId="0" fontId="19" fillId="0" borderId="9" xfId="0" applyFont="1" applyBorder="1" applyAlignment="1">
      <alignment horizontal="right" vertical="center" wrapText="1" indent="3"/>
    </xf>
    <xf numFmtId="0" fontId="19" fillId="0" borderId="9"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10" xfId="0" applyFont="1" applyBorder="1" applyAlignment="1">
      <alignment horizontal="center" vertical="center" wrapText="1"/>
    </xf>
    <xf numFmtId="1" fontId="21" fillId="0" borderId="2" xfId="0" applyNumberFormat="1" applyFont="1" applyBorder="1" applyAlignment="1">
      <alignment horizontal="right" wrapText="1" indent="2"/>
    </xf>
    <xf numFmtId="168" fontId="21" fillId="0" borderId="11" xfId="0" applyNumberFormat="1" applyFont="1" applyBorder="1" applyAlignment="1">
      <alignment horizontal="right" wrapText="1"/>
    </xf>
    <xf numFmtId="168" fontId="21" fillId="0" borderId="12" xfId="0" applyNumberFormat="1" applyFont="1" applyBorder="1" applyAlignment="1">
      <alignment horizontal="right" wrapText="1"/>
    </xf>
    <xf numFmtId="1" fontId="21" fillId="0" borderId="5" xfId="0" applyNumberFormat="1" applyFont="1" applyBorder="1" applyAlignment="1">
      <alignment horizontal="right" vertical="center" wrapText="1" indent="2"/>
    </xf>
    <xf numFmtId="168" fontId="21" fillId="0" borderId="13" xfId="0" applyNumberFormat="1" applyFont="1" applyBorder="1" applyAlignment="1">
      <alignment horizontal="right" vertical="center" wrapText="1"/>
    </xf>
    <xf numFmtId="168" fontId="21" fillId="0" borderId="14" xfId="0" applyNumberFormat="1" applyFont="1" applyBorder="1" applyAlignment="1">
      <alignment horizontal="right" vertical="center" wrapText="1"/>
    </xf>
    <xf numFmtId="1" fontId="21" fillId="0" borderId="5" xfId="0" applyNumberFormat="1" applyFont="1" applyBorder="1" applyAlignment="1">
      <alignment horizontal="right" vertical="top" wrapText="1" indent="2"/>
    </xf>
    <xf numFmtId="168" fontId="21" fillId="0" borderId="13" xfId="0" applyNumberFormat="1" applyFont="1" applyBorder="1" applyAlignment="1">
      <alignment horizontal="right" vertical="top" wrapText="1"/>
    </xf>
    <xf numFmtId="168" fontId="21" fillId="0" borderId="14" xfId="0" applyNumberFormat="1" applyFont="1" applyBorder="1" applyAlignment="1">
      <alignment horizontal="right" vertical="top" wrapText="1"/>
    </xf>
    <xf numFmtId="1" fontId="21" fillId="0" borderId="8" xfId="0" applyNumberFormat="1" applyFont="1" applyBorder="1" applyAlignment="1">
      <alignment horizontal="right" vertical="center" wrapText="1" indent="2"/>
    </xf>
    <xf numFmtId="168" fontId="21" fillId="0" borderId="9" xfId="0" applyNumberFormat="1" applyFont="1" applyBorder="1" applyAlignment="1">
      <alignment horizontal="right" vertical="center" wrapText="1"/>
    </xf>
    <xf numFmtId="168" fontId="21" fillId="0" borderId="10" xfId="0" applyNumberFormat="1" applyFont="1" applyBorder="1" applyAlignment="1">
      <alignment horizontal="right" vertical="center" wrapText="1"/>
    </xf>
    <xf numFmtId="0" fontId="22" fillId="0" borderId="6" xfId="0" applyFont="1" applyBorder="1" applyAlignment="1">
      <alignment horizontal="right" vertical="center" wrapText="1" indent="1"/>
    </xf>
    <xf numFmtId="0" fontId="22" fillId="0" borderId="6" xfId="0" applyFont="1" applyBorder="1" applyAlignment="1">
      <alignment horizontal="center" vertical="center" wrapText="1"/>
    </xf>
    <xf numFmtId="0" fontId="22" fillId="0" borderId="13" xfId="0" applyFont="1" applyBorder="1" applyAlignment="1">
      <alignment horizontal="right" vertical="center" wrapText="1" indent="1"/>
    </xf>
    <xf numFmtId="0" fontId="22" fillId="0" borderId="13" xfId="0" applyFont="1" applyBorder="1" applyAlignment="1">
      <alignment horizontal="center" vertical="center" wrapText="1"/>
    </xf>
    <xf numFmtId="0" fontId="22" fillId="0" borderId="13" xfId="0" applyFont="1" applyBorder="1" applyAlignment="1">
      <alignment horizontal="right" vertical="center" wrapText="1"/>
    </xf>
    <xf numFmtId="0" fontId="22" fillId="0" borderId="9" xfId="0" applyFont="1" applyBorder="1" applyAlignment="1">
      <alignment horizontal="center" vertical="center" wrapText="1"/>
    </xf>
    <xf numFmtId="0" fontId="22" fillId="0" borderId="9" xfId="0" applyFont="1" applyBorder="1" applyAlignment="1">
      <alignment horizontal="right" vertical="center" wrapText="1" indent="1"/>
    </xf>
    <xf numFmtId="0" fontId="22" fillId="0" borderId="22" xfId="0" applyFont="1" applyBorder="1" applyAlignment="1">
      <alignment horizontal="right" vertical="center" wrapText="1" indent="1"/>
    </xf>
    <xf numFmtId="0" fontId="22" fillId="0" borderId="22" xfId="0" applyFont="1" applyBorder="1" applyAlignment="1">
      <alignment horizontal="right" vertical="center" wrapText="1"/>
    </xf>
    <xf numFmtId="0" fontId="22" fillId="0" borderId="9" xfId="0" applyFont="1" applyBorder="1" applyAlignment="1">
      <alignment horizontal="right" vertical="center" wrapText="1"/>
    </xf>
    <xf numFmtId="1" fontId="24" fillId="0" borderId="11" xfId="0" applyNumberFormat="1" applyFont="1" applyBorder="1" applyAlignment="1">
      <alignment horizontal="center" vertical="center" wrapText="1"/>
    </xf>
    <xf numFmtId="168" fontId="24" fillId="0" borderId="11" xfId="0" applyNumberFormat="1" applyFont="1" applyBorder="1" applyAlignment="1">
      <alignment horizontal="right" vertical="center" wrapText="1" indent="1"/>
    </xf>
    <xf numFmtId="168" fontId="24" fillId="0" borderId="11" xfId="0" applyNumberFormat="1" applyFont="1" applyBorder="1" applyAlignment="1">
      <alignment horizontal="right" vertical="center" wrapText="1"/>
    </xf>
    <xf numFmtId="1" fontId="24" fillId="0" borderId="13" xfId="0" applyNumberFormat="1" applyFont="1" applyBorder="1" applyAlignment="1">
      <alignment horizontal="center" vertical="center" wrapText="1"/>
    </xf>
    <xf numFmtId="168" fontId="24" fillId="0" borderId="13" xfId="0" applyNumberFormat="1" applyFont="1" applyBorder="1" applyAlignment="1">
      <alignment horizontal="right" vertical="center" wrapText="1" indent="1"/>
    </xf>
    <xf numFmtId="168" fontId="24" fillId="0" borderId="13" xfId="0" applyNumberFormat="1" applyFont="1" applyBorder="1" applyAlignment="1">
      <alignment horizontal="right" vertical="center" wrapText="1"/>
    </xf>
    <xf numFmtId="168" fontId="24" fillId="0" borderId="13" xfId="0" applyNumberFormat="1" applyFont="1" applyBorder="1" applyAlignment="1">
      <alignment horizontal="left" vertical="center" wrapText="1" indent="2"/>
    </xf>
    <xf numFmtId="0" fontId="24" fillId="0" borderId="13" xfId="0" applyFont="1" applyBorder="1" applyAlignment="1">
      <alignment horizontal="center" vertical="center" wrapText="1"/>
    </xf>
    <xf numFmtId="168" fontId="24" fillId="0" borderId="9" xfId="0" applyNumberFormat="1" applyFont="1" applyBorder="1" applyAlignment="1">
      <alignment horizontal="right" vertical="center" wrapText="1" indent="1"/>
    </xf>
    <xf numFmtId="168" fontId="24" fillId="0" borderId="9" xfId="0" applyNumberFormat="1" applyFont="1" applyBorder="1" applyAlignment="1">
      <alignment horizontal="right" vertical="center" wrapText="1"/>
    </xf>
    <xf numFmtId="168" fontId="24" fillId="0" borderId="9" xfId="0" applyNumberFormat="1" applyFont="1" applyBorder="1" applyAlignment="1">
      <alignment horizontal="left" vertical="center" wrapText="1" indent="2"/>
    </xf>
    <xf numFmtId="0" fontId="26" fillId="0" borderId="4" xfId="0" applyFont="1" applyBorder="1" applyAlignment="1">
      <alignment horizontal="right" vertical="center" wrapText="1" indent="1"/>
    </xf>
    <xf numFmtId="0" fontId="26" fillId="0" borderId="8" xfId="0" applyFont="1" applyBorder="1" applyAlignment="1">
      <alignment horizontal="right" vertical="center" wrapText="1" indent="1"/>
    </xf>
    <xf numFmtId="0" fontId="26" fillId="0" borderId="22" xfId="0" applyFont="1" applyBorder="1" applyAlignment="1">
      <alignment horizontal="right" vertical="center" wrapText="1" indent="2"/>
    </xf>
    <xf numFmtId="0" fontId="26" fillId="0" borderId="22" xfId="0" applyFont="1" applyBorder="1" applyAlignment="1">
      <alignment horizontal="right" vertical="center" wrapText="1" indent="1"/>
    </xf>
    <xf numFmtId="0" fontId="26" fillId="0" borderId="25" xfId="0" applyFont="1" applyBorder="1" applyAlignment="1">
      <alignment horizontal="right" vertical="center" wrapText="1" indent="1"/>
    </xf>
    <xf numFmtId="1" fontId="28" fillId="0" borderId="2" xfId="0" applyNumberFormat="1" applyFont="1" applyBorder="1" applyAlignment="1">
      <alignment horizontal="right" vertical="center" wrapText="1" indent="2"/>
    </xf>
    <xf numFmtId="0" fontId="0" fillId="0" borderId="12" xfId="0" applyBorder="1" applyAlignment="1">
      <alignment horizontal="left" vertical="top" wrapText="1"/>
    </xf>
    <xf numFmtId="1" fontId="28" fillId="0" borderId="5" xfId="0" applyNumberFormat="1" applyFont="1" applyBorder="1" applyAlignment="1">
      <alignment horizontal="right" vertical="center" wrapText="1" indent="2"/>
    </xf>
    <xf numFmtId="0" fontId="0" fillId="0" borderId="14" xfId="0" applyBorder="1" applyAlignment="1">
      <alignment horizontal="left" vertical="top" wrapText="1"/>
    </xf>
    <xf numFmtId="9" fontId="28" fillId="0" borderId="13" xfId="0" applyNumberFormat="1" applyFont="1" applyBorder="1" applyAlignment="1">
      <alignment horizontal="right" vertical="center" wrapText="1" indent="1"/>
    </xf>
    <xf numFmtId="9" fontId="28" fillId="0" borderId="14" xfId="0" applyNumberFormat="1" applyFont="1" applyBorder="1" applyAlignment="1">
      <alignment horizontal="right" vertical="center" wrapText="1" indent="1"/>
    </xf>
    <xf numFmtId="1" fontId="28" fillId="0" borderId="8" xfId="0" applyNumberFormat="1" applyFont="1" applyBorder="1" applyAlignment="1">
      <alignment horizontal="right" vertical="center" wrapText="1" indent="2"/>
    </xf>
    <xf numFmtId="9" fontId="28" fillId="0" borderId="9" xfId="0" applyNumberFormat="1" applyFont="1" applyBorder="1" applyAlignment="1">
      <alignment horizontal="right" vertical="center" wrapText="1" indent="1"/>
    </xf>
    <xf numFmtId="9" fontId="28" fillId="0" borderId="10" xfId="0" applyNumberFormat="1" applyFont="1" applyBorder="1" applyAlignment="1">
      <alignment horizontal="right" vertical="center" wrapText="1" indent="1"/>
    </xf>
    <xf numFmtId="0" fontId="0" fillId="0" borderId="5" xfId="0" applyBorder="1" applyAlignment="1">
      <alignment horizontal="left" vertical="top" wrapText="1"/>
    </xf>
    <xf numFmtId="0" fontId="26" fillId="0" borderId="8" xfId="0" applyFont="1" applyBorder="1" applyAlignment="1">
      <alignment horizontal="right" vertical="center" wrapText="1"/>
    </xf>
    <xf numFmtId="0" fontId="26" fillId="0" borderId="22" xfId="0" applyFont="1" applyBorder="1" applyAlignment="1">
      <alignment horizontal="left" vertical="center" wrapText="1"/>
    </xf>
    <xf numFmtId="0" fontId="26" fillId="0" borderId="22" xfId="0" applyFont="1" applyBorder="1" applyAlignment="1">
      <alignment horizontal="right" vertical="center" wrapText="1"/>
    </xf>
    <xf numFmtId="0" fontId="26" fillId="0" borderId="25" xfId="0" applyFont="1" applyBorder="1" applyAlignment="1">
      <alignment horizontal="center" vertical="center" wrapText="1"/>
    </xf>
    <xf numFmtId="1" fontId="28" fillId="0" borderId="2" xfId="0" applyNumberFormat="1" applyFont="1" applyBorder="1" applyAlignment="1">
      <alignment horizontal="right" vertical="center" wrapText="1"/>
    </xf>
    <xf numFmtId="10" fontId="28" fillId="0" borderId="11" xfId="0" applyNumberFormat="1" applyFont="1" applyBorder="1" applyAlignment="1">
      <alignment horizontal="right" vertical="center" wrapText="1" indent="1"/>
    </xf>
    <xf numFmtId="10" fontId="28" fillId="0" borderId="11" xfId="0" applyNumberFormat="1" applyFont="1" applyBorder="1" applyAlignment="1">
      <alignment horizontal="right" vertical="center" wrapText="1"/>
    </xf>
    <xf numFmtId="10" fontId="28" fillId="0" borderId="11" xfId="0" applyNumberFormat="1" applyFont="1" applyBorder="1" applyAlignment="1">
      <alignment horizontal="left" vertical="center" wrapText="1"/>
    </xf>
    <xf numFmtId="10" fontId="28" fillId="0" borderId="11" xfId="0" applyNumberFormat="1" applyFont="1" applyBorder="1" applyAlignment="1">
      <alignment horizontal="center" vertical="center" wrapText="1"/>
    </xf>
    <xf numFmtId="10" fontId="28" fillId="0" borderId="12" xfId="0" applyNumberFormat="1" applyFont="1" applyBorder="1" applyAlignment="1">
      <alignment horizontal="right" vertical="center" wrapText="1"/>
    </xf>
    <xf numFmtId="1" fontId="28" fillId="0" borderId="5" xfId="0" applyNumberFormat="1" applyFont="1" applyBorder="1" applyAlignment="1">
      <alignment horizontal="right" vertical="center" wrapText="1"/>
    </xf>
    <xf numFmtId="10" fontId="28" fillId="0" borderId="13" xfId="0" applyNumberFormat="1" applyFont="1" applyBorder="1" applyAlignment="1">
      <alignment horizontal="right" vertical="center" wrapText="1" indent="1"/>
    </xf>
    <xf numFmtId="10" fontId="28" fillId="0" borderId="13" xfId="0" applyNumberFormat="1" applyFont="1" applyBorder="1" applyAlignment="1">
      <alignment horizontal="right" vertical="center" wrapText="1"/>
    </xf>
    <xf numFmtId="10" fontId="28" fillId="0" borderId="13" xfId="0" applyNumberFormat="1" applyFont="1" applyBorder="1" applyAlignment="1">
      <alignment horizontal="left" vertical="center" wrapText="1"/>
    </xf>
    <xf numFmtId="10" fontId="28" fillId="0" borderId="13" xfId="0" applyNumberFormat="1" applyFont="1" applyBorder="1" applyAlignment="1">
      <alignment horizontal="center" vertical="center" wrapText="1"/>
    </xf>
    <xf numFmtId="10" fontId="28" fillId="0" borderId="14" xfId="0" applyNumberFormat="1" applyFont="1" applyBorder="1" applyAlignment="1">
      <alignment horizontal="right" vertical="center" wrapText="1"/>
    </xf>
    <xf numFmtId="1" fontId="28" fillId="0" borderId="8" xfId="0" applyNumberFormat="1" applyFont="1" applyBorder="1" applyAlignment="1">
      <alignment horizontal="right" vertical="center" wrapText="1"/>
    </xf>
    <xf numFmtId="10" fontId="28" fillId="0" borderId="9" xfId="0" applyNumberFormat="1" applyFont="1" applyBorder="1" applyAlignment="1">
      <alignment horizontal="right" vertical="center" wrapText="1" indent="1"/>
    </xf>
    <xf numFmtId="10" fontId="28" fillId="0" borderId="9" xfId="0" applyNumberFormat="1" applyFont="1" applyBorder="1" applyAlignment="1">
      <alignment horizontal="right" vertical="center" wrapText="1"/>
    </xf>
    <xf numFmtId="10" fontId="28" fillId="0" borderId="9" xfId="0" applyNumberFormat="1" applyFont="1" applyBorder="1" applyAlignment="1">
      <alignment horizontal="left" vertical="center" wrapText="1"/>
    </xf>
    <xf numFmtId="10" fontId="28" fillId="0" borderId="9" xfId="0" applyNumberFormat="1" applyFont="1" applyBorder="1" applyAlignment="1">
      <alignment horizontal="center" vertical="center" wrapText="1"/>
    </xf>
    <xf numFmtId="10" fontId="28" fillId="0" borderId="10" xfId="0" applyNumberFormat="1" applyFont="1" applyBorder="1" applyAlignment="1">
      <alignment horizontal="right" vertical="center" wrapText="1"/>
    </xf>
    <xf numFmtId="43" fontId="0" fillId="0" borderId="0" xfId="1" applyFont="1"/>
    <xf numFmtId="43" fontId="0" fillId="0" borderId="0" xfId="1" applyNumberFormat="1" applyFont="1"/>
    <xf numFmtId="0" fontId="0" fillId="0" borderId="0" xfId="0" applyBorder="1" applyAlignment="1">
      <alignment horizontal="left" vertical="top" wrapText="1"/>
    </xf>
    <xf numFmtId="0" fontId="33" fillId="0" borderId="0" xfId="0" applyFont="1" applyAlignment="1">
      <alignment vertical="center" wrapText="1"/>
    </xf>
    <xf numFmtId="0" fontId="29" fillId="0" borderId="0" xfId="0" applyFont="1" applyAlignment="1">
      <alignment vertical="center" wrapText="1"/>
    </xf>
    <xf numFmtId="0" fontId="33" fillId="0" borderId="0" xfId="0" applyFont="1" applyAlignment="1">
      <alignment vertical="center"/>
    </xf>
    <xf numFmtId="0" fontId="29" fillId="0" borderId="0" xfId="0" applyFont="1" applyAlignment="1">
      <alignment vertical="center"/>
    </xf>
    <xf numFmtId="0" fontId="0" fillId="0" borderId="0" xfId="0" applyAlignment="1"/>
    <xf numFmtId="164" fontId="0" fillId="0" borderId="0" xfId="1" applyNumberFormat="1" applyFont="1" applyBorder="1" applyAlignment="1">
      <alignment horizontal="left" vertical="top" wrapText="1"/>
    </xf>
    <xf numFmtId="165" fontId="0" fillId="0" borderId="0" xfId="1" applyNumberFormat="1" applyFont="1" applyBorder="1" applyAlignment="1">
      <alignment horizontal="left" vertical="top" wrapText="1"/>
    </xf>
    <xf numFmtId="165" fontId="0" fillId="0" borderId="0" xfId="0" applyNumberFormat="1" applyBorder="1" applyAlignment="1">
      <alignment horizontal="left" vertical="top" wrapText="1"/>
    </xf>
    <xf numFmtId="164" fontId="0" fillId="0" borderId="0" xfId="0" applyNumberFormat="1" applyBorder="1" applyAlignment="1">
      <alignment horizontal="left" vertical="top" wrapText="1"/>
    </xf>
    <xf numFmtId="0" fontId="0" fillId="0" borderId="0" xfId="0" applyFont="1"/>
    <xf numFmtId="11" fontId="0" fillId="0" borderId="0" xfId="0" applyNumberFormat="1" applyAlignment="1">
      <alignment vertical="center" wrapText="1"/>
    </xf>
    <xf numFmtId="2" fontId="0" fillId="0" borderId="0" xfId="0" applyNumberFormat="1" applyAlignment="1">
      <alignment vertical="center"/>
    </xf>
    <xf numFmtId="2" fontId="0" fillId="6" borderId="0" xfId="0" applyNumberFormat="1" applyFill="1" applyAlignment="1">
      <alignment vertical="center"/>
    </xf>
    <xf numFmtId="1" fontId="0" fillId="0" borderId="0" xfId="0" applyNumberFormat="1" applyAlignment="1">
      <alignment vertical="center"/>
    </xf>
    <xf numFmtId="171" fontId="0" fillId="0" borderId="0" xfId="0" applyNumberFormat="1" applyAlignment="1">
      <alignment vertical="center"/>
    </xf>
    <xf numFmtId="171" fontId="0" fillId="0" borderId="0" xfId="10" applyNumberFormat="1" applyFont="1" applyAlignment="1">
      <alignment vertical="center"/>
    </xf>
    <xf numFmtId="1" fontId="0" fillId="0" borderId="0" xfId="1" applyNumberFormat="1" applyFont="1"/>
    <xf numFmtId="1" fontId="1" fillId="0" borderId="0" xfId="8" applyNumberFormat="1"/>
    <xf numFmtId="170" fontId="1" fillId="0" borderId="0" xfId="10" applyNumberFormat="1"/>
    <xf numFmtId="172" fontId="1" fillId="0" borderId="0" xfId="10" applyNumberFormat="1"/>
    <xf numFmtId="171" fontId="0" fillId="0" borderId="0" xfId="10" applyNumberFormat="1" applyFont="1"/>
    <xf numFmtId="172" fontId="0" fillId="0" borderId="0" xfId="10" applyNumberFormat="1" applyFont="1"/>
    <xf numFmtId="173" fontId="0" fillId="0" borderId="0" xfId="10" applyNumberFormat="1" applyFont="1"/>
    <xf numFmtId="1" fontId="0" fillId="2" borderId="0" xfId="1" applyNumberFormat="1" applyFont="1" applyFill="1"/>
    <xf numFmtId="1" fontId="1" fillId="0" borderId="0" xfId="1" applyNumberFormat="1"/>
    <xf numFmtId="0" fontId="11" fillId="0" borderId="3" xfId="0" applyFont="1" applyBorder="1" applyAlignment="1">
      <alignment horizontal="left" vertical="center" wrapText="1" indent="12"/>
    </xf>
    <xf numFmtId="0" fontId="11" fillId="0" borderId="4" xfId="0" applyFont="1" applyBorder="1" applyAlignment="1">
      <alignment horizontal="right" vertical="center" wrapText="1" indent="10"/>
    </xf>
    <xf numFmtId="0" fontId="11" fillId="0" borderId="3" xfId="0" applyFont="1" applyBorder="1" applyAlignment="1">
      <alignment horizontal="right" vertical="center" wrapText="1" indent="13"/>
    </xf>
    <xf numFmtId="0" fontId="15" fillId="0" borderId="0" xfId="0" applyFont="1" applyAlignment="1">
      <alignment horizontal="right" vertical="center" wrapText="1" indent="7"/>
    </xf>
    <xf numFmtId="0" fontId="18" fillId="0" borderId="0" xfId="0" applyFont="1" applyAlignment="1">
      <alignment horizontal="left" vertical="center" wrapText="1" indent="15"/>
    </xf>
    <xf numFmtId="0" fontId="18" fillId="0" borderId="1" xfId="0" applyFont="1" applyBorder="1" applyAlignment="1">
      <alignment horizontal="right" vertical="center" wrapText="1" indent="15"/>
    </xf>
    <xf numFmtId="0" fontId="0" fillId="0" borderId="18" xfId="0" applyBorder="1" applyAlignment="1">
      <alignment horizontal="left" vertical="top" wrapText="1"/>
    </xf>
    <xf numFmtId="0" fontId="19" fillId="0" borderId="19" xfId="0" applyFont="1" applyBorder="1" applyAlignment="1">
      <alignment horizontal="left" vertical="center" wrapText="1" indent="15"/>
    </xf>
    <xf numFmtId="0" fontId="19" fillId="0" borderId="21" xfId="0" applyFont="1" applyBorder="1" applyAlignment="1">
      <alignment horizontal="center" vertical="center" wrapText="1"/>
    </xf>
    <xf numFmtId="0" fontId="0" fillId="0" borderId="5"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22" fillId="0" borderId="23" xfId="0" applyFont="1" applyBorder="1" applyAlignment="1">
      <alignment horizontal="right" vertical="center" wrapText="1" indent="3"/>
    </xf>
    <xf numFmtId="0" fontId="22" fillId="0" borderId="23" xfId="0" applyFont="1" applyBorder="1" applyAlignment="1">
      <alignment horizontal="center" vertical="center" wrapText="1"/>
    </xf>
    <xf numFmtId="0" fontId="22" fillId="0" borderId="24" xfId="0" applyFont="1" applyBorder="1" applyAlignment="1">
      <alignment horizontal="center" vertical="center" wrapText="1"/>
    </xf>
    <xf numFmtId="0" fontId="0" fillId="0" borderId="2" xfId="0" applyBorder="1" applyAlignment="1">
      <alignment horizontal="left" vertical="top" wrapText="1"/>
    </xf>
    <xf numFmtId="0" fontId="22" fillId="0" borderId="4" xfId="0" applyFont="1" applyBorder="1" applyAlignment="1">
      <alignment horizontal="left" vertical="center" wrapText="1" indent="15"/>
    </xf>
    <xf numFmtId="0" fontId="22" fillId="0" borderId="21" xfId="0" applyFont="1" applyBorder="1" applyAlignment="1">
      <alignment horizontal="right" vertical="center" wrapText="1" indent="2"/>
    </xf>
    <xf numFmtId="0" fontId="0" fillId="0" borderId="6" xfId="0" applyBorder="1" applyAlignment="1">
      <alignment horizontal="left" vertical="top" wrapText="1"/>
    </xf>
    <xf numFmtId="0" fontId="0" fillId="0" borderId="7" xfId="0" applyBorder="1" applyAlignment="1">
      <alignment horizontal="left" vertical="top" wrapText="1"/>
    </xf>
    <xf numFmtId="0" fontId="22" fillId="0" borderId="8" xfId="0" applyFont="1" applyBorder="1" applyAlignment="1">
      <alignment horizontal="right" vertical="center" wrapText="1" indent="2"/>
    </xf>
    <xf numFmtId="0" fontId="22" fillId="0" borderId="22" xfId="0" applyFont="1" applyBorder="1" applyAlignment="1">
      <alignment horizontal="right" vertical="center" wrapText="1"/>
    </xf>
    <xf numFmtId="0" fontId="22" fillId="0" borderId="22" xfId="0" applyFont="1" applyBorder="1" applyAlignment="1">
      <alignment horizontal="center" vertical="center" wrapText="1"/>
    </xf>
    <xf numFmtId="0" fontId="22" fillId="0" borderId="25" xfId="0" applyFont="1" applyBorder="1" applyAlignment="1">
      <alignment horizontal="center" vertical="center" wrapText="1"/>
    </xf>
    <xf numFmtId="168" fontId="24" fillId="0" borderId="11" xfId="0" applyNumberFormat="1" applyFont="1" applyBorder="1" applyAlignment="1">
      <alignment horizontal="right" vertical="center" wrapText="1"/>
    </xf>
    <xf numFmtId="168" fontId="24" fillId="0" borderId="12" xfId="0" applyNumberFormat="1" applyFont="1" applyBorder="1" applyAlignment="1">
      <alignment horizontal="right" vertical="center" wrapText="1"/>
    </xf>
    <xf numFmtId="168" fontId="24" fillId="0" borderId="13" xfId="0" applyNumberFormat="1" applyFont="1" applyBorder="1" applyAlignment="1">
      <alignment horizontal="right" vertical="center" wrapText="1"/>
    </xf>
    <xf numFmtId="168" fontId="24" fillId="0" borderId="14" xfId="0" applyNumberFormat="1" applyFont="1" applyBorder="1" applyAlignment="1">
      <alignment horizontal="right" vertical="center" wrapText="1"/>
    </xf>
    <xf numFmtId="1" fontId="24" fillId="0" borderId="5" xfId="0" applyNumberFormat="1" applyFont="1" applyBorder="1" applyAlignment="1">
      <alignment horizontal="right" vertical="center" wrapText="1" indent="2"/>
    </xf>
    <xf numFmtId="1" fontId="24" fillId="0" borderId="8" xfId="0" applyNumberFormat="1" applyFont="1" applyBorder="1" applyAlignment="1">
      <alignment horizontal="right" vertical="center" wrapText="1" indent="2"/>
    </xf>
    <xf numFmtId="168" fontId="24" fillId="0" borderId="9" xfId="0" applyNumberFormat="1" applyFont="1" applyBorder="1" applyAlignment="1">
      <alignment horizontal="right" vertical="center" wrapText="1"/>
    </xf>
    <xf numFmtId="168" fontId="24" fillId="0" borderId="10" xfId="0" applyNumberFormat="1" applyFont="1" applyBorder="1" applyAlignment="1">
      <alignment horizontal="right" vertical="center" wrapText="1"/>
    </xf>
    <xf numFmtId="0" fontId="26" fillId="0" borderId="3" xfId="0" applyFont="1" applyBorder="1" applyAlignment="1">
      <alignment horizontal="left" vertical="center" wrapText="1" indent="5"/>
    </xf>
    <xf numFmtId="0" fontId="26" fillId="0" borderId="3" xfId="0" applyFont="1" applyBorder="1" applyAlignment="1">
      <alignment horizontal="right" vertical="center" wrapText="1" indent="3"/>
    </xf>
    <xf numFmtId="0" fontId="26" fillId="0" borderId="3" xfId="0" applyFont="1" applyBorder="1" applyAlignment="1">
      <alignment horizontal="right" vertical="center" wrapText="1" indent="4"/>
    </xf>
    <xf numFmtId="0" fontId="26" fillId="0" borderId="3" xfId="0" applyFont="1" applyBorder="1" applyAlignment="1">
      <alignment horizontal="center" vertical="center" wrapText="1"/>
    </xf>
    <xf numFmtId="0" fontId="26" fillId="0" borderId="22" xfId="0" applyFont="1" applyBorder="1" applyAlignment="1">
      <alignment horizontal="right" vertical="center" wrapText="1" indent="2"/>
    </xf>
    <xf numFmtId="0" fontId="26" fillId="0" borderId="22" xfId="0" applyFont="1" applyBorder="1" applyAlignment="1">
      <alignment horizontal="right" vertical="center" wrapText="1" indent="1"/>
    </xf>
    <xf numFmtId="0" fontId="26" fillId="0" borderId="22" xfId="0" applyFont="1" applyBorder="1" applyAlignment="1">
      <alignment horizontal="right" vertical="center" wrapText="1"/>
    </xf>
    <xf numFmtId="9" fontId="28" fillId="0" borderId="13" xfId="0" applyNumberFormat="1" applyFont="1" applyBorder="1" applyAlignment="1">
      <alignment horizontal="right" vertical="center" wrapText="1"/>
    </xf>
    <xf numFmtId="0" fontId="0" fillId="0" borderId="11" xfId="0" applyBorder="1" applyAlignment="1">
      <alignment horizontal="left" vertical="top" wrapText="1"/>
    </xf>
    <xf numFmtId="9" fontId="28" fillId="0" borderId="11" xfId="0" applyNumberFormat="1" applyFont="1" applyBorder="1" applyAlignment="1">
      <alignment horizontal="right" vertical="center" wrapText="1"/>
    </xf>
    <xf numFmtId="9" fontId="28" fillId="0" borderId="13" xfId="0" applyNumberFormat="1" applyFont="1" applyBorder="1" applyAlignment="1">
      <alignment horizontal="right" vertical="center" wrapText="1" indent="1"/>
    </xf>
    <xf numFmtId="9" fontId="28" fillId="0" borderId="9" xfId="0" applyNumberFormat="1" applyFont="1" applyBorder="1" applyAlignment="1">
      <alignment horizontal="right" vertical="center" wrapText="1" indent="1"/>
    </xf>
    <xf numFmtId="9" fontId="28" fillId="0" borderId="9" xfId="0" applyNumberFormat="1" applyFont="1" applyBorder="1" applyAlignment="1">
      <alignment horizontal="right" vertical="center" wrapText="1"/>
    </xf>
    <xf numFmtId="0" fontId="29" fillId="0" borderId="26" xfId="0" applyFont="1" applyBorder="1" applyAlignment="1">
      <alignment horizontal="left" vertical="center" wrapText="1"/>
    </xf>
    <xf numFmtId="0" fontId="29" fillId="0" borderId="27" xfId="0" applyFont="1" applyBorder="1" applyAlignment="1">
      <alignment horizontal="left" vertical="center" wrapText="1"/>
    </xf>
    <xf numFmtId="0" fontId="11" fillId="0" borderId="28" xfId="0" applyFont="1" applyBorder="1" applyAlignment="1">
      <alignment horizontal="left" vertical="top" wrapText="1" indent="15"/>
    </xf>
    <xf numFmtId="0" fontId="31" fillId="0" borderId="4" xfId="0" applyFont="1" applyBorder="1" applyAlignment="1">
      <alignment horizontal="right" vertical="center" wrapText="1" indent="15"/>
    </xf>
    <xf numFmtId="0" fontId="31" fillId="0" borderId="21" xfId="0" applyFont="1" applyBorder="1" applyAlignment="1">
      <alignment horizontal="right" vertical="center" wrapText="1" indent="6"/>
    </xf>
    <xf numFmtId="0" fontId="31" fillId="0" borderId="21" xfId="0" applyFont="1" applyBorder="1" applyAlignment="1">
      <alignment horizontal="center" vertical="center" wrapText="1"/>
    </xf>
    <xf numFmtId="0" fontId="31" fillId="0" borderId="21" xfId="0" applyFont="1" applyBorder="1" applyAlignment="1">
      <alignment horizontal="right" vertical="center" wrapText="1" indent="5"/>
    </xf>
    <xf numFmtId="0" fontId="31" fillId="0" borderId="7" xfId="0" applyFont="1" applyBorder="1" applyAlignment="1">
      <alignment horizontal="center" vertical="center" wrapText="1"/>
    </xf>
    <xf numFmtId="0" fontId="31" fillId="0" borderId="22" xfId="0" applyFont="1" applyBorder="1" applyAlignment="1">
      <alignment horizontal="center" vertical="center" wrapText="1"/>
    </xf>
    <xf numFmtId="0" fontId="31" fillId="0" borderId="10" xfId="0" applyFont="1" applyBorder="1" applyAlignment="1">
      <alignment horizontal="center" vertical="center" wrapText="1"/>
    </xf>
    <xf numFmtId="1" fontId="33" fillId="0" borderId="2" xfId="0" applyNumberFormat="1" applyFont="1" applyBorder="1" applyAlignment="1">
      <alignment horizontal="left" vertical="center" wrapText="1" indent="5"/>
    </xf>
    <xf numFmtId="168" fontId="33" fillId="0" borderId="11" xfId="0" applyNumberFormat="1" applyFont="1" applyBorder="1" applyAlignment="1">
      <alignment horizontal="right" vertical="center" wrapText="1"/>
    </xf>
    <xf numFmtId="168" fontId="33" fillId="0" borderId="12" xfId="0" applyNumberFormat="1" applyFont="1" applyBorder="1" applyAlignment="1">
      <alignment horizontal="right" vertical="center" wrapText="1"/>
    </xf>
    <xf numFmtId="0" fontId="31" fillId="0" borderId="8" xfId="0" applyFont="1" applyBorder="1" applyAlignment="1">
      <alignment horizontal="left" vertical="center" wrapText="1" indent="5"/>
    </xf>
    <xf numFmtId="0" fontId="31" fillId="0" borderId="22" xfId="0" applyFont="1" applyBorder="1" applyAlignment="1">
      <alignment horizontal="right" vertical="center" wrapText="1" indent="3"/>
    </xf>
    <xf numFmtId="168" fontId="33" fillId="0" borderId="13" xfId="0" applyNumberFormat="1" applyFont="1" applyBorder="1" applyAlignment="1">
      <alignment horizontal="right" vertical="center" wrapText="1"/>
    </xf>
    <xf numFmtId="168" fontId="33" fillId="0" borderId="14" xfId="0" applyNumberFormat="1" applyFont="1" applyBorder="1" applyAlignment="1">
      <alignment horizontal="right" vertical="center" wrapText="1"/>
    </xf>
    <xf numFmtId="1" fontId="33" fillId="0" borderId="5" xfId="0" applyNumberFormat="1" applyFont="1" applyBorder="1" applyAlignment="1">
      <alignment horizontal="left" vertical="center" wrapText="1" indent="5"/>
    </xf>
    <xf numFmtId="168" fontId="33" fillId="0" borderId="9" xfId="0" applyNumberFormat="1" applyFont="1" applyBorder="1" applyAlignment="1">
      <alignment horizontal="right" vertical="center" wrapText="1"/>
    </xf>
    <xf numFmtId="0" fontId="0" fillId="0" borderId="10" xfId="0" applyBorder="1" applyAlignment="1">
      <alignment horizontal="left" vertical="top" wrapText="1"/>
    </xf>
    <xf numFmtId="1" fontId="33" fillId="0" borderId="8" xfId="0" applyNumberFormat="1" applyFont="1" applyBorder="1" applyAlignment="1">
      <alignment horizontal="left" vertical="center" wrapText="1" indent="5"/>
    </xf>
    <xf numFmtId="0" fontId="34" fillId="0" borderId="29" xfId="0" applyFont="1" applyBorder="1" applyAlignment="1">
      <alignment horizontal="left" vertical="center" wrapText="1" indent="15"/>
    </xf>
    <xf numFmtId="0" fontId="26" fillId="0" borderId="4" xfId="0" applyFont="1" applyBorder="1" applyAlignment="1">
      <alignment horizontal="right" vertical="center" wrapText="1" indent="15"/>
    </xf>
    <xf numFmtId="0" fontId="26" fillId="0" borderId="21" xfId="0" applyFont="1" applyBorder="1" applyAlignment="1">
      <alignment horizontal="center" vertical="center" wrapText="1"/>
    </xf>
    <xf numFmtId="0" fontId="26" fillId="0" borderId="21" xfId="0" applyFont="1" applyBorder="1" applyAlignment="1">
      <alignment horizontal="right" vertical="center" wrapText="1" indent="3"/>
    </xf>
    <xf numFmtId="0" fontId="26" fillId="0" borderId="30" xfId="0" applyFont="1" applyBorder="1" applyAlignment="1">
      <alignment horizontal="right" vertical="center" wrapText="1" indent="3"/>
    </xf>
    <xf numFmtId="10" fontId="28" fillId="0" borderId="11" xfId="0" applyNumberFormat="1" applyFont="1" applyBorder="1" applyAlignment="1">
      <alignment horizontal="right" vertical="center" wrapText="1"/>
    </xf>
    <xf numFmtId="10" fontId="28" fillId="0" borderId="11" xfId="0" applyNumberFormat="1" applyFont="1" applyBorder="1" applyAlignment="1">
      <alignment horizontal="left" vertical="center" wrapText="1" indent="2"/>
    </xf>
    <xf numFmtId="0" fontId="26" fillId="0" borderId="22" xfId="0" applyFont="1" applyBorder="1" applyAlignment="1">
      <alignment horizontal="center" vertical="center" wrapText="1"/>
    </xf>
    <xf numFmtId="10" fontId="28" fillId="0" borderId="13" xfId="0" applyNumberFormat="1" applyFont="1" applyBorder="1" applyAlignment="1">
      <alignment horizontal="right" vertical="center" wrapText="1"/>
    </xf>
    <xf numFmtId="10" fontId="28" fillId="0" borderId="13" xfId="0" applyNumberFormat="1" applyFont="1" applyBorder="1" applyAlignment="1">
      <alignment horizontal="left" vertical="center" wrapText="1" indent="2"/>
    </xf>
    <xf numFmtId="10" fontId="28" fillId="0" borderId="9" xfId="0" applyNumberFormat="1" applyFont="1" applyBorder="1" applyAlignment="1">
      <alignment horizontal="right" vertical="center" wrapText="1"/>
    </xf>
    <xf numFmtId="10" fontId="28" fillId="0" borderId="9" xfId="0" applyNumberFormat="1" applyFont="1" applyBorder="1" applyAlignment="1">
      <alignment horizontal="left" vertical="center" wrapText="1" indent="2"/>
    </xf>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2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26.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_rels/drawing6.xml.rels><?xml version="1.0" encoding="UTF-8" standalone="yes"?>
<Relationships xmlns="http://schemas.openxmlformats.org/package/2006/relationships"><Relationship Id="rId1" Type="http://schemas.openxmlformats.org/officeDocument/2006/relationships/image" Target="../media/image20.png"/></Relationships>
</file>

<file path=xl/drawings/_rels/drawing7.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24.png"/></Relationships>
</file>

<file path=xl/drawings/_rels/drawing9.xml.rels><?xml version="1.0" encoding="UTF-8" standalone="yes"?>
<Relationships xmlns="http://schemas.openxmlformats.org/package/2006/relationships"><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0</xdr:row>
      <xdr:rowOff>133350</xdr:rowOff>
    </xdr:from>
    <xdr:to>
      <xdr:col>18</xdr:col>
      <xdr:colOff>75419</xdr:colOff>
      <xdr:row>28</xdr:row>
      <xdr:rowOff>170779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800600" y="133350"/>
          <a:ext cx="6247619" cy="5371429"/>
        </a:xfrm>
        <a:prstGeom prst="rect">
          <a:avLst/>
        </a:prstGeom>
      </xdr:spPr>
    </xdr:pic>
    <xdr:clientData/>
  </xdr:twoCellAnchor>
  <xdr:twoCellAnchor editAs="oneCell">
    <xdr:from>
      <xdr:col>0</xdr:col>
      <xdr:colOff>0</xdr:colOff>
      <xdr:row>14</xdr:row>
      <xdr:rowOff>0</xdr:rowOff>
    </xdr:from>
    <xdr:to>
      <xdr:col>6</xdr:col>
      <xdr:colOff>494473</xdr:colOff>
      <xdr:row>45</xdr:row>
      <xdr:rowOff>189738</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0" y="2667000"/>
          <a:ext cx="6619048" cy="6095238"/>
        </a:xfrm>
        <a:prstGeom prst="rect">
          <a:avLst/>
        </a:prstGeom>
      </xdr:spPr>
    </xdr:pic>
    <xdr:clientData/>
  </xdr:twoCellAnchor>
  <xdr:twoCellAnchor editAs="oneCell">
    <xdr:from>
      <xdr:col>8</xdr:col>
      <xdr:colOff>0</xdr:colOff>
      <xdr:row>31</xdr:row>
      <xdr:rowOff>0</xdr:rowOff>
    </xdr:from>
    <xdr:to>
      <xdr:col>13</xdr:col>
      <xdr:colOff>9143</xdr:colOff>
      <xdr:row>51</xdr:row>
      <xdr:rowOff>161429</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a:stretch>
          <a:fillRect/>
        </a:stretch>
      </xdr:blipFill>
      <xdr:spPr>
        <a:xfrm>
          <a:off x="7343775" y="5905500"/>
          <a:ext cx="3057143" cy="397142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200025</xdr:colOff>
      <xdr:row>10</xdr:row>
      <xdr:rowOff>38100</xdr:rowOff>
    </xdr:from>
    <xdr:to>
      <xdr:col>24</xdr:col>
      <xdr:colOff>512939</xdr:colOff>
      <xdr:row>34</xdr:row>
      <xdr:rowOff>170862</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4486275" y="1943100"/>
          <a:ext cx="11285714" cy="470476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20</xdr:col>
      <xdr:colOff>552450</xdr:colOff>
      <xdr:row>5</xdr:row>
      <xdr:rowOff>171450</xdr:rowOff>
    </xdr:from>
    <xdr:to>
      <xdr:col>31</xdr:col>
      <xdr:colOff>275421</xdr:colOff>
      <xdr:row>50</xdr:row>
      <xdr:rowOff>113207</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12944475" y="1143000"/>
          <a:ext cx="6428571" cy="8742857"/>
        </a:xfrm>
        <a:prstGeom prst="rect">
          <a:avLst/>
        </a:prstGeom>
      </xdr:spPr>
    </xdr:pic>
    <xdr:clientData/>
  </xdr:twoCellAnchor>
  <xdr:twoCellAnchor editAs="oneCell">
    <xdr:from>
      <xdr:col>20</xdr:col>
      <xdr:colOff>0</xdr:colOff>
      <xdr:row>1</xdr:row>
      <xdr:rowOff>0</xdr:rowOff>
    </xdr:from>
    <xdr:to>
      <xdr:col>23</xdr:col>
      <xdr:colOff>590248</xdr:colOff>
      <xdr:row>4</xdr:row>
      <xdr:rowOff>123736</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12392025" y="190500"/>
          <a:ext cx="2419048" cy="71428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22</xdr:col>
      <xdr:colOff>133350</xdr:colOff>
      <xdr:row>1</xdr:row>
      <xdr:rowOff>47625</xdr:rowOff>
    </xdr:from>
    <xdr:to>
      <xdr:col>32</xdr:col>
      <xdr:colOff>256398</xdr:colOff>
      <xdr:row>43</xdr:row>
      <xdr:rowOff>75112</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12934950" y="238125"/>
          <a:ext cx="6219048" cy="8704762"/>
        </a:xfrm>
        <a:prstGeom prst="rect">
          <a:avLst/>
        </a:prstGeom>
      </xdr:spPr>
    </xdr:pic>
    <xdr:clientData/>
  </xdr:twoCellAnchor>
  <xdr:twoCellAnchor editAs="oneCell">
    <xdr:from>
      <xdr:col>22</xdr:col>
      <xdr:colOff>0</xdr:colOff>
      <xdr:row>54</xdr:row>
      <xdr:rowOff>104775</xdr:rowOff>
    </xdr:from>
    <xdr:to>
      <xdr:col>33</xdr:col>
      <xdr:colOff>170590</xdr:colOff>
      <xdr:row>85</xdr:row>
      <xdr:rowOff>142132</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stretch>
          <a:fillRect/>
        </a:stretch>
      </xdr:blipFill>
      <xdr:spPr>
        <a:xfrm>
          <a:off x="12801600" y="10515600"/>
          <a:ext cx="6876190" cy="5942857"/>
        </a:xfrm>
        <a:prstGeom prst="rect">
          <a:avLst/>
        </a:prstGeom>
      </xdr:spPr>
    </xdr:pic>
    <xdr:clientData/>
  </xdr:twoCellAnchor>
  <xdr:twoCellAnchor editAs="oneCell">
    <xdr:from>
      <xdr:col>1</xdr:col>
      <xdr:colOff>0</xdr:colOff>
      <xdr:row>49</xdr:row>
      <xdr:rowOff>0</xdr:rowOff>
    </xdr:from>
    <xdr:to>
      <xdr:col>11</xdr:col>
      <xdr:colOff>475429</xdr:colOff>
      <xdr:row>75</xdr:row>
      <xdr:rowOff>37476</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3"/>
        <a:stretch>
          <a:fillRect/>
        </a:stretch>
      </xdr:blipFill>
      <xdr:spPr>
        <a:xfrm>
          <a:off x="609600" y="9458325"/>
          <a:ext cx="6571429" cy="4990476"/>
        </a:xfrm>
        <a:prstGeom prst="rect">
          <a:avLst/>
        </a:prstGeom>
      </xdr:spPr>
    </xdr:pic>
    <xdr:clientData/>
  </xdr:twoCellAnchor>
  <xdr:twoCellAnchor editAs="oneCell">
    <xdr:from>
      <xdr:col>11</xdr:col>
      <xdr:colOff>476250</xdr:colOff>
      <xdr:row>48</xdr:row>
      <xdr:rowOff>180975</xdr:rowOff>
    </xdr:from>
    <xdr:to>
      <xdr:col>15</xdr:col>
      <xdr:colOff>456898</xdr:colOff>
      <xdr:row>52</xdr:row>
      <xdr:rowOff>133261</xdr:rowOff>
    </xdr:to>
    <xdr:pic>
      <xdr:nvPicPr>
        <xdr:cNvPr id="5" name="Picture 4">
          <a:extLst>
            <a:ext uri="{FF2B5EF4-FFF2-40B4-BE49-F238E27FC236}">
              <a16:creationId xmlns:a16="http://schemas.microsoft.com/office/drawing/2014/main" id="{00000000-0008-0000-1A00-000005000000}"/>
            </a:ext>
          </a:extLst>
        </xdr:cNvPr>
        <xdr:cNvPicPr>
          <a:picLocks noChangeAspect="1"/>
        </xdr:cNvPicPr>
      </xdr:nvPicPr>
      <xdr:blipFill>
        <a:blip xmlns:r="http://schemas.openxmlformats.org/officeDocument/2006/relationships" r:embed="rId4"/>
        <a:stretch>
          <a:fillRect/>
        </a:stretch>
      </xdr:blipFill>
      <xdr:spPr>
        <a:xfrm>
          <a:off x="7181850" y="9448800"/>
          <a:ext cx="2419048" cy="71428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352425</xdr:colOff>
      <xdr:row>17</xdr:row>
      <xdr:rowOff>85725</xdr:rowOff>
    </xdr:from>
    <xdr:to>
      <xdr:col>17</xdr:col>
      <xdr:colOff>75396</xdr:colOff>
      <xdr:row>63</xdr:row>
      <xdr:rowOff>65582</xdr:rowOff>
    </xdr:to>
    <xdr:pic>
      <xdr:nvPicPr>
        <xdr:cNvPr id="2" name="Pictur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xfrm>
          <a:off x="4010025" y="3600450"/>
          <a:ext cx="6428571" cy="8742857"/>
        </a:xfrm>
        <a:prstGeom prst="rect">
          <a:avLst/>
        </a:prstGeom>
      </xdr:spPr>
    </xdr:pic>
    <xdr:clientData/>
  </xdr:twoCellAnchor>
  <xdr:twoCellAnchor editAs="oneCell">
    <xdr:from>
      <xdr:col>1</xdr:col>
      <xdr:colOff>0</xdr:colOff>
      <xdr:row>19</xdr:row>
      <xdr:rowOff>0</xdr:rowOff>
    </xdr:from>
    <xdr:to>
      <xdr:col>5</xdr:col>
      <xdr:colOff>218743</xdr:colOff>
      <xdr:row>23</xdr:row>
      <xdr:rowOff>47524</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2"/>
        <a:stretch>
          <a:fillRect/>
        </a:stretch>
      </xdr:blipFill>
      <xdr:spPr>
        <a:xfrm>
          <a:off x="609600" y="3895725"/>
          <a:ext cx="2657143" cy="80952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428625</xdr:colOff>
      <xdr:row>4</xdr:row>
      <xdr:rowOff>66675</xdr:rowOff>
    </xdr:from>
    <xdr:to>
      <xdr:col>12</xdr:col>
      <xdr:colOff>256358</xdr:colOff>
      <xdr:row>49</xdr:row>
      <xdr:rowOff>132270</xdr:rowOff>
    </xdr:to>
    <xdr:pic>
      <xdr:nvPicPr>
        <xdr:cNvPr id="2" name="Picture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a:stretch>
          <a:fillRect/>
        </a:stretch>
      </xdr:blipFill>
      <xdr:spPr>
        <a:xfrm>
          <a:off x="1038225" y="828675"/>
          <a:ext cx="6533333" cy="8638095"/>
        </a:xfrm>
        <a:prstGeom prst="rect">
          <a:avLst/>
        </a:prstGeom>
      </xdr:spPr>
    </xdr:pic>
    <xdr:clientData/>
  </xdr:twoCellAnchor>
  <xdr:twoCellAnchor editAs="oneCell">
    <xdr:from>
      <xdr:col>13</xdr:col>
      <xdr:colOff>0</xdr:colOff>
      <xdr:row>5</xdr:row>
      <xdr:rowOff>0</xdr:rowOff>
    </xdr:from>
    <xdr:to>
      <xdr:col>23</xdr:col>
      <xdr:colOff>323048</xdr:colOff>
      <xdr:row>50</xdr:row>
      <xdr:rowOff>46548</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2"/>
        <a:stretch>
          <a:fillRect/>
        </a:stretch>
      </xdr:blipFill>
      <xdr:spPr>
        <a:xfrm>
          <a:off x="7924800" y="952500"/>
          <a:ext cx="6419048" cy="8619048"/>
        </a:xfrm>
        <a:prstGeom prst="rect">
          <a:avLst/>
        </a:prstGeom>
      </xdr:spPr>
    </xdr:pic>
    <xdr:clientData/>
  </xdr:twoCellAnchor>
  <xdr:twoCellAnchor editAs="oneCell">
    <xdr:from>
      <xdr:col>25</xdr:col>
      <xdr:colOff>0</xdr:colOff>
      <xdr:row>5</xdr:row>
      <xdr:rowOff>0</xdr:rowOff>
    </xdr:from>
    <xdr:to>
      <xdr:col>35</xdr:col>
      <xdr:colOff>599238</xdr:colOff>
      <xdr:row>50</xdr:row>
      <xdr:rowOff>37024</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3"/>
        <a:stretch>
          <a:fillRect/>
        </a:stretch>
      </xdr:blipFill>
      <xdr:spPr>
        <a:xfrm>
          <a:off x="15240000" y="952500"/>
          <a:ext cx="6695238" cy="86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56381</xdr:colOff>
      <xdr:row>43</xdr:row>
      <xdr:rowOff>160881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9600" y="190500"/>
          <a:ext cx="6152381" cy="8352381"/>
        </a:xfrm>
        <a:prstGeom prst="rect">
          <a:avLst/>
        </a:prstGeom>
      </xdr:spPr>
    </xdr:pic>
    <xdr:clientData/>
  </xdr:twoCellAnchor>
  <xdr:twoCellAnchor editAs="oneCell">
    <xdr:from>
      <xdr:col>12</xdr:col>
      <xdr:colOff>0</xdr:colOff>
      <xdr:row>1</xdr:row>
      <xdr:rowOff>0</xdr:rowOff>
    </xdr:from>
    <xdr:to>
      <xdr:col>22</xdr:col>
      <xdr:colOff>323048</xdr:colOff>
      <xdr:row>45</xdr:row>
      <xdr:rowOff>65595</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7315200" y="190500"/>
          <a:ext cx="6419048" cy="8638095"/>
        </a:xfrm>
        <a:prstGeom prst="rect">
          <a:avLst/>
        </a:prstGeom>
      </xdr:spPr>
    </xdr:pic>
    <xdr:clientData/>
  </xdr:twoCellAnchor>
  <xdr:twoCellAnchor editAs="oneCell">
    <xdr:from>
      <xdr:col>11</xdr:col>
      <xdr:colOff>542925</xdr:colOff>
      <xdr:row>45</xdr:row>
      <xdr:rowOff>171450</xdr:rowOff>
    </xdr:from>
    <xdr:to>
      <xdr:col>22</xdr:col>
      <xdr:colOff>284944</xdr:colOff>
      <xdr:row>90</xdr:row>
      <xdr:rowOff>75140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7248525" y="8934450"/>
          <a:ext cx="6447619" cy="8476190"/>
        </a:xfrm>
        <a:prstGeom prst="rect">
          <a:avLst/>
        </a:prstGeom>
      </xdr:spPr>
    </xdr:pic>
    <xdr:clientData/>
  </xdr:twoCellAnchor>
  <xdr:twoCellAnchor editAs="oneCell">
    <xdr:from>
      <xdr:col>1</xdr:col>
      <xdr:colOff>0</xdr:colOff>
      <xdr:row>47</xdr:row>
      <xdr:rowOff>0</xdr:rowOff>
    </xdr:from>
    <xdr:to>
      <xdr:col>11</xdr:col>
      <xdr:colOff>265905</xdr:colOff>
      <xdr:row>92</xdr:row>
      <xdr:rowOff>113214</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609600" y="9144000"/>
          <a:ext cx="6361905" cy="8685714"/>
        </a:xfrm>
        <a:prstGeom prst="rect">
          <a:avLst/>
        </a:prstGeom>
      </xdr:spPr>
    </xdr:pic>
    <xdr:clientData/>
  </xdr:twoCellAnchor>
  <xdr:twoCellAnchor editAs="oneCell">
    <xdr:from>
      <xdr:col>18</xdr:col>
      <xdr:colOff>590550</xdr:colOff>
      <xdr:row>27</xdr:row>
      <xdr:rowOff>76200</xdr:rowOff>
    </xdr:from>
    <xdr:to>
      <xdr:col>28</xdr:col>
      <xdr:colOff>27796</xdr:colOff>
      <xdr:row>56</xdr:row>
      <xdr:rowOff>142176</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11563350" y="5410200"/>
          <a:ext cx="6228571" cy="5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13</xdr:col>
      <xdr:colOff>322971</xdr:colOff>
      <xdr:row>17</xdr:row>
      <xdr:rowOff>104429</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219200" y="571500"/>
          <a:ext cx="7028571" cy="2771429"/>
        </a:xfrm>
        <a:prstGeom prst="rect">
          <a:avLst/>
        </a:prstGeom>
      </xdr:spPr>
    </xdr:pic>
    <xdr:clientData/>
  </xdr:twoCellAnchor>
  <xdr:twoCellAnchor editAs="oneCell">
    <xdr:from>
      <xdr:col>3</xdr:col>
      <xdr:colOff>0</xdr:colOff>
      <xdr:row>20</xdr:row>
      <xdr:rowOff>0</xdr:rowOff>
    </xdr:from>
    <xdr:to>
      <xdr:col>14</xdr:col>
      <xdr:colOff>208686</xdr:colOff>
      <xdr:row>39</xdr:row>
      <xdr:rowOff>142405</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828800" y="3810000"/>
          <a:ext cx="6914286" cy="3761905"/>
        </a:xfrm>
        <a:prstGeom prst="rect">
          <a:avLst/>
        </a:prstGeom>
      </xdr:spPr>
    </xdr:pic>
    <xdr:clientData/>
  </xdr:twoCellAnchor>
  <xdr:twoCellAnchor editAs="oneCell">
    <xdr:from>
      <xdr:col>17</xdr:col>
      <xdr:colOff>0</xdr:colOff>
      <xdr:row>4</xdr:row>
      <xdr:rowOff>0</xdr:rowOff>
    </xdr:from>
    <xdr:to>
      <xdr:col>28</xdr:col>
      <xdr:colOff>84876</xdr:colOff>
      <xdr:row>48</xdr:row>
      <xdr:rowOff>18000</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10363200" y="762000"/>
          <a:ext cx="6790476" cy="84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84876</xdr:colOff>
      <xdr:row>48</xdr:row>
      <xdr:rowOff>17952</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609600" y="381000"/>
          <a:ext cx="6790476" cy="8780952"/>
        </a:xfrm>
        <a:prstGeom prst="rect">
          <a:avLst/>
        </a:prstGeom>
      </xdr:spPr>
    </xdr:pic>
    <xdr:clientData/>
  </xdr:twoCellAnchor>
  <xdr:twoCellAnchor editAs="oneCell">
    <xdr:from>
      <xdr:col>12</xdr:col>
      <xdr:colOff>0</xdr:colOff>
      <xdr:row>2</xdr:row>
      <xdr:rowOff>0</xdr:rowOff>
    </xdr:from>
    <xdr:to>
      <xdr:col>22</xdr:col>
      <xdr:colOff>189714</xdr:colOff>
      <xdr:row>47</xdr:row>
      <xdr:rowOff>151309</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7315200" y="381000"/>
          <a:ext cx="6285714" cy="87238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847725</xdr:colOff>
      <xdr:row>2</xdr:row>
      <xdr:rowOff>38100</xdr:rowOff>
    </xdr:from>
    <xdr:to>
      <xdr:col>22</xdr:col>
      <xdr:colOff>704055</xdr:colOff>
      <xdr:row>46</xdr:row>
      <xdr:rowOff>65609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229850" y="419100"/>
          <a:ext cx="6361905" cy="8523809"/>
        </a:xfrm>
        <a:prstGeom prst="rect">
          <a:avLst/>
        </a:prstGeom>
      </xdr:spPr>
    </xdr:pic>
    <xdr:clientData/>
  </xdr:twoCellAnchor>
  <xdr:twoCellAnchor editAs="oneCell">
    <xdr:from>
      <xdr:col>17</xdr:col>
      <xdr:colOff>419100</xdr:colOff>
      <xdr:row>123</xdr:row>
      <xdr:rowOff>133350</xdr:rowOff>
    </xdr:from>
    <xdr:to>
      <xdr:col>25</xdr:col>
      <xdr:colOff>1151771</xdr:colOff>
      <xdr:row>164</xdr:row>
      <xdr:rowOff>103755</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13258800" y="24774525"/>
          <a:ext cx="6028571" cy="8161905"/>
        </a:xfrm>
        <a:prstGeom prst="rect">
          <a:avLst/>
        </a:prstGeom>
      </xdr:spPr>
    </xdr:pic>
    <xdr:clientData/>
  </xdr:twoCellAnchor>
  <xdr:twoCellAnchor editAs="oneCell">
    <xdr:from>
      <xdr:col>9</xdr:col>
      <xdr:colOff>0</xdr:colOff>
      <xdr:row>174</xdr:row>
      <xdr:rowOff>0</xdr:rowOff>
    </xdr:from>
    <xdr:to>
      <xdr:col>17</xdr:col>
      <xdr:colOff>265900</xdr:colOff>
      <xdr:row>219</xdr:row>
      <xdr:rowOff>103690</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6705600" y="34737675"/>
          <a:ext cx="6400000" cy="8676190"/>
        </a:xfrm>
        <a:prstGeom prst="rect">
          <a:avLst/>
        </a:prstGeom>
      </xdr:spPr>
    </xdr:pic>
    <xdr:clientData/>
  </xdr:twoCellAnchor>
  <xdr:twoCellAnchor editAs="oneCell">
    <xdr:from>
      <xdr:col>9</xdr:col>
      <xdr:colOff>0</xdr:colOff>
      <xdr:row>220</xdr:row>
      <xdr:rowOff>0</xdr:rowOff>
    </xdr:from>
    <xdr:to>
      <xdr:col>17</xdr:col>
      <xdr:colOff>208757</xdr:colOff>
      <xdr:row>257</xdr:row>
      <xdr:rowOff>170548</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6705600" y="43500675"/>
          <a:ext cx="6342857" cy="7219048"/>
        </a:xfrm>
        <a:prstGeom prst="rect">
          <a:avLst/>
        </a:prstGeom>
      </xdr:spPr>
    </xdr:pic>
    <xdr:clientData/>
  </xdr:twoCellAnchor>
  <xdr:twoCellAnchor editAs="oneCell">
    <xdr:from>
      <xdr:col>22</xdr:col>
      <xdr:colOff>161925</xdr:colOff>
      <xdr:row>5</xdr:row>
      <xdr:rowOff>85725</xdr:rowOff>
    </xdr:from>
    <xdr:to>
      <xdr:col>25</xdr:col>
      <xdr:colOff>409263</xdr:colOff>
      <xdr:row>8</xdr:row>
      <xdr:rowOff>180975</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5"/>
        <a:stretch>
          <a:fillRect/>
        </a:stretch>
      </xdr:blipFill>
      <xdr:spPr>
        <a:xfrm>
          <a:off x="16049625" y="1038225"/>
          <a:ext cx="2495238" cy="666750"/>
        </a:xfrm>
        <a:prstGeom prst="rect">
          <a:avLst/>
        </a:prstGeom>
      </xdr:spPr>
    </xdr:pic>
    <xdr:clientData/>
  </xdr:twoCellAnchor>
  <xdr:twoCellAnchor editAs="oneCell">
    <xdr:from>
      <xdr:col>11</xdr:col>
      <xdr:colOff>762000</xdr:colOff>
      <xdr:row>42</xdr:row>
      <xdr:rowOff>171450</xdr:rowOff>
    </xdr:from>
    <xdr:to>
      <xdr:col>20</xdr:col>
      <xdr:colOff>456481</xdr:colOff>
      <xdr:row>76</xdr:row>
      <xdr:rowOff>170573</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6"/>
        <a:stretch>
          <a:fillRect/>
        </a:stretch>
      </xdr:blipFill>
      <xdr:spPr>
        <a:xfrm>
          <a:off x="9372600" y="8648700"/>
          <a:ext cx="5752381" cy="68190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962025</xdr:colOff>
      <xdr:row>0</xdr:row>
      <xdr:rowOff>0</xdr:rowOff>
    </xdr:from>
    <xdr:to>
      <xdr:col>33</xdr:col>
      <xdr:colOff>84399</xdr:colOff>
      <xdr:row>41</xdr:row>
      <xdr:rowOff>65667</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2544425" y="0"/>
          <a:ext cx="10609524" cy="8066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542925</xdr:colOff>
      <xdr:row>4</xdr:row>
      <xdr:rowOff>133350</xdr:rowOff>
    </xdr:from>
    <xdr:to>
      <xdr:col>21</xdr:col>
      <xdr:colOff>427801</xdr:colOff>
      <xdr:row>34</xdr:row>
      <xdr:rowOff>94540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7200900" y="895350"/>
          <a:ext cx="6590476" cy="5676190"/>
        </a:xfrm>
        <a:prstGeom prst="rect">
          <a:avLst/>
        </a:prstGeom>
      </xdr:spPr>
    </xdr:pic>
    <xdr:clientData/>
  </xdr:twoCellAnchor>
  <xdr:twoCellAnchor editAs="oneCell">
    <xdr:from>
      <xdr:col>9</xdr:col>
      <xdr:colOff>400050</xdr:colOff>
      <xdr:row>0</xdr:row>
      <xdr:rowOff>0</xdr:rowOff>
    </xdr:from>
    <xdr:to>
      <xdr:col>20</xdr:col>
      <xdr:colOff>446831</xdr:colOff>
      <xdr:row>25</xdr:row>
      <xdr:rowOff>27976</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6448425" y="0"/>
          <a:ext cx="6752381" cy="4790476"/>
        </a:xfrm>
        <a:prstGeom prst="rect">
          <a:avLst/>
        </a:prstGeom>
      </xdr:spPr>
    </xdr:pic>
    <xdr:clientData/>
  </xdr:twoCellAnchor>
  <xdr:twoCellAnchor editAs="oneCell">
    <xdr:from>
      <xdr:col>9</xdr:col>
      <xdr:colOff>504825</xdr:colOff>
      <xdr:row>2</xdr:row>
      <xdr:rowOff>47625</xdr:rowOff>
    </xdr:from>
    <xdr:to>
      <xdr:col>20</xdr:col>
      <xdr:colOff>170654</xdr:colOff>
      <xdr:row>48</xdr:row>
      <xdr:rowOff>94149</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stretch>
          <a:fillRect/>
        </a:stretch>
      </xdr:blipFill>
      <xdr:spPr>
        <a:xfrm>
          <a:off x="6553200" y="428625"/>
          <a:ext cx="6371429" cy="88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428625</xdr:colOff>
      <xdr:row>12</xdr:row>
      <xdr:rowOff>47625</xdr:rowOff>
    </xdr:from>
    <xdr:to>
      <xdr:col>22</xdr:col>
      <xdr:colOff>18263</xdr:colOff>
      <xdr:row>27</xdr:row>
      <xdr:rowOff>123456</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7134225" y="2505075"/>
          <a:ext cx="6295238" cy="2952381"/>
        </a:xfrm>
        <a:prstGeom prst="rect">
          <a:avLst/>
        </a:prstGeom>
      </xdr:spPr>
    </xdr:pic>
    <xdr:clientData/>
  </xdr:twoCellAnchor>
  <xdr:twoCellAnchor editAs="oneCell">
    <xdr:from>
      <xdr:col>11</xdr:col>
      <xdr:colOff>152400</xdr:colOff>
      <xdr:row>1</xdr:row>
      <xdr:rowOff>76200</xdr:rowOff>
    </xdr:from>
    <xdr:to>
      <xdr:col>15</xdr:col>
      <xdr:colOff>209238</xdr:colOff>
      <xdr:row>3</xdr:row>
      <xdr:rowOff>323769</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6858000" y="266700"/>
          <a:ext cx="2495238" cy="6476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314325</xdr:colOff>
      <xdr:row>4</xdr:row>
      <xdr:rowOff>76200</xdr:rowOff>
    </xdr:from>
    <xdr:to>
      <xdr:col>29</xdr:col>
      <xdr:colOff>17639</xdr:colOff>
      <xdr:row>29</xdr:row>
      <xdr:rowOff>18462</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6562725" y="838200"/>
          <a:ext cx="11285714" cy="47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7.5703125" bestFit="1" customWidth="1"/>
    <col min="2" max="2" width="31.28515625" bestFit="1" customWidth="1"/>
  </cols>
  <sheetData>
    <row r="1" spans="1:2" x14ac:dyDescent="0.25">
      <c r="A1" s="7" t="s">
        <v>29</v>
      </c>
      <c r="B1" s="7" t="s">
        <v>30</v>
      </c>
    </row>
    <row r="2" spans="1:2" x14ac:dyDescent="0.25">
      <c r="A2" s="8" t="s">
        <v>31</v>
      </c>
      <c r="B2" s="1" t="s">
        <v>589</v>
      </c>
    </row>
    <row r="3" spans="1:2" x14ac:dyDescent="0.25">
      <c r="A3" s="8" t="s">
        <v>32</v>
      </c>
      <c r="B3" s="1" t="s">
        <v>94</v>
      </c>
    </row>
    <row r="4" spans="1:2" x14ac:dyDescent="0.25">
      <c r="A4" s="8" t="s">
        <v>33</v>
      </c>
      <c r="B4" s="1" t="s">
        <v>231</v>
      </c>
    </row>
    <row r="5" spans="1:2" x14ac:dyDescent="0.25">
      <c r="A5" s="8" t="s">
        <v>34</v>
      </c>
      <c r="B5" s="1" t="s">
        <v>232</v>
      </c>
    </row>
    <row r="6" spans="1:2" x14ac:dyDescent="0.25">
      <c r="A6" s="8" t="s">
        <v>58</v>
      </c>
      <c r="B6" s="1" t="s">
        <v>76</v>
      </c>
    </row>
    <row r="7" spans="1:2" x14ac:dyDescent="0.25">
      <c r="A7" s="8" t="s">
        <v>60</v>
      </c>
      <c r="B7" s="1" t="s">
        <v>535</v>
      </c>
    </row>
    <row r="8" spans="1:2" x14ac:dyDescent="0.25">
      <c r="A8" s="8" t="s">
        <v>61</v>
      </c>
      <c r="B8" s="1" t="s">
        <v>77</v>
      </c>
    </row>
    <row r="9" spans="1:2" x14ac:dyDescent="0.25">
      <c r="A9" s="8" t="s">
        <v>62</v>
      </c>
      <c r="B9" s="1" t="s">
        <v>52</v>
      </c>
    </row>
    <row r="10" spans="1:2" x14ac:dyDescent="0.25">
      <c r="A10" s="8" t="s">
        <v>63</v>
      </c>
      <c r="B10" s="1" t="s">
        <v>56</v>
      </c>
    </row>
    <row r="11" spans="1:2" x14ac:dyDescent="0.25">
      <c r="A11" s="8" t="s">
        <v>64</v>
      </c>
      <c r="B11" s="1" t="s">
        <v>57</v>
      </c>
    </row>
    <row r="12" spans="1:2" x14ac:dyDescent="0.25">
      <c r="A12" s="8" t="s">
        <v>65</v>
      </c>
      <c r="B12" s="1" t="s">
        <v>300</v>
      </c>
    </row>
    <row r="13" spans="1:2" x14ac:dyDescent="0.25">
      <c r="A13" s="8" t="s">
        <v>235</v>
      </c>
      <c r="B13" s="1" t="s">
        <v>233</v>
      </c>
    </row>
    <row r="14" spans="1:2" x14ac:dyDescent="0.25">
      <c r="A14" s="8" t="s">
        <v>237</v>
      </c>
      <c r="B14" s="1" t="s">
        <v>59</v>
      </c>
    </row>
    <row r="15" spans="1:2" x14ac:dyDescent="0.25">
      <c r="A15" s="8" t="s">
        <v>238</v>
      </c>
      <c r="B15" s="1" t="s">
        <v>234</v>
      </c>
    </row>
    <row r="16" spans="1:2" x14ac:dyDescent="0.25">
      <c r="A16" s="8" t="s">
        <v>239</v>
      </c>
      <c r="B16" s="1" t="s">
        <v>541</v>
      </c>
    </row>
    <row r="17" spans="1:2" x14ac:dyDescent="0.25">
      <c r="A17" s="8" t="s">
        <v>240</v>
      </c>
      <c r="B17" s="1" t="s">
        <v>475</v>
      </c>
    </row>
    <row r="18" spans="1:2" x14ac:dyDescent="0.25">
      <c r="A18" s="8" t="s">
        <v>270</v>
      </c>
      <c r="B18" s="1" t="s">
        <v>476</v>
      </c>
    </row>
    <row r="19" spans="1:2" x14ac:dyDescent="0.25">
      <c r="A19" s="8" t="s">
        <v>272</v>
      </c>
      <c r="B19" s="1" t="s">
        <v>236</v>
      </c>
    </row>
    <row r="20" spans="1:2" x14ac:dyDescent="0.25">
      <c r="A20" s="8" t="s">
        <v>273</v>
      </c>
      <c r="B20" s="1" t="s">
        <v>477</v>
      </c>
    </row>
    <row r="21" spans="1:2" x14ac:dyDescent="0.25">
      <c r="A21" s="8" t="s">
        <v>274</v>
      </c>
      <c r="B21" s="1" t="s">
        <v>478</v>
      </c>
    </row>
    <row r="22" spans="1:2" x14ac:dyDescent="0.25">
      <c r="A22" s="8" t="s">
        <v>482</v>
      </c>
      <c r="B22" s="1" t="s">
        <v>479</v>
      </c>
    </row>
    <row r="23" spans="1:2" x14ac:dyDescent="0.25">
      <c r="A23" s="8" t="s">
        <v>484</v>
      </c>
      <c r="B23" s="1" t="s">
        <v>280</v>
      </c>
    </row>
    <row r="24" spans="1:2" x14ac:dyDescent="0.25">
      <c r="A24" s="8" t="s">
        <v>485</v>
      </c>
      <c r="B24" s="1" t="s">
        <v>480</v>
      </c>
    </row>
    <row r="25" spans="1:2" x14ac:dyDescent="0.25">
      <c r="A25" s="8" t="s">
        <v>487</v>
      </c>
      <c r="B25" s="1" t="s">
        <v>481</v>
      </c>
    </row>
    <row r="26" spans="1:2" x14ac:dyDescent="0.25">
      <c r="A26" s="8" t="s">
        <v>489</v>
      </c>
      <c r="B26" s="1" t="s">
        <v>483</v>
      </c>
    </row>
    <row r="27" spans="1:2" x14ac:dyDescent="0.25">
      <c r="A27" s="8" t="s">
        <v>491</v>
      </c>
      <c r="B27" s="1" t="s">
        <v>271</v>
      </c>
    </row>
    <row r="28" spans="1:2" x14ac:dyDescent="0.25">
      <c r="A28" s="8" t="s">
        <v>492</v>
      </c>
      <c r="B28" s="1" t="s">
        <v>486</v>
      </c>
    </row>
    <row r="29" spans="1:2" x14ac:dyDescent="0.25">
      <c r="A29" s="8" t="s">
        <v>493</v>
      </c>
      <c r="B29" s="1" t="s">
        <v>488</v>
      </c>
    </row>
    <row r="30" spans="1:2" x14ac:dyDescent="0.25">
      <c r="A30" s="8" t="s">
        <v>536</v>
      </c>
      <c r="B30" s="1" t="s">
        <v>490</v>
      </c>
    </row>
    <row r="31" spans="1:2" x14ac:dyDescent="0.25">
      <c r="A31" s="8" t="s">
        <v>542</v>
      </c>
      <c r="B31" s="1" t="s">
        <v>286</v>
      </c>
    </row>
    <row r="32" spans="1:2" x14ac:dyDescent="0.25">
      <c r="A32" s="8" t="s">
        <v>590</v>
      </c>
      <c r="B32" s="1" t="s">
        <v>99</v>
      </c>
    </row>
  </sheetData>
  <hyperlinks>
    <hyperlink ref="B2" location="'NotesForYimeng'!A1" display="NotesForYimeng" xr:uid="{00000000-0004-0000-0000-000000000000}"/>
    <hyperlink ref="B3" location="'Issues'!A1" display="Issues" xr:uid="{00000000-0004-0000-0000-000001000000}"/>
    <hyperlink ref="B4" location="'StepsAndLinks'!A1" display="StepsAndLinks" xr:uid="{00000000-0004-0000-0000-000002000000}"/>
    <hyperlink ref="B5" location="'PlanNames'!A1" display="PlanNames" xr:uid="{00000000-0004-0000-0000-000003000000}"/>
    <hyperlink ref="B6" location="'singleValues'!A1" display="singleValues" xr:uid="{00000000-0004-0000-0000-000004000000}"/>
    <hyperlink ref="B7" location="'single_calculations'!A1" display="single_calculations" xr:uid="{00000000-0004-0000-0000-000005000000}"/>
    <hyperlink ref="B8" location="'singleValuesScreenshots'!A1" display="singleValuesScreenshots" xr:uid="{00000000-0004-0000-0000-000006000000}"/>
    <hyperlink ref="B9" location="'erc_rule'!A1" display="erc_rule" xr:uid="{00000000-0004-0000-0000-000007000000}"/>
    <hyperlink ref="B10" location="'SummaryAssumptions'!A1" display="SummaryAssumptions" xr:uid="{00000000-0004-0000-0000-000008000000}"/>
    <hyperlink ref="B11" location="'ActivesSched'!A1" display="ActivesSched" xr:uid="{00000000-0004-0000-0000-000009000000}"/>
    <hyperlink ref="B12" location="'SalarySched_byAgeGrp'!A1" display="SalarySched_byAgeGrp" xr:uid="{00000000-0004-0000-0000-00000A000000}"/>
    <hyperlink ref="B13" location="'Actives_raw'!A1" display="Actives_raw" xr:uid="{00000000-0004-0000-0000-00000B000000}"/>
    <hyperlink ref="B14" location="'RetireesSched'!A1" display="RetireesSched" xr:uid="{00000000-0004-0000-0000-00000C000000}"/>
    <hyperlink ref="B15" location="'Retirees_raw'!A1" display="Retirees_raw" xr:uid="{00000000-0004-0000-0000-00000D000000}"/>
    <hyperlink ref="B16" location="'Retirees_raw_old'!A1" display="Retirees_raw_old" xr:uid="{00000000-0004-0000-0000-00000E000000}"/>
    <hyperlink ref="B17" location="'SalaryGrowthSched_SingleCol'!A1" display="SalaryGrowthSched_SingleCol" xr:uid="{00000000-0004-0000-0000-00000F000000}"/>
    <hyperlink ref="B18" location="'SalaryGrowthSched_Matrix'!A1" display="SalaryGrowthSched_Matrix" xr:uid="{00000000-0004-0000-0000-000010000000}"/>
    <hyperlink ref="B19" location="'SalaryGrowth_raw'!A1" display="SalaryGrowth_raw" xr:uid="{00000000-0004-0000-0000-000011000000}"/>
    <hyperlink ref="B20" location="'TermRatesSched_SingleCol'!A1" display="TermRatesSched_SingleCol" xr:uid="{00000000-0004-0000-0000-000012000000}"/>
    <hyperlink ref="B21" location="'TermRatesSched_LowYOS'!A1" display="TermRatesSched_LowYOS" xr:uid="{00000000-0004-0000-0000-000013000000}"/>
    <hyperlink ref="B22" location="'TermRatesSched_Matrix'!A1" display="TermRatesSched_Matrix" xr:uid="{00000000-0004-0000-0000-000014000000}"/>
    <hyperlink ref="B23" location="'TermRates_raw'!A1" display="TermRates_raw" xr:uid="{00000000-0004-0000-0000-000015000000}"/>
    <hyperlink ref="B24" location="'RetirementRatesSched_SingleCol'!A1" display="RetirementRatesSched_SingleCol" xr:uid="{00000000-0004-0000-0000-000016000000}"/>
    <hyperlink ref="B25" location="'RetirementRatesSched_LowYOS'!A1" display="RetirementRatesSched_LowYOS" xr:uid="{00000000-0004-0000-0000-000017000000}"/>
    <hyperlink ref="B26" location="'RetirementRatesSched_Matrix'!A1" display="RetirementRatesSched_Matrix" xr:uid="{00000000-0004-0000-0000-000018000000}"/>
    <hyperlink ref="B27" location="'RetirementRates_raw'!A1" display="RetirementRates_raw" xr:uid="{00000000-0004-0000-0000-000019000000}"/>
    <hyperlink ref="B28" location="'DisbRatesSched_SingleCol'!A1" display="DisbRatesSched_SingleCol" xr:uid="{00000000-0004-0000-0000-00001A000000}"/>
    <hyperlink ref="B29" location="'DisbRatesSched_LowYOS'!A1" display="DisbRatesSched_LowYOS" xr:uid="{00000000-0004-0000-0000-00001B000000}"/>
    <hyperlink ref="B30" location="'DisbRatesSched_Matrix'!A1" display="DisbRatesSched_Matrix" xr:uid="{00000000-0004-0000-0000-00001C000000}"/>
    <hyperlink ref="B31" location="'DisbRatesByAge_raw'!A1" display="DisbRatesByAge_raw" xr:uid="{00000000-0004-0000-0000-00001D000000}"/>
    <hyperlink ref="B32" location="'MortalityInfo'!A1" display="MortalityInfo" xr:uid="{00000000-0004-0000-0000-00001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row r="1" spans="1:1" x14ac:dyDescent="0.25">
      <c r="A1" s="1" t="s">
        <v>0</v>
      </c>
    </row>
  </sheetData>
  <hyperlinks>
    <hyperlink ref="A1" location="TOC!A1" display="TOC"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94"/>
  <sheetViews>
    <sheetView topLeftCell="A4" workbookViewId="0">
      <selection activeCell="E12" sqref="E12:K40"/>
    </sheetView>
  </sheetViews>
  <sheetFormatPr defaultRowHeight="15" x14ac:dyDescent="0.25"/>
  <cols>
    <col min="1" max="16384" width="9.140625" style="10"/>
  </cols>
  <sheetData>
    <row r="1" spans="1:16" x14ac:dyDescent="0.25">
      <c r="A1" s="9" t="s">
        <v>0</v>
      </c>
    </row>
    <row r="2" spans="1:16" x14ac:dyDescent="0.25">
      <c r="A2" s="11" t="s">
        <v>35</v>
      </c>
      <c r="B2" s="12" t="s">
        <v>605</v>
      </c>
      <c r="C2" s="33" t="s">
        <v>264</v>
      </c>
    </row>
    <row r="3" spans="1:16" x14ac:dyDescent="0.25">
      <c r="A3" s="11" t="s">
        <v>37</v>
      </c>
      <c r="B3" s="12" t="s">
        <v>606</v>
      </c>
      <c r="C3" s="33" t="s">
        <v>265</v>
      </c>
    </row>
    <row r="4" spans="1:16" x14ac:dyDescent="0.25">
      <c r="A4" s="33" t="s">
        <v>281</v>
      </c>
    </row>
    <row r="5" spans="1:16" x14ac:dyDescent="0.25">
      <c r="A5" s="33" t="s">
        <v>505</v>
      </c>
    </row>
    <row r="6" spans="1:16" customFormat="1" x14ac:dyDescent="0.25"/>
    <row r="7" spans="1:16" x14ac:dyDescent="0.25">
      <c r="E7" t="s">
        <v>126</v>
      </c>
      <c r="F7"/>
      <c r="G7"/>
      <c r="H7"/>
      <c r="I7"/>
      <c r="J7"/>
      <c r="K7"/>
      <c r="L7"/>
      <c r="M7"/>
      <c r="N7"/>
      <c r="O7"/>
      <c r="P7"/>
    </row>
    <row r="8" spans="1:16" x14ac:dyDescent="0.25">
      <c r="A8"/>
      <c r="D8" s="33"/>
      <c r="E8" t="s">
        <v>356</v>
      </c>
      <c r="F8" t="s">
        <v>357</v>
      </c>
      <c r="G8" t="s">
        <v>358</v>
      </c>
      <c r="H8" t="s">
        <v>359</v>
      </c>
      <c r="I8" t="s">
        <v>263</v>
      </c>
      <c r="J8" t="s">
        <v>258</v>
      </c>
      <c r="K8" t="s">
        <v>360</v>
      </c>
      <c r="L8"/>
      <c r="M8"/>
      <c r="N8"/>
      <c r="O8"/>
      <c r="P8"/>
    </row>
    <row r="9" spans="1:16" x14ac:dyDescent="0.25">
      <c r="A9"/>
      <c r="D9" s="33" t="s">
        <v>244</v>
      </c>
      <c r="E9" t="s">
        <v>245</v>
      </c>
      <c r="F9" t="s">
        <v>247</v>
      </c>
      <c r="G9" t="s">
        <v>248</v>
      </c>
      <c r="H9" t="s">
        <v>249</v>
      </c>
      <c r="I9" t="s">
        <v>250</v>
      </c>
      <c r="J9" t="s">
        <v>251</v>
      </c>
      <c r="K9" t="s">
        <v>252</v>
      </c>
      <c r="L9"/>
      <c r="M9"/>
      <c r="N9"/>
      <c r="O9"/>
      <c r="P9"/>
    </row>
    <row r="10" spans="1:16" x14ac:dyDescent="0.25">
      <c r="B10" s="41" t="s">
        <v>38</v>
      </c>
      <c r="C10" s="33" t="s">
        <v>39</v>
      </c>
      <c r="D10" s="33" t="s">
        <v>40</v>
      </c>
      <c r="E10" s="10">
        <v>2</v>
      </c>
      <c r="F10" s="10">
        <v>7</v>
      </c>
      <c r="G10" s="10">
        <v>12</v>
      </c>
      <c r="H10" s="10">
        <v>17</v>
      </c>
      <c r="I10" s="10">
        <v>22</v>
      </c>
      <c r="J10" s="10">
        <v>27</v>
      </c>
      <c r="K10" s="10">
        <v>32</v>
      </c>
    </row>
    <row r="11" spans="1:16" x14ac:dyDescent="0.25">
      <c r="A11" t="s">
        <v>104</v>
      </c>
      <c r="B11" s="33" t="s">
        <v>41</v>
      </c>
      <c r="E11" t="s">
        <v>245</v>
      </c>
      <c r="F11" t="s">
        <v>247</v>
      </c>
      <c r="G11" t="s">
        <v>248</v>
      </c>
      <c r="H11" t="s">
        <v>249</v>
      </c>
      <c r="I11" t="s">
        <v>250</v>
      </c>
      <c r="J11" t="s">
        <v>251</v>
      </c>
      <c r="K11" t="s">
        <v>252</v>
      </c>
      <c r="L11"/>
      <c r="M11"/>
      <c r="N11"/>
      <c r="O11"/>
      <c r="P11"/>
    </row>
    <row r="12" spans="1:16" x14ac:dyDescent="0.25">
      <c r="A12" t="s">
        <v>359</v>
      </c>
      <c r="B12" s="10" t="s">
        <v>42</v>
      </c>
      <c r="C12" s="10">
        <v>18</v>
      </c>
      <c r="D12" s="33" t="s">
        <v>359</v>
      </c>
      <c r="E12" s="201">
        <v>130</v>
      </c>
      <c r="F12" s="201">
        <v>0</v>
      </c>
      <c r="G12" s="201">
        <v>0</v>
      </c>
      <c r="H12" s="201">
        <v>0</v>
      </c>
      <c r="I12" s="201">
        <v>0</v>
      </c>
      <c r="J12" s="201">
        <v>0</v>
      </c>
      <c r="K12" s="201">
        <v>0</v>
      </c>
      <c r="L12" s="30"/>
      <c r="M12" s="30"/>
      <c r="N12" s="30"/>
      <c r="O12" s="30"/>
      <c r="P12" s="30"/>
    </row>
    <row r="13" spans="1:16" x14ac:dyDescent="0.25">
      <c r="A13" t="s">
        <v>263</v>
      </c>
      <c r="B13" s="10" t="s">
        <v>42</v>
      </c>
      <c r="C13" s="10">
        <v>22</v>
      </c>
      <c r="D13" s="33" t="s">
        <v>263</v>
      </c>
      <c r="E13" s="201">
        <v>5635</v>
      </c>
      <c r="F13" s="201">
        <v>18</v>
      </c>
      <c r="G13" s="201">
        <v>0</v>
      </c>
      <c r="H13" s="201">
        <v>0</v>
      </c>
      <c r="I13" s="201">
        <v>0</v>
      </c>
      <c r="J13" s="201">
        <v>0</v>
      </c>
      <c r="K13" s="201">
        <v>0</v>
      </c>
      <c r="L13" s="30"/>
      <c r="M13" s="30"/>
      <c r="N13" s="30"/>
      <c r="O13" s="30"/>
      <c r="P13" s="30"/>
    </row>
    <row r="14" spans="1:16" x14ac:dyDescent="0.25">
      <c r="A14" t="s">
        <v>258</v>
      </c>
      <c r="B14" s="10" t="s">
        <v>42</v>
      </c>
      <c r="C14" s="10">
        <v>27</v>
      </c>
      <c r="D14" s="10" t="s">
        <v>258</v>
      </c>
      <c r="E14" s="201">
        <v>19600</v>
      </c>
      <c r="F14" s="201">
        <v>2272</v>
      </c>
      <c r="G14" s="201">
        <v>18</v>
      </c>
      <c r="H14" s="201">
        <v>0</v>
      </c>
      <c r="I14" s="201">
        <v>0</v>
      </c>
      <c r="J14" s="201">
        <v>0</v>
      </c>
      <c r="K14" s="201">
        <v>0</v>
      </c>
      <c r="L14" s="30"/>
      <c r="M14" s="30"/>
      <c r="N14" s="30"/>
      <c r="O14" s="30"/>
      <c r="P14" s="30"/>
    </row>
    <row r="15" spans="1:16" x14ac:dyDescent="0.25">
      <c r="A15" t="s">
        <v>259</v>
      </c>
      <c r="B15" s="10" t="s">
        <v>42</v>
      </c>
      <c r="C15" s="10">
        <v>32</v>
      </c>
      <c r="D15" s="10" t="s">
        <v>259</v>
      </c>
      <c r="E15" s="201">
        <v>14253</v>
      </c>
      <c r="F15" s="201">
        <v>10956</v>
      </c>
      <c r="G15" s="201">
        <v>2010</v>
      </c>
      <c r="H15" s="201">
        <v>32</v>
      </c>
      <c r="I15" s="201">
        <v>0</v>
      </c>
      <c r="J15" s="201">
        <v>0</v>
      </c>
      <c r="K15" s="201">
        <v>0</v>
      </c>
      <c r="L15" s="30"/>
      <c r="M15" s="30"/>
      <c r="N15" s="30"/>
      <c r="O15" s="30"/>
      <c r="P15" s="30"/>
    </row>
    <row r="16" spans="1:16" x14ac:dyDescent="0.25">
      <c r="A16" t="s">
        <v>260</v>
      </c>
      <c r="B16" s="10" t="s">
        <v>42</v>
      </c>
      <c r="C16" s="10">
        <v>37</v>
      </c>
      <c r="D16" s="10" t="s">
        <v>260</v>
      </c>
      <c r="E16" s="201">
        <v>10902</v>
      </c>
      <c r="F16" s="201">
        <v>7743</v>
      </c>
      <c r="G16" s="201">
        <v>9790</v>
      </c>
      <c r="H16" s="201">
        <v>2386</v>
      </c>
      <c r="I16" s="201">
        <v>16</v>
      </c>
      <c r="J16" s="201">
        <v>0</v>
      </c>
      <c r="K16" s="201">
        <v>0</v>
      </c>
      <c r="L16" s="30"/>
      <c r="M16" s="30"/>
      <c r="N16" s="30"/>
      <c r="O16" s="30"/>
      <c r="P16" s="30"/>
    </row>
    <row r="17" spans="1:20" x14ac:dyDescent="0.25">
      <c r="A17" t="s">
        <v>261</v>
      </c>
      <c r="B17" s="10" t="s">
        <v>42</v>
      </c>
      <c r="C17" s="10">
        <v>42</v>
      </c>
      <c r="D17" s="10" t="s">
        <v>261</v>
      </c>
      <c r="E17" s="201">
        <v>8467</v>
      </c>
      <c r="F17" s="201">
        <v>5564</v>
      </c>
      <c r="G17" s="201">
        <v>6148</v>
      </c>
      <c r="H17" s="201">
        <v>9592</v>
      </c>
      <c r="I17" s="201">
        <v>1330</v>
      </c>
      <c r="J17" s="201">
        <v>7</v>
      </c>
      <c r="K17" s="201">
        <v>0</v>
      </c>
      <c r="L17" s="30"/>
      <c r="M17" s="30"/>
      <c r="N17" s="30"/>
      <c r="O17" s="30"/>
      <c r="P17" s="30"/>
    </row>
    <row r="18" spans="1:20" x14ac:dyDescent="0.25">
      <c r="A18" t="s">
        <v>262</v>
      </c>
      <c r="B18" s="10" t="s">
        <v>42</v>
      </c>
      <c r="C18" s="10">
        <v>47</v>
      </c>
      <c r="D18" s="10" t="s">
        <v>262</v>
      </c>
      <c r="E18" s="201">
        <v>7927</v>
      </c>
      <c r="F18" s="201">
        <v>5558</v>
      </c>
      <c r="G18" s="201">
        <v>5332</v>
      </c>
      <c r="H18" s="201">
        <v>7725</v>
      </c>
      <c r="I18" s="201">
        <v>7741</v>
      </c>
      <c r="J18" s="201">
        <v>1542</v>
      </c>
      <c r="K18" s="201">
        <v>23</v>
      </c>
      <c r="L18" s="30"/>
      <c r="M18" s="30"/>
      <c r="N18" s="30"/>
      <c r="O18" s="30"/>
      <c r="P18" s="30"/>
    </row>
    <row r="19" spans="1:20" x14ac:dyDescent="0.25">
      <c r="A19" t="s">
        <v>46</v>
      </c>
      <c r="B19" s="10" t="s">
        <v>42</v>
      </c>
      <c r="C19" s="10">
        <v>52</v>
      </c>
      <c r="D19" s="10" t="s">
        <v>46</v>
      </c>
      <c r="E19" s="201">
        <v>6631</v>
      </c>
      <c r="F19" s="201">
        <v>5213</v>
      </c>
      <c r="G19" s="201">
        <v>5244</v>
      </c>
      <c r="H19" s="201">
        <v>6434</v>
      </c>
      <c r="I19" s="201">
        <v>5708</v>
      </c>
      <c r="J19" s="201">
        <v>6596</v>
      </c>
      <c r="K19" s="201">
        <v>1293</v>
      </c>
      <c r="L19" s="30"/>
      <c r="M19" s="30"/>
      <c r="N19" s="30"/>
      <c r="O19" s="30"/>
      <c r="P19" s="30"/>
    </row>
    <row r="20" spans="1:20" x14ac:dyDescent="0.25">
      <c r="A20">
        <v>55</v>
      </c>
      <c r="B20" s="10" t="s">
        <v>42</v>
      </c>
      <c r="C20" s="10">
        <v>55</v>
      </c>
      <c r="D20" s="33" t="s">
        <v>603</v>
      </c>
      <c r="E20" s="201">
        <v>1224</v>
      </c>
      <c r="F20" s="201">
        <v>993</v>
      </c>
      <c r="G20" s="201">
        <v>1130</v>
      </c>
      <c r="H20" s="201">
        <v>1207</v>
      </c>
      <c r="I20" s="201">
        <v>1035</v>
      </c>
      <c r="J20" s="201">
        <v>1103</v>
      </c>
      <c r="K20" s="201">
        <v>836</v>
      </c>
      <c r="L20" s="30"/>
      <c r="M20" s="30"/>
      <c r="N20" s="30"/>
      <c r="O20" s="30"/>
      <c r="P20" s="30"/>
    </row>
    <row r="21" spans="1:20" x14ac:dyDescent="0.25">
      <c r="A21">
        <v>56</v>
      </c>
      <c r="B21" s="10" t="s">
        <v>42</v>
      </c>
      <c r="C21" s="10">
        <v>56</v>
      </c>
      <c r="D21" s="33" t="s">
        <v>604</v>
      </c>
      <c r="E21" s="201">
        <v>1159</v>
      </c>
      <c r="F21" s="201">
        <v>1004</v>
      </c>
      <c r="G21" s="201">
        <v>1057</v>
      </c>
      <c r="H21" s="201">
        <v>1274</v>
      </c>
      <c r="I21" s="201">
        <v>930</v>
      </c>
      <c r="J21" s="201">
        <v>1046</v>
      </c>
      <c r="K21" s="201">
        <v>935</v>
      </c>
      <c r="L21" s="30"/>
      <c r="M21" s="30"/>
      <c r="N21" s="30"/>
      <c r="O21" s="30"/>
      <c r="P21" s="30"/>
    </row>
    <row r="22" spans="1:20" x14ac:dyDescent="0.25">
      <c r="A22">
        <v>57</v>
      </c>
      <c r="B22" s="10" t="s">
        <v>42</v>
      </c>
      <c r="C22" s="10">
        <v>57</v>
      </c>
      <c r="D22" s="33">
        <v>57</v>
      </c>
      <c r="E22" s="201">
        <v>1065</v>
      </c>
      <c r="F22" s="201">
        <v>863</v>
      </c>
      <c r="G22" s="201">
        <v>1024</v>
      </c>
      <c r="H22" s="201">
        <v>1179</v>
      </c>
      <c r="I22" s="201">
        <v>882</v>
      </c>
      <c r="J22" s="201">
        <v>928</v>
      </c>
      <c r="K22" s="201">
        <v>926</v>
      </c>
      <c r="L22" s="30"/>
      <c r="M22" s="30"/>
      <c r="N22" s="30"/>
      <c r="O22" s="30"/>
      <c r="P22" s="30"/>
    </row>
    <row r="23" spans="1:20" x14ac:dyDescent="0.25">
      <c r="A23">
        <v>58</v>
      </c>
      <c r="B23" s="10" t="s">
        <v>42</v>
      </c>
      <c r="C23" s="10">
        <v>58</v>
      </c>
      <c r="D23" s="33">
        <v>58</v>
      </c>
      <c r="E23" s="201">
        <v>905</v>
      </c>
      <c r="F23" s="201">
        <v>846</v>
      </c>
      <c r="G23" s="201">
        <v>1000</v>
      </c>
      <c r="H23" s="201">
        <v>1185</v>
      </c>
      <c r="I23" s="201">
        <v>807</v>
      </c>
      <c r="J23" s="201">
        <v>884</v>
      </c>
      <c r="K23" s="201">
        <v>869</v>
      </c>
      <c r="L23" s="30"/>
      <c r="M23" s="30"/>
      <c r="N23" s="30"/>
      <c r="O23" s="30"/>
      <c r="P23" s="30"/>
    </row>
    <row r="24" spans="1:20" x14ac:dyDescent="0.25">
      <c r="A24">
        <v>59</v>
      </c>
      <c r="B24" s="10" t="s">
        <v>42</v>
      </c>
      <c r="C24" s="10">
        <v>59</v>
      </c>
      <c r="D24" s="33">
        <v>59</v>
      </c>
      <c r="E24" s="201">
        <v>938</v>
      </c>
      <c r="F24" s="201">
        <v>731</v>
      </c>
      <c r="G24" s="201">
        <v>917</v>
      </c>
      <c r="H24" s="201">
        <v>1107</v>
      </c>
      <c r="I24" s="201">
        <v>733</v>
      </c>
      <c r="J24" s="201">
        <v>736</v>
      </c>
      <c r="K24" s="201">
        <v>798</v>
      </c>
      <c r="L24" s="30"/>
      <c r="M24" s="30" t="s">
        <v>47</v>
      </c>
      <c r="N24" s="30">
        <f>SUM(E20:E24)</f>
        <v>5291</v>
      </c>
      <c r="O24" s="30">
        <f t="shared" ref="O24:T24" si="0">SUM(F20:F24)</f>
        <v>4437</v>
      </c>
      <c r="P24" s="30">
        <f t="shared" si="0"/>
        <v>5128</v>
      </c>
      <c r="Q24" s="30">
        <f t="shared" si="0"/>
        <v>5952</v>
      </c>
      <c r="R24" s="30">
        <f t="shared" si="0"/>
        <v>4387</v>
      </c>
      <c r="S24" s="30">
        <f t="shared" si="0"/>
        <v>4697</v>
      </c>
      <c r="T24" s="30">
        <f t="shared" si="0"/>
        <v>4364</v>
      </c>
    </row>
    <row r="25" spans="1:20" x14ac:dyDescent="0.25">
      <c r="A25">
        <v>60</v>
      </c>
      <c r="B25" s="10" t="s">
        <v>42</v>
      </c>
      <c r="C25" s="10">
        <v>60</v>
      </c>
      <c r="D25" s="10">
        <v>60</v>
      </c>
      <c r="E25" s="201">
        <v>826</v>
      </c>
      <c r="F25" s="201">
        <v>742</v>
      </c>
      <c r="G25" s="201">
        <v>777</v>
      </c>
      <c r="H25" s="201">
        <v>967</v>
      </c>
      <c r="I25" s="201">
        <v>714</v>
      </c>
      <c r="J25" s="201">
        <v>655</v>
      </c>
      <c r="K25" s="201">
        <v>777</v>
      </c>
      <c r="L25" s="30"/>
      <c r="M25" s="30"/>
      <c r="N25" s="30"/>
      <c r="O25" s="30"/>
      <c r="P25" s="30"/>
    </row>
    <row r="26" spans="1:20" x14ac:dyDescent="0.25">
      <c r="A26">
        <v>61</v>
      </c>
      <c r="B26" s="10" t="s">
        <v>42</v>
      </c>
      <c r="C26" s="10">
        <v>61</v>
      </c>
      <c r="D26" s="10">
        <v>61</v>
      </c>
      <c r="E26" s="201">
        <v>747</v>
      </c>
      <c r="F26" s="201">
        <v>562</v>
      </c>
      <c r="G26" s="201">
        <v>712</v>
      </c>
      <c r="H26" s="201">
        <v>840</v>
      </c>
      <c r="I26" s="201">
        <v>598</v>
      </c>
      <c r="J26" s="201">
        <v>535</v>
      </c>
      <c r="K26" s="201">
        <v>676</v>
      </c>
      <c r="L26" s="30"/>
      <c r="M26" s="30"/>
      <c r="N26" s="30"/>
      <c r="O26" s="30"/>
      <c r="P26" s="30"/>
    </row>
    <row r="27" spans="1:20" x14ac:dyDescent="0.25">
      <c r="A27">
        <v>62</v>
      </c>
      <c r="B27" s="10" t="s">
        <v>42</v>
      </c>
      <c r="C27" s="10">
        <v>62</v>
      </c>
      <c r="D27" s="10">
        <v>62</v>
      </c>
      <c r="E27" s="201">
        <v>611</v>
      </c>
      <c r="F27" s="201">
        <v>525</v>
      </c>
      <c r="G27" s="201">
        <v>633</v>
      </c>
      <c r="H27" s="201">
        <v>776</v>
      </c>
      <c r="I27" s="201">
        <v>595</v>
      </c>
      <c r="J27" s="201">
        <v>463</v>
      </c>
      <c r="K27" s="201">
        <v>596</v>
      </c>
      <c r="L27" s="30"/>
      <c r="M27" s="30"/>
      <c r="N27" s="30"/>
      <c r="O27" s="30"/>
      <c r="P27" s="30"/>
    </row>
    <row r="28" spans="1:20" x14ac:dyDescent="0.25">
      <c r="A28">
        <v>63</v>
      </c>
      <c r="B28" s="10" t="s">
        <v>42</v>
      </c>
      <c r="C28" s="10">
        <v>63</v>
      </c>
      <c r="D28" s="10">
        <v>63</v>
      </c>
      <c r="E28" s="201">
        <v>516</v>
      </c>
      <c r="F28" s="201">
        <v>462</v>
      </c>
      <c r="G28" s="201">
        <v>449</v>
      </c>
      <c r="H28" s="201">
        <v>601</v>
      </c>
      <c r="I28" s="201">
        <v>457</v>
      </c>
      <c r="J28" s="201">
        <v>375</v>
      </c>
      <c r="K28" s="201">
        <v>480</v>
      </c>
      <c r="L28" s="30"/>
      <c r="M28" s="30"/>
      <c r="N28" s="30"/>
      <c r="O28" s="30"/>
      <c r="P28" s="30"/>
    </row>
    <row r="29" spans="1:20" x14ac:dyDescent="0.25">
      <c r="A29">
        <v>64</v>
      </c>
      <c r="B29" s="10" t="s">
        <v>42</v>
      </c>
      <c r="C29" s="10">
        <v>64</v>
      </c>
      <c r="D29" s="10">
        <v>64</v>
      </c>
      <c r="E29" s="201">
        <v>403</v>
      </c>
      <c r="F29" s="201">
        <v>332</v>
      </c>
      <c r="G29" s="201">
        <v>415</v>
      </c>
      <c r="H29" s="201">
        <v>480</v>
      </c>
      <c r="I29" s="201">
        <v>360</v>
      </c>
      <c r="J29" s="201">
        <v>319</v>
      </c>
      <c r="K29" s="201">
        <v>375</v>
      </c>
      <c r="L29" s="30"/>
      <c r="M29" s="30" t="s">
        <v>48</v>
      </c>
      <c r="N29" s="30">
        <f>SUM(E25:E29)</f>
        <v>3103</v>
      </c>
      <c r="O29" s="30">
        <f t="shared" ref="O29" si="1">SUM(F25:F29)</f>
        <v>2623</v>
      </c>
      <c r="P29" s="30">
        <f t="shared" ref="P29" si="2">SUM(G25:G29)</f>
        <v>2986</v>
      </c>
      <c r="Q29" s="30">
        <f t="shared" ref="Q29" si="3">SUM(H25:H29)</f>
        <v>3664</v>
      </c>
      <c r="R29" s="30">
        <f t="shared" ref="R29" si="4">SUM(I25:I29)</f>
        <v>2724</v>
      </c>
      <c r="S29" s="30">
        <f t="shared" ref="S29" si="5">SUM(J25:J29)</f>
        <v>2347</v>
      </c>
      <c r="T29" s="30">
        <f t="shared" ref="T29" si="6">SUM(K25:K29)</f>
        <v>2904</v>
      </c>
    </row>
    <row r="30" spans="1:20" x14ac:dyDescent="0.25">
      <c r="A30">
        <v>65</v>
      </c>
      <c r="B30" s="10" t="s">
        <v>42</v>
      </c>
      <c r="C30" s="10">
        <v>65</v>
      </c>
      <c r="D30" s="10">
        <v>65</v>
      </c>
      <c r="E30" s="201">
        <v>338</v>
      </c>
      <c r="F30" s="201">
        <v>311</v>
      </c>
      <c r="G30" s="201">
        <v>315</v>
      </c>
      <c r="H30" s="201">
        <v>398</v>
      </c>
      <c r="I30" s="201">
        <v>258</v>
      </c>
      <c r="J30" s="201">
        <v>225</v>
      </c>
      <c r="K30" s="201">
        <v>290</v>
      </c>
      <c r="L30" s="30"/>
      <c r="M30" s="30"/>
      <c r="N30" s="30"/>
      <c r="O30" s="30"/>
      <c r="P30" s="30"/>
    </row>
    <row r="31" spans="1:20" x14ac:dyDescent="0.25">
      <c r="A31">
        <v>66</v>
      </c>
      <c r="B31" s="10" t="s">
        <v>42</v>
      </c>
      <c r="C31" s="10">
        <v>66</v>
      </c>
      <c r="D31" s="10">
        <v>66</v>
      </c>
      <c r="E31" s="201">
        <v>265</v>
      </c>
      <c r="F31" s="201">
        <v>230</v>
      </c>
      <c r="G31" s="201">
        <v>177</v>
      </c>
      <c r="H31" s="201">
        <v>237</v>
      </c>
      <c r="I31" s="201">
        <v>157</v>
      </c>
      <c r="J31" s="201">
        <v>150</v>
      </c>
      <c r="K31" s="201">
        <v>212</v>
      </c>
      <c r="L31" s="30"/>
      <c r="M31" s="30"/>
      <c r="N31" s="30"/>
      <c r="O31" s="30"/>
      <c r="P31" s="30"/>
    </row>
    <row r="32" spans="1:20" x14ac:dyDescent="0.25">
      <c r="A32">
        <v>67</v>
      </c>
      <c r="B32" s="10" t="s">
        <v>42</v>
      </c>
      <c r="C32" s="10">
        <v>67</v>
      </c>
      <c r="D32" s="10">
        <v>67</v>
      </c>
      <c r="E32" s="201">
        <v>206</v>
      </c>
      <c r="F32" s="201">
        <v>146</v>
      </c>
      <c r="G32" s="201">
        <v>157</v>
      </c>
      <c r="H32" s="201">
        <v>150</v>
      </c>
      <c r="I32" s="201">
        <v>91</v>
      </c>
      <c r="J32" s="201">
        <v>93</v>
      </c>
      <c r="K32" s="201">
        <v>134</v>
      </c>
      <c r="L32" s="30"/>
      <c r="M32" s="30"/>
      <c r="N32" s="30"/>
      <c r="O32" s="30"/>
      <c r="P32" s="30"/>
    </row>
    <row r="33" spans="1:25" x14ac:dyDescent="0.25">
      <c r="A33">
        <v>68</v>
      </c>
      <c r="B33" s="10" t="s">
        <v>42</v>
      </c>
      <c r="C33" s="10">
        <v>68</v>
      </c>
      <c r="D33" s="10">
        <v>68</v>
      </c>
      <c r="E33" s="201">
        <v>173</v>
      </c>
      <c r="F33" s="201">
        <v>101</v>
      </c>
      <c r="G33" s="201">
        <v>86</v>
      </c>
      <c r="H33" s="201">
        <v>100</v>
      </c>
      <c r="I33" s="201">
        <v>69</v>
      </c>
      <c r="J33" s="201">
        <v>55</v>
      </c>
      <c r="K33" s="201">
        <v>100</v>
      </c>
      <c r="L33" s="30"/>
      <c r="M33" s="30"/>
      <c r="N33" s="30"/>
      <c r="O33" s="30"/>
      <c r="P33" s="30"/>
    </row>
    <row r="34" spans="1:25" x14ac:dyDescent="0.25">
      <c r="A34">
        <v>69</v>
      </c>
      <c r="B34" s="10" t="s">
        <v>42</v>
      </c>
      <c r="C34" s="10">
        <v>69</v>
      </c>
      <c r="D34" s="33">
        <v>69</v>
      </c>
      <c r="E34" s="201">
        <v>169</v>
      </c>
      <c r="F34" s="201">
        <v>83</v>
      </c>
      <c r="G34" s="201">
        <v>57</v>
      </c>
      <c r="H34" s="201">
        <v>79</v>
      </c>
      <c r="I34" s="201">
        <v>45</v>
      </c>
      <c r="J34" s="201">
        <v>52</v>
      </c>
      <c r="K34" s="201">
        <v>74</v>
      </c>
      <c r="L34" s="30"/>
      <c r="M34" s="30" t="s">
        <v>49</v>
      </c>
      <c r="N34" s="30">
        <f>SUM(E30:E34)</f>
        <v>1151</v>
      </c>
      <c r="O34" s="30">
        <f t="shared" ref="O34" si="7">SUM(F30:F34)</f>
        <v>871</v>
      </c>
      <c r="P34" s="30">
        <f t="shared" ref="P34" si="8">SUM(G30:G34)</f>
        <v>792</v>
      </c>
      <c r="Q34" s="30">
        <f t="shared" ref="Q34" si="9">SUM(H30:H34)</f>
        <v>964</v>
      </c>
      <c r="R34" s="30">
        <f t="shared" ref="R34" si="10">SUM(I30:I34)</f>
        <v>620</v>
      </c>
      <c r="S34" s="30">
        <f t="shared" ref="S34" si="11">SUM(J30:J34)</f>
        <v>575</v>
      </c>
      <c r="T34" s="30">
        <f t="shared" ref="T34" si="12">SUM(K30:K34)</f>
        <v>810</v>
      </c>
    </row>
    <row r="35" spans="1:25" x14ac:dyDescent="0.25">
      <c r="A35" s="10">
        <v>70</v>
      </c>
      <c r="B35" s="10" t="s">
        <v>42</v>
      </c>
      <c r="C35" s="10">
        <v>70</v>
      </c>
      <c r="D35" s="10">
        <v>70</v>
      </c>
      <c r="E35" s="202">
        <v>147</v>
      </c>
      <c r="F35" s="202">
        <v>65</v>
      </c>
      <c r="G35" s="202">
        <v>81</v>
      </c>
      <c r="H35" s="202">
        <v>60</v>
      </c>
      <c r="I35" s="202">
        <v>54</v>
      </c>
      <c r="J35" s="202">
        <v>39</v>
      </c>
      <c r="K35" s="202">
        <v>69</v>
      </c>
    </row>
    <row r="36" spans="1:25" x14ac:dyDescent="0.25">
      <c r="A36" s="10">
        <v>71</v>
      </c>
      <c r="B36" s="10" t="s">
        <v>42</v>
      </c>
      <c r="C36" s="10">
        <v>71</v>
      </c>
      <c r="D36" s="10">
        <v>71</v>
      </c>
      <c r="E36" s="202">
        <v>80</v>
      </c>
      <c r="F36" s="202">
        <v>40</v>
      </c>
      <c r="G36" s="202">
        <v>34</v>
      </c>
      <c r="H36" s="202">
        <v>28</v>
      </c>
      <c r="I36" s="202">
        <v>23</v>
      </c>
      <c r="J36" s="202">
        <v>22</v>
      </c>
      <c r="K36" s="202">
        <v>36</v>
      </c>
      <c r="L36"/>
      <c r="M36"/>
      <c r="N36"/>
      <c r="O36"/>
      <c r="P36"/>
      <c r="Q36"/>
      <c r="R36"/>
      <c r="S36"/>
      <c r="T36"/>
      <c r="U36"/>
      <c r="V36"/>
      <c r="W36"/>
      <c r="X36"/>
      <c r="Y36"/>
    </row>
    <row r="37" spans="1:25" x14ac:dyDescent="0.25">
      <c r="A37" s="10">
        <v>72</v>
      </c>
      <c r="B37" s="10" t="s">
        <v>42</v>
      </c>
      <c r="C37" s="10">
        <v>72</v>
      </c>
      <c r="D37" s="10">
        <v>72</v>
      </c>
      <c r="E37" s="202">
        <v>75</v>
      </c>
      <c r="F37" s="202">
        <v>45</v>
      </c>
      <c r="G37" s="202">
        <v>20</v>
      </c>
      <c r="H37" s="202">
        <v>19</v>
      </c>
      <c r="I37" s="202">
        <v>15</v>
      </c>
      <c r="J37" s="202">
        <v>25</v>
      </c>
      <c r="K37" s="202">
        <v>37</v>
      </c>
      <c r="L37"/>
      <c r="M37"/>
      <c r="N37"/>
      <c r="O37"/>
      <c r="P37"/>
      <c r="Q37"/>
      <c r="R37"/>
      <c r="S37"/>
      <c r="T37"/>
      <c r="U37"/>
      <c r="V37"/>
      <c r="W37"/>
      <c r="X37"/>
      <c r="Y37"/>
    </row>
    <row r="38" spans="1:25" x14ac:dyDescent="0.25">
      <c r="A38" s="10">
        <v>73</v>
      </c>
      <c r="B38" s="10" t="s">
        <v>42</v>
      </c>
      <c r="C38" s="10">
        <v>73</v>
      </c>
      <c r="D38" s="10">
        <v>73</v>
      </c>
      <c r="E38" s="202">
        <v>74</v>
      </c>
      <c r="F38" s="202">
        <v>30</v>
      </c>
      <c r="G38" s="202">
        <v>22</v>
      </c>
      <c r="H38" s="202">
        <v>21</v>
      </c>
      <c r="I38" s="202">
        <v>12</v>
      </c>
      <c r="J38" s="202">
        <v>6</v>
      </c>
      <c r="K38" s="202">
        <v>29</v>
      </c>
      <c r="L38"/>
      <c r="M38"/>
      <c r="N38"/>
      <c r="O38"/>
      <c r="P38"/>
      <c r="Q38"/>
      <c r="R38"/>
      <c r="S38"/>
      <c r="T38"/>
      <c r="U38"/>
      <c r="V38"/>
      <c r="W38"/>
      <c r="X38"/>
      <c r="Y38"/>
    </row>
    <row r="39" spans="1:25" x14ac:dyDescent="0.25">
      <c r="A39" s="10">
        <v>74</v>
      </c>
      <c r="B39" s="10" t="s">
        <v>42</v>
      </c>
      <c r="C39" s="10">
        <v>74</v>
      </c>
      <c r="D39" s="10">
        <v>74</v>
      </c>
      <c r="E39" s="202">
        <v>61</v>
      </c>
      <c r="F39" s="202">
        <v>33</v>
      </c>
      <c r="G39" s="202">
        <v>21</v>
      </c>
      <c r="H39" s="202">
        <v>15</v>
      </c>
      <c r="I39" s="202">
        <v>16</v>
      </c>
      <c r="J39" s="202">
        <v>10</v>
      </c>
      <c r="K39" s="202">
        <v>30</v>
      </c>
      <c r="L39"/>
      <c r="M39" s="30" t="s">
        <v>577</v>
      </c>
      <c r="N39" s="30">
        <f>SUM(E35:E39)</f>
        <v>437</v>
      </c>
      <c r="O39" s="30">
        <f t="shared" ref="O39" si="13">SUM(F35:F39)</f>
        <v>213</v>
      </c>
      <c r="P39" s="30">
        <f t="shared" ref="P39" si="14">SUM(G35:G39)</f>
        <v>178</v>
      </c>
      <c r="Q39" s="30">
        <f t="shared" ref="Q39" si="15">SUM(H35:H39)</f>
        <v>143</v>
      </c>
      <c r="R39" s="30">
        <f t="shared" ref="R39" si="16">SUM(I35:I39)</f>
        <v>120</v>
      </c>
      <c r="S39" s="30">
        <f t="shared" ref="S39" si="17">SUM(J35:J39)</f>
        <v>102</v>
      </c>
      <c r="T39" s="30">
        <f t="shared" ref="T39" si="18">SUM(K35:K39)</f>
        <v>201</v>
      </c>
      <c r="U39"/>
      <c r="V39"/>
      <c r="W39"/>
      <c r="X39"/>
      <c r="Y39"/>
    </row>
    <row r="40" spans="1:25" x14ac:dyDescent="0.25">
      <c r="A40" s="10" t="s">
        <v>365</v>
      </c>
      <c r="B40" s="10" t="s">
        <v>42</v>
      </c>
      <c r="C40" s="10">
        <v>79</v>
      </c>
      <c r="D40" s="10">
        <v>79</v>
      </c>
      <c r="E40" s="202">
        <v>200</v>
      </c>
      <c r="F40" s="202">
        <v>110</v>
      </c>
      <c r="G40" s="202">
        <v>41</v>
      </c>
      <c r="H40" s="202">
        <v>32</v>
      </c>
      <c r="I40" s="202">
        <v>25</v>
      </c>
      <c r="J40" s="202">
        <v>26</v>
      </c>
      <c r="K40" s="202">
        <v>61</v>
      </c>
      <c r="L40"/>
      <c r="M40" t="s">
        <v>607</v>
      </c>
      <c r="N40" s="202">
        <v>200</v>
      </c>
      <c r="O40" s="202">
        <v>110</v>
      </c>
      <c r="P40" s="202">
        <v>41</v>
      </c>
      <c r="Q40" s="202">
        <v>32</v>
      </c>
      <c r="R40" s="202">
        <v>25</v>
      </c>
      <c r="S40" s="202">
        <v>26</v>
      </c>
      <c r="T40" s="202">
        <v>61</v>
      </c>
      <c r="U40"/>
      <c r="V40"/>
      <c r="W40"/>
      <c r="X40"/>
      <c r="Y40"/>
    </row>
    <row r="41" spans="1:25" x14ac:dyDescent="0.25">
      <c r="B41" s="33" t="s">
        <v>43</v>
      </c>
      <c r="C41" s="10">
        <v>18</v>
      </c>
      <c r="D41" s="33" t="s">
        <v>359</v>
      </c>
      <c r="E41" s="201">
        <v>0</v>
      </c>
      <c r="F41" s="201">
        <v>0</v>
      </c>
      <c r="G41" s="201">
        <v>0</v>
      </c>
      <c r="H41" s="201">
        <v>0</v>
      </c>
      <c r="I41" s="201">
        <v>0</v>
      </c>
      <c r="J41" s="201">
        <v>0</v>
      </c>
      <c r="K41" s="201">
        <v>0</v>
      </c>
      <c r="L41"/>
      <c r="M41"/>
      <c r="N41"/>
      <c r="O41"/>
      <c r="P41"/>
      <c r="Q41"/>
      <c r="R41"/>
      <c r="S41"/>
      <c r="T41"/>
      <c r="U41"/>
      <c r="V41"/>
      <c r="W41"/>
      <c r="X41"/>
      <c r="Y41"/>
    </row>
    <row r="42" spans="1:25" x14ac:dyDescent="0.25">
      <c r="B42" s="33" t="s">
        <v>43</v>
      </c>
      <c r="C42" s="10">
        <v>22</v>
      </c>
      <c r="D42" s="33" t="s">
        <v>263</v>
      </c>
      <c r="E42" s="201">
        <v>0</v>
      </c>
      <c r="F42" s="201">
        <v>0</v>
      </c>
      <c r="G42" s="201">
        <v>0</v>
      </c>
      <c r="H42" s="201">
        <v>0</v>
      </c>
      <c r="I42" s="201">
        <v>0</v>
      </c>
      <c r="J42" s="201">
        <v>0</v>
      </c>
      <c r="K42" s="201">
        <v>0</v>
      </c>
      <c r="L42"/>
      <c r="M42"/>
      <c r="N42"/>
      <c r="O42"/>
      <c r="P42"/>
      <c r="Q42"/>
      <c r="R42"/>
      <c r="S42"/>
      <c r="T42"/>
      <c r="U42"/>
      <c r="V42"/>
      <c r="W42"/>
      <c r="X42"/>
      <c r="Y42"/>
    </row>
    <row r="43" spans="1:25" x14ac:dyDescent="0.25">
      <c r="B43" s="33" t="s">
        <v>43</v>
      </c>
      <c r="C43" s="10">
        <v>27</v>
      </c>
      <c r="D43" s="10" t="s">
        <v>258</v>
      </c>
      <c r="E43" s="201">
        <v>0</v>
      </c>
      <c r="F43" s="201">
        <v>0</v>
      </c>
      <c r="G43" s="201">
        <v>0</v>
      </c>
      <c r="H43" s="201">
        <v>0</v>
      </c>
      <c r="I43" s="201">
        <v>0</v>
      </c>
      <c r="J43" s="201">
        <v>0</v>
      </c>
      <c r="K43" s="201">
        <v>0</v>
      </c>
      <c r="L43"/>
      <c r="M43" t="s">
        <v>47</v>
      </c>
      <c r="N43">
        <v>5291</v>
      </c>
      <c r="O43">
        <v>4437</v>
      </c>
      <c r="P43">
        <v>5128</v>
      </c>
      <c r="Q43">
        <v>5952</v>
      </c>
      <c r="R43">
        <v>4387</v>
      </c>
      <c r="S43">
        <v>4697</v>
      </c>
      <c r="T43">
        <v>4364</v>
      </c>
      <c r="U43"/>
      <c r="V43"/>
      <c r="W43"/>
      <c r="X43"/>
      <c r="Y43"/>
    </row>
    <row r="44" spans="1:25" x14ac:dyDescent="0.25">
      <c r="B44" s="33" t="s">
        <v>43</v>
      </c>
      <c r="C44" s="10">
        <v>32</v>
      </c>
      <c r="D44" s="10" t="s">
        <v>259</v>
      </c>
      <c r="E44" s="201">
        <v>0</v>
      </c>
      <c r="F44" s="201">
        <v>0</v>
      </c>
      <c r="G44" s="201">
        <v>0</v>
      </c>
      <c r="H44" s="201">
        <v>0</v>
      </c>
      <c r="I44" s="201">
        <v>0</v>
      </c>
      <c r="J44" s="201">
        <v>0</v>
      </c>
      <c r="K44" s="201">
        <v>0</v>
      </c>
      <c r="L44"/>
      <c r="M44" t="s">
        <v>48</v>
      </c>
      <c r="N44">
        <v>3103</v>
      </c>
      <c r="O44">
        <v>2623</v>
      </c>
      <c r="P44">
        <v>2986</v>
      </c>
      <c r="Q44">
        <v>3664</v>
      </c>
      <c r="R44">
        <v>2724</v>
      </c>
      <c r="S44">
        <v>2347</v>
      </c>
      <c r="T44">
        <v>2904</v>
      </c>
      <c r="U44"/>
      <c r="V44"/>
      <c r="W44"/>
      <c r="X44"/>
      <c r="Y44"/>
    </row>
    <row r="45" spans="1:25" x14ac:dyDescent="0.25">
      <c r="B45" s="33" t="s">
        <v>43</v>
      </c>
      <c r="C45" s="10">
        <v>37</v>
      </c>
      <c r="D45" s="10" t="s">
        <v>260</v>
      </c>
      <c r="E45" s="201">
        <v>0</v>
      </c>
      <c r="F45" s="201">
        <v>0</v>
      </c>
      <c r="G45" s="201">
        <v>0</v>
      </c>
      <c r="H45" s="201">
        <v>0</v>
      </c>
      <c r="I45" s="201">
        <v>0</v>
      </c>
      <c r="J45" s="201">
        <v>0</v>
      </c>
      <c r="K45" s="201">
        <v>0</v>
      </c>
      <c r="L45"/>
      <c r="M45" t="s">
        <v>49</v>
      </c>
      <c r="N45">
        <v>1151</v>
      </c>
      <c r="O45">
        <v>871</v>
      </c>
      <c r="P45">
        <v>792</v>
      </c>
      <c r="Q45">
        <v>964</v>
      </c>
      <c r="R45">
        <v>620</v>
      </c>
      <c r="S45">
        <v>575</v>
      </c>
      <c r="T45">
        <v>810</v>
      </c>
      <c r="U45"/>
      <c r="V45"/>
      <c r="W45"/>
      <c r="X45"/>
      <c r="Y45"/>
    </row>
    <row r="46" spans="1:25" x14ac:dyDescent="0.25">
      <c r="B46" s="33" t="s">
        <v>43</v>
      </c>
      <c r="C46" s="10">
        <v>42</v>
      </c>
      <c r="D46" s="10" t="s">
        <v>261</v>
      </c>
      <c r="E46" s="201">
        <v>0</v>
      </c>
      <c r="F46" s="201">
        <v>0</v>
      </c>
      <c r="G46" s="201">
        <v>0</v>
      </c>
      <c r="H46" s="201">
        <v>0</v>
      </c>
      <c r="I46" s="201">
        <v>0</v>
      </c>
      <c r="J46" s="201">
        <v>0</v>
      </c>
      <c r="K46" s="201">
        <v>0</v>
      </c>
      <c r="L46"/>
      <c r="M46" t="s">
        <v>577</v>
      </c>
      <c r="N46">
        <v>437</v>
      </c>
      <c r="O46">
        <v>213</v>
      </c>
      <c r="P46">
        <v>178</v>
      </c>
      <c r="Q46">
        <v>143</v>
      </c>
      <c r="R46">
        <v>120</v>
      </c>
      <c r="S46">
        <v>102</v>
      </c>
      <c r="T46">
        <v>201</v>
      </c>
      <c r="U46"/>
      <c r="V46"/>
      <c r="W46"/>
      <c r="X46"/>
      <c r="Y46"/>
    </row>
    <row r="47" spans="1:25" x14ac:dyDescent="0.25">
      <c r="B47" s="33" t="s">
        <v>43</v>
      </c>
      <c r="C47" s="10">
        <v>47</v>
      </c>
      <c r="D47" s="10" t="s">
        <v>262</v>
      </c>
      <c r="E47" s="201">
        <v>0</v>
      </c>
      <c r="F47" s="201">
        <v>0</v>
      </c>
      <c r="G47" s="201">
        <v>0</v>
      </c>
      <c r="H47" s="201">
        <v>0</v>
      </c>
      <c r="I47" s="201">
        <v>0</v>
      </c>
      <c r="J47" s="201">
        <v>0</v>
      </c>
      <c r="K47" s="201">
        <v>0</v>
      </c>
      <c r="L47"/>
      <c r="M47" t="s">
        <v>607</v>
      </c>
      <c r="N47">
        <v>200</v>
      </c>
      <c r="O47">
        <v>110</v>
      </c>
      <c r="P47">
        <v>41</v>
      </c>
      <c r="Q47">
        <v>32</v>
      </c>
      <c r="R47">
        <v>25</v>
      </c>
      <c r="S47">
        <v>26</v>
      </c>
      <c r="T47">
        <v>61</v>
      </c>
      <c r="U47"/>
      <c r="V47"/>
      <c r="W47"/>
      <c r="X47"/>
      <c r="Y47"/>
    </row>
    <row r="48" spans="1:25" x14ac:dyDescent="0.25">
      <c r="B48" s="33" t="s">
        <v>43</v>
      </c>
      <c r="C48" s="10">
        <v>52</v>
      </c>
      <c r="D48" s="10" t="s">
        <v>46</v>
      </c>
      <c r="E48" s="201">
        <v>0</v>
      </c>
      <c r="F48" s="201">
        <v>0</v>
      </c>
      <c r="G48" s="201">
        <v>0</v>
      </c>
      <c r="H48" s="201">
        <v>0</v>
      </c>
      <c r="I48" s="201">
        <v>0</v>
      </c>
      <c r="J48" s="201">
        <v>0</v>
      </c>
      <c r="K48" s="201">
        <v>0</v>
      </c>
      <c r="L48"/>
      <c r="M48"/>
      <c r="N48"/>
      <c r="O48"/>
      <c r="P48"/>
      <c r="Q48"/>
      <c r="R48"/>
      <c r="S48"/>
      <c r="T48"/>
      <c r="U48"/>
      <c r="V48"/>
      <c r="W48"/>
      <c r="X48"/>
      <c r="Y48"/>
    </row>
    <row r="49" spans="2:25" x14ac:dyDescent="0.25">
      <c r="B49" s="33" t="s">
        <v>43</v>
      </c>
      <c r="C49" s="10">
        <v>55</v>
      </c>
      <c r="D49" s="33" t="s">
        <v>603</v>
      </c>
      <c r="E49" s="201">
        <v>0</v>
      </c>
      <c r="F49" s="201">
        <v>0</v>
      </c>
      <c r="G49" s="201">
        <v>0</v>
      </c>
      <c r="H49" s="201">
        <v>0</v>
      </c>
      <c r="I49" s="201">
        <v>0</v>
      </c>
      <c r="J49" s="201">
        <v>0</v>
      </c>
      <c r="K49" s="201">
        <v>0</v>
      </c>
      <c r="L49"/>
      <c r="M49"/>
      <c r="N49"/>
      <c r="O49"/>
      <c r="P49"/>
      <c r="Q49"/>
      <c r="R49"/>
      <c r="S49"/>
      <c r="T49"/>
      <c r="U49"/>
      <c r="V49"/>
      <c r="W49"/>
      <c r="X49"/>
      <c r="Y49"/>
    </row>
    <row r="50" spans="2:25" x14ac:dyDescent="0.25">
      <c r="B50" s="33" t="s">
        <v>43</v>
      </c>
      <c r="C50" s="10">
        <v>56</v>
      </c>
      <c r="D50" s="33" t="s">
        <v>604</v>
      </c>
      <c r="E50" s="201">
        <v>0</v>
      </c>
      <c r="F50" s="201">
        <v>0</v>
      </c>
      <c r="G50" s="201">
        <v>0</v>
      </c>
      <c r="H50" s="201">
        <v>0</v>
      </c>
      <c r="I50" s="201">
        <v>0</v>
      </c>
      <c r="J50" s="201">
        <v>0</v>
      </c>
      <c r="K50" s="201">
        <v>0</v>
      </c>
      <c r="L50"/>
      <c r="M50"/>
      <c r="N50"/>
      <c r="O50"/>
      <c r="P50"/>
      <c r="Q50"/>
      <c r="R50"/>
      <c r="S50"/>
      <c r="T50"/>
      <c r="U50"/>
      <c r="V50"/>
      <c r="W50"/>
      <c r="X50"/>
      <c r="Y50"/>
    </row>
    <row r="51" spans="2:25" x14ac:dyDescent="0.25">
      <c r="B51" s="33" t="s">
        <v>43</v>
      </c>
      <c r="C51" s="10">
        <v>57</v>
      </c>
      <c r="D51" s="33">
        <v>57</v>
      </c>
      <c r="E51" s="201">
        <v>0</v>
      </c>
      <c r="F51" s="201">
        <v>0</v>
      </c>
      <c r="G51" s="201">
        <v>0</v>
      </c>
      <c r="H51" s="201">
        <v>0</v>
      </c>
      <c r="I51" s="201">
        <v>0</v>
      </c>
      <c r="J51" s="201">
        <v>0</v>
      </c>
      <c r="K51" s="201">
        <v>0</v>
      </c>
      <c r="L51"/>
      <c r="M51"/>
      <c r="N51"/>
      <c r="O51"/>
      <c r="P51"/>
      <c r="Q51"/>
      <c r="R51"/>
      <c r="S51"/>
      <c r="T51"/>
      <c r="U51"/>
      <c r="V51"/>
      <c r="W51"/>
      <c r="X51"/>
      <c r="Y51"/>
    </row>
    <row r="52" spans="2:25" x14ac:dyDescent="0.25">
      <c r="B52" s="33" t="s">
        <v>43</v>
      </c>
      <c r="C52" s="10">
        <v>58</v>
      </c>
      <c r="D52" s="33">
        <v>58</v>
      </c>
      <c r="E52" s="201">
        <v>0</v>
      </c>
      <c r="F52" s="201">
        <v>0</v>
      </c>
      <c r="G52" s="201">
        <v>0</v>
      </c>
      <c r="H52" s="201">
        <v>0</v>
      </c>
      <c r="I52" s="201">
        <v>0</v>
      </c>
      <c r="J52" s="201">
        <v>0</v>
      </c>
      <c r="K52" s="201">
        <v>0</v>
      </c>
      <c r="L52"/>
      <c r="M52"/>
      <c r="N52"/>
      <c r="O52"/>
      <c r="P52"/>
      <c r="Q52"/>
      <c r="R52"/>
      <c r="S52"/>
      <c r="T52"/>
      <c r="U52"/>
      <c r="V52"/>
      <c r="W52"/>
      <c r="X52"/>
      <c r="Y52"/>
    </row>
    <row r="53" spans="2:25" x14ac:dyDescent="0.25">
      <c r="B53" s="33" t="s">
        <v>43</v>
      </c>
      <c r="C53" s="10">
        <v>59</v>
      </c>
      <c r="D53" s="33">
        <v>59</v>
      </c>
      <c r="E53" s="201">
        <v>0</v>
      </c>
      <c r="F53" s="201">
        <v>0</v>
      </c>
      <c r="G53" s="201">
        <v>0</v>
      </c>
      <c r="H53" s="201">
        <v>0</v>
      </c>
      <c r="I53" s="201">
        <v>0</v>
      </c>
      <c r="J53" s="201">
        <v>0</v>
      </c>
      <c r="K53" s="201">
        <v>0</v>
      </c>
      <c r="L53"/>
      <c r="M53"/>
      <c r="N53"/>
      <c r="O53"/>
      <c r="P53"/>
      <c r="Q53"/>
      <c r="R53"/>
      <c r="S53"/>
      <c r="T53"/>
      <c r="U53"/>
      <c r="V53"/>
      <c r="W53"/>
      <c r="X53"/>
      <c r="Y53"/>
    </row>
    <row r="54" spans="2:25" x14ac:dyDescent="0.25">
      <c r="B54" s="33" t="s">
        <v>43</v>
      </c>
      <c r="C54" s="10">
        <v>60</v>
      </c>
      <c r="D54" s="10">
        <v>60</v>
      </c>
      <c r="E54" s="201">
        <v>0</v>
      </c>
      <c r="F54" s="201">
        <v>0</v>
      </c>
      <c r="G54" s="201">
        <v>0</v>
      </c>
      <c r="H54" s="201">
        <v>0</v>
      </c>
      <c r="I54" s="201">
        <v>0</v>
      </c>
      <c r="J54" s="201">
        <v>0</v>
      </c>
      <c r="K54" s="201">
        <v>0</v>
      </c>
      <c r="L54"/>
      <c r="M54"/>
      <c r="N54"/>
      <c r="O54"/>
      <c r="P54"/>
      <c r="Q54"/>
      <c r="R54"/>
      <c r="S54"/>
      <c r="T54"/>
      <c r="U54"/>
      <c r="V54"/>
      <c r="W54"/>
      <c r="X54"/>
      <c r="Y54"/>
    </row>
    <row r="55" spans="2:25" x14ac:dyDescent="0.25">
      <c r="B55" s="33" t="s">
        <v>43</v>
      </c>
      <c r="C55" s="10">
        <v>61</v>
      </c>
      <c r="D55" s="10">
        <v>61</v>
      </c>
      <c r="E55" s="201">
        <v>0</v>
      </c>
      <c r="F55" s="201">
        <v>0</v>
      </c>
      <c r="G55" s="201">
        <v>0</v>
      </c>
      <c r="H55" s="201">
        <v>0</v>
      </c>
      <c r="I55" s="201">
        <v>0</v>
      </c>
      <c r="J55" s="201">
        <v>0</v>
      </c>
      <c r="K55" s="201">
        <v>0</v>
      </c>
      <c r="L55"/>
      <c r="M55"/>
      <c r="N55"/>
      <c r="O55"/>
      <c r="P55"/>
      <c r="Q55"/>
      <c r="R55"/>
      <c r="S55"/>
      <c r="T55"/>
      <c r="U55"/>
      <c r="V55"/>
      <c r="W55"/>
      <c r="X55"/>
      <c r="Y55"/>
    </row>
    <row r="56" spans="2:25" x14ac:dyDescent="0.25">
      <c r="B56" s="33" t="s">
        <v>43</v>
      </c>
      <c r="C56" s="10">
        <v>62</v>
      </c>
      <c r="D56" s="10">
        <v>62</v>
      </c>
      <c r="E56" s="201">
        <v>0</v>
      </c>
      <c r="F56" s="201">
        <v>0</v>
      </c>
      <c r="G56" s="201">
        <v>0</v>
      </c>
      <c r="H56" s="201">
        <v>0</v>
      </c>
      <c r="I56" s="201">
        <v>0</v>
      </c>
      <c r="J56" s="201">
        <v>0</v>
      </c>
      <c r="K56" s="201">
        <v>0</v>
      </c>
      <c r="L56"/>
      <c r="M56"/>
      <c r="N56"/>
      <c r="O56"/>
      <c r="P56"/>
      <c r="Q56"/>
      <c r="R56"/>
      <c r="S56"/>
      <c r="T56"/>
      <c r="U56"/>
      <c r="V56"/>
      <c r="W56"/>
      <c r="X56"/>
      <c r="Y56"/>
    </row>
    <row r="57" spans="2:25" x14ac:dyDescent="0.25">
      <c r="B57" s="33" t="s">
        <v>43</v>
      </c>
      <c r="C57" s="10">
        <v>63</v>
      </c>
      <c r="D57" s="10">
        <v>63</v>
      </c>
      <c r="E57" s="201">
        <v>0</v>
      </c>
      <c r="F57" s="201">
        <v>0</v>
      </c>
      <c r="G57" s="201">
        <v>0</v>
      </c>
      <c r="H57" s="201">
        <v>0</v>
      </c>
      <c r="I57" s="201">
        <v>0</v>
      </c>
      <c r="J57" s="201">
        <v>0</v>
      </c>
      <c r="K57" s="201">
        <v>0</v>
      </c>
      <c r="L57"/>
      <c r="M57"/>
      <c r="N57"/>
      <c r="O57"/>
      <c r="P57"/>
      <c r="Q57"/>
      <c r="R57"/>
      <c r="S57"/>
      <c r="T57"/>
      <c r="U57"/>
      <c r="V57"/>
      <c r="W57"/>
      <c r="X57"/>
      <c r="Y57"/>
    </row>
    <row r="58" spans="2:25" x14ac:dyDescent="0.25">
      <c r="B58" s="33" t="s">
        <v>43</v>
      </c>
      <c r="C58" s="10">
        <v>64</v>
      </c>
      <c r="D58" s="10">
        <v>64</v>
      </c>
      <c r="E58" s="201">
        <v>0</v>
      </c>
      <c r="F58" s="201">
        <v>0</v>
      </c>
      <c r="G58" s="201">
        <v>0</v>
      </c>
      <c r="H58" s="201">
        <v>0</v>
      </c>
      <c r="I58" s="201">
        <v>0</v>
      </c>
      <c r="J58" s="201">
        <v>0</v>
      </c>
      <c r="K58" s="201">
        <v>0</v>
      </c>
      <c r="L58"/>
      <c r="M58"/>
      <c r="N58"/>
      <c r="O58"/>
      <c r="P58"/>
      <c r="Q58"/>
      <c r="R58"/>
      <c r="S58"/>
      <c r="T58"/>
      <c r="U58"/>
      <c r="V58"/>
      <c r="W58"/>
      <c r="X58"/>
      <c r="Y58"/>
    </row>
    <row r="59" spans="2:25" x14ac:dyDescent="0.25">
      <c r="B59" s="33" t="s">
        <v>43</v>
      </c>
      <c r="C59" s="10">
        <v>65</v>
      </c>
      <c r="D59" s="10">
        <v>65</v>
      </c>
      <c r="E59" s="201">
        <v>0</v>
      </c>
      <c r="F59" s="201">
        <v>0</v>
      </c>
      <c r="G59" s="201">
        <v>0</v>
      </c>
      <c r="H59" s="201">
        <v>0</v>
      </c>
      <c r="I59" s="201">
        <v>0</v>
      </c>
      <c r="J59" s="201">
        <v>0</v>
      </c>
      <c r="K59" s="201">
        <v>0</v>
      </c>
      <c r="L59"/>
      <c r="M59"/>
      <c r="N59"/>
      <c r="O59"/>
      <c r="P59"/>
      <c r="Q59"/>
      <c r="R59"/>
      <c r="S59"/>
      <c r="T59"/>
      <c r="U59"/>
      <c r="V59"/>
      <c r="W59"/>
      <c r="X59"/>
      <c r="Y59"/>
    </row>
    <row r="60" spans="2:25" x14ac:dyDescent="0.25">
      <c r="B60" s="33" t="s">
        <v>43</v>
      </c>
      <c r="C60" s="10">
        <v>66</v>
      </c>
      <c r="D60" s="10">
        <v>66</v>
      </c>
      <c r="E60" s="201">
        <v>0</v>
      </c>
      <c r="F60" s="201">
        <v>0</v>
      </c>
      <c r="G60" s="201">
        <v>0</v>
      </c>
      <c r="H60" s="201">
        <v>0</v>
      </c>
      <c r="I60" s="201">
        <v>0</v>
      </c>
      <c r="J60" s="201">
        <v>0</v>
      </c>
      <c r="K60" s="201">
        <v>0</v>
      </c>
      <c r="L60"/>
      <c r="M60"/>
      <c r="N60"/>
      <c r="O60"/>
      <c r="P60"/>
      <c r="Q60"/>
      <c r="R60"/>
      <c r="S60"/>
      <c r="T60"/>
      <c r="U60"/>
      <c r="V60"/>
      <c r="W60"/>
      <c r="X60"/>
      <c r="Y60"/>
    </row>
    <row r="61" spans="2:25" x14ac:dyDescent="0.25">
      <c r="B61" s="33" t="s">
        <v>43</v>
      </c>
      <c r="C61" s="10">
        <v>67</v>
      </c>
      <c r="D61" s="10">
        <v>67</v>
      </c>
      <c r="E61" s="201">
        <v>0</v>
      </c>
      <c r="F61" s="201">
        <v>0</v>
      </c>
      <c r="G61" s="201">
        <v>0</v>
      </c>
      <c r="H61" s="201">
        <v>0</v>
      </c>
      <c r="I61" s="201">
        <v>0</v>
      </c>
      <c r="J61" s="201">
        <v>0</v>
      </c>
      <c r="K61" s="201">
        <v>0</v>
      </c>
      <c r="L61"/>
      <c r="M61"/>
      <c r="N61"/>
      <c r="O61"/>
      <c r="P61"/>
      <c r="Q61"/>
      <c r="R61"/>
      <c r="S61"/>
      <c r="T61"/>
      <c r="U61"/>
      <c r="V61"/>
      <c r="W61"/>
      <c r="X61"/>
      <c r="Y61"/>
    </row>
    <row r="62" spans="2:25" x14ac:dyDescent="0.25">
      <c r="B62" s="33" t="s">
        <v>43</v>
      </c>
      <c r="C62" s="10">
        <v>68</v>
      </c>
      <c r="D62" s="10">
        <v>68</v>
      </c>
      <c r="E62" s="201">
        <v>0</v>
      </c>
      <c r="F62" s="201">
        <v>0</v>
      </c>
      <c r="G62" s="201">
        <v>0</v>
      </c>
      <c r="H62" s="201">
        <v>0</v>
      </c>
      <c r="I62" s="201">
        <v>0</v>
      </c>
      <c r="J62" s="201">
        <v>0</v>
      </c>
      <c r="K62" s="201">
        <v>0</v>
      </c>
      <c r="L62"/>
      <c r="M62"/>
      <c r="N62"/>
      <c r="O62"/>
      <c r="P62"/>
      <c r="Q62"/>
      <c r="R62"/>
      <c r="S62"/>
      <c r="T62"/>
      <c r="U62"/>
      <c r="V62"/>
      <c r="W62"/>
      <c r="X62"/>
      <c r="Y62"/>
    </row>
    <row r="63" spans="2:25" x14ac:dyDescent="0.25">
      <c r="B63" s="33" t="s">
        <v>43</v>
      </c>
      <c r="C63" s="10">
        <v>69</v>
      </c>
      <c r="D63" s="33">
        <v>69</v>
      </c>
      <c r="E63" s="201">
        <v>0</v>
      </c>
      <c r="F63" s="201">
        <v>0</v>
      </c>
      <c r="G63" s="201">
        <v>0</v>
      </c>
      <c r="H63" s="201">
        <v>0</v>
      </c>
      <c r="I63" s="201">
        <v>0</v>
      </c>
      <c r="J63" s="201">
        <v>0</v>
      </c>
      <c r="K63" s="201">
        <v>0</v>
      </c>
      <c r="L63"/>
      <c r="M63"/>
      <c r="N63"/>
      <c r="O63"/>
      <c r="P63"/>
      <c r="Q63"/>
      <c r="R63"/>
      <c r="S63"/>
      <c r="T63"/>
      <c r="U63"/>
      <c r="V63"/>
      <c r="W63"/>
      <c r="X63"/>
      <c r="Y63"/>
    </row>
    <row r="64" spans="2:25" x14ac:dyDescent="0.25">
      <c r="B64" s="33" t="s">
        <v>43</v>
      </c>
      <c r="C64" s="10">
        <v>70</v>
      </c>
      <c r="D64" s="10">
        <v>70</v>
      </c>
      <c r="E64" s="201">
        <v>0</v>
      </c>
      <c r="F64" s="201">
        <v>0</v>
      </c>
      <c r="G64" s="201">
        <v>0</v>
      </c>
      <c r="H64" s="201">
        <v>0</v>
      </c>
      <c r="I64" s="201">
        <v>0</v>
      </c>
      <c r="J64" s="201">
        <v>0</v>
      </c>
      <c r="K64" s="201">
        <v>0</v>
      </c>
      <c r="L64"/>
      <c r="M64"/>
      <c r="N64"/>
      <c r="O64"/>
      <c r="P64"/>
      <c r="Q64"/>
      <c r="R64"/>
      <c r="S64"/>
      <c r="T64"/>
      <c r="U64"/>
      <c r="V64"/>
      <c r="W64"/>
      <c r="X64"/>
      <c r="Y64"/>
    </row>
    <row r="65" spans="2:25" x14ac:dyDescent="0.25">
      <c r="B65" s="33" t="s">
        <v>43</v>
      </c>
      <c r="C65" s="10">
        <v>71</v>
      </c>
      <c r="D65" s="10">
        <v>71</v>
      </c>
      <c r="E65" s="201">
        <v>0</v>
      </c>
      <c r="F65" s="201">
        <v>0</v>
      </c>
      <c r="G65" s="201">
        <v>0</v>
      </c>
      <c r="H65" s="201">
        <v>0</v>
      </c>
      <c r="I65" s="201">
        <v>0</v>
      </c>
      <c r="J65" s="201">
        <v>0</v>
      </c>
      <c r="K65" s="201">
        <v>0</v>
      </c>
      <c r="L65"/>
      <c r="M65"/>
      <c r="N65"/>
      <c r="O65"/>
      <c r="P65"/>
      <c r="Q65"/>
      <c r="R65"/>
      <c r="S65"/>
      <c r="T65"/>
      <c r="U65"/>
      <c r="V65"/>
      <c r="W65"/>
      <c r="X65"/>
      <c r="Y65"/>
    </row>
    <row r="66" spans="2:25" x14ac:dyDescent="0.25">
      <c r="B66" s="33" t="s">
        <v>43</v>
      </c>
      <c r="C66" s="10">
        <v>72</v>
      </c>
      <c r="D66" s="10">
        <v>72</v>
      </c>
      <c r="E66" s="201">
        <v>0</v>
      </c>
      <c r="F66" s="201">
        <v>0</v>
      </c>
      <c r="G66" s="201">
        <v>0</v>
      </c>
      <c r="H66" s="201">
        <v>0</v>
      </c>
      <c r="I66" s="201">
        <v>0</v>
      </c>
      <c r="J66" s="201">
        <v>0</v>
      </c>
      <c r="K66" s="201">
        <v>0</v>
      </c>
      <c r="L66"/>
      <c r="M66"/>
      <c r="N66"/>
      <c r="O66"/>
      <c r="P66"/>
      <c r="Q66"/>
      <c r="R66"/>
      <c r="S66"/>
      <c r="T66"/>
      <c r="U66"/>
      <c r="V66"/>
      <c r="W66"/>
      <c r="X66"/>
      <c r="Y66"/>
    </row>
    <row r="67" spans="2:25" x14ac:dyDescent="0.25">
      <c r="B67" s="33" t="s">
        <v>43</v>
      </c>
      <c r="C67" s="10">
        <v>73</v>
      </c>
      <c r="D67" s="10">
        <v>73</v>
      </c>
      <c r="E67" s="201">
        <v>0</v>
      </c>
      <c r="F67" s="201">
        <v>0</v>
      </c>
      <c r="G67" s="201">
        <v>0</v>
      </c>
      <c r="H67" s="201">
        <v>0</v>
      </c>
      <c r="I67" s="201">
        <v>0</v>
      </c>
      <c r="J67" s="201">
        <v>0</v>
      </c>
      <c r="K67" s="201">
        <v>0</v>
      </c>
      <c r="L67"/>
      <c r="M67"/>
      <c r="N67"/>
      <c r="O67"/>
      <c r="P67"/>
      <c r="Q67"/>
      <c r="R67"/>
      <c r="S67"/>
      <c r="T67"/>
      <c r="U67"/>
      <c r="V67"/>
      <c r="W67"/>
      <c r="X67"/>
      <c r="Y67"/>
    </row>
    <row r="68" spans="2:25" x14ac:dyDescent="0.25">
      <c r="B68" s="33" t="s">
        <v>43</v>
      </c>
      <c r="C68" s="10">
        <v>74</v>
      </c>
      <c r="D68" s="10">
        <v>74</v>
      </c>
      <c r="E68" s="201">
        <v>0</v>
      </c>
      <c r="F68" s="201">
        <v>0</v>
      </c>
      <c r="G68" s="201">
        <v>0</v>
      </c>
      <c r="H68" s="201">
        <v>0</v>
      </c>
      <c r="I68" s="201">
        <v>0</v>
      </c>
      <c r="J68" s="201">
        <v>0</v>
      </c>
      <c r="K68" s="201">
        <v>0</v>
      </c>
      <c r="L68"/>
      <c r="M68"/>
      <c r="N68"/>
      <c r="O68"/>
      <c r="P68"/>
      <c r="Q68"/>
      <c r="R68"/>
      <c r="S68"/>
      <c r="T68"/>
      <c r="U68"/>
      <c r="V68"/>
      <c r="W68"/>
      <c r="X68"/>
      <c r="Y68"/>
    </row>
    <row r="69" spans="2:25" x14ac:dyDescent="0.25">
      <c r="B69" s="33" t="s">
        <v>43</v>
      </c>
      <c r="C69" s="10">
        <v>79</v>
      </c>
      <c r="D69" s="10">
        <v>79</v>
      </c>
      <c r="E69" s="201">
        <v>0</v>
      </c>
      <c r="F69" s="201">
        <v>0</v>
      </c>
      <c r="G69" s="201">
        <v>0</v>
      </c>
      <c r="H69" s="201">
        <v>0</v>
      </c>
      <c r="I69" s="201">
        <v>0</v>
      </c>
      <c r="J69" s="201">
        <v>0</v>
      </c>
      <c r="K69" s="201">
        <v>0</v>
      </c>
      <c r="L69"/>
      <c r="M69"/>
      <c r="N69"/>
      <c r="O69"/>
      <c r="P69"/>
      <c r="Q69"/>
      <c r="R69"/>
      <c r="S69"/>
      <c r="T69"/>
      <c r="U69"/>
      <c r="V69"/>
      <c r="W69"/>
      <c r="X69"/>
      <c r="Y69"/>
    </row>
    <row r="70" spans="2:25" x14ac:dyDescent="0.25">
      <c r="L70"/>
      <c r="M70"/>
      <c r="N70"/>
      <c r="O70"/>
      <c r="P70"/>
      <c r="Q70"/>
      <c r="R70"/>
      <c r="S70"/>
      <c r="T70"/>
      <c r="U70"/>
      <c r="V70"/>
      <c r="W70"/>
      <c r="X70"/>
      <c r="Y70"/>
    </row>
    <row r="71" spans="2:25" x14ac:dyDescent="0.25">
      <c r="L71"/>
      <c r="M71"/>
      <c r="N71"/>
      <c r="O71"/>
      <c r="P71"/>
      <c r="Q71"/>
      <c r="R71"/>
      <c r="S71"/>
      <c r="T71"/>
      <c r="U71"/>
      <c r="V71"/>
      <c r="W71"/>
      <c r="X71"/>
      <c r="Y71"/>
    </row>
    <row r="72" spans="2:25" x14ac:dyDescent="0.25">
      <c r="L72"/>
      <c r="M72"/>
      <c r="N72"/>
      <c r="O72"/>
      <c r="P72"/>
      <c r="Q72"/>
      <c r="R72"/>
      <c r="S72"/>
      <c r="T72"/>
      <c r="U72"/>
      <c r="V72"/>
      <c r="W72"/>
      <c r="X72"/>
      <c r="Y72"/>
    </row>
    <row r="73" spans="2:25" x14ac:dyDescent="0.25">
      <c r="L73"/>
      <c r="M73"/>
      <c r="N73"/>
      <c r="O73"/>
      <c r="P73"/>
      <c r="Q73"/>
      <c r="R73"/>
      <c r="S73"/>
      <c r="T73"/>
      <c r="U73"/>
      <c r="V73"/>
      <c r="W73"/>
      <c r="X73"/>
      <c r="Y73"/>
    </row>
    <row r="74" spans="2:25" x14ac:dyDescent="0.25">
      <c r="L74"/>
      <c r="M74"/>
      <c r="N74"/>
      <c r="O74"/>
      <c r="P74"/>
      <c r="Q74"/>
      <c r="R74"/>
      <c r="S74"/>
      <c r="T74"/>
      <c r="U74"/>
      <c r="V74"/>
      <c r="W74"/>
      <c r="X74"/>
      <c r="Y74"/>
    </row>
    <row r="75" spans="2:25" x14ac:dyDescent="0.25">
      <c r="L75"/>
      <c r="M75"/>
      <c r="N75"/>
      <c r="O75"/>
      <c r="P75"/>
      <c r="Q75"/>
      <c r="R75"/>
      <c r="S75"/>
      <c r="T75"/>
      <c r="U75"/>
      <c r="V75"/>
      <c r="W75"/>
      <c r="X75"/>
      <c r="Y75"/>
    </row>
    <row r="76" spans="2:25" x14ac:dyDescent="0.25">
      <c r="L76"/>
      <c r="M76"/>
      <c r="N76"/>
      <c r="O76"/>
      <c r="P76"/>
      <c r="Q76"/>
      <c r="R76"/>
      <c r="S76"/>
      <c r="T76"/>
      <c r="U76"/>
      <c r="V76"/>
      <c r="W76"/>
      <c r="X76"/>
      <c r="Y76"/>
    </row>
    <row r="77" spans="2:25" x14ac:dyDescent="0.25">
      <c r="L77"/>
      <c r="M77"/>
      <c r="N77"/>
      <c r="O77"/>
      <c r="P77"/>
      <c r="Q77"/>
      <c r="R77"/>
      <c r="S77"/>
      <c r="T77"/>
      <c r="U77"/>
      <c r="V77"/>
      <c r="W77"/>
      <c r="X77"/>
      <c r="Y77"/>
    </row>
    <row r="78" spans="2:25" x14ac:dyDescent="0.25">
      <c r="L78"/>
      <c r="M78"/>
      <c r="N78"/>
      <c r="O78"/>
      <c r="P78"/>
      <c r="Q78"/>
      <c r="R78"/>
      <c r="S78"/>
      <c r="T78"/>
      <c r="U78"/>
      <c r="V78"/>
      <c r="W78"/>
      <c r="X78"/>
      <c r="Y78"/>
    </row>
    <row r="79" spans="2:25" x14ac:dyDescent="0.25">
      <c r="L79"/>
      <c r="M79"/>
      <c r="N79"/>
      <c r="O79"/>
      <c r="P79"/>
      <c r="Q79"/>
      <c r="R79"/>
      <c r="S79"/>
      <c r="T79"/>
      <c r="U79"/>
      <c r="V79"/>
      <c r="W79"/>
      <c r="X79"/>
      <c r="Y79"/>
    </row>
    <row r="80" spans="2:25" x14ac:dyDescent="0.25">
      <c r="L80"/>
      <c r="M80"/>
      <c r="N80"/>
      <c r="O80"/>
      <c r="P80"/>
      <c r="Q80"/>
      <c r="R80"/>
      <c r="S80"/>
      <c r="T80"/>
      <c r="U80"/>
      <c r="V80"/>
      <c r="W80"/>
      <c r="X80"/>
      <c r="Y80"/>
    </row>
    <row r="81" spans="12:25" x14ac:dyDescent="0.25">
      <c r="L81"/>
      <c r="M81"/>
      <c r="N81"/>
      <c r="O81"/>
      <c r="P81"/>
      <c r="Q81"/>
      <c r="R81"/>
      <c r="S81"/>
      <c r="T81"/>
      <c r="U81"/>
      <c r="V81"/>
      <c r="W81"/>
      <c r="X81"/>
      <c r="Y81"/>
    </row>
    <row r="82" spans="12:25" x14ac:dyDescent="0.25">
      <c r="L82"/>
      <c r="M82"/>
      <c r="N82"/>
      <c r="O82"/>
      <c r="P82"/>
      <c r="Q82"/>
      <c r="R82"/>
      <c r="S82"/>
      <c r="T82"/>
      <c r="U82"/>
      <c r="V82"/>
      <c r="W82"/>
      <c r="X82"/>
      <c r="Y82"/>
    </row>
    <row r="83" spans="12:25" x14ac:dyDescent="0.25">
      <c r="L83"/>
      <c r="M83"/>
      <c r="N83"/>
      <c r="O83"/>
      <c r="P83"/>
      <c r="Q83"/>
      <c r="R83"/>
      <c r="S83"/>
      <c r="T83"/>
      <c r="U83"/>
      <c r="V83"/>
      <c r="W83"/>
      <c r="X83"/>
      <c r="Y83"/>
    </row>
    <row r="84" spans="12:25" x14ac:dyDescent="0.25">
      <c r="L84"/>
      <c r="M84"/>
      <c r="N84"/>
      <c r="O84"/>
      <c r="P84"/>
      <c r="Q84"/>
      <c r="R84"/>
      <c r="S84"/>
      <c r="T84"/>
      <c r="U84"/>
      <c r="V84"/>
      <c r="W84"/>
      <c r="X84"/>
      <c r="Y84"/>
    </row>
    <row r="85" spans="12:25" x14ac:dyDescent="0.25">
      <c r="L85"/>
      <c r="M85"/>
      <c r="N85"/>
      <c r="O85"/>
      <c r="P85"/>
      <c r="Q85"/>
      <c r="R85"/>
      <c r="S85"/>
      <c r="T85"/>
      <c r="U85"/>
      <c r="V85"/>
      <c r="W85"/>
      <c r="X85"/>
      <c r="Y85"/>
    </row>
    <row r="86" spans="12:25" x14ac:dyDescent="0.25">
      <c r="L86"/>
      <c r="M86"/>
      <c r="N86"/>
      <c r="O86"/>
      <c r="P86"/>
      <c r="Q86"/>
      <c r="R86"/>
      <c r="S86"/>
      <c r="T86"/>
      <c r="U86"/>
      <c r="V86"/>
      <c r="W86"/>
      <c r="X86"/>
      <c r="Y86"/>
    </row>
    <row r="87" spans="12:25" x14ac:dyDescent="0.25">
      <c r="L87"/>
      <c r="M87"/>
      <c r="N87"/>
      <c r="O87"/>
      <c r="P87"/>
      <c r="Q87"/>
      <c r="R87"/>
      <c r="S87"/>
      <c r="T87"/>
      <c r="U87"/>
      <c r="V87"/>
      <c r="W87"/>
      <c r="X87"/>
      <c r="Y87"/>
    </row>
    <row r="88" spans="12:25" x14ac:dyDescent="0.25">
      <c r="L88"/>
      <c r="M88"/>
      <c r="N88"/>
      <c r="O88"/>
      <c r="P88"/>
      <c r="Q88"/>
      <c r="R88"/>
      <c r="S88"/>
      <c r="T88"/>
      <c r="U88"/>
      <c r="V88"/>
      <c r="W88"/>
      <c r="X88"/>
      <c r="Y88"/>
    </row>
    <row r="89" spans="12:25" x14ac:dyDescent="0.25">
      <c r="L89"/>
      <c r="M89"/>
      <c r="N89"/>
      <c r="O89"/>
      <c r="P89"/>
      <c r="Q89"/>
      <c r="R89"/>
      <c r="S89"/>
      <c r="T89"/>
      <c r="U89"/>
      <c r="V89"/>
      <c r="W89"/>
      <c r="X89"/>
      <c r="Y89"/>
    </row>
    <row r="90" spans="12:25" x14ac:dyDescent="0.25">
      <c r="L90"/>
      <c r="M90"/>
      <c r="N90"/>
      <c r="O90"/>
      <c r="P90"/>
      <c r="Q90"/>
      <c r="R90"/>
      <c r="S90"/>
      <c r="T90"/>
      <c r="U90"/>
      <c r="V90"/>
      <c r="W90"/>
      <c r="X90"/>
      <c r="Y90"/>
    </row>
    <row r="91" spans="12:25" x14ac:dyDescent="0.25">
      <c r="L91"/>
      <c r="M91"/>
      <c r="N91"/>
      <c r="O91"/>
      <c r="P91"/>
      <c r="Q91"/>
      <c r="R91"/>
      <c r="S91"/>
      <c r="T91"/>
      <c r="U91"/>
      <c r="V91"/>
      <c r="W91"/>
      <c r="X91"/>
      <c r="Y91"/>
    </row>
    <row r="92" spans="12:25" x14ac:dyDescent="0.25">
      <c r="L92"/>
      <c r="M92"/>
      <c r="N92"/>
      <c r="O92"/>
      <c r="P92"/>
      <c r="Q92"/>
      <c r="R92"/>
      <c r="S92"/>
      <c r="T92"/>
      <c r="U92"/>
      <c r="V92"/>
      <c r="W92"/>
      <c r="X92"/>
      <c r="Y92"/>
    </row>
    <row r="93" spans="12:25" x14ac:dyDescent="0.25">
      <c r="L93"/>
      <c r="M93"/>
      <c r="N93"/>
      <c r="O93"/>
      <c r="P93"/>
      <c r="Q93"/>
      <c r="R93"/>
      <c r="S93"/>
      <c r="T93"/>
      <c r="U93"/>
      <c r="V93"/>
      <c r="W93"/>
      <c r="X93"/>
      <c r="Y93"/>
    </row>
    <row r="94" spans="12:25" x14ac:dyDescent="0.25">
      <c r="L94"/>
      <c r="M94"/>
      <c r="N94"/>
      <c r="O94"/>
      <c r="P94"/>
      <c r="Q94"/>
      <c r="R94"/>
      <c r="S94"/>
      <c r="T94"/>
      <c r="U94"/>
      <c r="V94"/>
      <c r="W94"/>
      <c r="X94"/>
      <c r="Y94"/>
    </row>
  </sheetData>
  <hyperlinks>
    <hyperlink ref="A1" location="TOC!A1" display="TOC"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9F1C-570B-44C7-BAD5-38BCED9DD15F}">
  <dimension ref="A1:Y59"/>
  <sheetViews>
    <sheetView tabSelected="1" topLeftCell="A4" workbookViewId="0">
      <selection activeCell="J11" sqref="J11"/>
    </sheetView>
  </sheetViews>
  <sheetFormatPr defaultRowHeight="15" x14ac:dyDescent="0.25"/>
  <cols>
    <col min="1" max="16384" width="9.140625" style="10"/>
  </cols>
  <sheetData>
    <row r="1" spans="1:16" x14ac:dyDescent="0.25">
      <c r="A1" s="9" t="s">
        <v>0</v>
      </c>
    </row>
    <row r="2" spans="1:16" x14ac:dyDescent="0.25">
      <c r="A2" s="11" t="s">
        <v>35</v>
      </c>
      <c r="B2" s="12" t="s">
        <v>605</v>
      </c>
      <c r="C2" s="33" t="s">
        <v>264</v>
      </c>
    </row>
    <row r="3" spans="1:16" x14ac:dyDescent="0.25">
      <c r="A3" s="11" t="s">
        <v>37</v>
      </c>
      <c r="B3" s="12" t="s">
        <v>608</v>
      </c>
      <c r="C3" s="33" t="s">
        <v>265</v>
      </c>
    </row>
    <row r="4" spans="1:16" x14ac:dyDescent="0.25">
      <c r="A4" s="33" t="s">
        <v>281</v>
      </c>
    </row>
    <row r="5" spans="1:16" x14ac:dyDescent="0.25">
      <c r="A5" s="33" t="s">
        <v>505</v>
      </c>
    </row>
    <row r="6" spans="1:16" customFormat="1" x14ac:dyDescent="0.25"/>
    <row r="7" spans="1:16" x14ac:dyDescent="0.25">
      <c r="E7" t="s">
        <v>126</v>
      </c>
      <c r="F7"/>
      <c r="G7"/>
      <c r="H7"/>
      <c r="I7"/>
      <c r="J7"/>
      <c r="K7"/>
      <c r="L7"/>
      <c r="M7"/>
      <c r="N7"/>
      <c r="O7"/>
      <c r="P7"/>
    </row>
    <row r="8" spans="1:16" x14ac:dyDescent="0.25">
      <c r="A8"/>
      <c r="D8" s="33"/>
      <c r="E8" t="s">
        <v>356</v>
      </c>
      <c r="F8" t="s">
        <v>357</v>
      </c>
      <c r="G8" t="s">
        <v>358</v>
      </c>
      <c r="H8" t="s">
        <v>359</v>
      </c>
      <c r="I8" t="s">
        <v>263</v>
      </c>
      <c r="J8" t="s">
        <v>258</v>
      </c>
      <c r="K8" t="s">
        <v>360</v>
      </c>
      <c r="L8"/>
      <c r="M8"/>
      <c r="N8"/>
      <c r="O8"/>
      <c r="P8"/>
    </row>
    <row r="9" spans="1:16" x14ac:dyDescent="0.25">
      <c r="A9"/>
      <c r="D9" s="33" t="s">
        <v>244</v>
      </c>
      <c r="E9" t="s">
        <v>245</v>
      </c>
      <c r="F9" t="s">
        <v>247</v>
      </c>
      <c r="G9" t="s">
        <v>248</v>
      </c>
      <c r="H9" t="s">
        <v>249</v>
      </c>
      <c r="I9" t="s">
        <v>250</v>
      </c>
      <c r="J9" t="s">
        <v>251</v>
      </c>
      <c r="K9" t="s">
        <v>252</v>
      </c>
      <c r="L9"/>
      <c r="M9"/>
      <c r="N9"/>
      <c r="O9"/>
      <c r="P9"/>
    </row>
    <row r="10" spans="1:16" x14ac:dyDescent="0.25">
      <c r="B10" s="41" t="s">
        <v>38</v>
      </c>
      <c r="C10" s="33" t="s">
        <v>39</v>
      </c>
      <c r="D10" s="33" t="s">
        <v>40</v>
      </c>
      <c r="E10" s="10">
        <v>2</v>
      </c>
      <c r="F10" s="10">
        <v>7</v>
      </c>
      <c r="G10" s="10">
        <v>12</v>
      </c>
      <c r="H10" s="10">
        <v>17</v>
      </c>
      <c r="I10" s="10">
        <v>22</v>
      </c>
      <c r="J10" s="10">
        <v>27</v>
      </c>
      <c r="K10" s="10">
        <v>32</v>
      </c>
    </row>
    <row r="11" spans="1:16" x14ac:dyDescent="0.25">
      <c r="A11" t="s">
        <v>104</v>
      </c>
      <c r="B11" s="33" t="s">
        <v>41</v>
      </c>
      <c r="E11" t="s">
        <v>245</v>
      </c>
      <c r="F11" t="s">
        <v>247</v>
      </c>
      <c r="G11" t="s">
        <v>248</v>
      </c>
      <c r="H11" t="s">
        <v>249</v>
      </c>
      <c r="I11" t="s">
        <v>250</v>
      </c>
      <c r="J11" t="s">
        <v>621</v>
      </c>
      <c r="K11" t="s">
        <v>252</v>
      </c>
      <c r="L11" t="s">
        <v>346</v>
      </c>
      <c r="M11"/>
      <c r="N11"/>
      <c r="O11"/>
      <c r="P11"/>
    </row>
    <row r="12" spans="1:16" x14ac:dyDescent="0.25">
      <c r="A12" t="s">
        <v>359</v>
      </c>
      <c r="B12" s="10" t="s">
        <v>42</v>
      </c>
      <c r="C12" s="10">
        <v>18</v>
      </c>
      <c r="D12" s="33" t="s">
        <v>359</v>
      </c>
      <c r="E12" s="201">
        <v>130</v>
      </c>
      <c r="F12" s="201">
        <v>0</v>
      </c>
      <c r="G12" s="201">
        <v>0</v>
      </c>
      <c r="H12" s="201">
        <v>0</v>
      </c>
      <c r="I12" s="201">
        <v>0</v>
      </c>
      <c r="J12" s="201">
        <v>0</v>
      </c>
      <c r="K12" s="201">
        <v>0</v>
      </c>
      <c r="L12" s="30">
        <f>SUM(E12:K12)</f>
        <v>130</v>
      </c>
      <c r="M12" s="30"/>
      <c r="N12" s="30"/>
      <c r="O12" s="30"/>
      <c r="P12" s="30"/>
    </row>
    <row r="13" spans="1:16" x14ac:dyDescent="0.25">
      <c r="A13" t="s">
        <v>263</v>
      </c>
      <c r="B13" s="10" t="s">
        <v>42</v>
      </c>
      <c r="C13" s="10">
        <v>22</v>
      </c>
      <c r="D13" s="33" t="s">
        <v>263</v>
      </c>
      <c r="E13" s="201">
        <v>5635</v>
      </c>
      <c r="F13" s="201">
        <v>18</v>
      </c>
      <c r="G13" s="201">
        <v>0</v>
      </c>
      <c r="H13" s="201">
        <v>0</v>
      </c>
      <c r="I13" s="201">
        <v>0</v>
      </c>
      <c r="J13" s="201">
        <v>0</v>
      </c>
      <c r="K13" s="201">
        <v>0</v>
      </c>
      <c r="L13" s="30">
        <f t="shared" ref="L13:L19" si="0">SUM(E13:K13)</f>
        <v>5653</v>
      </c>
      <c r="M13" s="30"/>
      <c r="N13" s="30"/>
      <c r="O13" s="30"/>
      <c r="P13" s="30"/>
    </row>
    <row r="14" spans="1:16" x14ac:dyDescent="0.25">
      <c r="A14" t="s">
        <v>258</v>
      </c>
      <c r="B14" s="10" t="s">
        <v>42</v>
      </c>
      <c r="C14" s="10">
        <v>27</v>
      </c>
      <c r="D14" s="10" t="s">
        <v>258</v>
      </c>
      <c r="E14" s="201">
        <v>19600</v>
      </c>
      <c r="F14" s="201">
        <v>2272</v>
      </c>
      <c r="G14" s="201">
        <v>18</v>
      </c>
      <c r="H14" s="201">
        <v>0</v>
      </c>
      <c r="I14" s="201">
        <v>0</v>
      </c>
      <c r="J14" s="201">
        <v>0</v>
      </c>
      <c r="K14" s="201">
        <v>0</v>
      </c>
      <c r="L14" s="30">
        <f t="shared" si="0"/>
        <v>21890</v>
      </c>
      <c r="M14" s="30"/>
      <c r="N14" s="30"/>
      <c r="O14" s="30"/>
      <c r="P14" s="30"/>
    </row>
    <row r="15" spans="1:16" x14ac:dyDescent="0.25">
      <c r="A15" t="s">
        <v>259</v>
      </c>
      <c r="B15" s="10" t="s">
        <v>42</v>
      </c>
      <c r="C15" s="10">
        <v>32</v>
      </c>
      <c r="D15" s="10" t="s">
        <v>259</v>
      </c>
      <c r="E15" s="201">
        <v>14253</v>
      </c>
      <c r="F15" s="201">
        <v>10956</v>
      </c>
      <c r="G15" s="201">
        <v>2010</v>
      </c>
      <c r="H15" s="201">
        <v>32</v>
      </c>
      <c r="I15" s="201">
        <v>0</v>
      </c>
      <c r="J15" s="201">
        <v>0</v>
      </c>
      <c r="K15" s="201">
        <v>0</v>
      </c>
      <c r="L15" s="30">
        <f t="shared" si="0"/>
        <v>27251</v>
      </c>
      <c r="M15" s="30"/>
      <c r="N15" s="30"/>
      <c r="O15" s="30"/>
      <c r="P15" s="30"/>
    </row>
    <row r="16" spans="1:16" x14ac:dyDescent="0.25">
      <c r="A16" t="s">
        <v>260</v>
      </c>
      <c r="B16" s="10" t="s">
        <v>42</v>
      </c>
      <c r="C16" s="10">
        <v>37</v>
      </c>
      <c r="D16" s="10" t="s">
        <v>260</v>
      </c>
      <c r="E16" s="201">
        <v>10902</v>
      </c>
      <c r="F16" s="201">
        <v>7743</v>
      </c>
      <c r="G16" s="201">
        <v>9790</v>
      </c>
      <c r="H16" s="201">
        <v>2386</v>
      </c>
      <c r="I16" s="201">
        <v>16</v>
      </c>
      <c r="J16" s="201">
        <v>0</v>
      </c>
      <c r="K16" s="201">
        <v>0</v>
      </c>
      <c r="L16" s="30">
        <f t="shared" si="0"/>
        <v>30837</v>
      </c>
      <c r="M16" s="30"/>
      <c r="N16" s="30"/>
      <c r="O16" s="30"/>
      <c r="P16" s="30"/>
    </row>
    <row r="17" spans="1:25" x14ac:dyDescent="0.25">
      <c r="A17" t="s">
        <v>261</v>
      </c>
      <c r="B17" s="10" t="s">
        <v>42</v>
      </c>
      <c r="C17" s="10">
        <v>42</v>
      </c>
      <c r="D17" s="10" t="s">
        <v>261</v>
      </c>
      <c r="E17" s="201">
        <v>8467</v>
      </c>
      <c r="F17" s="201">
        <v>5564</v>
      </c>
      <c r="G17" s="201">
        <v>6148</v>
      </c>
      <c r="H17" s="201">
        <v>9592</v>
      </c>
      <c r="I17" s="201">
        <v>1330</v>
      </c>
      <c r="J17" s="201">
        <v>7</v>
      </c>
      <c r="K17" s="201">
        <v>0</v>
      </c>
      <c r="L17" s="30">
        <f t="shared" si="0"/>
        <v>31108</v>
      </c>
      <c r="M17" s="30"/>
      <c r="N17" s="30"/>
      <c r="O17" s="30"/>
      <c r="P17" s="30"/>
    </row>
    <row r="18" spans="1:25" x14ac:dyDescent="0.25">
      <c r="A18" t="s">
        <v>262</v>
      </c>
      <c r="B18" s="10" t="s">
        <v>42</v>
      </c>
      <c r="C18" s="10">
        <v>47</v>
      </c>
      <c r="D18" s="10" t="s">
        <v>262</v>
      </c>
      <c r="E18" s="201">
        <v>7927</v>
      </c>
      <c r="F18" s="201">
        <v>5558</v>
      </c>
      <c r="G18" s="201">
        <v>5332</v>
      </c>
      <c r="H18" s="201">
        <v>7725</v>
      </c>
      <c r="I18" s="201">
        <v>7741</v>
      </c>
      <c r="J18" s="201">
        <v>1542</v>
      </c>
      <c r="K18" s="201">
        <v>23</v>
      </c>
      <c r="L18" s="30">
        <f t="shared" si="0"/>
        <v>35848</v>
      </c>
      <c r="M18" s="30"/>
      <c r="N18" s="30"/>
      <c r="O18" s="30"/>
      <c r="P18" s="30"/>
    </row>
    <row r="19" spans="1:25" x14ac:dyDescent="0.25">
      <c r="A19" t="s">
        <v>46</v>
      </c>
      <c r="B19" s="10" t="s">
        <v>42</v>
      </c>
      <c r="C19" s="10">
        <v>52</v>
      </c>
      <c r="D19" s="10" t="s">
        <v>46</v>
      </c>
      <c r="E19" s="201">
        <v>6631</v>
      </c>
      <c r="F19" s="201">
        <v>5213</v>
      </c>
      <c r="G19" s="201">
        <v>5244</v>
      </c>
      <c r="H19" s="201">
        <v>6434</v>
      </c>
      <c r="I19" s="201">
        <v>5708</v>
      </c>
      <c r="J19" s="201">
        <v>6596</v>
      </c>
      <c r="K19" s="201">
        <v>1293</v>
      </c>
      <c r="L19" s="30">
        <f t="shared" si="0"/>
        <v>37119</v>
      </c>
      <c r="M19" s="30"/>
      <c r="N19" s="30"/>
      <c r="O19" s="30"/>
      <c r="P19" s="30"/>
    </row>
    <row r="20" spans="1:25" x14ac:dyDescent="0.25">
      <c r="A20" t="s">
        <v>47</v>
      </c>
      <c r="B20" s="10" t="s">
        <v>42</v>
      </c>
      <c r="C20" s="10">
        <v>57</v>
      </c>
      <c r="D20" t="s">
        <v>47</v>
      </c>
      <c r="E20">
        <v>5291</v>
      </c>
      <c r="F20">
        <v>4437</v>
      </c>
      <c r="G20">
        <v>5128</v>
      </c>
      <c r="H20">
        <v>5952</v>
      </c>
      <c r="I20">
        <v>4387</v>
      </c>
      <c r="J20">
        <v>4697</v>
      </c>
      <c r="K20">
        <v>4364</v>
      </c>
      <c r="L20" s="30"/>
      <c r="M20" s="30"/>
      <c r="N20" s="30"/>
      <c r="O20" s="30"/>
      <c r="P20" s="30"/>
    </row>
    <row r="21" spans="1:25" x14ac:dyDescent="0.25">
      <c r="A21" t="s">
        <v>48</v>
      </c>
      <c r="B21" s="10" t="s">
        <v>42</v>
      </c>
      <c r="C21" s="10">
        <v>62</v>
      </c>
      <c r="D21" t="s">
        <v>48</v>
      </c>
      <c r="E21">
        <v>3103</v>
      </c>
      <c r="F21">
        <v>2623</v>
      </c>
      <c r="G21">
        <v>2986</v>
      </c>
      <c r="H21">
        <v>3664</v>
      </c>
      <c r="I21">
        <v>2724</v>
      </c>
      <c r="J21">
        <v>2347</v>
      </c>
      <c r="K21">
        <v>2904</v>
      </c>
      <c r="L21" s="30"/>
      <c r="M21" s="30"/>
      <c r="N21" s="30"/>
      <c r="O21" s="30"/>
      <c r="P21" s="30"/>
    </row>
    <row r="22" spans="1:25" x14ac:dyDescent="0.25">
      <c r="A22" t="s">
        <v>49</v>
      </c>
      <c r="B22" s="10" t="s">
        <v>42</v>
      </c>
      <c r="C22" s="10">
        <v>67</v>
      </c>
      <c r="D22" t="s">
        <v>49</v>
      </c>
      <c r="E22">
        <v>1151</v>
      </c>
      <c r="F22">
        <v>871</v>
      </c>
      <c r="G22">
        <v>792</v>
      </c>
      <c r="H22">
        <v>964</v>
      </c>
      <c r="I22">
        <v>620</v>
      </c>
      <c r="J22">
        <v>575</v>
      </c>
      <c r="K22">
        <v>810</v>
      </c>
      <c r="L22" s="30"/>
      <c r="M22" s="30"/>
      <c r="N22" s="30"/>
      <c r="O22" s="30"/>
      <c r="P22" s="30"/>
    </row>
    <row r="23" spans="1:25" x14ac:dyDescent="0.25">
      <c r="A23" t="s">
        <v>577</v>
      </c>
      <c r="B23" s="10" t="s">
        <v>42</v>
      </c>
      <c r="C23" s="10">
        <v>72</v>
      </c>
      <c r="D23" t="s">
        <v>577</v>
      </c>
      <c r="E23">
        <v>437</v>
      </c>
      <c r="F23">
        <v>213</v>
      </c>
      <c r="G23">
        <v>178</v>
      </c>
      <c r="H23">
        <v>143</v>
      </c>
      <c r="I23">
        <v>120</v>
      </c>
      <c r="J23">
        <v>102</v>
      </c>
      <c r="K23">
        <v>201</v>
      </c>
      <c r="L23" s="30"/>
      <c r="M23" s="30"/>
      <c r="N23" s="30"/>
      <c r="O23" s="30"/>
      <c r="P23" s="30"/>
    </row>
    <row r="24" spans="1:25" x14ac:dyDescent="0.25">
      <c r="A24" t="s">
        <v>607</v>
      </c>
      <c r="B24" s="10" t="s">
        <v>42</v>
      </c>
      <c r="C24" s="10">
        <v>77</v>
      </c>
      <c r="D24" t="s">
        <v>578</v>
      </c>
      <c r="E24">
        <v>200</v>
      </c>
      <c r="F24">
        <v>110</v>
      </c>
      <c r="G24">
        <v>41</v>
      </c>
      <c r="H24">
        <v>32</v>
      </c>
      <c r="I24">
        <v>25</v>
      </c>
      <c r="J24">
        <v>26</v>
      </c>
      <c r="K24">
        <v>61</v>
      </c>
      <c r="L24" s="30"/>
      <c r="M24" s="30"/>
      <c r="N24" s="30"/>
      <c r="O24" s="30"/>
      <c r="P24" s="30"/>
    </row>
    <row r="25" spans="1:25" x14ac:dyDescent="0.25">
      <c r="A25" t="s">
        <v>359</v>
      </c>
      <c r="B25" s="33" t="s">
        <v>43</v>
      </c>
      <c r="C25" s="10">
        <v>18</v>
      </c>
      <c r="D25" s="33" t="s">
        <v>359</v>
      </c>
      <c r="E25" s="201">
        <v>0</v>
      </c>
      <c r="F25" s="201">
        <v>0</v>
      </c>
      <c r="G25" s="201">
        <v>0</v>
      </c>
      <c r="H25" s="201">
        <v>0</v>
      </c>
      <c r="I25" s="201">
        <v>0</v>
      </c>
      <c r="J25" s="201">
        <v>0</v>
      </c>
      <c r="K25" s="201">
        <v>0</v>
      </c>
      <c r="L25"/>
      <c r="M25"/>
      <c r="N25"/>
      <c r="O25"/>
      <c r="P25"/>
      <c r="Q25"/>
      <c r="R25"/>
      <c r="S25"/>
      <c r="T25"/>
      <c r="U25"/>
      <c r="V25"/>
      <c r="W25"/>
      <c r="X25"/>
      <c r="Y25"/>
    </row>
    <row r="26" spans="1:25" x14ac:dyDescent="0.25">
      <c r="A26" t="s">
        <v>263</v>
      </c>
      <c r="B26" s="33" t="s">
        <v>43</v>
      </c>
      <c r="C26" s="10">
        <v>22</v>
      </c>
      <c r="D26" s="33" t="s">
        <v>263</v>
      </c>
      <c r="E26" s="201">
        <v>0</v>
      </c>
      <c r="F26" s="201">
        <v>0</v>
      </c>
      <c r="G26" s="201">
        <v>0</v>
      </c>
      <c r="H26" s="201">
        <v>0</v>
      </c>
      <c r="I26" s="201">
        <v>0</v>
      </c>
      <c r="J26" s="201">
        <v>0</v>
      </c>
      <c r="K26" s="201">
        <v>0</v>
      </c>
      <c r="L26"/>
      <c r="M26"/>
      <c r="N26"/>
      <c r="O26"/>
      <c r="P26"/>
      <c r="Q26"/>
      <c r="R26"/>
      <c r="S26"/>
      <c r="T26"/>
      <c r="U26"/>
      <c r="V26"/>
      <c r="W26"/>
      <c r="X26"/>
      <c r="Y26"/>
    </row>
    <row r="27" spans="1:25" x14ac:dyDescent="0.25">
      <c r="A27" t="s">
        <v>258</v>
      </c>
      <c r="B27" s="33" t="s">
        <v>43</v>
      </c>
      <c r="C27" s="10">
        <v>27</v>
      </c>
      <c r="D27" s="10" t="s">
        <v>258</v>
      </c>
      <c r="E27" s="201">
        <v>0</v>
      </c>
      <c r="F27" s="201">
        <v>0</v>
      </c>
      <c r="G27" s="201">
        <v>0</v>
      </c>
      <c r="H27" s="201">
        <v>0</v>
      </c>
      <c r="I27" s="201">
        <v>0</v>
      </c>
      <c r="J27" s="201">
        <v>0</v>
      </c>
      <c r="K27" s="201">
        <v>0</v>
      </c>
      <c r="L27"/>
      <c r="M27"/>
      <c r="N27"/>
      <c r="O27"/>
      <c r="P27"/>
      <c r="Q27"/>
      <c r="R27"/>
      <c r="S27"/>
      <c r="T27"/>
      <c r="U27"/>
      <c r="V27"/>
      <c r="W27"/>
      <c r="X27"/>
      <c r="Y27"/>
    </row>
    <row r="28" spans="1:25" x14ac:dyDescent="0.25">
      <c r="A28" t="s">
        <v>259</v>
      </c>
      <c r="B28" s="33" t="s">
        <v>43</v>
      </c>
      <c r="C28" s="10">
        <v>32</v>
      </c>
      <c r="D28" s="10" t="s">
        <v>259</v>
      </c>
      <c r="E28" s="201">
        <v>0</v>
      </c>
      <c r="F28" s="201">
        <v>0</v>
      </c>
      <c r="G28" s="201">
        <v>0</v>
      </c>
      <c r="H28" s="201">
        <v>0</v>
      </c>
      <c r="I28" s="201">
        <v>0</v>
      </c>
      <c r="J28" s="201">
        <v>0</v>
      </c>
      <c r="K28" s="201">
        <v>0</v>
      </c>
      <c r="L28"/>
      <c r="M28"/>
      <c r="N28"/>
      <c r="O28"/>
      <c r="P28"/>
      <c r="Q28"/>
      <c r="R28"/>
      <c r="S28"/>
      <c r="T28"/>
      <c r="U28"/>
      <c r="V28"/>
      <c r="W28"/>
      <c r="X28"/>
      <c r="Y28"/>
    </row>
    <row r="29" spans="1:25" x14ac:dyDescent="0.25">
      <c r="A29" t="s">
        <v>260</v>
      </c>
      <c r="B29" s="33" t="s">
        <v>43</v>
      </c>
      <c r="C29" s="10">
        <v>37</v>
      </c>
      <c r="D29" s="10" t="s">
        <v>260</v>
      </c>
      <c r="E29" s="201">
        <v>0</v>
      </c>
      <c r="F29" s="201">
        <v>0</v>
      </c>
      <c r="G29" s="201">
        <v>0</v>
      </c>
      <c r="H29" s="201">
        <v>0</v>
      </c>
      <c r="I29" s="201">
        <v>0</v>
      </c>
      <c r="J29" s="201">
        <v>0</v>
      </c>
      <c r="K29" s="201">
        <v>0</v>
      </c>
      <c r="L29"/>
      <c r="M29"/>
      <c r="N29"/>
      <c r="O29"/>
      <c r="P29"/>
      <c r="Q29"/>
      <c r="R29"/>
      <c r="S29"/>
      <c r="T29"/>
      <c r="U29"/>
      <c r="V29"/>
      <c r="W29"/>
      <c r="X29"/>
      <c r="Y29"/>
    </row>
    <row r="30" spans="1:25" x14ac:dyDescent="0.25">
      <c r="A30" t="s">
        <v>261</v>
      </c>
      <c r="B30" s="33" t="s">
        <v>43</v>
      </c>
      <c r="C30" s="10">
        <v>42</v>
      </c>
      <c r="D30" s="10" t="s">
        <v>261</v>
      </c>
      <c r="E30" s="201">
        <v>0</v>
      </c>
      <c r="F30" s="201">
        <v>0</v>
      </c>
      <c r="G30" s="201">
        <v>0</v>
      </c>
      <c r="H30" s="201">
        <v>0</v>
      </c>
      <c r="I30" s="201">
        <v>0</v>
      </c>
      <c r="J30" s="201">
        <v>0</v>
      </c>
      <c r="K30" s="201">
        <v>0</v>
      </c>
      <c r="L30"/>
      <c r="M30"/>
      <c r="N30"/>
      <c r="O30"/>
      <c r="P30"/>
      <c r="Q30"/>
      <c r="R30"/>
      <c r="S30"/>
      <c r="T30"/>
      <c r="U30"/>
      <c r="V30"/>
      <c r="W30"/>
      <c r="X30"/>
      <c r="Y30"/>
    </row>
    <row r="31" spans="1:25" x14ac:dyDescent="0.25">
      <c r="A31" t="s">
        <v>262</v>
      </c>
      <c r="B31" s="33" t="s">
        <v>43</v>
      </c>
      <c r="C31" s="10">
        <v>47</v>
      </c>
      <c r="D31" s="10" t="s">
        <v>262</v>
      </c>
      <c r="E31" s="201">
        <v>0</v>
      </c>
      <c r="F31" s="201">
        <v>0</v>
      </c>
      <c r="G31" s="201">
        <v>0</v>
      </c>
      <c r="H31" s="201">
        <v>0</v>
      </c>
      <c r="I31" s="201">
        <v>0</v>
      </c>
      <c r="J31" s="201">
        <v>0</v>
      </c>
      <c r="K31" s="201">
        <v>0</v>
      </c>
      <c r="L31"/>
      <c r="M31"/>
      <c r="N31"/>
      <c r="O31"/>
      <c r="P31"/>
      <c r="Q31"/>
      <c r="R31"/>
      <c r="S31"/>
      <c r="T31"/>
      <c r="U31"/>
      <c r="V31"/>
      <c r="W31"/>
      <c r="X31"/>
      <c r="Y31"/>
    </row>
    <row r="32" spans="1:25" x14ac:dyDescent="0.25">
      <c r="A32" t="s">
        <v>46</v>
      </c>
      <c r="B32" s="33" t="s">
        <v>43</v>
      </c>
      <c r="C32" s="10">
        <v>52</v>
      </c>
      <c r="D32" s="10" t="s">
        <v>46</v>
      </c>
      <c r="E32" s="201">
        <v>0</v>
      </c>
      <c r="F32" s="201">
        <v>0</v>
      </c>
      <c r="G32" s="201">
        <v>0</v>
      </c>
      <c r="H32" s="201">
        <v>0</v>
      </c>
      <c r="I32" s="201">
        <v>0</v>
      </c>
      <c r="J32" s="201">
        <v>0</v>
      </c>
      <c r="K32" s="201">
        <v>0</v>
      </c>
      <c r="L32"/>
      <c r="M32"/>
      <c r="N32"/>
      <c r="O32"/>
      <c r="P32"/>
      <c r="Q32"/>
      <c r="R32"/>
      <c r="S32"/>
      <c r="T32"/>
      <c r="U32"/>
      <c r="V32"/>
      <c r="W32"/>
      <c r="X32"/>
      <c r="Y32"/>
    </row>
    <row r="33" spans="1:25" x14ac:dyDescent="0.25">
      <c r="A33" t="s">
        <v>47</v>
      </c>
      <c r="B33" s="33" t="s">
        <v>43</v>
      </c>
      <c r="C33" s="10">
        <v>57</v>
      </c>
      <c r="D33" t="s">
        <v>47</v>
      </c>
      <c r="E33">
        <v>0</v>
      </c>
      <c r="F33">
        <v>0</v>
      </c>
      <c r="G33">
        <v>0</v>
      </c>
      <c r="H33">
        <v>0</v>
      </c>
      <c r="I33">
        <v>0</v>
      </c>
      <c r="J33">
        <v>0</v>
      </c>
      <c r="K33">
        <v>0</v>
      </c>
      <c r="L33"/>
      <c r="M33"/>
      <c r="N33"/>
      <c r="O33"/>
      <c r="P33"/>
      <c r="Q33"/>
      <c r="R33"/>
      <c r="S33"/>
      <c r="T33"/>
      <c r="U33"/>
      <c r="V33"/>
      <c r="W33"/>
      <c r="X33"/>
      <c r="Y33"/>
    </row>
    <row r="34" spans="1:25" x14ac:dyDescent="0.25">
      <c r="A34" t="s">
        <v>48</v>
      </c>
      <c r="B34" s="33" t="s">
        <v>43</v>
      </c>
      <c r="C34" s="10">
        <v>62</v>
      </c>
      <c r="D34" t="s">
        <v>48</v>
      </c>
      <c r="E34">
        <v>0</v>
      </c>
      <c r="F34">
        <v>0</v>
      </c>
      <c r="G34">
        <v>0</v>
      </c>
      <c r="H34">
        <v>0</v>
      </c>
      <c r="I34">
        <v>0</v>
      </c>
      <c r="J34">
        <v>0</v>
      </c>
      <c r="K34">
        <v>0</v>
      </c>
      <c r="L34"/>
      <c r="M34"/>
      <c r="N34"/>
      <c r="O34"/>
      <c r="P34"/>
      <c r="Q34"/>
      <c r="R34"/>
      <c r="S34"/>
      <c r="T34"/>
      <c r="U34"/>
      <c r="V34"/>
      <c r="W34"/>
      <c r="X34"/>
      <c r="Y34"/>
    </row>
    <row r="35" spans="1:25" x14ac:dyDescent="0.25">
      <c r="A35" t="s">
        <v>49</v>
      </c>
      <c r="B35" s="33" t="s">
        <v>43</v>
      </c>
      <c r="C35" s="10">
        <v>67</v>
      </c>
      <c r="D35" t="s">
        <v>49</v>
      </c>
      <c r="E35">
        <v>0</v>
      </c>
      <c r="F35">
        <v>0</v>
      </c>
      <c r="G35">
        <v>0</v>
      </c>
      <c r="H35">
        <v>0</v>
      </c>
      <c r="I35">
        <v>0</v>
      </c>
      <c r="J35">
        <v>0</v>
      </c>
      <c r="K35">
        <v>0</v>
      </c>
      <c r="L35"/>
      <c r="M35"/>
      <c r="N35"/>
      <c r="O35"/>
      <c r="P35"/>
      <c r="Q35"/>
      <c r="R35"/>
      <c r="S35"/>
      <c r="T35"/>
      <c r="U35"/>
      <c r="V35"/>
      <c r="W35"/>
      <c r="X35"/>
      <c r="Y35"/>
    </row>
    <row r="36" spans="1:25" x14ac:dyDescent="0.25">
      <c r="A36" t="s">
        <v>577</v>
      </c>
      <c r="B36" s="33" t="s">
        <v>43</v>
      </c>
      <c r="C36" s="10">
        <v>72</v>
      </c>
      <c r="D36" t="s">
        <v>577</v>
      </c>
      <c r="E36">
        <v>0</v>
      </c>
      <c r="F36">
        <v>0</v>
      </c>
      <c r="G36">
        <v>0</v>
      </c>
      <c r="H36">
        <v>0</v>
      </c>
      <c r="I36">
        <v>0</v>
      </c>
      <c r="J36">
        <v>0</v>
      </c>
      <c r="K36">
        <v>0</v>
      </c>
      <c r="L36"/>
      <c r="M36"/>
      <c r="N36"/>
      <c r="O36"/>
      <c r="P36"/>
      <c r="Q36"/>
      <c r="R36"/>
      <c r="S36"/>
      <c r="T36"/>
      <c r="U36"/>
      <c r="V36"/>
      <c r="W36"/>
      <c r="X36"/>
      <c r="Y36"/>
    </row>
    <row r="37" spans="1:25" x14ac:dyDescent="0.25">
      <c r="A37" t="s">
        <v>607</v>
      </c>
      <c r="B37" s="33" t="s">
        <v>43</v>
      </c>
      <c r="C37" s="10">
        <v>77</v>
      </c>
      <c r="D37" t="s">
        <v>578</v>
      </c>
      <c r="E37">
        <v>0</v>
      </c>
      <c r="F37">
        <v>0</v>
      </c>
      <c r="G37">
        <v>0</v>
      </c>
      <c r="H37">
        <v>0</v>
      </c>
      <c r="I37">
        <v>0</v>
      </c>
      <c r="J37">
        <v>0</v>
      </c>
      <c r="K37">
        <v>0</v>
      </c>
      <c r="L37"/>
      <c r="M37"/>
      <c r="N37"/>
      <c r="O37"/>
      <c r="P37"/>
      <c r="Q37"/>
      <c r="R37"/>
      <c r="S37"/>
      <c r="T37"/>
      <c r="U37"/>
      <c r="V37"/>
      <c r="W37"/>
      <c r="X37"/>
      <c r="Y37"/>
    </row>
    <row r="38" spans="1:25" x14ac:dyDescent="0.25">
      <c r="L38"/>
      <c r="M38"/>
      <c r="N38"/>
      <c r="O38"/>
      <c r="P38"/>
      <c r="Q38"/>
      <c r="R38"/>
      <c r="S38"/>
      <c r="T38"/>
      <c r="U38"/>
      <c r="V38"/>
      <c r="W38"/>
      <c r="X38"/>
      <c r="Y38"/>
    </row>
    <row r="39" spans="1:25" x14ac:dyDescent="0.25">
      <c r="L39"/>
      <c r="M39"/>
      <c r="N39"/>
      <c r="O39"/>
      <c r="P39"/>
      <c r="Q39"/>
      <c r="R39"/>
      <c r="S39"/>
      <c r="T39"/>
      <c r="U39"/>
      <c r="V39"/>
      <c r="W39"/>
      <c r="X39"/>
      <c r="Y39"/>
    </row>
    <row r="40" spans="1:25" x14ac:dyDescent="0.25">
      <c r="L40"/>
      <c r="M40"/>
      <c r="N40"/>
      <c r="O40"/>
      <c r="P40"/>
      <c r="Q40"/>
      <c r="R40"/>
      <c r="S40"/>
      <c r="T40"/>
      <c r="U40"/>
      <c r="V40"/>
      <c r="W40"/>
      <c r="X40"/>
      <c r="Y40"/>
    </row>
    <row r="41" spans="1:25" x14ac:dyDescent="0.25">
      <c r="L41"/>
      <c r="M41"/>
      <c r="N41"/>
      <c r="O41"/>
      <c r="P41"/>
      <c r="Q41"/>
      <c r="R41"/>
      <c r="S41"/>
      <c r="T41"/>
      <c r="U41"/>
      <c r="V41"/>
      <c r="W41"/>
      <c r="X41"/>
      <c r="Y41"/>
    </row>
    <row r="42" spans="1:25" x14ac:dyDescent="0.25">
      <c r="L42"/>
      <c r="M42"/>
      <c r="N42"/>
      <c r="O42"/>
      <c r="P42"/>
      <c r="Q42"/>
      <c r="R42"/>
      <c r="S42"/>
      <c r="T42"/>
      <c r="U42"/>
      <c r="V42"/>
      <c r="W42"/>
      <c r="X42"/>
      <c r="Y42"/>
    </row>
    <row r="43" spans="1:25" x14ac:dyDescent="0.25">
      <c r="L43"/>
      <c r="M43"/>
      <c r="N43"/>
      <c r="O43"/>
      <c r="P43"/>
      <c r="Q43"/>
      <c r="R43"/>
      <c r="S43"/>
      <c r="T43"/>
      <c r="U43"/>
      <c r="V43"/>
      <c r="W43"/>
      <c r="X43"/>
      <c r="Y43"/>
    </row>
    <row r="44" spans="1:25" x14ac:dyDescent="0.25">
      <c r="L44"/>
      <c r="M44"/>
      <c r="N44"/>
      <c r="O44"/>
      <c r="P44"/>
      <c r="Q44"/>
      <c r="R44"/>
      <c r="S44"/>
      <c r="T44"/>
      <c r="U44"/>
      <c r="V44"/>
      <c r="W44"/>
      <c r="X44"/>
      <c r="Y44"/>
    </row>
    <row r="45" spans="1:25" x14ac:dyDescent="0.25">
      <c r="L45"/>
      <c r="M45"/>
      <c r="N45"/>
      <c r="O45"/>
      <c r="P45"/>
      <c r="Q45"/>
      <c r="R45"/>
      <c r="S45"/>
      <c r="T45"/>
      <c r="U45"/>
      <c r="V45"/>
      <c r="W45"/>
      <c r="X45"/>
      <c r="Y45"/>
    </row>
    <row r="46" spans="1:25" x14ac:dyDescent="0.25">
      <c r="L46"/>
      <c r="M46"/>
      <c r="N46"/>
      <c r="O46"/>
      <c r="P46"/>
      <c r="Q46"/>
      <c r="R46"/>
      <c r="S46"/>
      <c r="T46"/>
      <c r="U46"/>
      <c r="V46"/>
      <c r="W46"/>
      <c r="X46"/>
      <c r="Y46"/>
    </row>
    <row r="47" spans="1:25" x14ac:dyDescent="0.25">
      <c r="L47"/>
      <c r="M47"/>
      <c r="N47"/>
      <c r="O47"/>
      <c r="P47"/>
      <c r="Q47"/>
      <c r="R47"/>
      <c r="S47"/>
      <c r="T47"/>
      <c r="U47"/>
      <c r="V47"/>
      <c r="W47"/>
      <c r="X47"/>
      <c r="Y47"/>
    </row>
    <row r="48" spans="1:25" x14ac:dyDescent="0.25">
      <c r="L48"/>
      <c r="M48"/>
      <c r="N48"/>
      <c r="O48"/>
      <c r="P48"/>
      <c r="Q48"/>
      <c r="R48"/>
      <c r="S48"/>
      <c r="T48"/>
      <c r="U48"/>
      <c r="V48"/>
      <c r="W48"/>
      <c r="X48"/>
      <c r="Y48"/>
    </row>
    <row r="49" spans="12:25" x14ac:dyDescent="0.25">
      <c r="L49"/>
      <c r="M49"/>
      <c r="N49"/>
      <c r="O49"/>
      <c r="P49"/>
      <c r="Q49"/>
      <c r="R49"/>
      <c r="S49"/>
      <c r="T49"/>
      <c r="U49"/>
      <c r="V49"/>
      <c r="W49"/>
      <c r="X49"/>
      <c r="Y49"/>
    </row>
    <row r="50" spans="12:25" x14ac:dyDescent="0.25">
      <c r="L50"/>
      <c r="M50"/>
      <c r="N50"/>
      <c r="O50"/>
      <c r="P50"/>
      <c r="Q50"/>
      <c r="R50"/>
      <c r="S50"/>
      <c r="T50"/>
      <c r="U50"/>
      <c r="V50"/>
      <c r="W50"/>
      <c r="X50"/>
      <c r="Y50"/>
    </row>
    <row r="51" spans="12:25" x14ac:dyDescent="0.25">
      <c r="L51"/>
      <c r="M51"/>
      <c r="N51"/>
      <c r="O51"/>
      <c r="P51"/>
      <c r="Q51"/>
      <c r="R51"/>
      <c r="S51"/>
      <c r="T51"/>
      <c r="U51"/>
      <c r="V51"/>
      <c r="W51"/>
      <c r="X51"/>
      <c r="Y51"/>
    </row>
    <row r="52" spans="12:25" x14ac:dyDescent="0.25">
      <c r="L52"/>
      <c r="M52"/>
      <c r="N52"/>
      <c r="O52"/>
      <c r="P52"/>
      <c r="Q52"/>
      <c r="R52"/>
      <c r="S52"/>
      <c r="T52"/>
      <c r="U52"/>
      <c r="V52"/>
      <c r="W52"/>
      <c r="X52"/>
      <c r="Y52"/>
    </row>
    <row r="53" spans="12:25" x14ac:dyDescent="0.25">
      <c r="L53"/>
      <c r="M53"/>
      <c r="N53"/>
      <c r="O53"/>
      <c r="P53"/>
      <c r="Q53"/>
      <c r="R53"/>
      <c r="S53"/>
      <c r="T53"/>
      <c r="U53"/>
      <c r="V53"/>
      <c r="W53"/>
      <c r="X53"/>
      <c r="Y53"/>
    </row>
    <row r="54" spans="12:25" x14ac:dyDescent="0.25">
      <c r="L54"/>
      <c r="M54"/>
      <c r="N54"/>
      <c r="O54"/>
      <c r="P54"/>
      <c r="Q54"/>
      <c r="R54"/>
      <c r="S54"/>
      <c r="T54"/>
      <c r="U54"/>
      <c r="V54"/>
      <c r="W54"/>
      <c r="X54"/>
      <c r="Y54"/>
    </row>
    <row r="55" spans="12:25" x14ac:dyDescent="0.25">
      <c r="L55"/>
      <c r="M55"/>
      <c r="N55"/>
      <c r="O55"/>
      <c r="P55"/>
      <c r="Q55"/>
      <c r="R55"/>
      <c r="S55"/>
      <c r="T55"/>
      <c r="U55"/>
      <c r="V55"/>
      <c r="W55"/>
      <c r="X55"/>
      <c r="Y55"/>
    </row>
    <row r="56" spans="12:25" x14ac:dyDescent="0.25">
      <c r="L56"/>
      <c r="M56"/>
      <c r="N56"/>
      <c r="O56"/>
      <c r="P56"/>
      <c r="Q56"/>
      <c r="R56"/>
      <c r="S56"/>
      <c r="T56"/>
      <c r="U56"/>
      <c r="V56"/>
      <c r="W56"/>
      <c r="X56"/>
      <c r="Y56"/>
    </row>
    <row r="57" spans="12:25" x14ac:dyDescent="0.25">
      <c r="L57"/>
      <c r="M57"/>
      <c r="N57"/>
      <c r="O57"/>
      <c r="P57"/>
      <c r="Q57"/>
      <c r="R57"/>
      <c r="S57"/>
      <c r="T57"/>
      <c r="U57"/>
      <c r="V57"/>
      <c r="W57"/>
      <c r="X57"/>
      <c r="Y57"/>
    </row>
    <row r="58" spans="12:25" x14ac:dyDescent="0.25">
      <c r="L58"/>
      <c r="M58"/>
      <c r="N58"/>
      <c r="O58"/>
      <c r="P58"/>
      <c r="Q58"/>
      <c r="R58"/>
      <c r="S58"/>
      <c r="T58"/>
      <c r="U58"/>
      <c r="V58"/>
      <c r="W58"/>
      <c r="X58"/>
      <c r="Y58"/>
    </row>
    <row r="59" spans="12:25" x14ac:dyDescent="0.25">
      <c r="L59"/>
      <c r="M59"/>
      <c r="N59"/>
      <c r="O59"/>
      <c r="P59"/>
      <c r="Q59"/>
      <c r="R59"/>
      <c r="S59"/>
      <c r="T59"/>
      <c r="U59"/>
      <c r="V59"/>
      <c r="W59"/>
      <c r="X59"/>
      <c r="Y59"/>
    </row>
  </sheetData>
  <hyperlinks>
    <hyperlink ref="A1" location="TOC!A1" display="TOC" xr:uid="{B48651EE-BA90-4390-AC97-B9278B7C516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59999389629810485"/>
  </sheetPr>
  <dimension ref="A1:Q18"/>
  <sheetViews>
    <sheetView workbookViewId="0">
      <selection activeCell="C10" sqref="B10:F18"/>
    </sheetView>
  </sheetViews>
  <sheetFormatPr defaultRowHeight="15" x14ac:dyDescent="0.25"/>
  <cols>
    <col min="1" max="5" width="9.140625" style="10"/>
    <col min="6" max="6" width="10.5703125" style="10" bestFit="1" customWidth="1"/>
    <col min="7" max="16384" width="9.140625" style="10"/>
  </cols>
  <sheetData>
    <row r="1" spans="1:17" x14ac:dyDescent="0.25">
      <c r="A1" s="9" t="s">
        <v>0</v>
      </c>
    </row>
    <row r="2" spans="1:17" x14ac:dyDescent="0.25">
      <c r="A2" s="11" t="s">
        <v>35</v>
      </c>
      <c r="B2" s="12" t="s">
        <v>620</v>
      </c>
      <c r="C2" s="33" t="s">
        <v>264</v>
      </c>
    </row>
    <row r="3" spans="1:17" x14ac:dyDescent="0.25">
      <c r="A3" s="11" t="s">
        <v>37</v>
      </c>
      <c r="B3" s="12" t="s">
        <v>619</v>
      </c>
      <c r="C3" s="33" t="s">
        <v>265</v>
      </c>
    </row>
    <row r="4" spans="1:17" s="13" customFormat="1" x14ac:dyDescent="0.25">
      <c r="A4" s="14" t="s">
        <v>612</v>
      </c>
      <c r="B4" s="15" t="s">
        <v>509</v>
      </c>
      <c r="C4" s="15"/>
    </row>
    <row r="5" spans="1:17" s="13" customFormat="1" x14ac:dyDescent="0.25">
      <c r="A5" s="14" t="s">
        <v>613</v>
      </c>
      <c r="B5" s="15" t="s">
        <v>42</v>
      </c>
      <c r="C5" s="15"/>
    </row>
    <row r="6" spans="1:17" s="13" customFormat="1" x14ac:dyDescent="0.25">
      <c r="A6" s="14" t="s">
        <v>614</v>
      </c>
      <c r="B6" s="15" t="s">
        <v>43</v>
      </c>
      <c r="C6" s="15"/>
    </row>
    <row r="7" spans="1:17" x14ac:dyDescent="0.25">
      <c r="A7" s="33" t="s">
        <v>301</v>
      </c>
      <c r="B7" s="33" t="s">
        <v>302</v>
      </c>
    </row>
    <row r="8" spans="1:17" customFormat="1" x14ac:dyDescent="0.25"/>
    <row r="9" spans="1:17" x14ac:dyDescent="0.25">
      <c r="A9"/>
      <c r="D9" s="33"/>
      <c r="E9" s="33"/>
      <c r="F9"/>
      <c r="G9"/>
      <c r="H9"/>
      <c r="I9"/>
      <c r="J9"/>
      <c r="K9"/>
      <c r="L9"/>
      <c r="M9"/>
      <c r="N9"/>
      <c r="O9"/>
      <c r="P9"/>
      <c r="Q9"/>
    </row>
    <row r="10" spans="1:17" x14ac:dyDescent="0.25">
      <c r="B10" s="41" t="s">
        <v>38</v>
      </c>
      <c r="C10" s="33" t="s">
        <v>39</v>
      </c>
      <c r="D10" s="33" t="s">
        <v>40</v>
      </c>
      <c r="E10" s="33" t="s">
        <v>610</v>
      </c>
      <c r="F10" s="33" t="s">
        <v>611</v>
      </c>
    </row>
    <row r="11" spans="1:17" x14ac:dyDescent="0.25">
      <c r="A11"/>
      <c r="B11" s="10" t="s">
        <v>43</v>
      </c>
      <c r="C11" s="10">
        <v>18</v>
      </c>
      <c r="D11" s="33" t="s">
        <v>359</v>
      </c>
      <c r="E11" s="33">
        <v>130</v>
      </c>
      <c r="F11" s="201">
        <v>22747.669230769232</v>
      </c>
      <c r="G11" s="30"/>
      <c r="H11" s="30"/>
      <c r="I11" s="30"/>
      <c r="J11" s="30"/>
      <c r="K11" s="30"/>
      <c r="L11" s="30"/>
      <c r="M11" s="30"/>
      <c r="N11" s="30"/>
      <c r="O11" s="30"/>
      <c r="P11" s="30"/>
      <c r="Q11" s="30"/>
    </row>
    <row r="12" spans="1:17" x14ac:dyDescent="0.25">
      <c r="A12"/>
      <c r="B12" s="10" t="s">
        <v>43</v>
      </c>
      <c r="C12" s="10">
        <v>22</v>
      </c>
      <c r="D12" s="33" t="s">
        <v>263</v>
      </c>
      <c r="E12" s="33">
        <v>5653</v>
      </c>
      <c r="F12" s="201">
        <v>32981.47656111799</v>
      </c>
      <c r="G12" s="30"/>
      <c r="H12" s="30"/>
      <c r="I12" s="30"/>
      <c r="J12" s="30"/>
      <c r="K12" s="30"/>
      <c r="L12" s="30"/>
      <c r="M12" s="30"/>
      <c r="N12" s="30"/>
      <c r="O12" s="30"/>
      <c r="P12" s="30"/>
      <c r="Q12" s="30"/>
    </row>
    <row r="13" spans="1:17" x14ac:dyDescent="0.25">
      <c r="A13"/>
      <c r="B13" s="10" t="s">
        <v>43</v>
      </c>
      <c r="C13" s="10">
        <v>27</v>
      </c>
      <c r="D13" s="10" t="s">
        <v>258</v>
      </c>
      <c r="E13" s="33">
        <v>21890</v>
      </c>
      <c r="F13" s="201">
        <v>41175.297670169028</v>
      </c>
      <c r="G13" s="30"/>
      <c r="H13" s="30"/>
      <c r="I13" s="30"/>
      <c r="J13" s="30"/>
      <c r="K13" s="30"/>
      <c r="L13" s="30"/>
      <c r="M13" s="30"/>
      <c r="N13" s="30"/>
      <c r="O13" s="30"/>
      <c r="P13" s="30"/>
      <c r="Q13" s="30"/>
    </row>
    <row r="14" spans="1:17" x14ac:dyDescent="0.25">
      <c r="A14"/>
      <c r="B14" s="10" t="s">
        <v>43</v>
      </c>
      <c r="C14" s="10">
        <v>32</v>
      </c>
      <c r="D14" s="10" t="s">
        <v>259</v>
      </c>
      <c r="E14" s="33">
        <v>27251</v>
      </c>
      <c r="F14" s="201">
        <v>46844.49333969396</v>
      </c>
      <c r="G14" s="30"/>
      <c r="H14" s="30"/>
      <c r="I14" s="30"/>
      <c r="J14" s="30"/>
      <c r="K14" s="30"/>
      <c r="L14" s="30"/>
      <c r="M14" s="30"/>
      <c r="N14" s="30"/>
      <c r="O14" s="30"/>
      <c r="P14" s="30"/>
      <c r="Q14" s="30"/>
    </row>
    <row r="15" spans="1:17" x14ac:dyDescent="0.25">
      <c r="A15"/>
      <c r="B15" s="10" t="s">
        <v>43</v>
      </c>
      <c r="C15" s="10">
        <v>37</v>
      </c>
      <c r="D15" s="10" t="s">
        <v>260</v>
      </c>
      <c r="E15" s="33">
        <v>30837</v>
      </c>
      <c r="F15" s="201">
        <v>52051.042643577523</v>
      </c>
      <c r="G15" s="30"/>
      <c r="H15" s="30"/>
      <c r="I15" s="30"/>
      <c r="J15" s="30"/>
      <c r="K15" s="30"/>
      <c r="L15" s="30"/>
      <c r="M15" s="30"/>
      <c r="N15" s="30"/>
      <c r="O15" s="30"/>
      <c r="P15" s="30"/>
      <c r="Q15" s="30"/>
    </row>
    <row r="16" spans="1:17" x14ac:dyDescent="0.25">
      <c r="A16"/>
      <c r="B16" s="10" t="s">
        <v>43</v>
      </c>
      <c r="C16" s="10">
        <v>42</v>
      </c>
      <c r="D16" s="10" t="s">
        <v>261</v>
      </c>
      <c r="E16" s="33">
        <v>31108</v>
      </c>
      <c r="F16" s="201">
        <v>55934.795068792591</v>
      </c>
      <c r="G16" s="30"/>
      <c r="H16" s="30"/>
      <c r="I16" s="30"/>
      <c r="J16" s="30"/>
      <c r="K16" s="30"/>
      <c r="L16" s="30"/>
      <c r="M16" s="30"/>
      <c r="N16" s="30"/>
      <c r="O16" s="43"/>
      <c r="P16" s="43"/>
      <c r="Q16" s="30"/>
    </row>
    <row r="17" spans="1:17" x14ac:dyDescent="0.25">
      <c r="A17"/>
      <c r="B17" s="10" t="s">
        <v>43</v>
      </c>
      <c r="C17" s="10">
        <v>47</v>
      </c>
      <c r="D17" s="10" t="s">
        <v>262</v>
      </c>
      <c r="E17" s="33">
        <v>35848</v>
      </c>
      <c r="F17" s="201">
        <v>57188.747852041954</v>
      </c>
      <c r="G17" s="30"/>
      <c r="H17" s="30"/>
      <c r="I17" s="30"/>
      <c r="J17" s="30"/>
      <c r="K17" s="30"/>
      <c r="L17" s="30"/>
      <c r="M17" s="30"/>
      <c r="N17" s="30"/>
      <c r="O17" s="43"/>
      <c r="P17" s="43"/>
      <c r="Q17" s="30"/>
    </row>
    <row r="18" spans="1:17" x14ac:dyDescent="0.25">
      <c r="A18"/>
      <c r="B18" s="10" t="s">
        <v>43</v>
      </c>
      <c r="C18" s="10">
        <v>52</v>
      </c>
      <c r="D18" s="10" t="s">
        <v>46</v>
      </c>
      <c r="E18" s="33">
        <v>37119</v>
      </c>
      <c r="F18" s="201">
        <v>56442.94571513241</v>
      </c>
      <c r="G18" s="30"/>
      <c r="H18" s="30"/>
      <c r="I18" s="30"/>
      <c r="J18" s="30"/>
      <c r="K18" s="30"/>
      <c r="L18" s="30"/>
      <c r="M18" s="30"/>
      <c r="N18" s="30"/>
      <c r="O18" s="43"/>
      <c r="P18" s="43"/>
      <c r="Q18" s="30"/>
    </row>
  </sheetData>
  <hyperlinks>
    <hyperlink ref="A1" location="TOC!A1" display="TOC" xr:uid="{00000000-0004-0000-0B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8621F-4318-45B9-B94A-7F0966B9CD4E}">
  <sheetPr>
    <tabColor theme="4" tint="0.59999389629810485"/>
  </sheetPr>
  <dimension ref="A1:O31"/>
  <sheetViews>
    <sheetView workbookViewId="0">
      <selection activeCell="B2" sqref="B2"/>
    </sheetView>
  </sheetViews>
  <sheetFormatPr defaultRowHeight="15" x14ac:dyDescent="0.25"/>
  <cols>
    <col min="1" max="3" width="9.140625" style="10"/>
    <col min="4" max="4" width="10.5703125" style="10" bestFit="1" customWidth="1"/>
    <col min="5" max="16384" width="9.140625" style="10"/>
  </cols>
  <sheetData>
    <row r="1" spans="1:15" x14ac:dyDescent="0.25">
      <c r="A1" s="9" t="s">
        <v>0</v>
      </c>
    </row>
    <row r="2" spans="1:15" x14ac:dyDescent="0.25">
      <c r="A2" s="11" t="s">
        <v>35</v>
      </c>
      <c r="B2" s="12" t="s">
        <v>620</v>
      </c>
    </row>
    <row r="3" spans="1:15" x14ac:dyDescent="0.25">
      <c r="A3" s="11" t="s">
        <v>37</v>
      </c>
      <c r="B3" s="12" t="s">
        <v>618</v>
      </c>
    </row>
    <row r="4" spans="1:15" s="13" customFormat="1" x14ac:dyDescent="0.25">
      <c r="A4" s="14" t="s">
        <v>612</v>
      </c>
      <c r="B4" s="15" t="s">
        <v>509</v>
      </c>
    </row>
    <row r="5" spans="1:15" s="13" customFormat="1" x14ac:dyDescent="0.25">
      <c r="A5" s="14" t="s">
        <v>613</v>
      </c>
      <c r="B5" s="15" t="s">
        <v>42</v>
      </c>
    </row>
    <row r="6" spans="1:15" s="13" customFormat="1" x14ac:dyDescent="0.25">
      <c r="A6" s="14" t="s">
        <v>614</v>
      </c>
      <c r="B6" s="14" t="s">
        <v>45</v>
      </c>
    </row>
    <row r="7" spans="1:15" x14ac:dyDescent="0.25">
      <c r="A7" s="33" t="s">
        <v>301</v>
      </c>
      <c r="B7" s="33" t="s">
        <v>302</v>
      </c>
    </row>
    <row r="8" spans="1:15" customFormat="1" x14ac:dyDescent="0.25"/>
    <row r="9" spans="1:15" x14ac:dyDescent="0.25">
      <c r="A9"/>
      <c r="C9" s="33"/>
      <c r="D9"/>
      <c r="E9"/>
      <c r="F9"/>
      <c r="G9"/>
      <c r="H9"/>
      <c r="I9"/>
      <c r="J9"/>
      <c r="K9"/>
      <c r="L9"/>
      <c r="M9"/>
      <c r="N9"/>
      <c r="O9"/>
    </row>
    <row r="10" spans="1:15" x14ac:dyDescent="0.25">
      <c r="B10" s="41" t="s">
        <v>38</v>
      </c>
      <c r="C10" s="33" t="s">
        <v>307</v>
      </c>
      <c r="D10" s="33" t="s">
        <v>43</v>
      </c>
    </row>
    <row r="11" spans="1:15" x14ac:dyDescent="0.25">
      <c r="A11"/>
      <c r="B11" s="10" t="s">
        <v>43</v>
      </c>
      <c r="C11" s="10">
        <v>55</v>
      </c>
      <c r="D11" s="201">
        <v>54686.143995749204</v>
      </c>
      <c r="E11" s="30"/>
      <c r="F11" s="30"/>
      <c r="G11" s="30"/>
      <c r="H11" s="30"/>
      <c r="I11" s="30"/>
      <c r="J11" s="30"/>
      <c r="K11" s="30"/>
      <c r="L11" s="30"/>
      <c r="M11" s="43"/>
      <c r="N11" s="43"/>
      <c r="O11" s="30"/>
    </row>
    <row r="12" spans="1:15" x14ac:dyDescent="0.25">
      <c r="A12"/>
      <c r="B12" s="10" t="s">
        <v>43</v>
      </c>
      <c r="C12" s="10">
        <v>56</v>
      </c>
      <c r="D12" s="201">
        <v>54428.025928426738</v>
      </c>
      <c r="E12" s="30"/>
      <c r="F12" s="30"/>
      <c r="G12" s="30"/>
      <c r="H12" s="30"/>
      <c r="I12" s="30"/>
      <c r="J12" s="30"/>
      <c r="K12" s="30"/>
      <c r="L12" s="30"/>
      <c r="M12" s="43"/>
      <c r="N12" s="43"/>
      <c r="O12" s="30"/>
    </row>
    <row r="13" spans="1:15" x14ac:dyDescent="0.25">
      <c r="A13"/>
      <c r="B13" s="10" t="s">
        <v>43</v>
      </c>
      <c r="C13" s="33">
        <v>57</v>
      </c>
      <c r="D13" s="208">
        <v>54599.197757390415</v>
      </c>
      <c r="E13" s="30"/>
      <c r="F13" s="30"/>
      <c r="G13" s="30"/>
      <c r="H13" s="30"/>
      <c r="I13" s="30"/>
      <c r="J13" s="30"/>
      <c r="K13" s="30"/>
      <c r="L13" s="30"/>
      <c r="M13" s="43"/>
      <c r="N13" s="43"/>
      <c r="O13" s="30"/>
    </row>
    <row r="14" spans="1:15" x14ac:dyDescent="0.25">
      <c r="B14" s="10" t="s">
        <v>43</v>
      </c>
      <c r="C14" s="33">
        <v>58</v>
      </c>
      <c r="D14" s="209">
        <v>54863.777863300493</v>
      </c>
      <c r="M14" s="11"/>
      <c r="N14" s="11"/>
    </row>
    <row r="15" spans="1:15" x14ac:dyDescent="0.25">
      <c r="B15" s="10" t="s">
        <v>43</v>
      </c>
      <c r="C15" s="33">
        <v>59</v>
      </c>
      <c r="D15" s="209">
        <v>53268.899161073823</v>
      </c>
      <c r="M15" s="11"/>
      <c r="N15" s="11"/>
    </row>
    <row r="16" spans="1:15" x14ac:dyDescent="0.25">
      <c r="B16" s="10" t="s">
        <v>43</v>
      </c>
      <c r="C16" s="10">
        <v>60</v>
      </c>
      <c r="D16" s="209">
        <v>52610.986991572005</v>
      </c>
      <c r="M16" s="11"/>
      <c r="N16" s="11"/>
    </row>
    <row r="17" spans="2:14" x14ac:dyDescent="0.25">
      <c r="B17" s="10" t="s">
        <v>43</v>
      </c>
      <c r="C17" s="10">
        <v>61</v>
      </c>
      <c r="D17" s="209">
        <v>52421.995289079226</v>
      </c>
      <c r="M17" s="11"/>
      <c r="N17" s="11"/>
    </row>
    <row r="18" spans="2:14" x14ac:dyDescent="0.25">
      <c r="B18" s="10" t="s">
        <v>43</v>
      </c>
      <c r="C18" s="10">
        <v>62</v>
      </c>
      <c r="D18" s="209">
        <v>52993.534651107409</v>
      </c>
    </row>
    <row r="19" spans="2:14" x14ac:dyDescent="0.25">
      <c r="B19" s="10" t="s">
        <v>43</v>
      </c>
      <c r="C19" s="10">
        <v>63</v>
      </c>
      <c r="D19" s="209">
        <v>52948.399101796407</v>
      </c>
    </row>
    <row r="20" spans="2:14" x14ac:dyDescent="0.25">
      <c r="B20" s="10" t="s">
        <v>43</v>
      </c>
      <c r="C20" s="10">
        <v>64</v>
      </c>
      <c r="D20" s="209">
        <v>52027.227272727272</v>
      </c>
    </row>
    <row r="21" spans="2:14" x14ac:dyDescent="0.25">
      <c r="B21" s="10" t="s">
        <v>43</v>
      </c>
      <c r="C21" s="10">
        <v>65</v>
      </c>
      <c r="D21" s="209">
        <v>52370.873067915694</v>
      </c>
    </row>
    <row r="22" spans="2:14" x14ac:dyDescent="0.25">
      <c r="B22" s="10" t="s">
        <v>43</v>
      </c>
      <c r="C22" s="10">
        <v>66</v>
      </c>
      <c r="D22" s="209">
        <v>51637.140056022406</v>
      </c>
    </row>
    <row r="23" spans="2:14" x14ac:dyDescent="0.25">
      <c r="B23" s="10" t="s">
        <v>43</v>
      </c>
      <c r="C23" s="10">
        <v>67</v>
      </c>
      <c r="D23" s="209">
        <v>50990.272262026614</v>
      </c>
    </row>
    <row r="24" spans="2:14" x14ac:dyDescent="0.25">
      <c r="B24" s="10" t="s">
        <v>43</v>
      </c>
      <c r="C24" s="10">
        <v>68</v>
      </c>
      <c r="D24" s="209">
        <v>48494.21783625731</v>
      </c>
    </row>
    <row r="25" spans="2:14" x14ac:dyDescent="0.25">
      <c r="B25" s="10" t="s">
        <v>43</v>
      </c>
      <c r="C25" s="33">
        <v>69</v>
      </c>
      <c r="D25" s="209">
        <v>48920.572450805012</v>
      </c>
    </row>
    <row r="26" spans="2:14" x14ac:dyDescent="0.25">
      <c r="B26" s="10" t="s">
        <v>43</v>
      </c>
      <c r="C26" s="10">
        <v>70</v>
      </c>
      <c r="D26" s="209">
        <v>47243.566990291263</v>
      </c>
    </row>
    <row r="27" spans="2:14" x14ac:dyDescent="0.25">
      <c r="B27" s="10" t="s">
        <v>43</v>
      </c>
      <c r="C27" s="10">
        <v>71</v>
      </c>
      <c r="D27" s="209">
        <v>46531.600760456276</v>
      </c>
    </row>
    <row r="28" spans="2:14" x14ac:dyDescent="0.25">
      <c r="B28" s="10" t="s">
        <v>43</v>
      </c>
      <c r="C28" s="10">
        <v>72</v>
      </c>
      <c r="D28" s="209">
        <v>43159.385593220337</v>
      </c>
    </row>
    <row r="29" spans="2:14" x14ac:dyDescent="0.25">
      <c r="B29" s="10" t="s">
        <v>43</v>
      </c>
      <c r="C29" s="10">
        <v>73</v>
      </c>
      <c r="D29" s="209">
        <v>41534.742268041235</v>
      </c>
    </row>
    <row r="30" spans="2:14" x14ac:dyDescent="0.25">
      <c r="B30" s="10" t="s">
        <v>43</v>
      </c>
      <c r="C30" s="10">
        <v>74</v>
      </c>
      <c r="D30" s="209">
        <v>41056.87634408602</v>
      </c>
    </row>
    <row r="31" spans="2:14" x14ac:dyDescent="0.25">
      <c r="B31" s="10" t="s">
        <v>43</v>
      </c>
      <c r="C31" s="10">
        <v>79</v>
      </c>
      <c r="D31" s="209">
        <v>33548.921212121211</v>
      </c>
    </row>
  </sheetData>
  <hyperlinks>
    <hyperlink ref="A1" location="TOC!A1" display="TOC" xr:uid="{B052CAD3-2FA1-47B9-9E85-CD913F9ABDF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57"/>
  <sheetViews>
    <sheetView workbookViewId="0">
      <selection activeCell="A74" sqref="A74"/>
    </sheetView>
  </sheetViews>
  <sheetFormatPr defaultRowHeight="15" x14ac:dyDescent="0.25"/>
  <cols>
    <col min="1" max="1" width="14.140625" customWidth="1"/>
    <col min="2" max="2" width="10.7109375" bestFit="1" customWidth="1"/>
    <col min="3" max="3" width="10.5703125" customWidth="1"/>
    <col min="4" max="8" width="10.7109375" bestFit="1" customWidth="1"/>
    <col min="9" max="9" width="11.5703125" bestFit="1" customWidth="1"/>
    <col min="10" max="10" width="18" customWidth="1"/>
    <col min="11" max="11" width="10.5703125" bestFit="1" customWidth="1"/>
    <col min="12" max="12" width="11.5703125" bestFit="1" customWidth="1"/>
    <col min="13" max="13" width="15.28515625" bestFit="1" customWidth="1"/>
    <col min="23" max="23" width="10.5703125" bestFit="1" customWidth="1"/>
    <col min="24" max="25" width="11.5703125" bestFit="1" customWidth="1"/>
    <col min="26" max="26" width="18" bestFit="1" customWidth="1"/>
    <col min="27" max="27" width="10.5703125" bestFit="1" customWidth="1"/>
  </cols>
  <sheetData>
    <row r="1" spans="1:31" x14ac:dyDescent="0.25">
      <c r="A1" s="1" t="s">
        <v>0</v>
      </c>
      <c r="O1">
        <v>0</v>
      </c>
      <c r="P1">
        <v>1</v>
      </c>
      <c r="Q1">
        <v>2</v>
      </c>
      <c r="R1">
        <v>3</v>
      </c>
      <c r="S1">
        <v>4</v>
      </c>
      <c r="T1">
        <v>5</v>
      </c>
      <c r="U1">
        <v>6</v>
      </c>
      <c r="V1">
        <v>7</v>
      </c>
      <c r="W1">
        <v>8</v>
      </c>
      <c r="X1">
        <v>9</v>
      </c>
      <c r="Y1">
        <v>10</v>
      </c>
      <c r="Z1">
        <v>11</v>
      </c>
      <c r="AA1">
        <v>12</v>
      </c>
      <c r="AB1">
        <v>13</v>
      </c>
      <c r="AC1">
        <v>14</v>
      </c>
      <c r="AD1" t="s">
        <v>353</v>
      </c>
      <c r="AE1" t="s">
        <v>354</v>
      </c>
    </row>
    <row r="2" spans="1:31" x14ac:dyDescent="0.25">
      <c r="A2" s="1"/>
      <c r="B2" t="s">
        <v>355</v>
      </c>
      <c r="O2" s="30">
        <v>29731</v>
      </c>
      <c r="P2" s="30">
        <v>38419</v>
      </c>
      <c r="Q2" s="30">
        <v>41293</v>
      </c>
      <c r="R2" s="30">
        <v>43888</v>
      </c>
      <c r="S2" s="30">
        <v>45430</v>
      </c>
      <c r="T2" s="30">
        <v>46888</v>
      </c>
      <c r="U2" s="30">
        <v>47719</v>
      </c>
      <c r="V2" s="30">
        <v>48992</v>
      </c>
      <c r="W2" s="30">
        <v>51395</v>
      </c>
      <c r="X2" s="30">
        <v>52622</v>
      </c>
      <c r="Y2" s="30">
        <v>54025</v>
      </c>
      <c r="Z2" s="30">
        <v>54374</v>
      </c>
      <c r="AA2" s="30">
        <v>56274</v>
      </c>
      <c r="AB2" s="30">
        <v>56402</v>
      </c>
      <c r="AC2" s="30">
        <v>59140</v>
      </c>
      <c r="AD2" s="30">
        <v>66348</v>
      </c>
      <c r="AE2" s="30">
        <v>52637</v>
      </c>
    </row>
    <row r="3" spans="1:31" x14ac:dyDescent="0.25">
      <c r="A3" s="1"/>
      <c r="B3" s="56" t="s">
        <v>356</v>
      </c>
      <c r="C3" s="56" t="s">
        <v>357</v>
      </c>
      <c r="D3" s="56" t="s">
        <v>358</v>
      </c>
      <c r="E3" s="56" t="s">
        <v>359</v>
      </c>
      <c r="F3" s="56" t="s">
        <v>263</v>
      </c>
      <c r="G3" s="56" t="s">
        <v>258</v>
      </c>
      <c r="H3" s="56" t="s">
        <v>360</v>
      </c>
      <c r="I3" t="s">
        <v>361</v>
      </c>
      <c r="J3" t="s">
        <v>362</v>
      </c>
      <c r="K3" t="s">
        <v>363</v>
      </c>
      <c r="L3" t="s">
        <v>364</v>
      </c>
      <c r="S3" s="31">
        <f>+AVERAGE(O2:S2)</f>
        <v>39752.199999999997</v>
      </c>
      <c r="X3" s="31">
        <f>+AVERAGE(T2:X2)</f>
        <v>49523.199999999997</v>
      </c>
      <c r="AC3" s="31">
        <f>+AVERAGE(Y2:AC2)</f>
        <v>56043</v>
      </c>
    </row>
    <row r="4" spans="1:31" x14ac:dyDescent="0.25">
      <c r="A4" t="s">
        <v>359</v>
      </c>
      <c r="B4" s="57">
        <f>+B42+B76</f>
        <v>130</v>
      </c>
      <c r="C4" s="57">
        <f t="shared" ref="C4:J4" si="0">+C42+C76</f>
        <v>0</v>
      </c>
      <c r="D4" s="57">
        <f t="shared" si="0"/>
        <v>0</v>
      </c>
      <c r="E4" s="57">
        <f t="shared" si="0"/>
        <v>0</v>
      </c>
      <c r="F4" s="57">
        <f t="shared" si="0"/>
        <v>0</v>
      </c>
      <c r="G4" s="57">
        <f t="shared" si="0"/>
        <v>0</v>
      </c>
      <c r="H4" s="57">
        <f t="shared" si="0"/>
        <v>0</v>
      </c>
      <c r="I4" s="30">
        <f t="shared" si="0"/>
        <v>130</v>
      </c>
      <c r="J4" s="30">
        <f t="shared" si="0"/>
        <v>2957197</v>
      </c>
      <c r="K4" s="58">
        <f>+J4/I4</f>
        <v>22747.669230769232</v>
      </c>
      <c r="L4" s="31">
        <f>+SUM(B4:H4)</f>
        <v>130</v>
      </c>
    </row>
    <row r="5" spans="1:31" x14ac:dyDescent="0.25">
      <c r="A5" t="s">
        <v>263</v>
      </c>
      <c r="B5" s="57">
        <f t="shared" ref="B5:J20" si="1">+B43+B77</f>
        <v>5635</v>
      </c>
      <c r="C5" s="57">
        <f t="shared" si="1"/>
        <v>18</v>
      </c>
      <c r="D5" s="57">
        <f t="shared" si="1"/>
        <v>0</v>
      </c>
      <c r="E5" s="57">
        <f t="shared" si="1"/>
        <v>0</v>
      </c>
      <c r="F5" s="57">
        <f t="shared" si="1"/>
        <v>0</v>
      </c>
      <c r="G5" s="57">
        <f t="shared" si="1"/>
        <v>0</v>
      </c>
      <c r="H5" s="57">
        <f t="shared" si="1"/>
        <v>0</v>
      </c>
      <c r="I5" s="30">
        <f t="shared" si="1"/>
        <v>5653</v>
      </c>
      <c r="J5" s="30">
        <f t="shared" si="1"/>
        <v>186444287</v>
      </c>
      <c r="K5" s="58">
        <f t="shared" ref="K5:K34" si="2">+J5/I5</f>
        <v>32981.47656111799</v>
      </c>
      <c r="L5" s="31">
        <f t="shared" ref="L5:L34" si="3">+SUM(B5:H5)</f>
        <v>5653</v>
      </c>
    </row>
    <row r="6" spans="1:31" x14ac:dyDescent="0.25">
      <c r="A6" t="s">
        <v>258</v>
      </c>
      <c r="B6" s="57">
        <f t="shared" si="1"/>
        <v>19600</v>
      </c>
      <c r="C6" s="57">
        <f t="shared" si="1"/>
        <v>2272</v>
      </c>
      <c r="D6" s="57">
        <f t="shared" si="1"/>
        <v>18</v>
      </c>
      <c r="E6" s="57">
        <f t="shared" si="1"/>
        <v>0</v>
      </c>
      <c r="F6" s="57">
        <f t="shared" si="1"/>
        <v>0</v>
      </c>
      <c r="G6" s="57">
        <f t="shared" si="1"/>
        <v>0</v>
      </c>
      <c r="H6" s="57">
        <f t="shared" si="1"/>
        <v>0</v>
      </c>
      <c r="I6" s="30">
        <f t="shared" si="1"/>
        <v>21890</v>
      </c>
      <c r="J6" s="30">
        <f t="shared" si="1"/>
        <v>901327266</v>
      </c>
      <c r="K6" s="58">
        <f t="shared" si="2"/>
        <v>41175.297670169028</v>
      </c>
      <c r="L6" s="31">
        <f t="shared" si="3"/>
        <v>21890</v>
      </c>
    </row>
    <row r="7" spans="1:31" x14ac:dyDescent="0.25">
      <c r="A7" t="s">
        <v>259</v>
      </c>
      <c r="B7" s="57">
        <f t="shared" si="1"/>
        <v>14253</v>
      </c>
      <c r="C7" s="57">
        <f t="shared" si="1"/>
        <v>10956</v>
      </c>
      <c r="D7" s="57">
        <f t="shared" si="1"/>
        <v>2010</v>
      </c>
      <c r="E7" s="57">
        <f t="shared" si="1"/>
        <v>32</v>
      </c>
      <c r="F7" s="57">
        <f t="shared" si="1"/>
        <v>0</v>
      </c>
      <c r="G7" s="57">
        <f t="shared" si="1"/>
        <v>0</v>
      </c>
      <c r="H7" s="57">
        <f t="shared" si="1"/>
        <v>0</v>
      </c>
      <c r="I7" s="30">
        <f t="shared" si="1"/>
        <v>27251</v>
      </c>
      <c r="J7" s="30">
        <f t="shared" si="1"/>
        <v>1276559288</v>
      </c>
      <c r="K7" s="58">
        <f t="shared" si="2"/>
        <v>46844.49333969396</v>
      </c>
      <c r="L7" s="31">
        <f t="shared" si="3"/>
        <v>27251</v>
      </c>
    </row>
    <row r="8" spans="1:31" x14ac:dyDescent="0.25">
      <c r="A8" t="s">
        <v>260</v>
      </c>
      <c r="B8" s="57">
        <f t="shared" si="1"/>
        <v>10902</v>
      </c>
      <c r="C8" s="57">
        <f t="shared" si="1"/>
        <v>7743</v>
      </c>
      <c r="D8" s="57">
        <f t="shared" si="1"/>
        <v>9790</v>
      </c>
      <c r="E8" s="57">
        <f t="shared" si="1"/>
        <v>2386</v>
      </c>
      <c r="F8" s="57">
        <f t="shared" si="1"/>
        <v>16</v>
      </c>
      <c r="G8" s="57">
        <f t="shared" si="1"/>
        <v>0</v>
      </c>
      <c r="H8" s="57">
        <f t="shared" si="1"/>
        <v>0</v>
      </c>
      <c r="I8" s="30">
        <f t="shared" si="1"/>
        <v>30837</v>
      </c>
      <c r="J8" s="30">
        <f t="shared" si="1"/>
        <v>1605098002</v>
      </c>
      <c r="K8" s="58">
        <f t="shared" si="2"/>
        <v>52051.042643577523</v>
      </c>
      <c r="L8" s="31">
        <f t="shared" si="3"/>
        <v>30837</v>
      </c>
    </row>
    <row r="9" spans="1:31" x14ac:dyDescent="0.25">
      <c r="A9" t="s">
        <v>261</v>
      </c>
      <c r="B9" s="57">
        <f t="shared" si="1"/>
        <v>8467</v>
      </c>
      <c r="C9" s="57">
        <f t="shared" si="1"/>
        <v>5564</v>
      </c>
      <c r="D9" s="57">
        <f t="shared" si="1"/>
        <v>6148</v>
      </c>
      <c r="E9" s="57">
        <f t="shared" si="1"/>
        <v>9592</v>
      </c>
      <c r="F9" s="57">
        <f t="shared" si="1"/>
        <v>1330</v>
      </c>
      <c r="G9" s="57">
        <f t="shared" si="1"/>
        <v>7</v>
      </c>
      <c r="H9" s="57">
        <f t="shared" si="1"/>
        <v>0</v>
      </c>
      <c r="I9" s="30">
        <f t="shared" si="1"/>
        <v>31108</v>
      </c>
      <c r="J9" s="30">
        <f t="shared" si="1"/>
        <v>1740019605</v>
      </c>
      <c r="K9" s="58">
        <f t="shared" si="2"/>
        <v>55934.795068792591</v>
      </c>
      <c r="L9" s="31">
        <f t="shared" si="3"/>
        <v>31108</v>
      </c>
    </row>
    <row r="10" spans="1:31" x14ac:dyDescent="0.25">
      <c r="A10" t="s">
        <v>262</v>
      </c>
      <c r="B10" s="57">
        <f t="shared" si="1"/>
        <v>7927</v>
      </c>
      <c r="C10" s="57">
        <f t="shared" si="1"/>
        <v>5558</v>
      </c>
      <c r="D10" s="57">
        <f t="shared" si="1"/>
        <v>5332</v>
      </c>
      <c r="E10" s="57">
        <f t="shared" si="1"/>
        <v>7725</v>
      </c>
      <c r="F10" s="57">
        <f t="shared" si="1"/>
        <v>7741</v>
      </c>
      <c r="G10" s="57">
        <f t="shared" si="1"/>
        <v>1542</v>
      </c>
      <c r="H10" s="57">
        <f t="shared" si="1"/>
        <v>23</v>
      </c>
      <c r="I10" s="30">
        <f t="shared" si="1"/>
        <v>35848</v>
      </c>
      <c r="J10" s="30">
        <f t="shared" si="1"/>
        <v>2050102233</v>
      </c>
      <c r="K10" s="58">
        <f t="shared" si="2"/>
        <v>57188.747852041954</v>
      </c>
      <c r="L10" s="31">
        <f t="shared" si="3"/>
        <v>35848</v>
      </c>
    </row>
    <row r="11" spans="1:31" x14ac:dyDescent="0.25">
      <c r="A11" t="s">
        <v>46</v>
      </c>
      <c r="B11" s="57">
        <f t="shared" si="1"/>
        <v>6631</v>
      </c>
      <c r="C11" s="57">
        <f t="shared" si="1"/>
        <v>5213</v>
      </c>
      <c r="D11" s="57">
        <f t="shared" si="1"/>
        <v>5244</v>
      </c>
      <c r="E11" s="57">
        <f t="shared" si="1"/>
        <v>6434</v>
      </c>
      <c r="F11" s="57">
        <f t="shared" si="1"/>
        <v>5708</v>
      </c>
      <c r="G11" s="57">
        <f t="shared" si="1"/>
        <v>6596</v>
      </c>
      <c r="H11" s="57">
        <f t="shared" si="1"/>
        <v>1293</v>
      </c>
      <c r="I11" s="30">
        <f t="shared" si="1"/>
        <v>37119</v>
      </c>
      <c r="J11" s="30">
        <f t="shared" si="1"/>
        <v>2095105702</v>
      </c>
      <c r="K11" s="58">
        <f t="shared" si="2"/>
        <v>56442.94571513241</v>
      </c>
      <c r="L11" s="31">
        <f t="shared" si="3"/>
        <v>37119</v>
      </c>
    </row>
    <row r="12" spans="1:31" x14ac:dyDescent="0.25">
      <c r="A12">
        <v>55</v>
      </c>
      <c r="B12" s="57">
        <f t="shared" si="1"/>
        <v>1224</v>
      </c>
      <c r="C12" s="57">
        <f t="shared" si="1"/>
        <v>993</v>
      </c>
      <c r="D12" s="57">
        <f t="shared" si="1"/>
        <v>1130</v>
      </c>
      <c r="E12" s="57">
        <f t="shared" si="1"/>
        <v>1207</v>
      </c>
      <c r="F12" s="57">
        <f t="shared" si="1"/>
        <v>1035</v>
      </c>
      <c r="G12" s="57">
        <f t="shared" si="1"/>
        <v>1103</v>
      </c>
      <c r="H12" s="57">
        <f t="shared" si="1"/>
        <v>836</v>
      </c>
      <c r="I12" s="30">
        <f t="shared" si="1"/>
        <v>7528</v>
      </c>
      <c r="J12" s="30">
        <f t="shared" si="1"/>
        <v>411677292</v>
      </c>
      <c r="K12" s="58">
        <f t="shared" si="2"/>
        <v>54686.143995749204</v>
      </c>
      <c r="L12" s="31">
        <f t="shared" si="3"/>
        <v>7528</v>
      </c>
    </row>
    <row r="13" spans="1:31" x14ac:dyDescent="0.25">
      <c r="A13">
        <v>56</v>
      </c>
      <c r="B13" s="57">
        <f t="shared" si="1"/>
        <v>1159</v>
      </c>
      <c r="C13" s="57">
        <f t="shared" si="1"/>
        <v>1004</v>
      </c>
      <c r="D13" s="57">
        <f t="shared" si="1"/>
        <v>1057</v>
      </c>
      <c r="E13" s="57">
        <f t="shared" si="1"/>
        <v>1274</v>
      </c>
      <c r="F13" s="57">
        <f t="shared" si="1"/>
        <v>930</v>
      </c>
      <c r="G13" s="57">
        <f t="shared" si="1"/>
        <v>1046</v>
      </c>
      <c r="H13" s="57">
        <f t="shared" si="1"/>
        <v>935</v>
      </c>
      <c r="I13" s="30">
        <f t="shared" si="1"/>
        <v>7405</v>
      </c>
      <c r="J13" s="30">
        <f t="shared" si="1"/>
        <v>403039532</v>
      </c>
      <c r="K13" s="58">
        <f t="shared" si="2"/>
        <v>54428.025928426738</v>
      </c>
      <c r="L13" s="31">
        <f t="shared" si="3"/>
        <v>7405</v>
      </c>
    </row>
    <row r="14" spans="1:31" x14ac:dyDescent="0.25">
      <c r="A14">
        <v>57</v>
      </c>
      <c r="B14" s="57">
        <f t="shared" si="1"/>
        <v>1065</v>
      </c>
      <c r="C14" s="57">
        <f t="shared" si="1"/>
        <v>863</v>
      </c>
      <c r="D14" s="57">
        <f t="shared" si="1"/>
        <v>1024</v>
      </c>
      <c r="E14" s="57">
        <f t="shared" si="1"/>
        <v>1179</v>
      </c>
      <c r="F14" s="57">
        <f t="shared" si="1"/>
        <v>882</v>
      </c>
      <c r="G14" s="57">
        <f t="shared" si="1"/>
        <v>928</v>
      </c>
      <c r="H14" s="57">
        <f t="shared" si="1"/>
        <v>926</v>
      </c>
      <c r="I14" s="30">
        <f t="shared" si="1"/>
        <v>6867</v>
      </c>
      <c r="J14" s="30">
        <f t="shared" si="1"/>
        <v>374932691</v>
      </c>
      <c r="K14" s="58">
        <f t="shared" si="2"/>
        <v>54599.197757390415</v>
      </c>
      <c r="L14" s="31">
        <f t="shared" si="3"/>
        <v>6867</v>
      </c>
    </row>
    <row r="15" spans="1:31" x14ac:dyDescent="0.25">
      <c r="A15">
        <v>58</v>
      </c>
      <c r="B15" s="57">
        <f t="shared" si="1"/>
        <v>905</v>
      </c>
      <c r="C15" s="57">
        <f t="shared" si="1"/>
        <v>846</v>
      </c>
      <c r="D15" s="57">
        <f t="shared" si="1"/>
        <v>1000</v>
      </c>
      <c r="E15" s="57">
        <f t="shared" si="1"/>
        <v>1185</v>
      </c>
      <c r="F15" s="57">
        <f t="shared" si="1"/>
        <v>807</v>
      </c>
      <c r="G15" s="57">
        <f t="shared" si="1"/>
        <v>884</v>
      </c>
      <c r="H15" s="57">
        <f t="shared" si="1"/>
        <v>869</v>
      </c>
      <c r="I15" s="30">
        <f t="shared" si="1"/>
        <v>6496</v>
      </c>
      <c r="J15" s="30">
        <f t="shared" si="1"/>
        <v>356395101</v>
      </c>
      <c r="K15" s="58">
        <f t="shared" si="2"/>
        <v>54863.777863300493</v>
      </c>
      <c r="L15" s="31">
        <f t="shared" si="3"/>
        <v>6496</v>
      </c>
    </row>
    <row r="16" spans="1:31" x14ac:dyDescent="0.25">
      <c r="A16">
        <v>59</v>
      </c>
      <c r="B16" s="57">
        <f t="shared" si="1"/>
        <v>938</v>
      </c>
      <c r="C16" s="57">
        <f t="shared" si="1"/>
        <v>731</v>
      </c>
      <c r="D16" s="57">
        <f t="shared" si="1"/>
        <v>917</v>
      </c>
      <c r="E16" s="57">
        <f t="shared" si="1"/>
        <v>1107</v>
      </c>
      <c r="F16" s="57">
        <f t="shared" si="1"/>
        <v>733</v>
      </c>
      <c r="G16" s="57">
        <f t="shared" si="1"/>
        <v>736</v>
      </c>
      <c r="H16" s="57">
        <f t="shared" si="1"/>
        <v>798</v>
      </c>
      <c r="I16" s="30">
        <f t="shared" si="1"/>
        <v>5960</v>
      </c>
      <c r="J16" s="30">
        <f t="shared" si="1"/>
        <v>317482639</v>
      </c>
      <c r="K16" s="58">
        <f t="shared" si="2"/>
        <v>53268.899161073823</v>
      </c>
      <c r="L16" s="31">
        <f t="shared" si="3"/>
        <v>5960</v>
      </c>
    </row>
    <row r="17" spans="1:12" x14ac:dyDescent="0.25">
      <c r="A17">
        <v>60</v>
      </c>
      <c r="B17" s="57">
        <f t="shared" si="1"/>
        <v>826</v>
      </c>
      <c r="C17" s="57">
        <f t="shared" si="1"/>
        <v>742</v>
      </c>
      <c r="D17" s="57">
        <f t="shared" si="1"/>
        <v>777</v>
      </c>
      <c r="E17" s="57">
        <f t="shared" si="1"/>
        <v>967</v>
      </c>
      <c r="F17" s="57">
        <f t="shared" si="1"/>
        <v>714</v>
      </c>
      <c r="G17" s="57">
        <f t="shared" si="1"/>
        <v>655</v>
      </c>
      <c r="H17" s="57">
        <f t="shared" si="1"/>
        <v>777</v>
      </c>
      <c r="I17" s="30">
        <f t="shared" si="1"/>
        <v>5458</v>
      </c>
      <c r="J17" s="30">
        <f t="shared" si="1"/>
        <v>287150767</v>
      </c>
      <c r="K17" s="58">
        <f t="shared" si="2"/>
        <v>52610.986991572005</v>
      </c>
      <c r="L17" s="31">
        <f t="shared" si="3"/>
        <v>5458</v>
      </c>
    </row>
    <row r="18" spans="1:12" x14ac:dyDescent="0.25">
      <c r="A18">
        <v>61</v>
      </c>
      <c r="B18" s="57">
        <f t="shared" si="1"/>
        <v>747</v>
      </c>
      <c r="C18" s="57">
        <f t="shared" si="1"/>
        <v>562</v>
      </c>
      <c r="D18" s="57">
        <f t="shared" si="1"/>
        <v>712</v>
      </c>
      <c r="E18" s="57">
        <f t="shared" si="1"/>
        <v>840</v>
      </c>
      <c r="F18" s="57">
        <f t="shared" si="1"/>
        <v>598</v>
      </c>
      <c r="G18" s="57">
        <f t="shared" si="1"/>
        <v>535</v>
      </c>
      <c r="H18" s="57">
        <f t="shared" si="1"/>
        <v>676</v>
      </c>
      <c r="I18" s="30">
        <f t="shared" si="1"/>
        <v>4670</v>
      </c>
      <c r="J18" s="30">
        <f t="shared" si="1"/>
        <v>244810718</v>
      </c>
      <c r="K18" s="58">
        <f t="shared" si="2"/>
        <v>52421.995289079226</v>
      </c>
      <c r="L18" s="31">
        <f t="shared" si="3"/>
        <v>4670</v>
      </c>
    </row>
    <row r="19" spans="1:12" x14ac:dyDescent="0.25">
      <c r="A19">
        <v>62</v>
      </c>
      <c r="B19" s="57">
        <f t="shared" si="1"/>
        <v>611</v>
      </c>
      <c r="C19" s="57">
        <f t="shared" si="1"/>
        <v>525</v>
      </c>
      <c r="D19" s="57">
        <f t="shared" si="1"/>
        <v>633</v>
      </c>
      <c r="E19" s="57">
        <f t="shared" si="1"/>
        <v>776</v>
      </c>
      <c r="F19" s="57">
        <f t="shared" si="1"/>
        <v>595</v>
      </c>
      <c r="G19" s="57">
        <f t="shared" si="1"/>
        <v>463</v>
      </c>
      <c r="H19" s="57">
        <f t="shared" si="1"/>
        <v>596</v>
      </c>
      <c r="I19" s="30">
        <f t="shared" si="1"/>
        <v>4199</v>
      </c>
      <c r="J19" s="30">
        <f t="shared" si="1"/>
        <v>222519852</v>
      </c>
      <c r="K19" s="58">
        <f t="shared" si="2"/>
        <v>52993.534651107409</v>
      </c>
      <c r="L19" s="31">
        <f t="shared" si="3"/>
        <v>4199</v>
      </c>
    </row>
    <row r="20" spans="1:12" x14ac:dyDescent="0.25">
      <c r="A20">
        <v>63</v>
      </c>
      <c r="B20" s="57">
        <f t="shared" si="1"/>
        <v>516</v>
      </c>
      <c r="C20" s="57">
        <f t="shared" si="1"/>
        <v>462</v>
      </c>
      <c r="D20" s="57">
        <f t="shared" si="1"/>
        <v>449</v>
      </c>
      <c r="E20" s="57">
        <f t="shared" si="1"/>
        <v>601</v>
      </c>
      <c r="F20" s="57">
        <f t="shared" si="1"/>
        <v>457</v>
      </c>
      <c r="G20" s="57">
        <f t="shared" si="1"/>
        <v>375</v>
      </c>
      <c r="H20" s="57">
        <f t="shared" si="1"/>
        <v>480</v>
      </c>
      <c r="I20" s="30">
        <f t="shared" si="1"/>
        <v>3340</v>
      </c>
      <c r="J20" s="30">
        <f t="shared" si="1"/>
        <v>176847653</v>
      </c>
      <c r="K20" s="58">
        <f t="shared" si="2"/>
        <v>52948.399101796407</v>
      </c>
      <c r="L20" s="31">
        <f t="shared" si="3"/>
        <v>3340</v>
      </c>
    </row>
    <row r="21" spans="1:12" x14ac:dyDescent="0.25">
      <c r="A21">
        <v>64</v>
      </c>
      <c r="B21" s="57">
        <f t="shared" ref="B21:J33" si="4">+B59+B93</f>
        <v>403</v>
      </c>
      <c r="C21" s="57">
        <f t="shared" si="4"/>
        <v>332</v>
      </c>
      <c r="D21" s="57">
        <f t="shared" si="4"/>
        <v>415</v>
      </c>
      <c r="E21" s="57">
        <f t="shared" si="4"/>
        <v>480</v>
      </c>
      <c r="F21" s="57">
        <f t="shared" si="4"/>
        <v>360</v>
      </c>
      <c r="G21" s="57">
        <f t="shared" si="4"/>
        <v>319</v>
      </c>
      <c r="H21" s="57">
        <f t="shared" si="4"/>
        <v>375</v>
      </c>
      <c r="I21" s="30">
        <f t="shared" si="4"/>
        <v>2684</v>
      </c>
      <c r="J21" s="30">
        <f t="shared" si="4"/>
        <v>139641078</v>
      </c>
      <c r="K21" s="58">
        <f t="shared" si="2"/>
        <v>52027.227272727272</v>
      </c>
      <c r="L21" s="31">
        <f t="shared" si="3"/>
        <v>2684</v>
      </c>
    </row>
    <row r="22" spans="1:12" x14ac:dyDescent="0.25">
      <c r="A22">
        <v>65</v>
      </c>
      <c r="B22" s="57">
        <f t="shared" si="4"/>
        <v>338</v>
      </c>
      <c r="C22" s="57">
        <f t="shared" si="4"/>
        <v>311</v>
      </c>
      <c r="D22" s="57">
        <f t="shared" si="4"/>
        <v>315</v>
      </c>
      <c r="E22" s="57">
        <f t="shared" si="4"/>
        <v>398</v>
      </c>
      <c r="F22" s="57">
        <f t="shared" si="4"/>
        <v>258</v>
      </c>
      <c r="G22" s="57">
        <f t="shared" si="4"/>
        <v>225</v>
      </c>
      <c r="H22" s="57">
        <f t="shared" si="4"/>
        <v>290</v>
      </c>
      <c r="I22" s="30">
        <f t="shared" si="4"/>
        <v>2135</v>
      </c>
      <c r="J22" s="30">
        <f t="shared" si="4"/>
        <v>111811814</v>
      </c>
      <c r="K22" s="58">
        <f t="shared" si="2"/>
        <v>52370.873067915694</v>
      </c>
      <c r="L22" s="31">
        <f t="shared" si="3"/>
        <v>2135</v>
      </c>
    </row>
    <row r="23" spans="1:12" x14ac:dyDescent="0.25">
      <c r="A23">
        <v>66</v>
      </c>
      <c r="B23" s="57">
        <f t="shared" si="4"/>
        <v>265</v>
      </c>
      <c r="C23" s="57">
        <f t="shared" si="4"/>
        <v>230</v>
      </c>
      <c r="D23" s="57">
        <f t="shared" si="4"/>
        <v>177</v>
      </c>
      <c r="E23" s="57">
        <f t="shared" si="4"/>
        <v>237</v>
      </c>
      <c r="F23" s="57">
        <f t="shared" si="4"/>
        <v>157</v>
      </c>
      <c r="G23" s="57">
        <f t="shared" si="4"/>
        <v>150</v>
      </c>
      <c r="H23" s="57">
        <f t="shared" si="4"/>
        <v>212</v>
      </c>
      <c r="I23" s="30">
        <f t="shared" si="4"/>
        <v>1428</v>
      </c>
      <c r="J23" s="30">
        <f t="shared" si="4"/>
        <v>73737836</v>
      </c>
      <c r="K23" s="58">
        <f t="shared" si="2"/>
        <v>51637.140056022406</v>
      </c>
      <c r="L23" s="31">
        <f t="shared" si="3"/>
        <v>1428</v>
      </c>
    </row>
    <row r="24" spans="1:12" x14ac:dyDescent="0.25">
      <c r="A24">
        <v>67</v>
      </c>
      <c r="B24" s="57">
        <f t="shared" si="4"/>
        <v>206</v>
      </c>
      <c r="C24" s="57">
        <f t="shared" si="4"/>
        <v>146</v>
      </c>
      <c r="D24" s="57">
        <f t="shared" si="4"/>
        <v>157</v>
      </c>
      <c r="E24" s="57">
        <f t="shared" si="4"/>
        <v>150</v>
      </c>
      <c r="F24" s="57">
        <f t="shared" si="4"/>
        <v>91</v>
      </c>
      <c r="G24" s="57">
        <f t="shared" si="4"/>
        <v>93</v>
      </c>
      <c r="H24" s="57">
        <f t="shared" si="4"/>
        <v>134</v>
      </c>
      <c r="I24" s="30">
        <f t="shared" si="4"/>
        <v>977</v>
      </c>
      <c r="J24" s="30">
        <f t="shared" si="4"/>
        <v>49817496</v>
      </c>
      <c r="K24" s="58">
        <f t="shared" si="2"/>
        <v>50990.272262026614</v>
      </c>
      <c r="L24" s="31">
        <f t="shared" si="3"/>
        <v>977</v>
      </c>
    </row>
    <row r="25" spans="1:12" x14ac:dyDescent="0.25">
      <c r="A25">
        <v>68</v>
      </c>
      <c r="B25" s="57">
        <f t="shared" si="4"/>
        <v>173</v>
      </c>
      <c r="C25" s="57">
        <f t="shared" si="4"/>
        <v>101</v>
      </c>
      <c r="D25" s="57">
        <f t="shared" si="4"/>
        <v>86</v>
      </c>
      <c r="E25" s="57">
        <f t="shared" si="4"/>
        <v>100</v>
      </c>
      <c r="F25" s="57">
        <f t="shared" si="4"/>
        <v>69</v>
      </c>
      <c r="G25" s="57">
        <f t="shared" si="4"/>
        <v>55</v>
      </c>
      <c r="H25" s="57">
        <f t="shared" si="4"/>
        <v>100</v>
      </c>
      <c r="I25" s="30">
        <f t="shared" si="4"/>
        <v>684</v>
      </c>
      <c r="J25" s="30">
        <f t="shared" si="4"/>
        <v>33170045</v>
      </c>
      <c r="K25" s="58">
        <f t="shared" si="2"/>
        <v>48494.21783625731</v>
      </c>
      <c r="L25" s="31">
        <f t="shared" si="3"/>
        <v>684</v>
      </c>
    </row>
    <row r="26" spans="1:12" x14ac:dyDescent="0.25">
      <c r="A26">
        <v>69</v>
      </c>
      <c r="B26" s="57">
        <f t="shared" si="4"/>
        <v>169</v>
      </c>
      <c r="C26" s="57">
        <f t="shared" si="4"/>
        <v>83</v>
      </c>
      <c r="D26" s="57">
        <f t="shared" si="4"/>
        <v>57</v>
      </c>
      <c r="E26" s="57">
        <f t="shared" si="4"/>
        <v>79</v>
      </c>
      <c r="F26" s="57">
        <f t="shared" si="4"/>
        <v>45</v>
      </c>
      <c r="G26" s="57">
        <f t="shared" si="4"/>
        <v>52</v>
      </c>
      <c r="H26" s="57">
        <f t="shared" si="4"/>
        <v>74</v>
      </c>
      <c r="I26" s="30">
        <f t="shared" si="4"/>
        <v>559</v>
      </c>
      <c r="J26" s="30">
        <f t="shared" si="4"/>
        <v>27346600</v>
      </c>
      <c r="K26" s="58">
        <f t="shared" si="2"/>
        <v>48920.572450805012</v>
      </c>
      <c r="L26" s="31">
        <f t="shared" si="3"/>
        <v>559</v>
      </c>
    </row>
    <row r="27" spans="1:12" x14ac:dyDescent="0.25">
      <c r="A27">
        <v>70</v>
      </c>
      <c r="B27" s="57">
        <f t="shared" si="4"/>
        <v>147</v>
      </c>
      <c r="C27" s="57">
        <f t="shared" si="4"/>
        <v>65</v>
      </c>
      <c r="D27" s="57">
        <f t="shared" si="4"/>
        <v>81</v>
      </c>
      <c r="E27" s="57">
        <f t="shared" si="4"/>
        <v>60</v>
      </c>
      <c r="F27" s="57">
        <f t="shared" si="4"/>
        <v>54</v>
      </c>
      <c r="G27" s="57">
        <f t="shared" si="4"/>
        <v>39</v>
      </c>
      <c r="H27" s="57">
        <f t="shared" si="4"/>
        <v>69</v>
      </c>
      <c r="I27" s="30">
        <f t="shared" si="4"/>
        <v>515</v>
      </c>
      <c r="J27" s="30">
        <f t="shared" si="4"/>
        <v>24330437</v>
      </c>
      <c r="K27" s="58">
        <f t="shared" si="2"/>
        <v>47243.566990291263</v>
      </c>
      <c r="L27" s="31">
        <f t="shared" si="3"/>
        <v>515</v>
      </c>
    </row>
    <row r="28" spans="1:12" x14ac:dyDescent="0.25">
      <c r="A28">
        <v>71</v>
      </c>
      <c r="B28" s="57">
        <f t="shared" si="4"/>
        <v>80</v>
      </c>
      <c r="C28" s="57">
        <f t="shared" si="4"/>
        <v>40</v>
      </c>
      <c r="D28" s="57">
        <f t="shared" si="4"/>
        <v>34</v>
      </c>
      <c r="E28" s="57">
        <f t="shared" si="4"/>
        <v>28</v>
      </c>
      <c r="F28" s="57">
        <f t="shared" si="4"/>
        <v>23</v>
      </c>
      <c r="G28" s="57">
        <f t="shared" si="4"/>
        <v>22</v>
      </c>
      <c r="H28" s="57">
        <f t="shared" si="4"/>
        <v>36</v>
      </c>
      <c r="I28" s="30">
        <f t="shared" si="4"/>
        <v>263</v>
      </c>
      <c r="J28" s="30">
        <f t="shared" si="4"/>
        <v>12237811</v>
      </c>
      <c r="K28" s="58">
        <f t="shared" si="2"/>
        <v>46531.600760456276</v>
      </c>
      <c r="L28" s="31">
        <f t="shared" si="3"/>
        <v>263</v>
      </c>
    </row>
    <row r="29" spans="1:12" x14ac:dyDescent="0.25">
      <c r="A29">
        <v>72</v>
      </c>
      <c r="B29" s="57">
        <f t="shared" si="4"/>
        <v>75</v>
      </c>
      <c r="C29" s="57">
        <f t="shared" si="4"/>
        <v>45</v>
      </c>
      <c r="D29" s="57">
        <f t="shared" si="4"/>
        <v>20</v>
      </c>
      <c r="E29" s="57">
        <f t="shared" si="4"/>
        <v>19</v>
      </c>
      <c r="F29" s="57">
        <f t="shared" si="4"/>
        <v>15</v>
      </c>
      <c r="G29" s="57">
        <f t="shared" si="4"/>
        <v>25</v>
      </c>
      <c r="H29" s="57">
        <f t="shared" si="4"/>
        <v>37</v>
      </c>
      <c r="I29" s="30">
        <f t="shared" si="4"/>
        <v>236</v>
      </c>
      <c r="J29" s="30">
        <f t="shared" si="4"/>
        <v>10185615</v>
      </c>
      <c r="K29" s="58">
        <f t="shared" si="2"/>
        <v>43159.385593220337</v>
      </c>
      <c r="L29" s="31">
        <f t="shared" si="3"/>
        <v>236</v>
      </c>
    </row>
    <row r="30" spans="1:12" x14ac:dyDescent="0.25">
      <c r="A30">
        <v>73</v>
      </c>
      <c r="B30" s="57">
        <f t="shared" si="4"/>
        <v>74</v>
      </c>
      <c r="C30" s="57">
        <f t="shared" si="4"/>
        <v>30</v>
      </c>
      <c r="D30" s="57">
        <f t="shared" si="4"/>
        <v>22</v>
      </c>
      <c r="E30" s="57">
        <f t="shared" si="4"/>
        <v>21</v>
      </c>
      <c r="F30" s="57">
        <f t="shared" si="4"/>
        <v>12</v>
      </c>
      <c r="G30" s="57">
        <f t="shared" si="4"/>
        <v>6</v>
      </c>
      <c r="H30" s="57">
        <f t="shared" si="4"/>
        <v>29</v>
      </c>
      <c r="I30" s="30">
        <f t="shared" si="4"/>
        <v>194</v>
      </c>
      <c r="J30" s="30">
        <f t="shared" si="4"/>
        <v>8057740</v>
      </c>
      <c r="K30" s="58">
        <f t="shared" si="2"/>
        <v>41534.742268041235</v>
      </c>
      <c r="L30" s="31">
        <f t="shared" si="3"/>
        <v>194</v>
      </c>
    </row>
    <row r="31" spans="1:12" x14ac:dyDescent="0.25">
      <c r="A31">
        <v>74</v>
      </c>
      <c r="B31" s="57">
        <f t="shared" si="4"/>
        <v>61</v>
      </c>
      <c r="C31" s="57">
        <f t="shared" si="4"/>
        <v>33</v>
      </c>
      <c r="D31" s="57">
        <f t="shared" si="4"/>
        <v>21</v>
      </c>
      <c r="E31" s="57">
        <f t="shared" si="4"/>
        <v>15</v>
      </c>
      <c r="F31" s="57">
        <f t="shared" si="4"/>
        <v>16</v>
      </c>
      <c r="G31" s="57">
        <f t="shared" si="4"/>
        <v>10</v>
      </c>
      <c r="H31" s="57">
        <f t="shared" si="4"/>
        <v>30</v>
      </c>
      <c r="I31" s="30">
        <f t="shared" si="4"/>
        <v>186</v>
      </c>
      <c r="J31" s="30">
        <f t="shared" si="4"/>
        <v>7636579</v>
      </c>
      <c r="K31" s="58">
        <f t="shared" si="2"/>
        <v>41056.87634408602</v>
      </c>
      <c r="L31" s="31">
        <f t="shared" si="3"/>
        <v>186</v>
      </c>
    </row>
    <row r="32" spans="1:12" x14ac:dyDescent="0.25">
      <c r="A32" t="s">
        <v>365</v>
      </c>
      <c r="B32" s="57">
        <f t="shared" si="4"/>
        <v>200</v>
      </c>
      <c r="C32" s="57">
        <f t="shared" si="4"/>
        <v>110</v>
      </c>
      <c r="D32" s="57">
        <f t="shared" si="4"/>
        <v>41</v>
      </c>
      <c r="E32" s="57">
        <f t="shared" si="4"/>
        <v>32</v>
      </c>
      <c r="F32" s="57">
        <f t="shared" si="4"/>
        <v>25</v>
      </c>
      <c r="G32" s="57">
        <f t="shared" si="4"/>
        <v>26</v>
      </c>
      <c r="H32" s="57">
        <f t="shared" si="4"/>
        <v>61</v>
      </c>
      <c r="I32" s="30">
        <f t="shared" si="4"/>
        <v>495</v>
      </c>
      <c r="J32" s="30">
        <f t="shared" si="4"/>
        <v>16606716</v>
      </c>
      <c r="K32" s="58">
        <f t="shared" si="2"/>
        <v>33548.921212121211</v>
      </c>
      <c r="L32" s="31">
        <f t="shared" si="3"/>
        <v>495</v>
      </c>
    </row>
    <row r="33" spans="1:13" x14ac:dyDescent="0.25">
      <c r="A33" t="s">
        <v>354</v>
      </c>
      <c r="B33" s="30">
        <f t="shared" si="4"/>
        <v>83727</v>
      </c>
      <c r="C33" s="30">
        <f t="shared" si="4"/>
        <v>45578</v>
      </c>
      <c r="D33" s="30">
        <f t="shared" si="4"/>
        <v>37667</v>
      </c>
      <c r="E33" s="30">
        <f t="shared" si="4"/>
        <v>36924</v>
      </c>
      <c r="F33" s="30">
        <f t="shared" si="4"/>
        <v>22671</v>
      </c>
      <c r="G33" s="30">
        <f t="shared" si="4"/>
        <v>15892</v>
      </c>
      <c r="H33" s="30">
        <f t="shared" si="4"/>
        <v>9656</v>
      </c>
      <c r="I33" s="30">
        <f t="shared" si="4"/>
        <v>252115</v>
      </c>
      <c r="J33" s="30">
        <f t="shared" si="4"/>
        <v>13167049592</v>
      </c>
      <c r="K33" s="31">
        <f t="shared" si="2"/>
        <v>52226.363334192727</v>
      </c>
      <c r="L33" s="31">
        <f t="shared" si="3"/>
        <v>252115</v>
      </c>
    </row>
    <row r="34" spans="1:13" x14ac:dyDescent="0.25">
      <c r="A34" t="s">
        <v>366</v>
      </c>
      <c r="B34" s="59">
        <f>+B71+B156</f>
        <v>83727</v>
      </c>
      <c r="C34" s="59">
        <f t="shared" ref="C34:J34" si="5">+C71+C156</f>
        <v>45578</v>
      </c>
      <c r="D34" s="59">
        <f t="shared" si="5"/>
        <v>37667</v>
      </c>
      <c r="E34" s="59">
        <f t="shared" si="5"/>
        <v>36924</v>
      </c>
      <c r="F34" s="59">
        <f t="shared" si="5"/>
        <v>22671</v>
      </c>
      <c r="G34" s="59">
        <f t="shared" si="5"/>
        <v>15892</v>
      </c>
      <c r="H34" s="59">
        <f t="shared" si="5"/>
        <v>9656</v>
      </c>
      <c r="I34" s="59">
        <f t="shared" si="5"/>
        <v>252115</v>
      </c>
      <c r="J34" s="59">
        <f t="shared" si="5"/>
        <v>13167049592</v>
      </c>
      <c r="K34" s="31">
        <f t="shared" si="2"/>
        <v>52226.363334192727</v>
      </c>
      <c r="L34" s="31">
        <f t="shared" si="3"/>
        <v>252115</v>
      </c>
    </row>
    <row r="35" spans="1:13" x14ac:dyDescent="0.25">
      <c r="A35" s="60" t="s">
        <v>367</v>
      </c>
      <c r="B35" s="57">
        <v>39752.199999999997</v>
      </c>
      <c r="C35" s="57">
        <v>49523.199999999997</v>
      </c>
      <c r="D35" s="57">
        <v>56043</v>
      </c>
      <c r="E35" s="57">
        <v>66348</v>
      </c>
      <c r="F35" s="57">
        <v>66348</v>
      </c>
      <c r="G35" s="57">
        <v>66348</v>
      </c>
      <c r="H35" s="57">
        <v>66348</v>
      </c>
      <c r="K35" s="30">
        <v>52637</v>
      </c>
    </row>
    <row r="38" spans="1:13" ht="15.75" thickBot="1" x14ac:dyDescent="0.3">
      <c r="A38" s="7" t="s">
        <v>368</v>
      </c>
    </row>
    <row r="39" spans="1:13" ht="16.5" thickTop="1" x14ac:dyDescent="0.25">
      <c r="A39" s="61"/>
      <c r="B39" s="212" t="s">
        <v>369</v>
      </c>
      <c r="C39" s="212"/>
      <c r="D39" s="212"/>
      <c r="E39" s="212"/>
      <c r="F39" s="212"/>
      <c r="G39" s="212"/>
      <c r="H39" s="212"/>
      <c r="I39" s="211" t="s">
        <v>370</v>
      </c>
      <c r="J39" s="211"/>
    </row>
    <row r="40" spans="1:13" ht="15.75" x14ac:dyDescent="0.25">
      <c r="A40" s="62" t="s">
        <v>371</v>
      </c>
      <c r="B40" s="63"/>
      <c r="C40" s="63"/>
      <c r="D40" s="63"/>
      <c r="E40" s="63"/>
      <c r="F40" s="63"/>
      <c r="G40" s="63"/>
      <c r="H40" s="63"/>
      <c r="I40" s="63"/>
      <c r="J40" s="64" t="s">
        <v>372</v>
      </c>
    </row>
    <row r="41" spans="1:13" ht="16.5" thickBot="1" x14ac:dyDescent="0.3">
      <c r="A41" s="65" t="s">
        <v>373</v>
      </c>
      <c r="B41" s="66" t="s">
        <v>374</v>
      </c>
      <c r="C41" s="66" t="s">
        <v>375</v>
      </c>
      <c r="D41" s="67" t="s">
        <v>376</v>
      </c>
      <c r="E41" s="67" t="s">
        <v>377</v>
      </c>
      <c r="F41" s="67" t="s">
        <v>378</v>
      </c>
      <c r="G41" s="67" t="s">
        <v>379</v>
      </c>
      <c r="H41" s="67" t="s">
        <v>380</v>
      </c>
      <c r="I41" s="66" t="s">
        <v>381</v>
      </c>
      <c r="J41" s="68" t="s">
        <v>382</v>
      </c>
      <c r="K41" s="30"/>
      <c r="L41" s="30"/>
      <c r="M41" s="30"/>
    </row>
    <row r="42" spans="1:13" ht="16.5" thickTop="1" x14ac:dyDescent="0.25">
      <c r="A42" s="69" t="s">
        <v>383</v>
      </c>
      <c r="B42" s="70">
        <v>121</v>
      </c>
      <c r="C42" s="71"/>
      <c r="D42" s="71"/>
      <c r="E42" s="71"/>
      <c r="F42" s="71"/>
      <c r="G42" s="71"/>
      <c r="H42" s="71"/>
      <c r="I42" s="70">
        <v>121</v>
      </c>
      <c r="J42" s="72" t="s">
        <v>384</v>
      </c>
      <c r="K42" s="30"/>
      <c r="L42" s="30"/>
      <c r="M42" s="30"/>
    </row>
    <row r="43" spans="1:13" ht="15.75" x14ac:dyDescent="0.25">
      <c r="A43" s="73" t="s">
        <v>385</v>
      </c>
      <c r="B43" s="74">
        <v>4796</v>
      </c>
      <c r="C43" s="75">
        <v>16</v>
      </c>
      <c r="D43" s="76"/>
      <c r="E43" s="76"/>
      <c r="F43" s="76"/>
      <c r="G43" s="76"/>
      <c r="H43" s="76"/>
      <c r="I43" s="74">
        <v>4812</v>
      </c>
      <c r="J43" s="77">
        <v>152674247</v>
      </c>
      <c r="K43" s="30"/>
      <c r="L43" s="30"/>
      <c r="M43" s="30"/>
    </row>
    <row r="44" spans="1:13" ht="15.75" x14ac:dyDescent="0.25">
      <c r="A44" s="73" t="s">
        <v>386</v>
      </c>
      <c r="B44" s="74">
        <v>17519</v>
      </c>
      <c r="C44" s="74">
        <v>1875</v>
      </c>
      <c r="D44" s="75">
        <v>11</v>
      </c>
      <c r="E44" s="76"/>
      <c r="F44" s="76"/>
      <c r="G44" s="76"/>
      <c r="H44" s="76"/>
      <c r="I44" s="74">
        <v>19405</v>
      </c>
      <c r="J44" s="77">
        <v>774694594</v>
      </c>
      <c r="K44" s="30"/>
      <c r="L44" s="30"/>
      <c r="M44" s="30"/>
    </row>
    <row r="45" spans="1:13" ht="15.75" x14ac:dyDescent="0.25">
      <c r="A45" s="73" t="s">
        <v>387</v>
      </c>
      <c r="B45" s="74">
        <v>13222</v>
      </c>
      <c r="C45" s="74">
        <v>9597</v>
      </c>
      <c r="D45" s="74">
        <v>1511</v>
      </c>
      <c r="E45" s="75">
        <v>14</v>
      </c>
      <c r="F45" s="76"/>
      <c r="G45" s="76"/>
      <c r="H45" s="76"/>
      <c r="I45" s="74">
        <v>24344</v>
      </c>
      <c r="J45" s="77">
        <v>1107416658</v>
      </c>
      <c r="K45" s="30"/>
      <c r="L45" s="30"/>
      <c r="M45" s="30"/>
    </row>
    <row r="46" spans="1:13" ht="15.75" x14ac:dyDescent="0.25">
      <c r="A46" s="73" t="s">
        <v>388</v>
      </c>
      <c r="B46" s="74">
        <v>10417</v>
      </c>
      <c r="C46" s="74">
        <v>7106</v>
      </c>
      <c r="D46" s="74">
        <v>8592</v>
      </c>
      <c r="E46" s="74">
        <v>1754</v>
      </c>
      <c r="F46" s="75">
        <v>12</v>
      </c>
      <c r="G46" s="76"/>
      <c r="H46" s="76"/>
      <c r="I46" s="74">
        <v>27881</v>
      </c>
      <c r="J46" s="77">
        <v>1423634081</v>
      </c>
      <c r="K46" s="30"/>
      <c r="L46" s="30"/>
      <c r="M46" s="30"/>
    </row>
    <row r="47" spans="1:13" ht="15.75" x14ac:dyDescent="0.25">
      <c r="A47" s="73" t="s">
        <v>389</v>
      </c>
      <c r="B47" s="74">
        <v>8200</v>
      </c>
      <c r="C47" s="74">
        <v>5264</v>
      </c>
      <c r="D47" s="74">
        <v>5573</v>
      </c>
      <c r="E47" s="74">
        <v>8117</v>
      </c>
      <c r="F47" s="75">
        <v>972</v>
      </c>
      <c r="G47" s="75">
        <v>7</v>
      </c>
      <c r="H47" s="76"/>
      <c r="I47" s="74">
        <v>28133</v>
      </c>
      <c r="J47" s="77">
        <v>1543902904</v>
      </c>
      <c r="K47" s="30"/>
      <c r="L47" s="30"/>
      <c r="M47" s="30"/>
    </row>
    <row r="48" spans="1:13" ht="15.75" x14ac:dyDescent="0.25">
      <c r="A48" s="73" t="s">
        <v>390</v>
      </c>
      <c r="B48" s="74">
        <v>7735</v>
      </c>
      <c r="C48" s="74">
        <v>5359</v>
      </c>
      <c r="D48" s="74">
        <v>4964</v>
      </c>
      <c r="E48" s="74">
        <v>6815</v>
      </c>
      <c r="F48" s="74">
        <v>6405</v>
      </c>
      <c r="G48" s="74">
        <v>1172</v>
      </c>
      <c r="H48" s="75">
        <v>20</v>
      </c>
      <c r="I48" s="74">
        <v>32470</v>
      </c>
      <c r="J48" s="77">
        <v>1818164196</v>
      </c>
      <c r="K48" s="30"/>
      <c r="L48" s="30"/>
      <c r="M48" s="30"/>
    </row>
    <row r="49" spans="1:27" ht="15.75" x14ac:dyDescent="0.25">
      <c r="A49" s="73" t="s">
        <v>391</v>
      </c>
      <c r="B49" s="74">
        <v>6509</v>
      </c>
      <c r="C49" s="74">
        <v>5082</v>
      </c>
      <c r="D49" s="74">
        <v>5023</v>
      </c>
      <c r="E49" s="74">
        <v>6033</v>
      </c>
      <c r="F49" s="74">
        <v>5159</v>
      </c>
      <c r="G49" s="74">
        <v>5822</v>
      </c>
      <c r="H49" s="74">
        <v>1151</v>
      </c>
      <c r="I49" s="74">
        <v>34779</v>
      </c>
      <c r="J49" s="77">
        <v>1928990992</v>
      </c>
      <c r="K49" s="30"/>
      <c r="L49" s="30"/>
      <c r="M49" s="30"/>
      <c r="V49" t="s">
        <v>392</v>
      </c>
      <c r="Z49" t="s">
        <v>393</v>
      </c>
    </row>
    <row r="50" spans="1:27" ht="15.75" x14ac:dyDescent="0.25">
      <c r="A50" s="78">
        <v>55</v>
      </c>
      <c r="B50" s="74">
        <v>1209</v>
      </c>
      <c r="C50" s="75">
        <v>964</v>
      </c>
      <c r="D50" s="74">
        <v>1093</v>
      </c>
      <c r="E50" s="74">
        <v>1150</v>
      </c>
      <c r="F50" s="75">
        <v>976</v>
      </c>
      <c r="G50" s="74">
        <v>1037</v>
      </c>
      <c r="H50" s="75">
        <v>804</v>
      </c>
      <c r="I50" s="74">
        <v>7233</v>
      </c>
      <c r="J50" s="77">
        <v>392150577</v>
      </c>
      <c r="K50" s="30"/>
      <c r="L50" s="30"/>
      <c r="M50" s="30"/>
      <c r="V50" t="s">
        <v>394</v>
      </c>
      <c r="W50" t="s">
        <v>395</v>
      </c>
      <c r="X50" t="s">
        <v>396</v>
      </c>
      <c r="Y50" t="s">
        <v>354</v>
      </c>
      <c r="Z50" t="s">
        <v>397</v>
      </c>
      <c r="AA50" t="s">
        <v>398</v>
      </c>
    </row>
    <row r="51" spans="1:27" ht="15.75" x14ac:dyDescent="0.25">
      <c r="A51" s="78">
        <v>56</v>
      </c>
      <c r="B51" s="74">
        <v>1142</v>
      </c>
      <c r="C51" s="75">
        <v>986</v>
      </c>
      <c r="D51" s="74">
        <v>1027</v>
      </c>
      <c r="E51" s="74">
        <v>1223</v>
      </c>
      <c r="F51" s="75">
        <v>887</v>
      </c>
      <c r="G51" s="74">
        <v>1007</v>
      </c>
      <c r="H51" s="75">
        <v>894</v>
      </c>
      <c r="I51" s="74">
        <v>7166</v>
      </c>
      <c r="J51" s="77">
        <v>387347686</v>
      </c>
      <c r="K51" s="30"/>
      <c r="L51" s="30"/>
      <c r="M51" s="30"/>
      <c r="V51">
        <v>0</v>
      </c>
      <c r="W51" s="30">
        <v>7009</v>
      </c>
      <c r="X51" s="30">
        <v>14629</v>
      </c>
      <c r="Y51" s="30">
        <v>21638</v>
      </c>
      <c r="Z51" s="30" t="s">
        <v>399</v>
      </c>
      <c r="AA51" s="30">
        <v>29731</v>
      </c>
    </row>
    <row r="52" spans="1:27" ht="15.75" x14ac:dyDescent="0.25">
      <c r="A52" s="78">
        <v>57</v>
      </c>
      <c r="B52" s="74">
        <v>1055</v>
      </c>
      <c r="C52" s="75">
        <v>853</v>
      </c>
      <c r="D52" s="75">
        <v>999</v>
      </c>
      <c r="E52" s="74">
        <v>1143</v>
      </c>
      <c r="F52" s="75">
        <v>847</v>
      </c>
      <c r="G52" s="75">
        <v>895</v>
      </c>
      <c r="H52" s="75">
        <v>892</v>
      </c>
      <c r="I52" s="74">
        <v>6684</v>
      </c>
      <c r="J52" s="77">
        <v>362629546</v>
      </c>
      <c r="K52" s="30"/>
      <c r="L52" s="30"/>
      <c r="M52" s="30"/>
      <c r="V52">
        <v>1</v>
      </c>
      <c r="W52" s="30">
        <v>6564</v>
      </c>
      <c r="X52" s="30">
        <v>12090</v>
      </c>
      <c r="Y52" s="30">
        <v>18654</v>
      </c>
      <c r="Z52" s="30">
        <v>716664101</v>
      </c>
      <c r="AA52" s="30">
        <v>38419</v>
      </c>
    </row>
    <row r="53" spans="1:27" ht="15.75" x14ac:dyDescent="0.25">
      <c r="A53" s="78">
        <v>58</v>
      </c>
      <c r="B53" s="75">
        <v>901</v>
      </c>
      <c r="C53" s="75">
        <v>834</v>
      </c>
      <c r="D53" s="75">
        <v>968</v>
      </c>
      <c r="E53" s="74">
        <v>1150</v>
      </c>
      <c r="F53" s="75">
        <v>781</v>
      </c>
      <c r="G53" s="75">
        <v>864</v>
      </c>
      <c r="H53" s="75">
        <v>833</v>
      </c>
      <c r="I53" s="74">
        <v>6331</v>
      </c>
      <c r="J53" s="77">
        <v>344944161</v>
      </c>
      <c r="M53" s="31"/>
      <c r="V53">
        <v>2</v>
      </c>
      <c r="W53" s="30">
        <v>5972</v>
      </c>
      <c r="X53" s="30">
        <v>10785</v>
      </c>
      <c r="Y53" s="30">
        <v>16757</v>
      </c>
      <c r="Z53" s="30">
        <v>691944570</v>
      </c>
      <c r="AA53" s="30">
        <v>41293</v>
      </c>
    </row>
    <row r="54" spans="1:27" ht="15.75" x14ac:dyDescent="0.25">
      <c r="A54" s="78">
        <v>59</v>
      </c>
      <c r="B54" s="75">
        <v>929</v>
      </c>
      <c r="C54" s="75">
        <v>718</v>
      </c>
      <c r="D54" s="75">
        <v>892</v>
      </c>
      <c r="E54" s="74">
        <v>1075</v>
      </c>
      <c r="F54" s="75">
        <v>718</v>
      </c>
      <c r="G54" s="75">
        <v>711</v>
      </c>
      <c r="H54" s="75">
        <v>780</v>
      </c>
      <c r="I54" s="74">
        <v>5823</v>
      </c>
      <c r="J54" s="77">
        <v>308783352</v>
      </c>
      <c r="V54">
        <v>3</v>
      </c>
      <c r="W54" s="30">
        <v>5329</v>
      </c>
      <c r="X54" s="30">
        <v>9413</v>
      </c>
      <c r="Y54" s="30">
        <v>14742</v>
      </c>
      <c r="Z54" s="30">
        <v>647003008</v>
      </c>
      <c r="AA54" s="30">
        <v>43888</v>
      </c>
    </row>
    <row r="55" spans="1:27" ht="15.75" x14ac:dyDescent="0.25">
      <c r="A55" s="78">
        <v>60</v>
      </c>
      <c r="B55" s="75">
        <v>815</v>
      </c>
      <c r="C55" s="75">
        <v>731</v>
      </c>
      <c r="D55" s="75">
        <v>757</v>
      </c>
      <c r="E55" s="75">
        <v>937</v>
      </c>
      <c r="F55" s="75">
        <v>702</v>
      </c>
      <c r="G55" s="75">
        <v>637</v>
      </c>
      <c r="H55" s="75">
        <v>751</v>
      </c>
      <c r="I55" s="74">
        <v>5330</v>
      </c>
      <c r="J55" s="77">
        <v>279183973</v>
      </c>
      <c r="V55">
        <v>4</v>
      </c>
      <c r="W55" s="30">
        <v>4878</v>
      </c>
      <c r="X55" s="30">
        <v>8015</v>
      </c>
      <c r="Y55" s="30">
        <v>12893</v>
      </c>
      <c r="Z55" s="30">
        <v>585728544</v>
      </c>
      <c r="AA55" s="30">
        <v>45430</v>
      </c>
    </row>
    <row r="56" spans="1:27" ht="15.75" x14ac:dyDescent="0.25">
      <c r="A56" s="78">
        <v>61</v>
      </c>
      <c r="B56" s="75">
        <v>738</v>
      </c>
      <c r="C56" s="75">
        <v>547</v>
      </c>
      <c r="D56" s="75">
        <v>695</v>
      </c>
      <c r="E56" s="75">
        <v>815</v>
      </c>
      <c r="F56" s="75">
        <v>582</v>
      </c>
      <c r="G56" s="75">
        <v>524</v>
      </c>
      <c r="H56" s="75">
        <v>656</v>
      </c>
      <c r="I56" s="74">
        <v>4557</v>
      </c>
      <c r="J56" s="77">
        <v>238085599</v>
      </c>
      <c r="V56">
        <v>5</v>
      </c>
      <c r="W56" s="30">
        <v>3947</v>
      </c>
      <c r="X56" s="30">
        <v>7017</v>
      </c>
      <c r="Y56" s="30">
        <v>10964</v>
      </c>
      <c r="Z56" s="30">
        <v>514078539</v>
      </c>
      <c r="AA56" s="30">
        <v>46888</v>
      </c>
    </row>
    <row r="57" spans="1:27" ht="15.75" x14ac:dyDescent="0.25">
      <c r="A57" s="78">
        <v>62</v>
      </c>
      <c r="B57" s="75">
        <v>600</v>
      </c>
      <c r="C57" s="75">
        <v>517</v>
      </c>
      <c r="D57" s="75">
        <v>615</v>
      </c>
      <c r="E57" s="75">
        <v>760</v>
      </c>
      <c r="F57" s="75">
        <v>583</v>
      </c>
      <c r="G57" s="75">
        <v>451</v>
      </c>
      <c r="H57" s="75">
        <v>574</v>
      </c>
      <c r="I57" s="74">
        <v>4100</v>
      </c>
      <c r="J57" s="77">
        <v>216389213</v>
      </c>
      <c r="K57" s="30"/>
      <c r="L57" s="30"/>
      <c r="M57" s="30"/>
      <c r="V57">
        <v>6</v>
      </c>
      <c r="W57" s="30">
        <v>3158</v>
      </c>
      <c r="X57" s="30">
        <v>5810</v>
      </c>
      <c r="Y57" s="30">
        <v>8968</v>
      </c>
      <c r="Z57" s="30">
        <v>427941404</v>
      </c>
      <c r="AA57" s="30">
        <v>47719</v>
      </c>
    </row>
    <row r="58" spans="1:27" ht="15.75" x14ac:dyDescent="0.25">
      <c r="A58" s="78">
        <v>63</v>
      </c>
      <c r="B58" s="75">
        <v>512</v>
      </c>
      <c r="C58" s="75">
        <v>459</v>
      </c>
      <c r="D58" s="75">
        <v>437</v>
      </c>
      <c r="E58" s="75">
        <v>593</v>
      </c>
      <c r="F58" s="75">
        <v>452</v>
      </c>
      <c r="G58" s="75">
        <v>368</v>
      </c>
      <c r="H58" s="75">
        <v>471</v>
      </c>
      <c r="I58" s="74">
        <v>3292</v>
      </c>
      <c r="J58" s="77">
        <v>173993898</v>
      </c>
      <c r="K58" s="30"/>
      <c r="L58" s="30"/>
      <c r="M58" s="30"/>
      <c r="V58">
        <v>7</v>
      </c>
      <c r="W58" s="30">
        <v>2692</v>
      </c>
      <c r="X58" s="30">
        <v>5389</v>
      </c>
      <c r="Y58" s="30">
        <v>8081</v>
      </c>
      <c r="Z58" s="30">
        <v>395902350</v>
      </c>
      <c r="AA58" s="30">
        <v>48992</v>
      </c>
    </row>
    <row r="59" spans="1:27" ht="15.75" x14ac:dyDescent="0.25">
      <c r="A59" s="78">
        <v>64</v>
      </c>
      <c r="B59" s="75">
        <v>395</v>
      </c>
      <c r="C59" s="75">
        <v>327</v>
      </c>
      <c r="D59" s="75">
        <v>410</v>
      </c>
      <c r="E59" s="75">
        <v>469</v>
      </c>
      <c r="F59" s="75">
        <v>355</v>
      </c>
      <c r="G59" s="75">
        <v>315</v>
      </c>
      <c r="H59" s="75">
        <v>368</v>
      </c>
      <c r="I59" s="74">
        <v>2639</v>
      </c>
      <c r="J59" s="77">
        <v>137344553</v>
      </c>
      <c r="K59" s="30"/>
      <c r="L59" s="30"/>
      <c r="M59" s="30"/>
      <c r="V59">
        <v>8</v>
      </c>
      <c r="W59" s="30">
        <v>3222</v>
      </c>
      <c r="X59" s="30">
        <v>5913</v>
      </c>
      <c r="Y59" s="30">
        <v>9135</v>
      </c>
      <c r="Z59" s="30">
        <v>469496023</v>
      </c>
      <c r="AA59" s="30">
        <v>51395</v>
      </c>
    </row>
    <row r="60" spans="1:27" ht="15.75" x14ac:dyDescent="0.25">
      <c r="A60" s="78">
        <v>65</v>
      </c>
      <c r="B60" s="75">
        <v>334</v>
      </c>
      <c r="C60" s="75">
        <v>309</v>
      </c>
      <c r="D60" s="75">
        <v>312</v>
      </c>
      <c r="E60" s="75">
        <v>391</v>
      </c>
      <c r="F60" s="75">
        <v>255</v>
      </c>
      <c r="G60" s="75">
        <v>221</v>
      </c>
      <c r="H60" s="75">
        <v>284</v>
      </c>
      <c r="I60" s="74">
        <v>2106</v>
      </c>
      <c r="J60" s="77">
        <v>110180965</v>
      </c>
      <c r="K60" s="30"/>
      <c r="L60" s="30"/>
      <c r="M60" s="30"/>
      <c r="V60">
        <v>9</v>
      </c>
      <c r="W60" s="30">
        <v>3335</v>
      </c>
      <c r="X60" s="30">
        <v>5802</v>
      </c>
      <c r="Y60" s="30">
        <v>9137</v>
      </c>
      <c r="Z60" s="30">
        <v>480811373</v>
      </c>
      <c r="AA60" s="30">
        <v>52622</v>
      </c>
    </row>
    <row r="61" spans="1:27" ht="15.75" x14ac:dyDescent="0.25">
      <c r="A61" s="78">
        <v>66</v>
      </c>
      <c r="B61" s="75">
        <v>264</v>
      </c>
      <c r="C61" s="75">
        <v>225</v>
      </c>
      <c r="D61" s="75">
        <v>174</v>
      </c>
      <c r="E61" s="75">
        <v>236</v>
      </c>
      <c r="F61" s="75">
        <v>153</v>
      </c>
      <c r="G61" s="75">
        <v>148</v>
      </c>
      <c r="H61" s="75">
        <v>208</v>
      </c>
      <c r="I61" s="74">
        <v>1408</v>
      </c>
      <c r="J61" s="77">
        <v>72718810</v>
      </c>
      <c r="K61" s="30"/>
      <c r="L61" s="30"/>
      <c r="M61" s="30"/>
      <c r="V61">
        <v>10</v>
      </c>
      <c r="W61" s="30">
        <v>2990</v>
      </c>
      <c r="X61" s="30">
        <v>5328</v>
      </c>
      <c r="Y61" s="30">
        <v>8318</v>
      </c>
      <c r="Z61" s="30">
        <v>449383654</v>
      </c>
      <c r="AA61" s="30">
        <v>54025</v>
      </c>
    </row>
    <row r="62" spans="1:27" ht="15.75" x14ac:dyDescent="0.25">
      <c r="A62" s="78">
        <v>67</v>
      </c>
      <c r="B62" s="75">
        <v>203</v>
      </c>
      <c r="C62" s="75">
        <v>146</v>
      </c>
      <c r="D62" s="75">
        <v>156</v>
      </c>
      <c r="E62" s="75">
        <v>150</v>
      </c>
      <c r="F62" s="75">
        <v>90</v>
      </c>
      <c r="G62" s="75">
        <v>93</v>
      </c>
      <c r="H62" s="75">
        <v>133</v>
      </c>
      <c r="I62" s="75">
        <v>971</v>
      </c>
      <c r="J62" s="77">
        <v>49567623</v>
      </c>
      <c r="K62" s="30"/>
      <c r="L62" s="30"/>
      <c r="M62" s="30"/>
      <c r="V62">
        <v>11</v>
      </c>
      <c r="W62" s="30">
        <v>2687</v>
      </c>
      <c r="X62" s="30">
        <v>5106</v>
      </c>
      <c r="Y62" s="30">
        <v>7793</v>
      </c>
      <c r="Z62" s="30">
        <v>423737619</v>
      </c>
      <c r="AA62" s="30">
        <v>54374</v>
      </c>
    </row>
    <row r="63" spans="1:27" ht="15.75" x14ac:dyDescent="0.25">
      <c r="A63" s="78">
        <v>68</v>
      </c>
      <c r="B63" s="75">
        <v>171</v>
      </c>
      <c r="C63" s="75">
        <v>99</v>
      </c>
      <c r="D63" s="75">
        <v>86</v>
      </c>
      <c r="E63" s="75">
        <v>97</v>
      </c>
      <c r="F63" s="75">
        <v>67</v>
      </c>
      <c r="G63" s="75">
        <v>54</v>
      </c>
      <c r="H63" s="75">
        <v>99</v>
      </c>
      <c r="I63" s="75">
        <v>673</v>
      </c>
      <c r="J63" s="77">
        <v>32650769</v>
      </c>
      <c r="K63" s="30"/>
      <c r="L63" s="30"/>
      <c r="M63" s="30"/>
      <c r="V63">
        <v>12</v>
      </c>
      <c r="W63" s="30">
        <v>2665</v>
      </c>
      <c r="X63" s="30">
        <v>4808</v>
      </c>
      <c r="Y63" s="30">
        <v>7473</v>
      </c>
      <c r="Z63" s="30">
        <v>420534228</v>
      </c>
      <c r="AA63" s="30">
        <v>56274</v>
      </c>
    </row>
    <row r="64" spans="1:27" ht="15.75" x14ac:dyDescent="0.25">
      <c r="A64" s="78">
        <v>69</v>
      </c>
      <c r="B64" s="75">
        <v>167</v>
      </c>
      <c r="C64" s="75">
        <v>83</v>
      </c>
      <c r="D64" s="75">
        <v>56</v>
      </c>
      <c r="E64" s="75">
        <v>78</v>
      </c>
      <c r="F64" s="75">
        <v>45</v>
      </c>
      <c r="G64" s="75">
        <v>51</v>
      </c>
      <c r="H64" s="75">
        <v>74</v>
      </c>
      <c r="I64" s="75">
        <v>554</v>
      </c>
      <c r="J64" s="77">
        <v>27136148</v>
      </c>
      <c r="K64" s="30"/>
      <c r="L64" s="30"/>
      <c r="M64" s="30"/>
      <c r="V64">
        <v>13</v>
      </c>
      <c r="W64" s="30">
        <v>2509</v>
      </c>
      <c r="X64" s="30">
        <v>4573</v>
      </c>
      <c r="Y64" s="30">
        <v>7082</v>
      </c>
      <c r="Z64" s="30">
        <v>399438399</v>
      </c>
      <c r="AA64" s="30">
        <v>56402</v>
      </c>
    </row>
    <row r="65" spans="1:27" ht="15.75" x14ac:dyDescent="0.25">
      <c r="A65" s="78">
        <v>70</v>
      </c>
      <c r="B65" s="75">
        <v>139</v>
      </c>
      <c r="C65" s="75">
        <v>63</v>
      </c>
      <c r="D65" s="75">
        <v>79</v>
      </c>
      <c r="E65" s="75">
        <v>58</v>
      </c>
      <c r="F65" s="75">
        <v>53</v>
      </c>
      <c r="G65" s="75">
        <v>39</v>
      </c>
      <c r="H65" s="75">
        <v>67</v>
      </c>
      <c r="I65" s="75">
        <v>498</v>
      </c>
      <c r="J65" s="77">
        <v>23811692</v>
      </c>
      <c r="K65" s="30"/>
      <c r="L65" s="30"/>
      <c r="M65" s="30"/>
      <c r="V65">
        <v>14</v>
      </c>
      <c r="W65" s="30">
        <v>2707</v>
      </c>
      <c r="X65" s="30">
        <v>4880</v>
      </c>
      <c r="Y65" s="30">
        <v>7587</v>
      </c>
      <c r="Z65" s="30">
        <v>448691559</v>
      </c>
      <c r="AA65" s="30">
        <v>59140</v>
      </c>
    </row>
    <row r="66" spans="1:27" ht="15.75" x14ac:dyDescent="0.25">
      <c r="A66" s="78">
        <v>71</v>
      </c>
      <c r="B66" s="75">
        <v>80</v>
      </c>
      <c r="C66" s="75">
        <v>40</v>
      </c>
      <c r="D66" s="75">
        <v>34</v>
      </c>
      <c r="E66" s="75">
        <v>28</v>
      </c>
      <c r="F66" s="75">
        <v>23</v>
      </c>
      <c r="G66" s="75">
        <v>22</v>
      </c>
      <c r="H66" s="75">
        <v>36</v>
      </c>
      <c r="I66" s="75">
        <v>263</v>
      </c>
      <c r="J66" s="77">
        <v>12237811</v>
      </c>
      <c r="K66" s="30"/>
      <c r="L66" s="30"/>
      <c r="M66" s="30"/>
      <c r="V66" t="s">
        <v>353</v>
      </c>
      <c r="W66" s="30">
        <v>36731</v>
      </c>
      <c r="X66" s="30">
        <v>50255</v>
      </c>
      <c r="Y66" s="30">
        <v>86986</v>
      </c>
      <c r="Z66" s="30">
        <v>5771307562</v>
      </c>
      <c r="AA66" s="30">
        <v>66348</v>
      </c>
    </row>
    <row r="67" spans="1:27" ht="15.75" x14ac:dyDescent="0.25">
      <c r="A67" s="78">
        <v>72</v>
      </c>
      <c r="B67" s="75">
        <v>75</v>
      </c>
      <c r="C67" s="75">
        <v>45</v>
      </c>
      <c r="D67" s="75">
        <v>20</v>
      </c>
      <c r="E67" s="75">
        <v>19</v>
      </c>
      <c r="F67" s="75">
        <v>15</v>
      </c>
      <c r="G67" s="75">
        <v>25</v>
      </c>
      <c r="H67" s="75">
        <v>37</v>
      </c>
      <c r="I67" s="75">
        <v>236</v>
      </c>
      <c r="J67" s="77">
        <v>10185615</v>
      </c>
      <c r="K67" s="30"/>
      <c r="L67" s="30"/>
      <c r="M67" s="30"/>
      <c r="V67" t="s">
        <v>354</v>
      </c>
      <c r="W67" s="30">
        <v>96395</v>
      </c>
      <c r="X67" s="30">
        <v>159813</v>
      </c>
      <c r="Y67" s="30">
        <v>256208</v>
      </c>
      <c r="Z67" s="30">
        <v>13485975797</v>
      </c>
      <c r="AA67" s="30">
        <v>52637</v>
      </c>
    </row>
    <row r="68" spans="1:27" ht="15.75" x14ac:dyDescent="0.25">
      <c r="A68" s="78">
        <v>73</v>
      </c>
      <c r="B68" s="75">
        <v>74</v>
      </c>
      <c r="C68" s="75">
        <v>30</v>
      </c>
      <c r="D68" s="75">
        <v>22</v>
      </c>
      <c r="E68" s="75">
        <v>21</v>
      </c>
      <c r="F68" s="75">
        <v>12</v>
      </c>
      <c r="G68" s="75">
        <v>6</v>
      </c>
      <c r="H68" s="75">
        <v>29</v>
      </c>
      <c r="I68" s="75">
        <v>194</v>
      </c>
      <c r="J68" s="77">
        <v>8057740</v>
      </c>
      <c r="K68" s="30"/>
      <c r="L68" s="30"/>
      <c r="M68" s="30"/>
    </row>
    <row r="69" spans="1:27" ht="15.75" x14ac:dyDescent="0.25">
      <c r="A69" s="78">
        <v>74</v>
      </c>
      <c r="B69" s="75">
        <v>61</v>
      </c>
      <c r="C69" s="75">
        <v>33</v>
      </c>
      <c r="D69" s="75">
        <v>21</v>
      </c>
      <c r="E69" s="75">
        <v>15</v>
      </c>
      <c r="F69" s="75">
        <v>16</v>
      </c>
      <c r="G69" s="75">
        <v>10</v>
      </c>
      <c r="H69" s="75">
        <v>30</v>
      </c>
      <c r="I69" s="75">
        <v>186</v>
      </c>
      <c r="J69" s="77">
        <v>7636579</v>
      </c>
    </row>
    <row r="70" spans="1:27" ht="16.5" thickBot="1" x14ac:dyDescent="0.3">
      <c r="A70" s="79" t="s">
        <v>400</v>
      </c>
      <c r="B70" s="80">
        <v>200</v>
      </c>
      <c r="C70" s="80">
        <v>110</v>
      </c>
      <c r="D70" s="80">
        <v>41</v>
      </c>
      <c r="E70" s="80">
        <v>32</v>
      </c>
      <c r="F70" s="80">
        <v>25</v>
      </c>
      <c r="G70" s="80">
        <v>26</v>
      </c>
      <c r="H70" s="80">
        <v>61</v>
      </c>
      <c r="I70" s="80">
        <v>495</v>
      </c>
      <c r="J70" s="81">
        <v>16606716</v>
      </c>
      <c r="M70" s="31"/>
    </row>
    <row r="71" spans="1:27" ht="17.25" thickTop="1" thickBot="1" x14ac:dyDescent="0.3">
      <c r="A71" s="82" t="s">
        <v>370</v>
      </c>
      <c r="B71" s="83">
        <v>78583</v>
      </c>
      <c r="C71" s="83">
        <v>42418</v>
      </c>
      <c r="D71" s="83">
        <v>34568</v>
      </c>
      <c r="E71" s="83">
        <v>33173</v>
      </c>
      <c r="F71" s="83">
        <v>20185</v>
      </c>
      <c r="G71" s="83">
        <v>14505</v>
      </c>
      <c r="H71" s="83">
        <v>9252</v>
      </c>
      <c r="I71" s="83">
        <v>232684</v>
      </c>
      <c r="J71" s="84">
        <v>11963801769</v>
      </c>
    </row>
    <row r="72" spans="1:27" ht="15.75" thickTop="1" x14ac:dyDescent="0.25"/>
    <row r="74" spans="1:27" x14ac:dyDescent="0.25">
      <c r="A74" t="s">
        <v>401</v>
      </c>
    </row>
    <row r="75" spans="1:27" ht="15.75" thickBot="1" x14ac:dyDescent="0.3"/>
    <row r="76" spans="1:27" ht="16.5" thickTop="1" x14ac:dyDescent="0.25">
      <c r="A76" s="69" t="s">
        <v>383</v>
      </c>
      <c r="B76" s="30">
        <f>+B128</f>
        <v>9</v>
      </c>
      <c r="C76" s="30">
        <f t="shared" ref="B76:J82" si="6">+C128</f>
        <v>0</v>
      </c>
      <c r="D76" s="30">
        <f t="shared" si="6"/>
        <v>0</v>
      </c>
      <c r="E76" s="30">
        <f t="shared" si="6"/>
        <v>0</v>
      </c>
      <c r="F76" s="30">
        <f t="shared" si="6"/>
        <v>0</v>
      </c>
      <c r="G76" s="30">
        <f t="shared" si="6"/>
        <v>0</v>
      </c>
      <c r="H76" s="30">
        <f t="shared" si="6"/>
        <v>0</v>
      </c>
      <c r="I76" s="30">
        <f t="shared" si="6"/>
        <v>9</v>
      </c>
      <c r="J76" s="30" t="str">
        <f t="shared" si="6"/>
        <v>$  276,126</v>
      </c>
    </row>
    <row r="77" spans="1:27" ht="15.75" x14ac:dyDescent="0.25">
      <c r="A77" s="73" t="s">
        <v>385</v>
      </c>
      <c r="B77" s="30">
        <f t="shared" si="6"/>
        <v>839</v>
      </c>
      <c r="C77" s="30">
        <f t="shared" si="6"/>
        <v>2</v>
      </c>
      <c r="D77" s="30">
        <f t="shared" si="6"/>
        <v>0</v>
      </c>
      <c r="E77" s="30">
        <f t="shared" si="6"/>
        <v>0</v>
      </c>
      <c r="F77" s="30">
        <f t="shared" si="6"/>
        <v>0</v>
      </c>
      <c r="G77" s="30">
        <f t="shared" si="6"/>
        <v>0</v>
      </c>
      <c r="H77" s="30">
        <f t="shared" si="6"/>
        <v>0</v>
      </c>
      <c r="I77" s="30">
        <f t="shared" si="6"/>
        <v>841</v>
      </c>
      <c r="J77" s="30">
        <f t="shared" si="6"/>
        <v>33770040</v>
      </c>
    </row>
    <row r="78" spans="1:27" ht="15.75" x14ac:dyDescent="0.25">
      <c r="A78" s="73" t="s">
        <v>386</v>
      </c>
      <c r="B78" s="30">
        <f t="shared" si="6"/>
        <v>2081</v>
      </c>
      <c r="C78" s="30">
        <f t="shared" si="6"/>
        <v>397</v>
      </c>
      <c r="D78" s="30">
        <f t="shared" si="6"/>
        <v>7</v>
      </c>
      <c r="E78" s="30">
        <f t="shared" si="6"/>
        <v>0</v>
      </c>
      <c r="F78" s="30">
        <f t="shared" si="6"/>
        <v>0</v>
      </c>
      <c r="G78" s="30">
        <f t="shared" si="6"/>
        <v>0</v>
      </c>
      <c r="H78" s="30">
        <f t="shared" si="6"/>
        <v>0</v>
      </c>
      <c r="I78" s="30">
        <f t="shared" si="6"/>
        <v>2485</v>
      </c>
      <c r="J78" s="30">
        <f t="shared" si="6"/>
        <v>126632672</v>
      </c>
    </row>
    <row r="79" spans="1:27" ht="15.75" x14ac:dyDescent="0.25">
      <c r="A79" s="73" t="s">
        <v>387</v>
      </c>
      <c r="B79" s="30">
        <f t="shared" si="6"/>
        <v>1031</v>
      </c>
      <c r="C79" s="30">
        <f t="shared" si="6"/>
        <v>1359</v>
      </c>
      <c r="D79" s="30">
        <f t="shared" si="6"/>
        <v>499</v>
      </c>
      <c r="E79" s="30">
        <f t="shared" si="6"/>
        <v>18</v>
      </c>
      <c r="F79" s="30">
        <f t="shared" si="6"/>
        <v>0</v>
      </c>
      <c r="G79" s="30">
        <f t="shared" si="6"/>
        <v>0</v>
      </c>
      <c r="H79" s="30">
        <f t="shared" si="6"/>
        <v>0</v>
      </c>
      <c r="I79" s="30">
        <f t="shared" si="6"/>
        <v>2907</v>
      </c>
      <c r="J79" s="30">
        <f t="shared" si="6"/>
        <v>169142630</v>
      </c>
    </row>
    <row r="80" spans="1:27" ht="15.75" x14ac:dyDescent="0.25">
      <c r="A80" s="73" t="s">
        <v>388</v>
      </c>
      <c r="B80" s="30">
        <f t="shared" si="6"/>
        <v>485</v>
      </c>
      <c r="C80" s="30">
        <f t="shared" si="6"/>
        <v>637</v>
      </c>
      <c r="D80" s="30">
        <f t="shared" si="6"/>
        <v>1198</v>
      </c>
      <c r="E80" s="30">
        <f t="shared" si="6"/>
        <v>632</v>
      </c>
      <c r="F80" s="30">
        <f t="shared" si="6"/>
        <v>4</v>
      </c>
      <c r="G80" s="30">
        <f t="shared" si="6"/>
        <v>0</v>
      </c>
      <c r="H80" s="30">
        <f t="shared" si="6"/>
        <v>0</v>
      </c>
      <c r="I80" s="30">
        <f t="shared" si="6"/>
        <v>2956</v>
      </c>
      <c r="J80" s="30">
        <f t="shared" si="6"/>
        <v>181463921</v>
      </c>
    </row>
    <row r="81" spans="1:10" ht="15.75" x14ac:dyDescent="0.25">
      <c r="A81" s="73" t="s">
        <v>389</v>
      </c>
      <c r="B81" s="30">
        <f t="shared" si="6"/>
        <v>267</v>
      </c>
      <c r="C81" s="30">
        <f t="shared" si="6"/>
        <v>300</v>
      </c>
      <c r="D81" s="30">
        <f t="shared" si="6"/>
        <v>575</v>
      </c>
      <c r="E81" s="30">
        <f t="shared" si="6"/>
        <v>1475</v>
      </c>
      <c r="F81" s="30">
        <f t="shared" si="6"/>
        <v>358</v>
      </c>
      <c r="G81" s="30">
        <f t="shared" si="6"/>
        <v>0</v>
      </c>
      <c r="H81" s="30">
        <f t="shared" si="6"/>
        <v>0</v>
      </c>
      <c r="I81" s="30">
        <f t="shared" si="6"/>
        <v>2975</v>
      </c>
      <c r="J81" s="30">
        <f t="shared" si="6"/>
        <v>196116701</v>
      </c>
    </row>
    <row r="82" spans="1:10" ht="15.75" x14ac:dyDescent="0.25">
      <c r="A82" s="73" t="s">
        <v>390</v>
      </c>
      <c r="B82" s="30">
        <f t="shared" si="6"/>
        <v>192</v>
      </c>
      <c r="C82" s="30">
        <f t="shared" si="6"/>
        <v>199</v>
      </c>
      <c r="D82" s="30">
        <f t="shared" si="6"/>
        <v>368</v>
      </c>
      <c r="E82" s="30">
        <f t="shared" si="6"/>
        <v>910</v>
      </c>
      <c r="F82" s="30">
        <f t="shared" si="6"/>
        <v>1336</v>
      </c>
      <c r="G82" s="30">
        <f t="shared" si="6"/>
        <v>370</v>
      </c>
      <c r="H82" s="30">
        <f t="shared" si="6"/>
        <v>3</v>
      </c>
      <c r="I82" s="30">
        <f t="shared" si="6"/>
        <v>3378</v>
      </c>
      <c r="J82" s="30">
        <f t="shared" si="6"/>
        <v>231938037</v>
      </c>
    </row>
    <row r="83" spans="1:10" ht="15.75" x14ac:dyDescent="0.25">
      <c r="A83" s="73" t="s">
        <v>391</v>
      </c>
      <c r="B83" s="30">
        <f>+SUM(B135:B139)</f>
        <v>122</v>
      </c>
      <c r="C83" s="30">
        <f t="shared" ref="C83:J83" si="7">+SUM(C135:C139)</f>
        <v>131</v>
      </c>
      <c r="D83" s="30">
        <f t="shared" si="7"/>
        <v>221</v>
      </c>
      <c r="E83" s="30">
        <f t="shared" si="7"/>
        <v>401</v>
      </c>
      <c r="F83" s="30">
        <f t="shared" si="7"/>
        <v>549</v>
      </c>
      <c r="G83" s="30">
        <f t="shared" si="7"/>
        <v>774</v>
      </c>
      <c r="H83" s="30">
        <f t="shared" si="7"/>
        <v>142</v>
      </c>
      <c r="I83" s="30">
        <f t="shared" si="7"/>
        <v>2340</v>
      </c>
      <c r="J83" s="30">
        <f t="shared" si="7"/>
        <v>166114710</v>
      </c>
    </row>
    <row r="84" spans="1:10" ht="15.75" x14ac:dyDescent="0.25">
      <c r="A84" s="78">
        <v>55</v>
      </c>
      <c r="B84" s="30">
        <f>+B140</f>
        <v>15</v>
      </c>
      <c r="C84" s="30">
        <f t="shared" ref="C84:J84" si="8">+C140</f>
        <v>29</v>
      </c>
      <c r="D84" s="30">
        <f t="shared" si="8"/>
        <v>37</v>
      </c>
      <c r="E84" s="30">
        <f t="shared" si="8"/>
        <v>57</v>
      </c>
      <c r="F84" s="30">
        <f t="shared" si="8"/>
        <v>59</v>
      </c>
      <c r="G84" s="30">
        <f t="shared" si="8"/>
        <v>66</v>
      </c>
      <c r="H84" s="30">
        <f t="shared" si="8"/>
        <v>32</v>
      </c>
      <c r="I84" s="30">
        <f t="shared" si="8"/>
        <v>295</v>
      </c>
      <c r="J84" s="30">
        <f t="shared" si="8"/>
        <v>19526715</v>
      </c>
    </row>
    <row r="85" spans="1:10" ht="15.75" x14ac:dyDescent="0.25">
      <c r="A85" s="78">
        <v>56</v>
      </c>
      <c r="B85" s="30">
        <f t="shared" ref="B85:J99" si="9">+B141</f>
        <v>17</v>
      </c>
      <c r="C85" s="30">
        <f t="shared" si="9"/>
        <v>18</v>
      </c>
      <c r="D85" s="30">
        <f t="shared" si="9"/>
        <v>30</v>
      </c>
      <c r="E85" s="30">
        <f t="shared" si="9"/>
        <v>51</v>
      </c>
      <c r="F85" s="30">
        <f t="shared" si="9"/>
        <v>43</v>
      </c>
      <c r="G85" s="30">
        <f t="shared" si="9"/>
        <v>39</v>
      </c>
      <c r="H85" s="30">
        <f t="shared" si="9"/>
        <v>41</v>
      </c>
      <c r="I85" s="30">
        <f t="shared" si="9"/>
        <v>239</v>
      </c>
      <c r="J85" s="30">
        <f t="shared" si="9"/>
        <v>15691846</v>
      </c>
    </row>
    <row r="86" spans="1:10" ht="15.75" x14ac:dyDescent="0.25">
      <c r="A86" s="78">
        <v>57</v>
      </c>
      <c r="B86" s="30">
        <f t="shared" si="9"/>
        <v>10</v>
      </c>
      <c r="C86" s="30">
        <f t="shared" si="9"/>
        <v>10</v>
      </c>
      <c r="D86" s="30">
        <f t="shared" si="9"/>
        <v>25</v>
      </c>
      <c r="E86" s="30">
        <f t="shared" si="9"/>
        <v>36</v>
      </c>
      <c r="F86" s="30">
        <f t="shared" si="9"/>
        <v>35</v>
      </c>
      <c r="G86" s="30">
        <f t="shared" si="9"/>
        <v>33</v>
      </c>
      <c r="H86" s="30">
        <f t="shared" si="9"/>
        <v>34</v>
      </c>
      <c r="I86" s="30">
        <f t="shared" si="9"/>
        <v>183</v>
      </c>
      <c r="J86" s="30">
        <f t="shared" si="9"/>
        <v>12303145</v>
      </c>
    </row>
    <row r="87" spans="1:10" ht="15.75" x14ac:dyDescent="0.25">
      <c r="A87" s="78">
        <v>58</v>
      </c>
      <c r="B87" s="30">
        <f t="shared" si="9"/>
        <v>4</v>
      </c>
      <c r="C87" s="30">
        <f t="shared" si="9"/>
        <v>12</v>
      </c>
      <c r="D87" s="30">
        <f t="shared" si="9"/>
        <v>32</v>
      </c>
      <c r="E87" s="30">
        <f t="shared" si="9"/>
        <v>35</v>
      </c>
      <c r="F87" s="30">
        <f t="shared" si="9"/>
        <v>26</v>
      </c>
      <c r="G87" s="30">
        <f t="shared" si="9"/>
        <v>20</v>
      </c>
      <c r="H87" s="30">
        <f t="shared" si="9"/>
        <v>36</v>
      </c>
      <c r="I87" s="30">
        <f t="shared" si="9"/>
        <v>165</v>
      </c>
      <c r="J87" s="30">
        <f t="shared" si="9"/>
        <v>11450940</v>
      </c>
    </row>
    <row r="88" spans="1:10" ht="15.75" x14ac:dyDescent="0.25">
      <c r="A88" s="78">
        <v>59</v>
      </c>
      <c r="B88" s="30">
        <f t="shared" si="9"/>
        <v>9</v>
      </c>
      <c r="C88" s="30">
        <f t="shared" si="9"/>
        <v>13</v>
      </c>
      <c r="D88" s="30">
        <f t="shared" si="9"/>
        <v>25</v>
      </c>
      <c r="E88" s="30">
        <f t="shared" si="9"/>
        <v>32</v>
      </c>
      <c r="F88" s="30">
        <f t="shared" si="9"/>
        <v>15</v>
      </c>
      <c r="G88" s="30">
        <f t="shared" si="9"/>
        <v>25</v>
      </c>
      <c r="H88" s="30">
        <f t="shared" si="9"/>
        <v>18</v>
      </c>
      <c r="I88" s="30">
        <f t="shared" si="9"/>
        <v>137</v>
      </c>
      <c r="J88" s="30">
        <f t="shared" si="9"/>
        <v>8699287</v>
      </c>
    </row>
    <row r="89" spans="1:10" ht="15.75" x14ac:dyDescent="0.25">
      <c r="A89" s="78">
        <v>60</v>
      </c>
      <c r="B89" s="30">
        <f t="shared" si="9"/>
        <v>11</v>
      </c>
      <c r="C89" s="30">
        <f t="shared" si="9"/>
        <v>11</v>
      </c>
      <c r="D89" s="30">
        <f t="shared" si="9"/>
        <v>20</v>
      </c>
      <c r="E89" s="30">
        <f t="shared" si="9"/>
        <v>30</v>
      </c>
      <c r="F89" s="30">
        <f t="shared" si="9"/>
        <v>12</v>
      </c>
      <c r="G89" s="30">
        <f t="shared" si="9"/>
        <v>18</v>
      </c>
      <c r="H89" s="30">
        <f t="shared" si="9"/>
        <v>26</v>
      </c>
      <c r="I89" s="30">
        <f t="shared" si="9"/>
        <v>128</v>
      </c>
      <c r="J89" s="30">
        <f t="shared" si="9"/>
        <v>7966794</v>
      </c>
    </row>
    <row r="90" spans="1:10" ht="15.75" x14ac:dyDescent="0.25">
      <c r="A90" s="78">
        <v>61</v>
      </c>
      <c r="B90" s="30">
        <f t="shared" si="9"/>
        <v>9</v>
      </c>
      <c r="C90" s="30">
        <f t="shared" si="9"/>
        <v>15</v>
      </c>
      <c r="D90" s="30">
        <f t="shared" si="9"/>
        <v>17</v>
      </c>
      <c r="E90" s="30">
        <f t="shared" si="9"/>
        <v>25</v>
      </c>
      <c r="F90" s="30">
        <f t="shared" si="9"/>
        <v>16</v>
      </c>
      <c r="G90" s="30">
        <f t="shared" si="9"/>
        <v>11</v>
      </c>
      <c r="H90" s="30">
        <f t="shared" si="9"/>
        <v>20</v>
      </c>
      <c r="I90" s="30">
        <f t="shared" si="9"/>
        <v>113</v>
      </c>
      <c r="J90" s="30">
        <f t="shared" si="9"/>
        <v>6725119</v>
      </c>
    </row>
    <row r="91" spans="1:10" ht="15.75" x14ac:dyDescent="0.25">
      <c r="A91" s="78">
        <v>62</v>
      </c>
      <c r="B91" s="30">
        <f t="shared" si="9"/>
        <v>11</v>
      </c>
      <c r="C91" s="30">
        <f t="shared" si="9"/>
        <v>8</v>
      </c>
      <c r="D91" s="30">
        <f t="shared" si="9"/>
        <v>18</v>
      </c>
      <c r="E91" s="30">
        <f t="shared" si="9"/>
        <v>16</v>
      </c>
      <c r="F91" s="30">
        <f t="shared" si="9"/>
        <v>12</v>
      </c>
      <c r="G91" s="30">
        <f t="shared" si="9"/>
        <v>12</v>
      </c>
      <c r="H91" s="30">
        <f t="shared" si="9"/>
        <v>22</v>
      </c>
      <c r="I91" s="30">
        <f t="shared" si="9"/>
        <v>99</v>
      </c>
      <c r="J91" s="30">
        <f t="shared" si="9"/>
        <v>6130639</v>
      </c>
    </row>
    <row r="92" spans="1:10" ht="15.75" x14ac:dyDescent="0.25">
      <c r="A92" s="78">
        <v>63</v>
      </c>
      <c r="B92" s="30">
        <f t="shared" si="9"/>
        <v>4</v>
      </c>
      <c r="C92" s="30">
        <f t="shared" si="9"/>
        <v>3</v>
      </c>
      <c r="D92" s="30">
        <f t="shared" si="9"/>
        <v>12</v>
      </c>
      <c r="E92" s="30">
        <f t="shared" si="9"/>
        <v>8</v>
      </c>
      <c r="F92" s="30">
        <f t="shared" si="9"/>
        <v>5</v>
      </c>
      <c r="G92" s="30">
        <f t="shared" si="9"/>
        <v>7</v>
      </c>
      <c r="H92" s="30">
        <f t="shared" si="9"/>
        <v>9</v>
      </c>
      <c r="I92" s="30">
        <f t="shared" si="9"/>
        <v>48</v>
      </c>
      <c r="J92" s="30">
        <f t="shared" si="9"/>
        <v>2853755</v>
      </c>
    </row>
    <row r="93" spans="1:10" ht="15.75" x14ac:dyDescent="0.25">
      <c r="A93" s="78">
        <v>64</v>
      </c>
      <c r="B93" s="30">
        <f t="shared" si="9"/>
        <v>8</v>
      </c>
      <c r="C93" s="30">
        <f t="shared" si="9"/>
        <v>5</v>
      </c>
      <c r="D93" s="30">
        <f t="shared" si="9"/>
        <v>5</v>
      </c>
      <c r="E93" s="30">
        <f t="shared" si="9"/>
        <v>11</v>
      </c>
      <c r="F93" s="30">
        <f t="shared" si="9"/>
        <v>5</v>
      </c>
      <c r="G93" s="30">
        <f t="shared" si="9"/>
        <v>4</v>
      </c>
      <c r="H93" s="30">
        <f t="shared" si="9"/>
        <v>7</v>
      </c>
      <c r="I93" s="30">
        <f t="shared" si="9"/>
        <v>45</v>
      </c>
      <c r="J93" s="30">
        <f t="shared" si="9"/>
        <v>2296525</v>
      </c>
    </row>
    <row r="94" spans="1:10" ht="15.75" x14ac:dyDescent="0.25">
      <c r="A94" s="78">
        <v>65</v>
      </c>
      <c r="B94" s="30">
        <f t="shared" si="9"/>
        <v>4</v>
      </c>
      <c r="C94" s="30">
        <f t="shared" si="9"/>
        <v>2</v>
      </c>
      <c r="D94" s="30">
        <f t="shared" si="9"/>
        <v>3</v>
      </c>
      <c r="E94" s="30">
        <f t="shared" si="9"/>
        <v>7</v>
      </c>
      <c r="F94" s="30">
        <f t="shared" si="9"/>
        <v>3</v>
      </c>
      <c r="G94" s="30">
        <f t="shared" si="9"/>
        <v>4</v>
      </c>
      <c r="H94" s="30">
        <f t="shared" si="9"/>
        <v>6</v>
      </c>
      <c r="I94" s="30">
        <f t="shared" si="9"/>
        <v>29</v>
      </c>
      <c r="J94" s="30">
        <f t="shared" si="9"/>
        <v>1630849</v>
      </c>
    </row>
    <row r="95" spans="1:10" ht="15.75" x14ac:dyDescent="0.25">
      <c r="A95" s="78">
        <v>66</v>
      </c>
      <c r="B95" s="30">
        <f t="shared" si="9"/>
        <v>1</v>
      </c>
      <c r="C95" s="30">
        <f t="shared" si="9"/>
        <v>5</v>
      </c>
      <c r="D95" s="30">
        <f t="shared" si="9"/>
        <v>3</v>
      </c>
      <c r="E95" s="30">
        <f t="shared" si="9"/>
        <v>1</v>
      </c>
      <c r="F95" s="30">
        <f t="shared" si="9"/>
        <v>4</v>
      </c>
      <c r="G95" s="30">
        <f t="shared" si="9"/>
        <v>2</v>
      </c>
      <c r="H95" s="30">
        <f t="shared" si="9"/>
        <v>4</v>
      </c>
      <c r="I95" s="30">
        <f t="shared" si="9"/>
        <v>20</v>
      </c>
      <c r="J95" s="30">
        <f t="shared" si="9"/>
        <v>1019026</v>
      </c>
    </row>
    <row r="96" spans="1:10" ht="15.75" x14ac:dyDescent="0.25">
      <c r="A96" s="78">
        <v>67</v>
      </c>
      <c r="B96" s="30">
        <f t="shared" si="9"/>
        <v>3</v>
      </c>
      <c r="C96" s="30">
        <f t="shared" si="9"/>
        <v>0</v>
      </c>
      <c r="D96" s="30">
        <f t="shared" si="9"/>
        <v>1</v>
      </c>
      <c r="E96" s="30">
        <f t="shared" si="9"/>
        <v>0</v>
      </c>
      <c r="F96" s="30">
        <f t="shared" si="9"/>
        <v>1</v>
      </c>
      <c r="G96" s="30">
        <f t="shared" si="9"/>
        <v>0</v>
      </c>
      <c r="H96" s="30">
        <f t="shared" si="9"/>
        <v>1</v>
      </c>
      <c r="I96" s="30">
        <f t="shared" si="9"/>
        <v>6</v>
      </c>
      <c r="J96" s="30">
        <f t="shared" si="9"/>
        <v>249873</v>
      </c>
    </row>
    <row r="97" spans="1:10" ht="15.75" x14ac:dyDescent="0.25">
      <c r="A97" s="78">
        <v>68</v>
      </c>
      <c r="B97" s="30">
        <f t="shared" si="9"/>
        <v>2</v>
      </c>
      <c r="C97" s="30">
        <f t="shared" si="9"/>
        <v>2</v>
      </c>
      <c r="D97" s="30">
        <f t="shared" si="9"/>
        <v>0</v>
      </c>
      <c r="E97" s="30">
        <f t="shared" si="9"/>
        <v>3</v>
      </c>
      <c r="F97" s="30">
        <f t="shared" si="9"/>
        <v>2</v>
      </c>
      <c r="G97" s="30">
        <f t="shared" si="9"/>
        <v>1</v>
      </c>
      <c r="H97" s="30">
        <f t="shared" si="9"/>
        <v>1</v>
      </c>
      <c r="I97" s="30">
        <f t="shared" si="9"/>
        <v>11</v>
      </c>
      <c r="J97" s="30">
        <f t="shared" si="9"/>
        <v>519276</v>
      </c>
    </row>
    <row r="98" spans="1:10" ht="15.75" x14ac:dyDescent="0.25">
      <c r="A98" s="78">
        <v>69</v>
      </c>
      <c r="B98" s="30">
        <f t="shared" si="9"/>
        <v>2</v>
      </c>
      <c r="C98" s="30">
        <f t="shared" si="9"/>
        <v>0</v>
      </c>
      <c r="D98" s="30">
        <f t="shared" si="9"/>
        <v>1</v>
      </c>
      <c r="E98" s="30">
        <f t="shared" si="9"/>
        <v>1</v>
      </c>
      <c r="F98" s="30">
        <f t="shared" si="9"/>
        <v>0</v>
      </c>
      <c r="G98" s="30">
        <f t="shared" si="9"/>
        <v>1</v>
      </c>
      <c r="H98" s="30">
        <f t="shared" si="9"/>
        <v>0</v>
      </c>
      <c r="I98" s="30">
        <f t="shared" si="9"/>
        <v>5</v>
      </c>
      <c r="J98" s="30">
        <f t="shared" si="9"/>
        <v>210452</v>
      </c>
    </row>
    <row r="99" spans="1:10" ht="15.75" x14ac:dyDescent="0.25">
      <c r="A99" s="78" t="s">
        <v>402</v>
      </c>
      <c r="B99" s="30">
        <f t="shared" si="9"/>
        <v>8</v>
      </c>
      <c r="C99" s="30">
        <f t="shared" si="9"/>
        <v>2</v>
      </c>
      <c r="D99" s="30">
        <f t="shared" si="9"/>
        <v>2</v>
      </c>
      <c r="E99" s="30">
        <f t="shared" si="9"/>
        <v>2</v>
      </c>
      <c r="F99" s="30">
        <f t="shared" si="9"/>
        <v>1</v>
      </c>
      <c r="G99" s="30">
        <f t="shared" si="9"/>
        <v>0</v>
      </c>
      <c r="H99" s="30">
        <f t="shared" si="9"/>
        <v>2</v>
      </c>
      <c r="I99" s="30">
        <f t="shared" si="9"/>
        <v>17</v>
      </c>
      <c r="J99" s="30">
        <f t="shared" si="9"/>
        <v>518745</v>
      </c>
    </row>
    <row r="100" spans="1:10" ht="15.75" x14ac:dyDescent="0.25">
      <c r="A100" s="78"/>
      <c r="B100" s="30"/>
      <c r="C100" s="30"/>
      <c r="D100" s="30"/>
      <c r="E100" s="30"/>
      <c r="F100" s="30"/>
      <c r="G100" s="30"/>
      <c r="H100" s="30"/>
      <c r="I100" s="30"/>
      <c r="J100" s="30"/>
    </row>
    <row r="101" spans="1:10" ht="15.75" x14ac:dyDescent="0.25">
      <c r="A101" s="78"/>
      <c r="B101" s="30"/>
      <c r="C101" s="30"/>
      <c r="D101" s="30"/>
      <c r="E101" s="30"/>
      <c r="F101" s="30"/>
      <c r="G101" s="30"/>
      <c r="H101" s="30"/>
      <c r="I101" s="30"/>
      <c r="J101" s="30"/>
    </row>
    <row r="102" spans="1:10" ht="15.75" x14ac:dyDescent="0.25">
      <c r="A102" s="78"/>
      <c r="B102" s="30"/>
      <c r="C102" s="30"/>
      <c r="D102" s="30"/>
      <c r="E102" s="30"/>
      <c r="F102" s="30"/>
      <c r="G102" s="30"/>
      <c r="H102" s="30"/>
      <c r="I102" s="30"/>
      <c r="J102" s="30"/>
    </row>
    <row r="103" spans="1:10" ht="15.75" x14ac:dyDescent="0.25">
      <c r="A103" s="78"/>
      <c r="B103" s="30"/>
      <c r="C103" s="30"/>
      <c r="D103" s="30"/>
      <c r="E103" s="30"/>
      <c r="F103" s="30"/>
      <c r="G103" s="30"/>
      <c r="H103" s="30"/>
      <c r="I103" s="30"/>
      <c r="J103" s="30"/>
    </row>
    <row r="104" spans="1:10" ht="16.5" thickBot="1" x14ac:dyDescent="0.3">
      <c r="A104" s="79"/>
      <c r="B104" s="30"/>
      <c r="C104" s="30"/>
      <c r="D104" s="30"/>
      <c r="E104" s="30"/>
      <c r="F104" s="30"/>
      <c r="G104" s="30"/>
      <c r="H104" s="30"/>
      <c r="I104" s="30"/>
      <c r="J104" s="30"/>
    </row>
    <row r="105" spans="1:10" ht="15.75" thickTop="1" x14ac:dyDescent="0.25">
      <c r="A105" t="s">
        <v>403</v>
      </c>
      <c r="B105" s="30">
        <f>+B156</f>
        <v>5144</v>
      </c>
      <c r="C105" s="30">
        <f t="shared" ref="C105:J105" si="10">+C156</f>
        <v>3160</v>
      </c>
      <c r="D105" s="30">
        <f t="shared" si="10"/>
        <v>3099</v>
      </c>
      <c r="E105" s="30">
        <f t="shared" si="10"/>
        <v>3751</v>
      </c>
      <c r="F105" s="30">
        <f t="shared" si="10"/>
        <v>2486</v>
      </c>
      <c r="G105" s="30">
        <f t="shared" si="10"/>
        <v>1387</v>
      </c>
      <c r="H105" s="30">
        <f t="shared" si="10"/>
        <v>404</v>
      </c>
      <c r="I105" s="30">
        <f t="shared" si="10"/>
        <v>19431</v>
      </c>
      <c r="J105" s="30">
        <f t="shared" si="10"/>
        <v>1203247823</v>
      </c>
    </row>
    <row r="106" spans="1:10" x14ac:dyDescent="0.25">
      <c r="A106" t="s">
        <v>404</v>
      </c>
      <c r="B106" s="31">
        <f>+SUM(B76:B104)</f>
        <v>5144</v>
      </c>
      <c r="C106" s="31">
        <f t="shared" ref="C106:J106" si="11">+SUM(C76:C104)</f>
        <v>3160</v>
      </c>
      <c r="D106" s="31">
        <f t="shared" si="11"/>
        <v>3099</v>
      </c>
      <c r="E106" s="31">
        <f t="shared" si="11"/>
        <v>3751</v>
      </c>
      <c r="F106" s="31">
        <f t="shared" si="11"/>
        <v>2486</v>
      </c>
      <c r="G106" s="31">
        <f t="shared" si="11"/>
        <v>1387</v>
      </c>
      <c r="H106" s="31">
        <f t="shared" si="11"/>
        <v>404</v>
      </c>
      <c r="I106" s="31">
        <f t="shared" si="11"/>
        <v>19431</v>
      </c>
      <c r="J106" s="31">
        <f t="shared" si="11"/>
        <v>1202971697</v>
      </c>
    </row>
    <row r="121" spans="1:10" ht="20.25" x14ac:dyDescent="0.25">
      <c r="A121" s="213" t="s">
        <v>405</v>
      </c>
      <c r="B121" s="213"/>
      <c r="C121" s="213"/>
      <c r="D121" s="213"/>
      <c r="E121" s="213"/>
      <c r="F121" s="213"/>
      <c r="G121" s="213"/>
      <c r="H121" s="213"/>
      <c r="I121" s="213"/>
      <c r="J121" s="213"/>
    </row>
    <row r="122" spans="1:10" ht="16.5" x14ac:dyDescent="0.25">
      <c r="A122" s="214" t="s">
        <v>406</v>
      </c>
      <c r="B122" s="214"/>
      <c r="C122" s="214"/>
      <c r="D122" s="214"/>
      <c r="E122" s="214"/>
      <c r="F122" s="214"/>
      <c r="G122" s="214"/>
      <c r="H122" s="214"/>
      <c r="I122" s="214"/>
      <c r="J122" s="214"/>
    </row>
    <row r="123" spans="1:10" ht="16.5" x14ac:dyDescent="0.25">
      <c r="A123" s="215" t="s">
        <v>407</v>
      </c>
      <c r="B123" s="215"/>
      <c r="C123" s="215"/>
      <c r="D123" s="215"/>
      <c r="E123" s="215"/>
      <c r="F123" s="215"/>
      <c r="G123" s="215"/>
      <c r="H123" s="215"/>
      <c r="I123" s="215"/>
      <c r="J123" s="215"/>
    </row>
    <row r="124" spans="1:10" ht="15.75" thickBot="1" x14ac:dyDescent="0.3">
      <c r="A124" s="216"/>
      <c r="B124" s="216"/>
      <c r="C124" s="216"/>
      <c r="D124" s="216"/>
      <c r="E124" s="216"/>
      <c r="F124" s="216"/>
      <c r="G124" s="216"/>
      <c r="H124" s="216"/>
      <c r="I124" s="216"/>
      <c r="J124" s="216"/>
    </row>
    <row r="125" spans="1:10" ht="16.5" thickTop="1" x14ac:dyDescent="0.25">
      <c r="A125" s="61"/>
      <c r="B125" s="210" t="s">
        <v>369</v>
      </c>
      <c r="C125" s="210"/>
      <c r="D125" s="210"/>
      <c r="E125" s="210"/>
      <c r="F125" s="210"/>
      <c r="G125" s="210"/>
      <c r="H125" s="210"/>
      <c r="I125" s="211" t="s">
        <v>370</v>
      </c>
      <c r="J125" s="211"/>
    </row>
    <row r="126" spans="1:10" ht="15.75" x14ac:dyDescent="0.25">
      <c r="A126" s="62" t="s">
        <v>371</v>
      </c>
      <c r="B126" s="63"/>
      <c r="C126" s="63"/>
      <c r="D126" s="63"/>
      <c r="E126" s="63"/>
      <c r="F126" s="63"/>
      <c r="G126" s="63"/>
      <c r="H126" s="63"/>
      <c r="I126" s="63"/>
      <c r="J126" s="85" t="s">
        <v>372</v>
      </c>
    </row>
    <row r="127" spans="1:10" ht="16.5" thickBot="1" x14ac:dyDescent="0.3">
      <c r="A127" s="86" t="s">
        <v>373</v>
      </c>
      <c r="B127" s="66" t="s">
        <v>374</v>
      </c>
      <c r="C127" s="66" t="s">
        <v>375</v>
      </c>
      <c r="D127" s="67" t="s">
        <v>376</v>
      </c>
      <c r="E127" s="67" t="s">
        <v>377</v>
      </c>
      <c r="F127" s="67" t="s">
        <v>378</v>
      </c>
      <c r="G127" s="67" t="s">
        <v>379</v>
      </c>
      <c r="H127" s="67" t="s">
        <v>380</v>
      </c>
      <c r="I127" s="66" t="s">
        <v>381</v>
      </c>
      <c r="J127" s="87" t="s">
        <v>382</v>
      </c>
    </row>
    <row r="128" spans="1:10" ht="16.5" thickTop="1" x14ac:dyDescent="0.25">
      <c r="A128" s="88" t="s">
        <v>383</v>
      </c>
      <c r="B128" s="89">
        <v>9</v>
      </c>
      <c r="C128" s="71"/>
      <c r="D128" s="71"/>
      <c r="E128" s="71"/>
      <c r="F128" s="71"/>
      <c r="G128" s="71"/>
      <c r="H128" s="71"/>
      <c r="I128" s="89">
        <v>9</v>
      </c>
      <c r="J128" s="90" t="s">
        <v>408</v>
      </c>
    </row>
    <row r="129" spans="1:10" ht="15.75" x14ac:dyDescent="0.25">
      <c r="A129" s="91" t="s">
        <v>385</v>
      </c>
      <c r="B129" s="75">
        <v>839</v>
      </c>
      <c r="C129" s="75">
        <v>2</v>
      </c>
      <c r="D129" s="76"/>
      <c r="E129" s="76"/>
      <c r="F129" s="76"/>
      <c r="G129" s="76"/>
      <c r="H129" s="76"/>
      <c r="I129" s="75">
        <v>841</v>
      </c>
      <c r="J129" s="77">
        <v>33770040</v>
      </c>
    </row>
    <row r="130" spans="1:10" ht="15.75" x14ac:dyDescent="0.25">
      <c r="A130" s="91" t="s">
        <v>386</v>
      </c>
      <c r="B130" s="74">
        <v>2081</v>
      </c>
      <c r="C130" s="75">
        <v>397</v>
      </c>
      <c r="D130" s="75">
        <v>7</v>
      </c>
      <c r="E130" s="76"/>
      <c r="F130" s="76"/>
      <c r="G130" s="76"/>
      <c r="H130" s="76"/>
      <c r="I130" s="74">
        <v>2485</v>
      </c>
      <c r="J130" s="77">
        <v>126632672</v>
      </c>
    </row>
    <row r="131" spans="1:10" ht="15.75" x14ac:dyDescent="0.25">
      <c r="A131" s="92" t="s">
        <v>387</v>
      </c>
      <c r="B131" s="93">
        <v>1031</v>
      </c>
      <c r="C131" s="93">
        <v>1359</v>
      </c>
      <c r="D131" s="94">
        <v>499</v>
      </c>
      <c r="E131" s="94">
        <v>18</v>
      </c>
      <c r="F131" s="76"/>
      <c r="G131" s="76"/>
      <c r="H131" s="76"/>
      <c r="I131" s="93">
        <v>2907</v>
      </c>
      <c r="J131" s="95">
        <v>169142630</v>
      </c>
    </row>
    <row r="132" spans="1:10" ht="15.75" x14ac:dyDescent="0.25">
      <c r="A132" s="91" t="s">
        <v>388</v>
      </c>
      <c r="B132" s="75">
        <v>485</v>
      </c>
      <c r="C132" s="75">
        <v>637</v>
      </c>
      <c r="D132" s="74">
        <v>1198</v>
      </c>
      <c r="E132" s="75">
        <v>632</v>
      </c>
      <c r="F132" s="75">
        <v>4</v>
      </c>
      <c r="G132" s="76"/>
      <c r="H132" s="76"/>
      <c r="I132" s="74">
        <v>2956</v>
      </c>
      <c r="J132" s="77">
        <v>181463921</v>
      </c>
    </row>
    <row r="133" spans="1:10" ht="15.75" x14ac:dyDescent="0.25">
      <c r="A133" s="91" t="s">
        <v>389</v>
      </c>
      <c r="B133" s="75">
        <v>267</v>
      </c>
      <c r="C133" s="75">
        <v>300</v>
      </c>
      <c r="D133" s="75">
        <v>575</v>
      </c>
      <c r="E133" s="74">
        <v>1475</v>
      </c>
      <c r="F133" s="75">
        <v>358</v>
      </c>
      <c r="G133" s="76"/>
      <c r="H133" s="76"/>
      <c r="I133" s="74">
        <v>2975</v>
      </c>
      <c r="J133" s="77">
        <v>196116701</v>
      </c>
    </row>
    <row r="134" spans="1:10" ht="15.75" x14ac:dyDescent="0.25">
      <c r="A134" s="92" t="s">
        <v>390</v>
      </c>
      <c r="B134" s="94">
        <v>192</v>
      </c>
      <c r="C134" s="94">
        <v>199</v>
      </c>
      <c r="D134" s="94">
        <v>368</v>
      </c>
      <c r="E134" s="94">
        <v>910</v>
      </c>
      <c r="F134" s="93">
        <v>1336</v>
      </c>
      <c r="G134" s="94">
        <v>370</v>
      </c>
      <c r="H134" s="94">
        <v>3</v>
      </c>
      <c r="I134" s="93">
        <v>3378</v>
      </c>
      <c r="J134" s="95">
        <v>231938037</v>
      </c>
    </row>
    <row r="135" spans="1:10" ht="15.75" x14ac:dyDescent="0.25">
      <c r="A135" s="96">
        <v>50</v>
      </c>
      <c r="B135" s="75">
        <v>35</v>
      </c>
      <c r="C135" s="75">
        <v>31</v>
      </c>
      <c r="D135" s="75">
        <v>41</v>
      </c>
      <c r="E135" s="75">
        <v>99</v>
      </c>
      <c r="F135" s="75">
        <v>157</v>
      </c>
      <c r="G135" s="75">
        <v>208</v>
      </c>
      <c r="H135" s="75">
        <v>7</v>
      </c>
      <c r="I135" s="75">
        <v>578</v>
      </c>
      <c r="J135" s="77">
        <v>41810740</v>
      </c>
    </row>
    <row r="136" spans="1:10" ht="15.75" x14ac:dyDescent="0.25">
      <c r="A136" s="96">
        <v>51</v>
      </c>
      <c r="B136" s="75">
        <v>20</v>
      </c>
      <c r="C136" s="75">
        <v>32</v>
      </c>
      <c r="D136" s="75">
        <v>53</v>
      </c>
      <c r="E136" s="75">
        <v>97</v>
      </c>
      <c r="F136" s="75">
        <v>130</v>
      </c>
      <c r="G136" s="75">
        <v>182</v>
      </c>
      <c r="H136" s="75">
        <v>17</v>
      </c>
      <c r="I136" s="75">
        <v>531</v>
      </c>
      <c r="J136" s="77">
        <v>37287063</v>
      </c>
    </row>
    <row r="137" spans="1:10" ht="15.75" x14ac:dyDescent="0.25">
      <c r="A137" s="96">
        <v>52</v>
      </c>
      <c r="B137" s="75">
        <v>20</v>
      </c>
      <c r="C137" s="75">
        <v>22</v>
      </c>
      <c r="D137" s="75">
        <v>54</v>
      </c>
      <c r="E137" s="75">
        <v>76</v>
      </c>
      <c r="F137" s="75">
        <v>94</v>
      </c>
      <c r="G137" s="75">
        <v>181</v>
      </c>
      <c r="H137" s="75">
        <v>23</v>
      </c>
      <c r="I137" s="75">
        <v>470</v>
      </c>
      <c r="J137" s="77">
        <v>33967701</v>
      </c>
    </row>
    <row r="138" spans="1:10" ht="15.75" x14ac:dyDescent="0.25">
      <c r="A138" s="96">
        <v>53</v>
      </c>
      <c r="B138" s="75">
        <v>20</v>
      </c>
      <c r="C138" s="75">
        <v>24</v>
      </c>
      <c r="D138" s="75">
        <v>40</v>
      </c>
      <c r="E138" s="75">
        <v>63</v>
      </c>
      <c r="F138" s="75">
        <v>101</v>
      </c>
      <c r="G138" s="75">
        <v>121</v>
      </c>
      <c r="H138" s="75">
        <v>49</v>
      </c>
      <c r="I138" s="75">
        <v>418</v>
      </c>
      <c r="J138" s="77">
        <v>29322109</v>
      </c>
    </row>
    <row r="139" spans="1:10" ht="15.75" x14ac:dyDescent="0.25">
      <c r="A139" s="97">
        <v>54</v>
      </c>
      <c r="B139" s="94">
        <v>27</v>
      </c>
      <c r="C139" s="94">
        <v>22</v>
      </c>
      <c r="D139" s="94">
        <v>33</v>
      </c>
      <c r="E139" s="94">
        <v>66</v>
      </c>
      <c r="F139" s="94">
        <v>67</v>
      </c>
      <c r="G139" s="94">
        <v>82</v>
      </c>
      <c r="H139" s="94">
        <v>46</v>
      </c>
      <c r="I139" s="94">
        <v>343</v>
      </c>
      <c r="J139" s="95">
        <v>23727097</v>
      </c>
    </row>
    <row r="140" spans="1:10" ht="15.75" x14ac:dyDescent="0.25">
      <c r="A140" s="96">
        <v>55</v>
      </c>
      <c r="B140" s="75">
        <v>15</v>
      </c>
      <c r="C140" s="75">
        <v>29</v>
      </c>
      <c r="D140" s="75">
        <v>37</v>
      </c>
      <c r="E140" s="75">
        <v>57</v>
      </c>
      <c r="F140" s="75">
        <v>59</v>
      </c>
      <c r="G140" s="75">
        <v>66</v>
      </c>
      <c r="H140" s="75">
        <v>32</v>
      </c>
      <c r="I140" s="75">
        <v>295</v>
      </c>
      <c r="J140" s="77">
        <v>19526715</v>
      </c>
    </row>
    <row r="141" spans="1:10" ht="15.75" x14ac:dyDescent="0.25">
      <c r="A141" s="96">
        <v>56</v>
      </c>
      <c r="B141" s="75">
        <v>17</v>
      </c>
      <c r="C141" s="75">
        <v>18</v>
      </c>
      <c r="D141" s="75">
        <v>30</v>
      </c>
      <c r="E141" s="75">
        <v>51</v>
      </c>
      <c r="F141" s="75">
        <v>43</v>
      </c>
      <c r="G141" s="75">
        <v>39</v>
      </c>
      <c r="H141" s="75">
        <v>41</v>
      </c>
      <c r="I141" s="75">
        <v>239</v>
      </c>
      <c r="J141" s="77">
        <v>15691846</v>
      </c>
    </row>
    <row r="142" spans="1:10" ht="15.75" x14ac:dyDescent="0.25">
      <c r="A142" s="96">
        <v>57</v>
      </c>
      <c r="B142" s="75">
        <v>10</v>
      </c>
      <c r="C142" s="75">
        <v>10</v>
      </c>
      <c r="D142" s="75">
        <v>25</v>
      </c>
      <c r="E142" s="75">
        <v>36</v>
      </c>
      <c r="F142" s="75">
        <v>35</v>
      </c>
      <c r="G142" s="75">
        <v>33</v>
      </c>
      <c r="H142" s="75">
        <v>34</v>
      </c>
      <c r="I142" s="75">
        <v>183</v>
      </c>
      <c r="J142" s="77">
        <v>12303145</v>
      </c>
    </row>
    <row r="143" spans="1:10" ht="15.75" x14ac:dyDescent="0.25">
      <c r="A143" s="96">
        <v>58</v>
      </c>
      <c r="B143" s="75">
        <v>4</v>
      </c>
      <c r="C143" s="75">
        <v>12</v>
      </c>
      <c r="D143" s="75">
        <v>32</v>
      </c>
      <c r="E143" s="75">
        <v>35</v>
      </c>
      <c r="F143" s="75">
        <v>26</v>
      </c>
      <c r="G143" s="75">
        <v>20</v>
      </c>
      <c r="H143" s="75">
        <v>36</v>
      </c>
      <c r="I143" s="75">
        <v>165</v>
      </c>
      <c r="J143" s="77">
        <v>11450940</v>
      </c>
    </row>
    <row r="144" spans="1:10" ht="15.75" x14ac:dyDescent="0.25">
      <c r="A144" s="97">
        <v>59</v>
      </c>
      <c r="B144" s="94">
        <v>9</v>
      </c>
      <c r="C144" s="94">
        <v>13</v>
      </c>
      <c r="D144" s="94">
        <v>25</v>
      </c>
      <c r="E144" s="94">
        <v>32</v>
      </c>
      <c r="F144" s="94">
        <v>15</v>
      </c>
      <c r="G144" s="94">
        <v>25</v>
      </c>
      <c r="H144" s="94">
        <v>18</v>
      </c>
      <c r="I144" s="94">
        <v>137</v>
      </c>
      <c r="J144" s="95">
        <v>8699287</v>
      </c>
    </row>
    <row r="145" spans="1:10" ht="15.75" x14ac:dyDescent="0.25">
      <c r="A145" s="96">
        <v>60</v>
      </c>
      <c r="B145" s="75">
        <v>11</v>
      </c>
      <c r="C145" s="75">
        <v>11</v>
      </c>
      <c r="D145" s="75">
        <v>20</v>
      </c>
      <c r="E145" s="75">
        <v>30</v>
      </c>
      <c r="F145" s="75">
        <v>12</v>
      </c>
      <c r="G145" s="75">
        <v>18</v>
      </c>
      <c r="H145" s="75">
        <v>26</v>
      </c>
      <c r="I145" s="75">
        <v>128</v>
      </c>
      <c r="J145" s="77">
        <v>7966794</v>
      </c>
    </row>
    <row r="146" spans="1:10" ht="15.75" x14ac:dyDescent="0.25">
      <c r="A146" s="96">
        <v>61</v>
      </c>
      <c r="B146" s="75">
        <v>9</v>
      </c>
      <c r="C146" s="75">
        <v>15</v>
      </c>
      <c r="D146" s="75">
        <v>17</v>
      </c>
      <c r="E146" s="75">
        <v>25</v>
      </c>
      <c r="F146" s="75">
        <v>16</v>
      </c>
      <c r="G146" s="75">
        <v>11</v>
      </c>
      <c r="H146" s="75">
        <v>20</v>
      </c>
      <c r="I146" s="75">
        <v>113</v>
      </c>
      <c r="J146" s="77">
        <v>6725119</v>
      </c>
    </row>
    <row r="147" spans="1:10" ht="15.75" x14ac:dyDescent="0.25">
      <c r="A147" s="96">
        <v>62</v>
      </c>
      <c r="B147" s="75">
        <v>11</v>
      </c>
      <c r="C147" s="75">
        <v>8</v>
      </c>
      <c r="D147" s="75">
        <v>18</v>
      </c>
      <c r="E147" s="75">
        <v>16</v>
      </c>
      <c r="F147" s="75">
        <v>12</v>
      </c>
      <c r="G147" s="75">
        <v>12</v>
      </c>
      <c r="H147" s="75">
        <v>22</v>
      </c>
      <c r="I147" s="75">
        <v>99</v>
      </c>
      <c r="J147" s="77">
        <v>6130639</v>
      </c>
    </row>
    <row r="148" spans="1:10" ht="15.75" x14ac:dyDescent="0.25">
      <c r="A148" s="96">
        <v>63</v>
      </c>
      <c r="B148" s="75">
        <v>4</v>
      </c>
      <c r="C148" s="75">
        <v>3</v>
      </c>
      <c r="D148" s="75">
        <v>12</v>
      </c>
      <c r="E148" s="75">
        <v>8</v>
      </c>
      <c r="F148" s="75">
        <v>5</v>
      </c>
      <c r="G148" s="75">
        <v>7</v>
      </c>
      <c r="H148" s="75">
        <v>9</v>
      </c>
      <c r="I148" s="75">
        <v>48</v>
      </c>
      <c r="J148" s="77">
        <v>2853755</v>
      </c>
    </row>
    <row r="149" spans="1:10" ht="15.75" x14ac:dyDescent="0.25">
      <c r="A149" s="97">
        <v>64</v>
      </c>
      <c r="B149" s="94">
        <v>8</v>
      </c>
      <c r="C149" s="94">
        <v>5</v>
      </c>
      <c r="D149" s="94">
        <v>5</v>
      </c>
      <c r="E149" s="94">
        <v>11</v>
      </c>
      <c r="F149" s="94">
        <v>5</v>
      </c>
      <c r="G149" s="94">
        <v>4</v>
      </c>
      <c r="H149" s="94">
        <v>7</v>
      </c>
      <c r="I149" s="94">
        <v>45</v>
      </c>
      <c r="J149" s="95">
        <v>2296525</v>
      </c>
    </row>
    <row r="150" spans="1:10" ht="15.75" x14ac:dyDescent="0.25">
      <c r="A150" s="96">
        <v>65</v>
      </c>
      <c r="B150" s="75">
        <v>4</v>
      </c>
      <c r="C150" s="75">
        <v>2</v>
      </c>
      <c r="D150" s="75">
        <v>3</v>
      </c>
      <c r="E150" s="75">
        <v>7</v>
      </c>
      <c r="F150" s="75">
        <v>3</v>
      </c>
      <c r="G150" s="75">
        <v>4</v>
      </c>
      <c r="H150" s="75">
        <v>6</v>
      </c>
      <c r="I150" s="75">
        <v>29</v>
      </c>
      <c r="J150" s="77">
        <v>1630849</v>
      </c>
    </row>
    <row r="151" spans="1:10" ht="15.75" x14ac:dyDescent="0.25">
      <c r="A151" s="96">
        <v>66</v>
      </c>
      <c r="B151" s="75">
        <v>1</v>
      </c>
      <c r="C151" s="75">
        <v>5</v>
      </c>
      <c r="D151" s="75">
        <v>3</v>
      </c>
      <c r="E151" s="75">
        <v>1</v>
      </c>
      <c r="F151" s="75">
        <v>4</v>
      </c>
      <c r="G151" s="75">
        <v>2</v>
      </c>
      <c r="H151" s="75">
        <v>4</v>
      </c>
      <c r="I151" s="75">
        <v>20</v>
      </c>
      <c r="J151" s="77">
        <v>1019026</v>
      </c>
    </row>
    <row r="152" spans="1:10" ht="15.75" x14ac:dyDescent="0.25">
      <c r="A152" s="96">
        <v>67</v>
      </c>
      <c r="B152" s="75">
        <v>3</v>
      </c>
      <c r="C152" s="76"/>
      <c r="D152" s="75">
        <v>1</v>
      </c>
      <c r="E152" s="76"/>
      <c r="F152" s="75">
        <v>1</v>
      </c>
      <c r="G152" s="76"/>
      <c r="H152" s="75">
        <v>1</v>
      </c>
      <c r="I152" s="75">
        <v>6</v>
      </c>
      <c r="J152" s="77">
        <v>249873</v>
      </c>
    </row>
    <row r="153" spans="1:10" ht="15.75" x14ac:dyDescent="0.25">
      <c r="A153" s="96">
        <v>68</v>
      </c>
      <c r="B153" s="75">
        <v>2</v>
      </c>
      <c r="C153" s="75">
        <v>2</v>
      </c>
      <c r="D153" s="76"/>
      <c r="E153" s="75">
        <v>3</v>
      </c>
      <c r="F153" s="75">
        <v>2</v>
      </c>
      <c r="G153" s="75">
        <v>1</v>
      </c>
      <c r="H153" s="75">
        <v>1</v>
      </c>
      <c r="I153" s="75">
        <v>11</v>
      </c>
      <c r="J153" s="77">
        <v>519276</v>
      </c>
    </row>
    <row r="154" spans="1:10" ht="15.75" x14ac:dyDescent="0.25">
      <c r="A154" s="97">
        <v>69</v>
      </c>
      <c r="B154" s="94">
        <v>2</v>
      </c>
      <c r="C154" s="76"/>
      <c r="D154" s="94">
        <v>1</v>
      </c>
      <c r="E154" s="94">
        <v>1</v>
      </c>
      <c r="F154" s="76"/>
      <c r="G154" s="94">
        <v>1</v>
      </c>
      <c r="H154" s="76"/>
      <c r="I154" s="94">
        <v>5</v>
      </c>
      <c r="J154" s="95">
        <v>210452</v>
      </c>
    </row>
    <row r="155" spans="1:10" ht="16.5" thickBot="1" x14ac:dyDescent="0.3">
      <c r="A155" s="98" t="s">
        <v>409</v>
      </c>
      <c r="B155" s="99">
        <v>8</v>
      </c>
      <c r="C155" s="99">
        <v>2</v>
      </c>
      <c r="D155" s="99">
        <v>2</v>
      </c>
      <c r="E155" s="99">
        <v>2</v>
      </c>
      <c r="F155" s="99">
        <v>1</v>
      </c>
      <c r="G155" s="100"/>
      <c r="H155" s="99">
        <v>2</v>
      </c>
      <c r="I155" s="99">
        <v>17</v>
      </c>
      <c r="J155" s="101">
        <v>518745</v>
      </c>
    </row>
    <row r="156" spans="1:10" ht="17.25" thickTop="1" thickBot="1" x14ac:dyDescent="0.3">
      <c r="A156" s="102" t="s">
        <v>370</v>
      </c>
      <c r="B156" s="83">
        <v>5144</v>
      </c>
      <c r="C156" s="83">
        <v>3160</v>
      </c>
      <c r="D156" s="83">
        <v>3099</v>
      </c>
      <c r="E156" s="83">
        <v>3751</v>
      </c>
      <c r="F156" s="83">
        <v>2486</v>
      </c>
      <c r="G156" s="83">
        <v>1387</v>
      </c>
      <c r="H156" s="103">
        <v>404</v>
      </c>
      <c r="I156" s="83">
        <v>19431</v>
      </c>
      <c r="J156" s="84">
        <v>1203247823</v>
      </c>
    </row>
    <row r="157" spans="1:10" ht="15.75" thickTop="1" x14ac:dyDescent="0.25"/>
  </sheetData>
  <mergeCells count="8">
    <mergeCell ref="B125:H125"/>
    <mergeCell ref="I125:J125"/>
    <mergeCell ref="B39:H39"/>
    <mergeCell ref="I39:J39"/>
    <mergeCell ref="A121:J121"/>
    <mergeCell ref="A122:J122"/>
    <mergeCell ref="A123:J123"/>
    <mergeCell ref="A124:J124"/>
  </mergeCells>
  <hyperlinks>
    <hyperlink ref="A1" location="TOC!A1" display="TOC" xr:uid="{00000000-0004-0000-0C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59999389629810485"/>
  </sheetPr>
  <dimension ref="A1:Q36"/>
  <sheetViews>
    <sheetView workbookViewId="0">
      <selection activeCell="A4" sqref="A4:XFD6"/>
    </sheetView>
  </sheetViews>
  <sheetFormatPr defaultRowHeight="15" x14ac:dyDescent="0.25"/>
  <cols>
    <col min="1" max="1" width="11.42578125" style="13" customWidth="1"/>
    <col min="2" max="3" width="9.140625" style="13"/>
    <col min="4" max="4" width="10.5703125" style="13" bestFit="1" customWidth="1"/>
    <col min="5" max="5" width="11" style="13" customWidth="1"/>
    <col min="6" max="6" width="10.7109375" style="13" customWidth="1"/>
    <col min="7" max="16" width="9.140625" style="13"/>
    <col min="17" max="17" width="10.5703125" style="13" bestFit="1" customWidth="1"/>
    <col min="18" max="16384" width="9.140625" style="13"/>
  </cols>
  <sheetData>
    <row r="1" spans="1:6" x14ac:dyDescent="0.25">
      <c r="A1" s="9" t="s">
        <v>0</v>
      </c>
    </row>
    <row r="2" spans="1:6" x14ac:dyDescent="0.25">
      <c r="A2" s="14" t="s">
        <v>35</v>
      </c>
      <c r="B2" s="15" t="s">
        <v>266</v>
      </c>
      <c r="C2" s="15" t="s">
        <v>267</v>
      </c>
    </row>
    <row r="3" spans="1:6" x14ac:dyDescent="0.25">
      <c r="A3" s="14" t="s">
        <v>37</v>
      </c>
      <c r="B3" s="15" t="s">
        <v>615</v>
      </c>
      <c r="C3" s="15" t="s">
        <v>268</v>
      </c>
    </row>
    <row r="4" spans="1:6" x14ac:dyDescent="0.25">
      <c r="A4" s="14" t="s">
        <v>612</v>
      </c>
      <c r="B4" s="15" t="s">
        <v>509</v>
      </c>
      <c r="C4" s="15"/>
    </row>
    <row r="5" spans="1:6" x14ac:dyDescent="0.25">
      <c r="A5" s="14" t="s">
        <v>613</v>
      </c>
      <c r="B5" s="14" t="s">
        <v>44</v>
      </c>
      <c r="C5" s="15"/>
    </row>
    <row r="6" spans="1:6" x14ac:dyDescent="0.25">
      <c r="A6" s="14" t="s">
        <v>614</v>
      </c>
      <c r="B6" s="14" t="s">
        <v>45</v>
      </c>
      <c r="C6" s="15"/>
    </row>
    <row r="7" spans="1:6" x14ac:dyDescent="0.25">
      <c r="A7" s="15" t="s">
        <v>303</v>
      </c>
      <c r="B7" s="15" t="s">
        <v>304</v>
      </c>
      <c r="C7" s="15"/>
    </row>
    <row r="9" spans="1:6" x14ac:dyDescent="0.25">
      <c r="B9" s="16" t="s">
        <v>40</v>
      </c>
      <c r="C9" s="16" t="s">
        <v>39</v>
      </c>
      <c r="D9" s="47" t="s">
        <v>610</v>
      </c>
      <c r="E9" s="47" t="s">
        <v>611</v>
      </c>
    </row>
    <row r="10" spans="1:6" x14ac:dyDescent="0.25">
      <c r="B10" s="21" t="s">
        <v>359</v>
      </c>
      <c r="C10" s="30">
        <v>20</v>
      </c>
      <c r="D10" s="201">
        <v>10</v>
      </c>
      <c r="E10" s="201">
        <v>9122.2999999999993</v>
      </c>
      <c r="F10" s="34"/>
    </row>
    <row r="11" spans="1:6" x14ac:dyDescent="0.25">
      <c r="B11" s="13" t="s">
        <v>263</v>
      </c>
      <c r="C11" s="30">
        <v>22</v>
      </c>
      <c r="D11" s="201">
        <v>17</v>
      </c>
      <c r="E11" s="201">
        <v>7358.3529411764703</v>
      </c>
    </row>
    <row r="12" spans="1:6" x14ac:dyDescent="0.25">
      <c r="B12" s="13" t="s">
        <v>258</v>
      </c>
      <c r="C12" s="30">
        <v>27</v>
      </c>
      <c r="D12" s="201">
        <v>25</v>
      </c>
      <c r="E12" s="201">
        <v>5409.4</v>
      </c>
    </row>
    <row r="13" spans="1:6" x14ac:dyDescent="0.25">
      <c r="B13" s="13" t="s">
        <v>259</v>
      </c>
      <c r="C13" s="30">
        <v>32</v>
      </c>
      <c r="D13" s="201">
        <v>38</v>
      </c>
      <c r="E13" s="201">
        <v>7052.0526315789475</v>
      </c>
    </row>
    <row r="14" spans="1:6" x14ac:dyDescent="0.25">
      <c r="B14" s="13" t="s">
        <v>260</v>
      </c>
      <c r="C14" s="30">
        <v>37</v>
      </c>
      <c r="D14" s="201">
        <v>55</v>
      </c>
      <c r="E14" s="201">
        <v>7849.1636363636362</v>
      </c>
    </row>
    <row r="15" spans="1:6" x14ac:dyDescent="0.25">
      <c r="B15" s="13" t="s">
        <v>261</v>
      </c>
      <c r="C15" s="30">
        <v>42</v>
      </c>
      <c r="D15" s="201">
        <v>51</v>
      </c>
      <c r="E15" s="201">
        <v>8435.6078431372553</v>
      </c>
    </row>
    <row r="16" spans="1:6" x14ac:dyDescent="0.25">
      <c r="B16" s="13" t="s">
        <v>262</v>
      </c>
      <c r="C16" s="30">
        <v>47</v>
      </c>
      <c r="D16" s="201">
        <v>169</v>
      </c>
      <c r="E16" s="201">
        <v>13796.31952662722</v>
      </c>
    </row>
    <row r="17" spans="2:17" x14ac:dyDescent="0.25">
      <c r="B17" s="21" t="s">
        <v>46</v>
      </c>
      <c r="C17" s="30">
        <v>52</v>
      </c>
      <c r="D17" s="201">
        <v>1614</v>
      </c>
      <c r="E17" s="201">
        <v>27898.576208178438</v>
      </c>
    </row>
    <row r="18" spans="2:17" x14ac:dyDescent="0.25">
      <c r="B18" s="18" t="s">
        <v>47</v>
      </c>
      <c r="C18" s="30">
        <v>57</v>
      </c>
      <c r="D18" s="201">
        <v>13472</v>
      </c>
      <c r="E18" s="201">
        <v>28741.171021377671</v>
      </c>
    </row>
    <row r="19" spans="2:17" x14ac:dyDescent="0.25">
      <c r="B19" s="18" t="s">
        <v>48</v>
      </c>
      <c r="C19" s="30">
        <v>62</v>
      </c>
      <c r="D19" s="201">
        <v>32956</v>
      </c>
      <c r="E19" s="201">
        <v>25884.590666343003</v>
      </c>
    </row>
    <row r="20" spans="2:17" x14ac:dyDescent="0.25">
      <c r="B20" s="18" t="s">
        <v>49</v>
      </c>
      <c r="C20" s="30">
        <v>67</v>
      </c>
      <c r="D20" s="201">
        <v>50058</v>
      </c>
      <c r="E20" s="201">
        <v>23330.933836749369</v>
      </c>
    </row>
    <row r="21" spans="2:17" x14ac:dyDescent="0.25">
      <c r="B21" s="13" t="s">
        <v>577</v>
      </c>
      <c r="C21" s="30">
        <v>72</v>
      </c>
      <c r="D21" s="201">
        <v>37639</v>
      </c>
      <c r="E21" s="201">
        <v>21711.252105528838</v>
      </c>
    </row>
    <row r="22" spans="2:17" x14ac:dyDescent="0.25">
      <c r="B22" s="13" t="s">
        <v>578</v>
      </c>
      <c r="C22" s="30">
        <v>77</v>
      </c>
      <c r="D22" s="201">
        <v>24958</v>
      </c>
      <c r="E22" s="201">
        <v>20459.98962256591</v>
      </c>
    </row>
    <row r="23" spans="2:17" x14ac:dyDescent="0.25">
      <c r="B23" s="13" t="s">
        <v>579</v>
      </c>
      <c r="C23" s="30">
        <v>82</v>
      </c>
      <c r="D23" s="201">
        <v>17490</v>
      </c>
      <c r="E23" s="201">
        <v>20535.6974271012</v>
      </c>
    </row>
    <row r="24" spans="2:17" x14ac:dyDescent="0.25">
      <c r="B24" s="13" t="s">
        <v>580</v>
      </c>
      <c r="C24" s="30">
        <v>87</v>
      </c>
      <c r="D24" s="201">
        <v>11321</v>
      </c>
      <c r="E24" s="201">
        <v>20745.904690398376</v>
      </c>
    </row>
    <row r="25" spans="2:17" x14ac:dyDescent="0.25">
      <c r="B25" s="13" t="s">
        <v>581</v>
      </c>
      <c r="C25" s="30">
        <v>92</v>
      </c>
      <c r="D25" s="201">
        <v>5015</v>
      </c>
      <c r="E25" s="201">
        <v>19421.352941176472</v>
      </c>
    </row>
    <row r="26" spans="2:17" x14ac:dyDescent="0.25">
      <c r="B26" s="21" t="s">
        <v>609</v>
      </c>
      <c r="C26" s="30">
        <v>97</v>
      </c>
      <c r="D26" s="201">
        <v>1551</v>
      </c>
      <c r="E26" s="201">
        <v>16571.695680206318</v>
      </c>
      <c r="H26"/>
      <c r="I26"/>
      <c r="J26"/>
      <c r="K26"/>
      <c r="L26"/>
      <c r="N26" s="16"/>
      <c r="O26" s="16"/>
      <c r="P26" s="16"/>
      <c r="Q26" s="16"/>
    </row>
    <row r="27" spans="2:17" x14ac:dyDescent="0.25">
      <c r="H27"/>
      <c r="I27"/>
      <c r="J27"/>
      <c r="K27" s="30"/>
      <c r="L27" s="30"/>
      <c r="N27" s="21"/>
      <c r="P27" s="30"/>
      <c r="Q27" s="35"/>
    </row>
    <row r="28" spans="2:17" x14ac:dyDescent="0.25">
      <c r="H28"/>
      <c r="I28"/>
      <c r="J28"/>
      <c r="K28" s="30"/>
      <c r="L28" s="30"/>
      <c r="P28" s="30"/>
      <c r="Q28" s="35"/>
    </row>
    <row r="29" spans="2:17" x14ac:dyDescent="0.25">
      <c r="H29"/>
      <c r="I29"/>
      <c r="J29"/>
      <c r="K29" s="30"/>
      <c r="L29" s="30"/>
      <c r="P29" s="30"/>
      <c r="Q29" s="35"/>
    </row>
    <row r="30" spans="2:17" x14ac:dyDescent="0.25">
      <c r="H30"/>
      <c r="I30"/>
      <c r="J30"/>
      <c r="K30" s="30"/>
      <c r="L30" s="30"/>
      <c r="P30" s="30"/>
      <c r="Q30" s="35"/>
    </row>
    <row r="31" spans="2:17" x14ac:dyDescent="0.25">
      <c r="H31"/>
      <c r="I31"/>
      <c r="J31"/>
      <c r="K31" s="30"/>
      <c r="L31" s="30"/>
      <c r="P31" s="30"/>
      <c r="Q31" s="35"/>
    </row>
    <row r="32" spans="2:17" x14ac:dyDescent="0.25">
      <c r="H32"/>
      <c r="I32"/>
      <c r="J32"/>
      <c r="K32" s="30"/>
      <c r="L32" s="30"/>
      <c r="P32" s="30"/>
      <c r="Q32" s="35"/>
    </row>
    <row r="33" spans="8:17" x14ac:dyDescent="0.25">
      <c r="H33"/>
      <c r="I33"/>
      <c r="J33"/>
      <c r="K33" s="30"/>
      <c r="L33" s="30"/>
      <c r="P33" s="30"/>
      <c r="Q33" s="35"/>
    </row>
    <row r="34" spans="8:17" x14ac:dyDescent="0.25">
      <c r="H34"/>
      <c r="I34"/>
      <c r="J34"/>
      <c r="K34" s="30"/>
      <c r="L34" s="30"/>
      <c r="N34" s="21"/>
      <c r="P34" s="30"/>
      <c r="Q34" s="35"/>
    </row>
    <row r="35" spans="8:17" x14ac:dyDescent="0.25">
      <c r="H35"/>
      <c r="I35"/>
      <c r="J35"/>
      <c r="K35" s="30"/>
      <c r="L35" s="30"/>
    </row>
    <row r="36" spans="8:17" x14ac:dyDescent="0.25">
      <c r="H36"/>
      <c r="I36"/>
      <c r="J36"/>
      <c r="K36" s="31"/>
      <c r="L36" s="31"/>
    </row>
  </sheetData>
  <hyperlinks>
    <hyperlink ref="A1" location="TOC!A1" display="TOC" xr:uid="{00000000-0004-0000-0D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29"/>
  <sheetViews>
    <sheetView workbookViewId="0"/>
  </sheetViews>
  <sheetFormatPr defaultRowHeight="15" x14ac:dyDescent="0.25"/>
  <cols>
    <col min="2" max="2" width="10.5703125" bestFit="1" customWidth="1"/>
    <col min="4" max="4" width="10" bestFit="1" customWidth="1"/>
    <col min="5" max="5" width="16.28515625" bestFit="1" customWidth="1"/>
    <col min="6" max="6" width="11.5703125" bestFit="1" customWidth="1"/>
    <col min="9" max="9" width="11.5703125" bestFit="1" customWidth="1"/>
    <col min="10" max="10" width="16.85546875" bestFit="1" customWidth="1"/>
    <col min="11" max="11" width="9.5703125" bestFit="1" customWidth="1"/>
    <col min="12" max="12" width="15.28515625" bestFit="1" customWidth="1"/>
    <col min="13" max="13" width="9.5703125" bestFit="1" customWidth="1"/>
    <col min="14" max="14" width="14.28515625" bestFit="1" customWidth="1"/>
    <col min="15" max="15" width="11.5703125" bestFit="1" customWidth="1"/>
    <col min="16" max="16" width="16.85546875" bestFit="1" customWidth="1"/>
  </cols>
  <sheetData>
    <row r="1" spans="1:16" x14ac:dyDescent="0.25">
      <c r="A1" s="1" t="s">
        <v>0</v>
      </c>
      <c r="B1" s="1"/>
      <c r="C1" s="1"/>
      <c r="D1" s="1"/>
      <c r="E1" s="1"/>
      <c r="F1" s="1"/>
    </row>
    <row r="2" spans="1:16" x14ac:dyDescent="0.25">
      <c r="C2" t="s">
        <v>588</v>
      </c>
    </row>
    <row r="3" spans="1:16" x14ac:dyDescent="0.25">
      <c r="C3" s="184"/>
      <c r="D3" s="184"/>
      <c r="E3" s="184"/>
      <c r="F3" s="184"/>
      <c r="I3" t="s">
        <v>546</v>
      </c>
      <c r="K3" t="s">
        <v>547</v>
      </c>
      <c r="M3" t="s">
        <v>548</v>
      </c>
      <c r="O3" t="s">
        <v>549</v>
      </c>
    </row>
    <row r="4" spans="1:16" x14ac:dyDescent="0.25">
      <c r="C4" s="184"/>
      <c r="D4" s="184" t="s">
        <v>585</v>
      </c>
      <c r="E4" s="184"/>
      <c r="F4" s="184"/>
      <c r="H4" t="s">
        <v>550</v>
      </c>
      <c r="J4" t="s">
        <v>551</v>
      </c>
      <c r="L4" t="s">
        <v>551</v>
      </c>
      <c r="N4" t="s">
        <v>551</v>
      </c>
      <c r="P4" t="s">
        <v>551</v>
      </c>
    </row>
    <row r="5" spans="1:16" ht="30" x14ac:dyDescent="0.25">
      <c r="A5" t="s">
        <v>40</v>
      </c>
      <c r="B5" t="s">
        <v>307</v>
      </c>
      <c r="C5" s="184" t="s">
        <v>44</v>
      </c>
      <c r="D5" s="184" t="s">
        <v>45</v>
      </c>
      <c r="E5" s="184" t="s">
        <v>584</v>
      </c>
      <c r="F5" s="184" t="s">
        <v>586</v>
      </c>
      <c r="H5" t="s">
        <v>552</v>
      </c>
      <c r="I5" t="s">
        <v>553</v>
      </c>
      <c r="J5" t="s">
        <v>554</v>
      </c>
      <c r="K5" t="s">
        <v>553</v>
      </c>
      <c r="L5" t="s">
        <v>554</v>
      </c>
      <c r="M5" t="s">
        <v>553</v>
      </c>
      <c r="N5" t="s">
        <v>554</v>
      </c>
      <c r="O5" t="s">
        <v>553</v>
      </c>
      <c r="P5" t="s">
        <v>554</v>
      </c>
    </row>
    <row r="6" spans="1:16" x14ac:dyDescent="0.25">
      <c r="A6" t="s">
        <v>115</v>
      </c>
      <c r="B6" s="30">
        <v>20</v>
      </c>
      <c r="C6" s="30">
        <v>10</v>
      </c>
      <c r="D6" s="192">
        <f t="shared" ref="D6:D22" si="0">+E6/C6</f>
        <v>9122.2999999999993</v>
      </c>
      <c r="E6" s="191">
        <v>91223</v>
      </c>
      <c r="F6" s="190">
        <f>+C6/C$24*B6</f>
        <v>1.0181277648532113E-3</v>
      </c>
      <c r="H6" t="s">
        <v>555</v>
      </c>
      <c r="I6" s="30">
        <v>0</v>
      </c>
      <c r="J6" s="30">
        <v>0</v>
      </c>
      <c r="K6" s="30">
        <v>3</v>
      </c>
      <c r="L6" s="30">
        <v>23553</v>
      </c>
      <c r="M6" s="30">
        <v>7</v>
      </c>
      <c r="N6" s="30">
        <v>67670</v>
      </c>
      <c r="O6" s="30">
        <v>10</v>
      </c>
      <c r="P6" s="30">
        <v>91223</v>
      </c>
    </row>
    <row r="7" spans="1:16" x14ac:dyDescent="0.25">
      <c r="A7" t="s">
        <v>263</v>
      </c>
      <c r="B7" s="30">
        <v>22</v>
      </c>
      <c r="C7" s="30">
        <v>17</v>
      </c>
      <c r="D7" s="192">
        <f t="shared" si="0"/>
        <v>7358.3529411764703</v>
      </c>
      <c r="E7" s="191">
        <v>125092</v>
      </c>
      <c r="F7" s="190">
        <f t="shared" ref="F7:F22" si="1">+C7/C$24*B7</f>
        <v>1.9038989202755053E-3</v>
      </c>
      <c r="H7" t="s">
        <v>556</v>
      </c>
      <c r="I7" s="30">
        <v>0</v>
      </c>
      <c r="J7" s="30">
        <v>0</v>
      </c>
      <c r="K7" s="30">
        <v>5</v>
      </c>
      <c r="L7" s="30">
        <v>50163</v>
      </c>
      <c r="M7" s="30">
        <v>12</v>
      </c>
      <c r="N7" s="30">
        <v>74929</v>
      </c>
      <c r="O7" s="30">
        <v>17</v>
      </c>
      <c r="P7" s="30">
        <v>125092</v>
      </c>
    </row>
    <row r="8" spans="1:16" x14ac:dyDescent="0.25">
      <c r="A8" t="s">
        <v>258</v>
      </c>
      <c r="B8" s="30">
        <v>27</v>
      </c>
      <c r="C8" s="30">
        <v>25</v>
      </c>
      <c r="D8" s="192">
        <f t="shared" si="0"/>
        <v>5409.4</v>
      </c>
      <c r="E8" s="191">
        <v>135235</v>
      </c>
      <c r="F8" s="190">
        <f t="shared" si="1"/>
        <v>3.4361812063795883E-3</v>
      </c>
      <c r="H8" t="s">
        <v>557</v>
      </c>
      <c r="I8" s="30">
        <v>0</v>
      </c>
      <c r="J8" s="30">
        <v>0</v>
      </c>
      <c r="K8" s="30">
        <v>7</v>
      </c>
      <c r="L8" s="30">
        <v>51868</v>
      </c>
      <c r="M8" s="30">
        <v>18</v>
      </c>
      <c r="N8" s="30">
        <v>83367</v>
      </c>
      <c r="O8" s="30">
        <v>25</v>
      </c>
      <c r="P8" s="30">
        <v>135235</v>
      </c>
    </row>
    <row r="9" spans="1:16" x14ac:dyDescent="0.25">
      <c r="A9" t="s">
        <v>259</v>
      </c>
      <c r="B9" s="30">
        <v>32</v>
      </c>
      <c r="C9" s="30">
        <v>38</v>
      </c>
      <c r="D9" s="192">
        <f t="shared" si="0"/>
        <v>7052.0526315789475</v>
      </c>
      <c r="E9" s="191">
        <v>267978</v>
      </c>
      <c r="F9" s="190">
        <f t="shared" si="1"/>
        <v>6.1902168103075252E-3</v>
      </c>
      <c r="H9" t="s">
        <v>558</v>
      </c>
      <c r="I9" s="30">
        <v>1</v>
      </c>
      <c r="J9" s="30">
        <v>4368</v>
      </c>
      <c r="K9" s="30">
        <v>14</v>
      </c>
      <c r="L9" s="30">
        <v>107061</v>
      </c>
      <c r="M9" s="30">
        <v>23</v>
      </c>
      <c r="N9" s="30">
        <v>156549</v>
      </c>
      <c r="O9" s="30">
        <v>38</v>
      </c>
      <c r="P9" s="30">
        <v>267978</v>
      </c>
    </row>
    <row r="10" spans="1:16" x14ac:dyDescent="0.25">
      <c r="A10" t="s">
        <v>260</v>
      </c>
      <c r="B10" s="30">
        <v>37</v>
      </c>
      <c r="C10" s="30">
        <v>55</v>
      </c>
      <c r="D10" s="192">
        <f t="shared" si="0"/>
        <v>7849.1636363636362</v>
      </c>
      <c r="E10" s="191">
        <v>431704</v>
      </c>
      <c r="F10" s="190">
        <f t="shared" si="1"/>
        <v>1.0359450007381426E-2</v>
      </c>
      <c r="H10" t="s">
        <v>559</v>
      </c>
      <c r="I10" s="30">
        <v>1</v>
      </c>
      <c r="J10" s="30">
        <v>8010</v>
      </c>
      <c r="K10" s="30">
        <v>24</v>
      </c>
      <c r="L10" s="30">
        <v>174287</v>
      </c>
      <c r="M10" s="30">
        <v>30</v>
      </c>
      <c r="N10" s="30">
        <v>249407</v>
      </c>
      <c r="O10" s="30">
        <v>55</v>
      </c>
      <c r="P10" s="30">
        <v>431704</v>
      </c>
    </row>
    <row r="11" spans="1:16" x14ac:dyDescent="0.25">
      <c r="A11" t="s">
        <v>261</v>
      </c>
      <c r="B11" s="30">
        <v>42</v>
      </c>
      <c r="C11" s="30">
        <v>51</v>
      </c>
      <c r="D11" s="192">
        <f t="shared" si="0"/>
        <v>8435.6078431372553</v>
      </c>
      <c r="E11" s="191">
        <v>430216</v>
      </c>
      <c r="F11" s="190">
        <f t="shared" si="1"/>
        <v>1.0904148361577895E-2</v>
      </c>
      <c r="H11" t="s">
        <v>560</v>
      </c>
      <c r="I11" s="30">
        <v>9</v>
      </c>
      <c r="J11" s="30">
        <v>105110</v>
      </c>
      <c r="K11" s="30">
        <v>16</v>
      </c>
      <c r="L11" s="30">
        <v>165846</v>
      </c>
      <c r="M11" s="30">
        <v>26</v>
      </c>
      <c r="N11" s="30">
        <v>159260</v>
      </c>
      <c r="O11" s="30">
        <v>51</v>
      </c>
      <c r="P11" s="30">
        <v>430216</v>
      </c>
    </row>
    <row r="12" spans="1:16" x14ac:dyDescent="0.25">
      <c r="A12" t="s">
        <v>262</v>
      </c>
      <c r="B12" s="30">
        <v>47</v>
      </c>
      <c r="C12" s="30">
        <v>169</v>
      </c>
      <c r="D12" s="192">
        <f t="shared" si="0"/>
        <v>13796.31952662722</v>
      </c>
      <c r="E12" s="191">
        <v>2331578</v>
      </c>
      <c r="F12" s="190">
        <f t="shared" si="1"/>
        <v>4.0434944181145287E-2</v>
      </c>
      <c r="H12" t="s">
        <v>561</v>
      </c>
      <c r="I12" s="30">
        <v>58</v>
      </c>
      <c r="J12" s="30">
        <v>460659</v>
      </c>
      <c r="K12" s="30">
        <v>68</v>
      </c>
      <c r="L12" s="30">
        <v>1531719</v>
      </c>
      <c r="M12" s="30">
        <v>43</v>
      </c>
      <c r="N12" s="30">
        <v>339200</v>
      </c>
      <c r="O12" s="30">
        <v>169</v>
      </c>
      <c r="P12" s="30">
        <v>2331578</v>
      </c>
    </row>
    <row r="13" spans="1:16" x14ac:dyDescent="0.25">
      <c r="A13" t="s">
        <v>46</v>
      </c>
      <c r="B13" s="30">
        <v>52</v>
      </c>
      <c r="C13" s="30">
        <v>1614</v>
      </c>
      <c r="D13" s="192">
        <f t="shared" si="0"/>
        <v>27898.576208178438</v>
      </c>
      <c r="E13" s="191">
        <v>45028302</v>
      </c>
      <c r="F13" s="190">
        <f t="shared" si="1"/>
        <v>0.42724713524300162</v>
      </c>
      <c r="H13" t="s">
        <v>562</v>
      </c>
      <c r="I13" s="30">
        <v>1237</v>
      </c>
      <c r="J13" s="30">
        <v>35774581</v>
      </c>
      <c r="K13" s="30">
        <v>310</v>
      </c>
      <c r="L13" s="30">
        <v>8417981</v>
      </c>
      <c r="M13" s="30">
        <v>67</v>
      </c>
      <c r="N13" s="30">
        <v>835740</v>
      </c>
      <c r="O13" s="30">
        <v>1614</v>
      </c>
      <c r="P13" s="30">
        <v>45028302</v>
      </c>
    </row>
    <row r="14" spans="1:16" x14ac:dyDescent="0.25">
      <c r="A14" t="s">
        <v>47</v>
      </c>
      <c r="B14" s="30">
        <v>57</v>
      </c>
      <c r="C14" s="30">
        <v>13472</v>
      </c>
      <c r="D14" s="192">
        <f t="shared" si="0"/>
        <v>28741.171021377671</v>
      </c>
      <c r="E14" s="191">
        <v>387201056</v>
      </c>
      <c r="F14" s="190">
        <f t="shared" si="1"/>
        <v>3.9091219157092021</v>
      </c>
      <c r="H14" t="s">
        <v>563</v>
      </c>
      <c r="I14" s="30">
        <v>12645</v>
      </c>
      <c r="J14" s="30">
        <v>367406606</v>
      </c>
      <c r="K14" s="30">
        <v>689</v>
      </c>
      <c r="L14" s="30">
        <v>17830751</v>
      </c>
      <c r="M14" s="30">
        <v>138</v>
      </c>
      <c r="N14" s="30">
        <v>1963699</v>
      </c>
      <c r="O14" s="30">
        <v>13472</v>
      </c>
      <c r="P14" s="30">
        <v>387201056</v>
      </c>
    </row>
    <row r="15" spans="1:16" x14ac:dyDescent="0.25">
      <c r="A15" t="s">
        <v>48</v>
      </c>
      <c r="B15" s="30">
        <v>62</v>
      </c>
      <c r="C15" s="30">
        <v>32956</v>
      </c>
      <c r="D15" s="192">
        <f t="shared" si="0"/>
        <v>25884.590666343003</v>
      </c>
      <c r="E15" s="191">
        <v>853052570</v>
      </c>
      <c r="F15" s="190">
        <f t="shared" si="1"/>
        <v>10.401559771735755</v>
      </c>
      <c r="H15" t="s">
        <v>564</v>
      </c>
      <c r="I15" s="30">
        <v>31602</v>
      </c>
      <c r="J15" s="30">
        <v>822424233</v>
      </c>
      <c r="K15" s="30">
        <v>1160</v>
      </c>
      <c r="L15" s="30">
        <v>27005599</v>
      </c>
      <c r="M15" s="30">
        <v>194</v>
      </c>
      <c r="N15" s="30">
        <v>3622738</v>
      </c>
      <c r="O15" s="30">
        <v>32956</v>
      </c>
      <c r="P15" s="30">
        <v>853052570</v>
      </c>
    </row>
    <row r="16" spans="1:16" x14ac:dyDescent="0.25">
      <c r="A16" t="s">
        <v>49</v>
      </c>
      <c r="B16" s="30">
        <v>67</v>
      </c>
      <c r="C16" s="30">
        <v>50058</v>
      </c>
      <c r="D16" s="192">
        <f t="shared" si="0"/>
        <v>23330.933836749369</v>
      </c>
      <c r="E16" s="191">
        <v>1167899886</v>
      </c>
      <c r="F16" s="190">
        <f t="shared" si="1"/>
        <v>17.07342228376239</v>
      </c>
      <c r="H16" t="s">
        <v>565</v>
      </c>
      <c r="I16" s="30">
        <v>48570</v>
      </c>
      <c r="J16" s="30">
        <v>1136414344</v>
      </c>
      <c r="K16" s="30">
        <v>1263</v>
      </c>
      <c r="L16" s="30">
        <v>27598184</v>
      </c>
      <c r="M16" s="30">
        <v>225</v>
      </c>
      <c r="N16" s="30">
        <v>3887358</v>
      </c>
      <c r="O16" s="30">
        <v>50058</v>
      </c>
      <c r="P16" s="30">
        <v>1167899886</v>
      </c>
    </row>
    <row r="17" spans="1:16" x14ac:dyDescent="0.25">
      <c r="A17" t="s">
        <v>577</v>
      </c>
      <c r="B17" s="30">
        <v>72</v>
      </c>
      <c r="C17" s="30">
        <v>37639</v>
      </c>
      <c r="D17" s="192">
        <f t="shared" si="0"/>
        <v>21711.252105528838</v>
      </c>
      <c r="E17" s="191">
        <v>817189818</v>
      </c>
      <c r="F17" s="190">
        <f t="shared" si="1"/>
        <v>13.79567193887161</v>
      </c>
      <c r="H17" t="s">
        <v>566</v>
      </c>
      <c r="I17" s="30">
        <v>36517</v>
      </c>
      <c r="J17" s="30">
        <v>795019588</v>
      </c>
      <c r="K17" s="30">
        <v>962</v>
      </c>
      <c r="L17" s="30">
        <v>19529305</v>
      </c>
      <c r="M17" s="30">
        <v>160</v>
      </c>
      <c r="N17" s="30">
        <v>2640925</v>
      </c>
      <c r="O17" s="30">
        <v>37639</v>
      </c>
      <c r="P17" s="30">
        <v>817189818</v>
      </c>
    </row>
    <row r="18" spans="1:16" x14ac:dyDescent="0.25">
      <c r="A18" t="s">
        <v>578</v>
      </c>
      <c r="B18" s="30">
        <v>77</v>
      </c>
      <c r="C18" s="30">
        <v>24958</v>
      </c>
      <c r="D18" s="192">
        <f t="shared" si="0"/>
        <v>20459.98962256591</v>
      </c>
      <c r="E18" s="191">
        <v>510640421</v>
      </c>
      <c r="F18" s="190">
        <f t="shared" si="1"/>
        <v>9.7830166107544834</v>
      </c>
      <c r="H18" t="s">
        <v>567</v>
      </c>
      <c r="I18" s="30">
        <v>24109</v>
      </c>
      <c r="J18" s="30">
        <v>495172053</v>
      </c>
      <c r="K18" s="30">
        <v>729</v>
      </c>
      <c r="L18" s="30">
        <v>13665254</v>
      </c>
      <c r="M18" s="30">
        <v>120</v>
      </c>
      <c r="N18" s="30">
        <v>1803114</v>
      </c>
      <c r="O18" s="30">
        <v>24958</v>
      </c>
      <c r="P18" s="30">
        <v>510640421</v>
      </c>
    </row>
    <row r="19" spans="1:16" x14ac:dyDescent="0.25">
      <c r="A19" t="s">
        <v>579</v>
      </c>
      <c r="B19" s="30">
        <v>82</v>
      </c>
      <c r="C19" s="30">
        <v>17490</v>
      </c>
      <c r="D19" s="192">
        <f t="shared" si="0"/>
        <v>20535.6974271012</v>
      </c>
      <c r="E19" s="191">
        <v>359169348</v>
      </c>
      <c r="F19" s="190">
        <f t="shared" si="1"/>
        <v>7.3008923889858943</v>
      </c>
      <c r="H19" t="s">
        <v>568</v>
      </c>
      <c r="I19" s="30">
        <v>16867</v>
      </c>
      <c r="J19" s="30">
        <v>348695838</v>
      </c>
      <c r="K19" s="30">
        <v>527</v>
      </c>
      <c r="L19" s="30">
        <v>9408217</v>
      </c>
      <c r="M19" s="30">
        <v>96</v>
      </c>
      <c r="N19" s="30">
        <v>1065293</v>
      </c>
      <c r="O19" s="30">
        <v>17490</v>
      </c>
      <c r="P19" s="30">
        <v>359169348</v>
      </c>
    </row>
    <row r="20" spans="1:16" x14ac:dyDescent="0.25">
      <c r="A20" t="s">
        <v>580</v>
      </c>
      <c r="B20" s="30">
        <v>87</v>
      </c>
      <c r="C20" s="30">
        <v>11321</v>
      </c>
      <c r="D20" s="192">
        <f t="shared" si="0"/>
        <v>20745.904690398376</v>
      </c>
      <c r="E20" s="191">
        <v>234864387</v>
      </c>
      <c r="F20" s="190">
        <f t="shared" si="1"/>
        <v>5.0139076252678949</v>
      </c>
      <c r="H20" t="s">
        <v>569</v>
      </c>
      <c r="I20" s="30">
        <v>10962</v>
      </c>
      <c r="J20" s="30">
        <v>229448808</v>
      </c>
      <c r="K20" s="30">
        <v>286</v>
      </c>
      <c r="L20" s="30">
        <v>4500401</v>
      </c>
      <c r="M20" s="30">
        <v>73</v>
      </c>
      <c r="N20" s="30">
        <v>915178</v>
      </c>
      <c r="O20" s="30">
        <v>11321</v>
      </c>
      <c r="P20" s="30">
        <v>234864387</v>
      </c>
    </row>
    <row r="21" spans="1:16" x14ac:dyDescent="0.25">
      <c r="A21" t="s">
        <v>581</v>
      </c>
      <c r="B21" s="30">
        <v>92</v>
      </c>
      <c r="C21" s="30">
        <v>5015</v>
      </c>
      <c r="D21" s="192">
        <f t="shared" si="0"/>
        <v>19421.352941176472</v>
      </c>
      <c r="E21" s="191">
        <v>97398085</v>
      </c>
      <c r="F21" s="190">
        <f t="shared" si="1"/>
        <v>2.3487189407398734</v>
      </c>
      <c r="H21" t="s">
        <v>570</v>
      </c>
      <c r="I21" s="30">
        <v>4852</v>
      </c>
      <c r="J21" s="30">
        <v>95025490</v>
      </c>
      <c r="K21" s="30">
        <v>115</v>
      </c>
      <c r="L21" s="30">
        <v>1691404</v>
      </c>
      <c r="M21" s="30">
        <v>48</v>
      </c>
      <c r="N21" s="30">
        <v>681191</v>
      </c>
      <c r="O21" s="30">
        <v>5015</v>
      </c>
      <c r="P21" s="30">
        <v>97398085</v>
      </c>
    </row>
    <row r="22" spans="1:16" x14ac:dyDescent="0.25">
      <c r="A22" t="s">
        <v>582</v>
      </c>
      <c r="B22" s="30">
        <v>97</v>
      </c>
      <c r="C22" s="30">
        <v>1551</v>
      </c>
      <c r="D22" s="192">
        <f t="shared" si="0"/>
        <v>16571.695680206318</v>
      </c>
      <c r="E22" s="191">
        <v>25702700</v>
      </c>
      <c r="F22" s="190">
        <f t="shared" si="1"/>
        <v>0.76587133919435557</v>
      </c>
      <c r="H22" t="s">
        <v>571</v>
      </c>
      <c r="I22" s="30">
        <v>1511</v>
      </c>
      <c r="J22" s="30">
        <v>25298787</v>
      </c>
      <c r="K22" s="30">
        <v>20</v>
      </c>
      <c r="L22" s="30">
        <v>296046</v>
      </c>
      <c r="M22" s="30">
        <v>20</v>
      </c>
      <c r="N22" s="30">
        <v>107867</v>
      </c>
      <c r="O22" s="30">
        <v>1551</v>
      </c>
      <c r="P22" s="30">
        <v>25702700</v>
      </c>
    </row>
    <row r="23" spans="1:16" x14ac:dyDescent="0.25">
      <c r="C23" s="184"/>
      <c r="D23" s="184"/>
      <c r="E23" s="184"/>
      <c r="F23" s="193"/>
      <c r="H23" t="s">
        <v>572</v>
      </c>
      <c r="I23" s="30">
        <v>1170</v>
      </c>
      <c r="J23" s="30">
        <v>20714743</v>
      </c>
      <c r="K23" s="30">
        <v>0</v>
      </c>
      <c r="L23" s="30">
        <v>0</v>
      </c>
      <c r="M23" s="30">
        <v>38</v>
      </c>
      <c r="N23" s="30">
        <v>417207</v>
      </c>
      <c r="O23" s="30">
        <v>1208</v>
      </c>
      <c r="P23" s="30">
        <v>21131950</v>
      </c>
    </row>
    <row r="24" spans="1:16" x14ac:dyDescent="0.25">
      <c r="A24" t="s">
        <v>583</v>
      </c>
      <c r="C24" s="192">
        <f>+SUM(C6:C22)</f>
        <v>196439</v>
      </c>
      <c r="D24" s="192">
        <f>+E24/C24</f>
        <v>22917.85031994665</v>
      </c>
      <c r="E24" s="192">
        <f>+SUM(E6:E22)</f>
        <v>4501959599</v>
      </c>
      <c r="F24" s="190">
        <f>+SUM(F6:F22)</f>
        <v>70.893676917516387</v>
      </c>
      <c r="H24" t="s">
        <v>549</v>
      </c>
      <c r="I24" s="30">
        <v>190111</v>
      </c>
      <c r="J24" s="30">
        <v>4371973218</v>
      </c>
      <c r="K24" s="30">
        <v>6198</v>
      </c>
      <c r="L24" s="30">
        <v>132047639</v>
      </c>
      <c r="M24" s="30">
        <v>1338</v>
      </c>
      <c r="N24" s="30">
        <v>19070692</v>
      </c>
      <c r="O24" s="30">
        <v>197647</v>
      </c>
      <c r="P24" s="30">
        <v>4523091549</v>
      </c>
    </row>
    <row r="25" spans="1:16" x14ac:dyDescent="0.25">
      <c r="C25" s="184"/>
      <c r="D25" s="184"/>
      <c r="E25" s="184"/>
      <c r="F25" s="184"/>
      <c r="H25" t="s">
        <v>573</v>
      </c>
    </row>
    <row r="26" spans="1:16" ht="15" customHeight="1" x14ac:dyDescent="0.25">
      <c r="A26" s="187" t="s">
        <v>574</v>
      </c>
      <c r="B26" s="185"/>
      <c r="C26" s="185"/>
      <c r="D26" s="185"/>
      <c r="E26" s="185"/>
      <c r="F26" s="185"/>
    </row>
    <row r="27" spans="1:16" ht="15" customHeight="1" x14ac:dyDescent="0.25">
      <c r="A27" s="187" t="s">
        <v>575</v>
      </c>
      <c r="B27" s="185"/>
      <c r="C27" s="185"/>
      <c r="D27" s="185"/>
      <c r="E27" s="185"/>
      <c r="F27" s="185"/>
    </row>
    <row r="28" spans="1:16" ht="15" customHeight="1" x14ac:dyDescent="0.25">
      <c r="A28" s="188" t="s">
        <v>576</v>
      </c>
      <c r="B28" s="186"/>
      <c r="C28" s="186"/>
      <c r="D28" s="186"/>
      <c r="E28" s="186"/>
      <c r="F28" s="186"/>
    </row>
    <row r="29" spans="1:16" x14ac:dyDescent="0.25">
      <c r="A29" s="189"/>
    </row>
  </sheetData>
  <hyperlinks>
    <hyperlink ref="A1" location="TOC!A1" display="TOC" xr:uid="{00000000-0004-0000-0E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27"/>
  <sheetViews>
    <sheetView workbookViewId="0">
      <selection activeCell="C26" sqref="C26"/>
    </sheetView>
  </sheetViews>
  <sheetFormatPr defaultRowHeight="15" x14ac:dyDescent="0.25"/>
  <cols>
    <col min="2" max="2" width="12.42578125" customWidth="1"/>
    <col min="6" max="6" width="14.28515625" bestFit="1" customWidth="1"/>
  </cols>
  <sheetData>
    <row r="1" spans="1:24" x14ac:dyDescent="0.25">
      <c r="A1" s="1" t="s">
        <v>0</v>
      </c>
    </row>
    <row r="6" spans="1:24" x14ac:dyDescent="0.25">
      <c r="A6" t="s">
        <v>398</v>
      </c>
      <c r="B6" t="s">
        <v>494</v>
      </c>
      <c r="C6" t="s">
        <v>495</v>
      </c>
      <c r="D6">
        <v>441</v>
      </c>
      <c r="E6">
        <v>570</v>
      </c>
      <c r="F6">
        <v>818</v>
      </c>
      <c r="G6" s="59">
        <v>1212</v>
      </c>
      <c r="H6" s="59">
        <v>1758</v>
      </c>
      <c r="I6" s="59">
        <v>2457</v>
      </c>
      <c r="J6" s="59">
        <v>3090</v>
      </c>
      <c r="K6" s="59">
        <v>3888</v>
      </c>
      <c r="L6" s="59">
        <v>5113</v>
      </c>
      <c r="M6" s="59">
        <v>7827</v>
      </c>
      <c r="X6" s="59"/>
    </row>
    <row r="7" spans="1:24" x14ac:dyDescent="0.25">
      <c r="A7" t="s">
        <v>398</v>
      </c>
      <c r="B7" t="s">
        <v>496</v>
      </c>
      <c r="C7" t="s">
        <v>398</v>
      </c>
      <c r="D7" t="s">
        <v>497</v>
      </c>
      <c r="F7" s="59">
        <v>23171</v>
      </c>
      <c r="H7" s="59">
        <v>31765</v>
      </c>
      <c r="J7" s="59">
        <v>37246</v>
      </c>
      <c r="L7" s="59">
        <v>44429</v>
      </c>
      <c r="N7" s="59">
        <v>50579</v>
      </c>
      <c r="P7" s="59">
        <v>55312</v>
      </c>
      <c r="R7" s="59">
        <v>57941</v>
      </c>
      <c r="T7" s="59">
        <v>59158</v>
      </c>
      <c r="V7" s="59">
        <v>61470</v>
      </c>
      <c r="X7" s="59">
        <v>64023</v>
      </c>
    </row>
    <row r="8" spans="1:24" x14ac:dyDescent="0.25">
      <c r="A8" t="s">
        <v>498</v>
      </c>
      <c r="B8" t="s">
        <v>499</v>
      </c>
      <c r="C8" t="s">
        <v>500</v>
      </c>
      <c r="D8" s="59">
        <v>6432</v>
      </c>
      <c r="E8" s="59">
        <v>16105</v>
      </c>
      <c r="F8" s="59">
        <v>19970</v>
      </c>
      <c r="G8" s="59">
        <v>21916</v>
      </c>
      <c r="H8" s="59">
        <v>24218</v>
      </c>
      <c r="I8" s="59">
        <v>27708</v>
      </c>
      <c r="J8" s="59">
        <v>38214</v>
      </c>
      <c r="K8" s="59">
        <v>14567</v>
      </c>
      <c r="L8" s="59">
        <v>2269</v>
      </c>
      <c r="M8">
        <v>2</v>
      </c>
      <c r="N8">
        <v>11</v>
      </c>
    </row>
    <row r="11" spans="1:24" x14ac:dyDescent="0.25">
      <c r="E11" s="183">
        <v>12</v>
      </c>
      <c r="F11" t="s">
        <v>523</v>
      </c>
    </row>
    <row r="12" spans="1:24" x14ac:dyDescent="0.25">
      <c r="D12" t="s">
        <v>522</v>
      </c>
      <c r="E12" t="s">
        <v>522</v>
      </c>
    </row>
    <row r="13" spans="1:24" x14ac:dyDescent="0.25">
      <c r="A13" t="s">
        <v>520</v>
      </c>
      <c r="B13" t="s">
        <v>305</v>
      </c>
      <c r="C13" t="s">
        <v>507</v>
      </c>
      <c r="D13" t="s">
        <v>508</v>
      </c>
      <c r="E13" t="s">
        <v>509</v>
      </c>
      <c r="F13" t="s">
        <v>521</v>
      </c>
    </row>
    <row r="14" spans="1:24" x14ac:dyDescent="0.25">
      <c r="A14" t="s">
        <v>510</v>
      </c>
      <c r="B14">
        <v>2</v>
      </c>
      <c r="C14" s="59">
        <v>6432</v>
      </c>
      <c r="D14">
        <v>441</v>
      </c>
      <c r="E14" s="59">
        <f>+D14*$E$11</f>
        <v>5292</v>
      </c>
      <c r="F14" s="30">
        <f>+C14*E14</f>
        <v>34038144</v>
      </c>
    </row>
    <row r="15" spans="1:24" x14ac:dyDescent="0.25">
      <c r="A15" t="s">
        <v>511</v>
      </c>
      <c r="B15">
        <f>+B14+5</f>
        <v>7</v>
      </c>
      <c r="C15" s="59">
        <v>16105</v>
      </c>
      <c r="D15">
        <v>570</v>
      </c>
      <c r="E15" s="59">
        <f t="shared" ref="E15:E23" si="0">+D15*$E$11</f>
        <v>6840</v>
      </c>
      <c r="F15" s="30">
        <f t="shared" ref="F15:F23" si="1">+C15*E15</f>
        <v>110158200</v>
      </c>
    </row>
    <row r="16" spans="1:24" x14ac:dyDescent="0.25">
      <c r="A16" t="s">
        <v>512</v>
      </c>
      <c r="B16">
        <f t="shared" ref="B16:B23" si="2">+B15+5</f>
        <v>12</v>
      </c>
      <c r="C16" s="59">
        <v>19970</v>
      </c>
      <c r="D16">
        <v>818</v>
      </c>
      <c r="E16" s="59">
        <f t="shared" si="0"/>
        <v>9816</v>
      </c>
      <c r="F16" s="30">
        <f t="shared" si="1"/>
        <v>196025520</v>
      </c>
    </row>
    <row r="17" spans="1:7" x14ac:dyDescent="0.25">
      <c r="A17" t="s">
        <v>513</v>
      </c>
      <c r="B17">
        <f t="shared" si="2"/>
        <v>17</v>
      </c>
      <c r="C17" s="59">
        <v>21916</v>
      </c>
      <c r="D17" s="59">
        <v>1212</v>
      </c>
      <c r="E17" s="59">
        <f t="shared" si="0"/>
        <v>14544</v>
      </c>
      <c r="F17" s="30">
        <f t="shared" si="1"/>
        <v>318746304</v>
      </c>
    </row>
    <row r="18" spans="1:7" x14ac:dyDescent="0.25">
      <c r="A18" t="s">
        <v>514</v>
      </c>
      <c r="B18">
        <f t="shared" si="2"/>
        <v>22</v>
      </c>
      <c r="C18" s="59">
        <v>24218</v>
      </c>
      <c r="D18" s="59">
        <v>1758</v>
      </c>
      <c r="E18" s="59">
        <f t="shared" si="0"/>
        <v>21096</v>
      </c>
      <c r="F18" s="30">
        <f t="shared" si="1"/>
        <v>510902928</v>
      </c>
    </row>
    <row r="19" spans="1:7" x14ac:dyDescent="0.25">
      <c r="A19" t="s">
        <v>515</v>
      </c>
      <c r="B19">
        <f t="shared" si="2"/>
        <v>27</v>
      </c>
      <c r="C19" s="59">
        <v>27708</v>
      </c>
      <c r="D19" s="59">
        <v>2457</v>
      </c>
      <c r="E19" s="59">
        <f t="shared" si="0"/>
        <v>29484</v>
      </c>
      <c r="F19" s="30">
        <f t="shared" si="1"/>
        <v>816942672</v>
      </c>
    </row>
    <row r="20" spans="1:7" x14ac:dyDescent="0.25">
      <c r="A20" t="s">
        <v>516</v>
      </c>
      <c r="B20">
        <f t="shared" si="2"/>
        <v>32</v>
      </c>
      <c r="C20" s="59">
        <v>38214</v>
      </c>
      <c r="D20" s="59">
        <v>3090</v>
      </c>
      <c r="E20" s="59">
        <f t="shared" si="0"/>
        <v>37080</v>
      </c>
      <c r="F20" s="30">
        <f t="shared" si="1"/>
        <v>1416975120</v>
      </c>
    </row>
    <row r="21" spans="1:7" x14ac:dyDescent="0.25">
      <c r="A21" t="s">
        <v>517</v>
      </c>
      <c r="B21">
        <f t="shared" si="2"/>
        <v>37</v>
      </c>
      <c r="C21" s="59">
        <v>14567</v>
      </c>
      <c r="D21" s="59">
        <v>3888</v>
      </c>
      <c r="E21" s="59">
        <f t="shared" si="0"/>
        <v>46656</v>
      </c>
      <c r="F21" s="30">
        <f t="shared" si="1"/>
        <v>679637952</v>
      </c>
    </row>
    <row r="22" spans="1:7" x14ac:dyDescent="0.25">
      <c r="A22" t="s">
        <v>518</v>
      </c>
      <c r="B22">
        <f t="shared" si="2"/>
        <v>42</v>
      </c>
      <c r="C22" s="59">
        <v>2269</v>
      </c>
      <c r="D22" s="59">
        <v>5113</v>
      </c>
      <c r="E22" s="59">
        <f t="shared" si="0"/>
        <v>61356</v>
      </c>
      <c r="F22" s="30">
        <f t="shared" si="1"/>
        <v>139216764</v>
      </c>
    </row>
    <row r="23" spans="1:7" x14ac:dyDescent="0.25">
      <c r="A23" t="s">
        <v>519</v>
      </c>
      <c r="B23">
        <f t="shared" si="2"/>
        <v>47</v>
      </c>
      <c r="C23">
        <v>211</v>
      </c>
      <c r="D23" s="59">
        <v>7827</v>
      </c>
      <c r="E23" s="59">
        <f t="shared" si="0"/>
        <v>93924</v>
      </c>
      <c r="F23" s="30">
        <f t="shared" si="1"/>
        <v>19817964</v>
      </c>
    </row>
    <row r="25" spans="1:7" x14ac:dyDescent="0.25">
      <c r="B25" t="s">
        <v>346</v>
      </c>
      <c r="C25" s="59">
        <f>+SUM(C14:C23)</f>
        <v>171610</v>
      </c>
      <c r="D25" t="s">
        <v>537</v>
      </c>
      <c r="F25" s="59">
        <f>+SUM(F14:F23)</f>
        <v>4242461568</v>
      </c>
      <c r="G25" t="s">
        <v>539</v>
      </c>
    </row>
    <row r="26" spans="1:7" x14ac:dyDescent="0.25">
      <c r="B26" t="s">
        <v>506</v>
      </c>
      <c r="C26" s="59">
        <v>191795</v>
      </c>
      <c r="D26" t="s">
        <v>538</v>
      </c>
      <c r="F26" s="182">
        <v>4884</v>
      </c>
      <c r="G26" t="s">
        <v>540</v>
      </c>
    </row>
    <row r="27" spans="1:7" x14ac:dyDescent="0.25">
      <c r="C27" s="36">
        <f>+C26/C25-1</f>
        <v>0.11762135073713642</v>
      </c>
      <c r="F27" s="36">
        <f>+F26/(F25/1000000)-1</f>
        <v>0.15121844281135988</v>
      </c>
    </row>
  </sheetData>
  <hyperlinks>
    <hyperlink ref="A1" location="TOC!A1" display="TOC" xr:uid="{00000000-0004-0000-0F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59999389629810485"/>
  </sheetPr>
  <dimension ref="A1:N69"/>
  <sheetViews>
    <sheetView workbookViewId="0">
      <selection activeCell="N42" sqref="N42"/>
    </sheetView>
  </sheetViews>
  <sheetFormatPr defaultRowHeight="15" x14ac:dyDescent="0.25"/>
  <cols>
    <col min="1" max="1" width="11.42578125" style="13" customWidth="1"/>
    <col min="2" max="7" width="9.140625" style="13"/>
    <col min="8" max="8" width="9.140625" style="20"/>
    <col min="9" max="16384" width="9.140625" style="13"/>
  </cols>
  <sheetData>
    <row r="1" spans="1:14" x14ac:dyDescent="0.25">
      <c r="A1" s="9" t="s">
        <v>0</v>
      </c>
    </row>
    <row r="2" spans="1:14" x14ac:dyDescent="0.25">
      <c r="A2" s="14" t="s">
        <v>35</v>
      </c>
      <c r="B2" s="15" t="s">
        <v>324</v>
      </c>
      <c r="C2" s="15" t="s">
        <v>277</v>
      </c>
    </row>
    <row r="3" spans="1:14" x14ac:dyDescent="0.25">
      <c r="A3" s="14" t="s">
        <v>37</v>
      </c>
      <c r="B3" s="15" t="s">
        <v>423</v>
      </c>
      <c r="C3" s="15" t="s">
        <v>268</v>
      </c>
    </row>
    <row r="4" spans="1:14" x14ac:dyDescent="0.25">
      <c r="A4" s="15" t="s">
        <v>306</v>
      </c>
      <c r="B4" s="15"/>
      <c r="C4" s="14"/>
    </row>
    <row r="5" spans="1:14" x14ac:dyDescent="0.25">
      <c r="A5" s="15"/>
      <c r="B5" s="15"/>
      <c r="C5" s="14"/>
    </row>
    <row r="7" spans="1:14" x14ac:dyDescent="0.25">
      <c r="B7" s="21"/>
      <c r="C7" s="48" t="s">
        <v>305</v>
      </c>
      <c r="D7" s="49" t="s">
        <v>51</v>
      </c>
      <c r="E7" s="16"/>
      <c r="L7" s="21"/>
      <c r="M7" s="21"/>
      <c r="N7" s="38"/>
    </row>
    <row r="8" spans="1:14" x14ac:dyDescent="0.25">
      <c r="C8" s="13">
        <v>0</v>
      </c>
      <c r="D8" s="203">
        <v>3.6001000000000005E-2</v>
      </c>
      <c r="E8" s="17"/>
      <c r="N8" s="40"/>
    </row>
    <row r="9" spans="1:14" x14ac:dyDescent="0.25">
      <c r="C9" s="13">
        <v>1</v>
      </c>
      <c r="D9" s="203">
        <v>3.6001000000000005E-2</v>
      </c>
      <c r="E9" s="17"/>
      <c r="N9" s="40"/>
    </row>
    <row r="10" spans="1:14" x14ac:dyDescent="0.25">
      <c r="C10" s="13">
        <v>2</v>
      </c>
      <c r="D10" s="203">
        <v>3.177E-2</v>
      </c>
      <c r="E10" s="17"/>
      <c r="N10" s="40"/>
    </row>
    <row r="11" spans="1:14" x14ac:dyDescent="0.25">
      <c r="C11" s="13">
        <v>3</v>
      </c>
      <c r="D11" s="203">
        <v>2.8539000000000002E-2</v>
      </c>
      <c r="E11" s="17"/>
      <c r="N11" s="40"/>
    </row>
    <row r="12" spans="1:14" x14ac:dyDescent="0.25">
      <c r="C12" s="13">
        <v>4</v>
      </c>
      <c r="D12" s="203">
        <v>2.5231E-2</v>
      </c>
      <c r="E12" s="17"/>
      <c r="N12" s="40"/>
    </row>
    <row r="13" spans="1:14" x14ac:dyDescent="0.25">
      <c r="C13" s="13">
        <v>9</v>
      </c>
      <c r="D13" s="203">
        <v>1.4691999999999998E-2</v>
      </c>
      <c r="E13" s="17"/>
      <c r="N13" s="40"/>
    </row>
    <row r="14" spans="1:14" x14ac:dyDescent="0.25">
      <c r="C14" s="13">
        <v>14</v>
      </c>
      <c r="D14" s="203">
        <v>1.0769000000000001E-2</v>
      </c>
      <c r="E14" s="17"/>
      <c r="N14" s="40"/>
    </row>
    <row r="15" spans="1:14" x14ac:dyDescent="0.25">
      <c r="C15" s="13">
        <v>19</v>
      </c>
      <c r="D15" s="203">
        <v>8.8459999999999997E-3</v>
      </c>
      <c r="E15" s="17"/>
      <c r="N15" s="40"/>
    </row>
    <row r="16" spans="1:14" x14ac:dyDescent="0.25">
      <c r="C16" s="13">
        <v>24</v>
      </c>
      <c r="D16" s="203">
        <v>6.0000000000000001E-3</v>
      </c>
      <c r="E16" s="17"/>
      <c r="N16" s="40"/>
    </row>
    <row r="17" spans="3:14" x14ac:dyDescent="0.25">
      <c r="C17" s="13">
        <v>29</v>
      </c>
      <c r="D17" s="203">
        <v>4.0769999999999999E-3</v>
      </c>
      <c r="E17" s="17"/>
      <c r="N17" s="40"/>
    </row>
    <row r="18" spans="3:14" x14ac:dyDescent="0.25">
      <c r="D18" s="40"/>
      <c r="E18" s="19"/>
      <c r="N18" s="40"/>
    </row>
    <row r="19" spans="3:14" x14ac:dyDescent="0.25">
      <c r="D19" s="40"/>
      <c r="E19" s="19"/>
      <c r="N19" s="40"/>
    </row>
    <row r="20" spans="3:14" x14ac:dyDescent="0.25">
      <c r="D20" s="40"/>
      <c r="E20" s="19"/>
      <c r="N20" s="40"/>
    </row>
    <row r="21" spans="3:14" x14ac:dyDescent="0.25">
      <c r="D21" s="40"/>
      <c r="E21" s="19"/>
      <c r="N21" s="40"/>
    </row>
    <row r="22" spans="3:14" x14ac:dyDescent="0.25">
      <c r="D22" s="40"/>
      <c r="E22" s="19"/>
      <c r="N22" s="40"/>
    </row>
    <row r="23" spans="3:14" x14ac:dyDescent="0.25">
      <c r="D23" s="40"/>
      <c r="E23" s="19"/>
      <c r="N23" s="40"/>
    </row>
    <row r="24" spans="3:14" x14ac:dyDescent="0.25">
      <c r="D24" s="40"/>
      <c r="E24" s="19"/>
      <c r="N24" s="40"/>
    </row>
    <row r="25" spans="3:14" x14ac:dyDescent="0.25">
      <c r="D25" s="40"/>
      <c r="E25" s="19"/>
      <c r="N25" s="40"/>
    </row>
    <row r="26" spans="3:14" x14ac:dyDescent="0.25">
      <c r="D26" s="40"/>
      <c r="N26" s="40"/>
    </row>
    <row r="27" spans="3:14" x14ac:dyDescent="0.25">
      <c r="D27" s="40"/>
      <c r="I27" s="21"/>
      <c r="N27" s="40"/>
    </row>
    <row r="28" spans="3:14" x14ac:dyDescent="0.25">
      <c r="D28" s="40"/>
      <c r="I28" s="21"/>
      <c r="N28" s="40"/>
    </row>
    <row r="29" spans="3:14" x14ac:dyDescent="0.25">
      <c r="D29" s="40"/>
      <c r="I29" s="22"/>
      <c r="N29" s="40"/>
    </row>
    <row r="30" spans="3:14" x14ac:dyDescent="0.25">
      <c r="D30" s="40"/>
      <c r="I30" s="22"/>
      <c r="N30" s="40"/>
    </row>
    <row r="31" spans="3:14" x14ac:dyDescent="0.25">
      <c r="D31" s="40"/>
      <c r="I31" s="22"/>
      <c r="N31" s="40"/>
    </row>
    <row r="32" spans="3:14" x14ac:dyDescent="0.25">
      <c r="D32" s="40"/>
      <c r="I32" s="22"/>
      <c r="N32" s="40"/>
    </row>
    <row r="33" spans="4:14" x14ac:dyDescent="0.25">
      <c r="D33" s="40"/>
      <c r="I33" s="22"/>
      <c r="N33" s="40"/>
    </row>
    <row r="34" spans="4:14" x14ac:dyDescent="0.25">
      <c r="D34" s="40"/>
      <c r="I34" s="22"/>
      <c r="N34" s="40"/>
    </row>
    <row r="35" spans="4:14" x14ac:dyDescent="0.25">
      <c r="D35" s="40"/>
      <c r="I35" s="22"/>
      <c r="N35" s="40"/>
    </row>
    <row r="36" spans="4:14" x14ac:dyDescent="0.25">
      <c r="D36" s="40"/>
      <c r="I36" s="22"/>
      <c r="N36" s="40"/>
    </row>
    <row r="37" spans="4:14" x14ac:dyDescent="0.25">
      <c r="D37" s="40"/>
      <c r="I37" s="22"/>
      <c r="N37" s="40"/>
    </row>
    <row r="38" spans="4:14" x14ac:dyDescent="0.25">
      <c r="D38" s="40"/>
      <c r="I38" s="22"/>
      <c r="N38" s="40"/>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sheetData>
  <hyperlinks>
    <hyperlink ref="A1" location="TOC!A1" display="TOC" xr:uid="{00000000-0004-0000-1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sheetData>
    <row r="1" spans="1:1" x14ac:dyDescent="0.25">
      <c r="A1" s="1" t="s">
        <v>0</v>
      </c>
    </row>
    <row r="3" spans="1:1" x14ac:dyDescent="0.25">
      <c r="A3" t="s">
        <v>543</v>
      </c>
    </row>
    <row r="4" spans="1:1" x14ac:dyDescent="0.25">
      <c r="A4" t="s">
        <v>591</v>
      </c>
    </row>
    <row r="5" spans="1:1" x14ac:dyDescent="0.25">
      <c r="A5" t="s">
        <v>592</v>
      </c>
    </row>
    <row r="6" spans="1:1" x14ac:dyDescent="0.25">
      <c r="A6" t="s">
        <v>545</v>
      </c>
    </row>
    <row r="7" spans="1:1" x14ac:dyDescent="0.25">
      <c r="A7" t="s">
        <v>544</v>
      </c>
    </row>
  </sheetData>
  <hyperlinks>
    <hyperlink ref="A1" location="TOC!A1" display="TOC"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sheetPr>
  <dimension ref="A1:Q68"/>
  <sheetViews>
    <sheetView workbookViewId="0">
      <selection activeCell="L37" sqref="L37"/>
    </sheetView>
  </sheetViews>
  <sheetFormatPr defaultRowHeight="15" x14ac:dyDescent="0.25"/>
  <cols>
    <col min="1" max="1" width="11.42578125" style="13" customWidth="1"/>
    <col min="2" max="7" width="9.140625" style="13"/>
    <col min="8" max="8" width="9.140625" style="20"/>
    <col min="9" max="16384" width="9.140625" style="13"/>
  </cols>
  <sheetData>
    <row r="1" spans="1:17" x14ac:dyDescent="0.25">
      <c r="A1" s="9" t="s">
        <v>0</v>
      </c>
    </row>
    <row r="2" spans="1:17" x14ac:dyDescent="0.25">
      <c r="A2" s="14" t="s">
        <v>35</v>
      </c>
      <c r="B2" s="15" t="s">
        <v>313</v>
      </c>
      <c r="C2" s="15" t="s">
        <v>323</v>
      </c>
    </row>
    <row r="3" spans="1:17" x14ac:dyDescent="0.25">
      <c r="A3" s="14" t="s">
        <v>37</v>
      </c>
      <c r="B3" s="15" t="s">
        <v>312</v>
      </c>
      <c r="C3" s="15" t="s">
        <v>268</v>
      </c>
    </row>
    <row r="4" spans="1:17" x14ac:dyDescent="0.25">
      <c r="A4" s="15"/>
      <c r="B4" s="15"/>
      <c r="C4" s="14"/>
    </row>
    <row r="5" spans="1:17" x14ac:dyDescent="0.25">
      <c r="E5" s="16"/>
      <c r="G5" s="21" t="s">
        <v>314</v>
      </c>
      <c r="H5" s="13"/>
    </row>
    <row r="6" spans="1:17" x14ac:dyDescent="0.25">
      <c r="B6" s="21"/>
      <c r="C6"/>
      <c r="D6" s="10"/>
      <c r="E6" s="10"/>
      <c r="F6" s="33" t="s">
        <v>311</v>
      </c>
      <c r="G6" t="s">
        <v>105</v>
      </c>
      <c r="H6" t="s">
        <v>246</v>
      </c>
      <c r="I6" t="s">
        <v>106</v>
      </c>
      <c r="J6" t="s">
        <v>107</v>
      </c>
      <c r="K6" t="s">
        <v>108</v>
      </c>
      <c r="L6" t="s">
        <v>109</v>
      </c>
      <c r="M6" t="s">
        <v>110</v>
      </c>
      <c r="N6" t="s">
        <v>111</v>
      </c>
      <c r="O6" t="s">
        <v>112</v>
      </c>
      <c r="P6" t="s">
        <v>113</v>
      </c>
      <c r="Q6" t="s">
        <v>114</v>
      </c>
    </row>
    <row r="7" spans="1:17" x14ac:dyDescent="0.25">
      <c r="C7"/>
      <c r="D7" s="10"/>
      <c r="E7" s="10"/>
      <c r="F7" s="33" t="s">
        <v>244</v>
      </c>
      <c r="G7" t="s">
        <v>245</v>
      </c>
      <c r="H7" t="s">
        <v>247</v>
      </c>
      <c r="I7" t="s">
        <v>248</v>
      </c>
      <c r="J7" t="s">
        <v>249</v>
      </c>
      <c r="K7" t="s">
        <v>250</v>
      </c>
      <c r="L7" t="s">
        <v>251</v>
      </c>
      <c r="M7" t="s">
        <v>252</v>
      </c>
      <c r="N7" t="s">
        <v>253</v>
      </c>
      <c r="O7" t="s">
        <v>254</v>
      </c>
      <c r="P7" t="s">
        <v>255</v>
      </c>
      <c r="Q7" t="s">
        <v>256</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104</v>
      </c>
      <c r="D9" s="33" t="s">
        <v>41</v>
      </c>
      <c r="E9" s="10"/>
      <c r="F9" s="10"/>
      <c r="G9"/>
      <c r="H9" s="10"/>
      <c r="I9"/>
      <c r="J9"/>
      <c r="K9"/>
      <c r="L9"/>
      <c r="M9"/>
      <c r="N9"/>
      <c r="O9"/>
      <c r="P9"/>
      <c r="Q9"/>
    </row>
    <row r="10" spans="1:17" x14ac:dyDescent="0.25">
      <c r="C10" t="s">
        <v>115</v>
      </c>
      <c r="D10" s="33" t="s">
        <v>51</v>
      </c>
      <c r="E10" s="50">
        <v>18</v>
      </c>
      <c r="F10" s="33" t="s">
        <v>257</v>
      </c>
      <c r="G10" s="30"/>
      <c r="H10" s="30"/>
      <c r="I10" s="30"/>
      <c r="J10" s="30"/>
      <c r="K10" s="30"/>
      <c r="L10" s="30"/>
      <c r="M10" s="30"/>
      <c r="N10" s="30"/>
      <c r="O10" s="30"/>
      <c r="P10" s="30"/>
      <c r="Q10" s="30"/>
    </row>
    <row r="11" spans="1:17" x14ac:dyDescent="0.25">
      <c r="C11" t="s">
        <v>116</v>
      </c>
      <c r="D11" s="33" t="s">
        <v>51</v>
      </c>
      <c r="E11" s="50">
        <v>22</v>
      </c>
      <c r="F11" s="33" t="s">
        <v>263</v>
      </c>
      <c r="G11" s="30"/>
      <c r="H11" s="30"/>
      <c r="I11" s="30"/>
      <c r="J11" s="30"/>
      <c r="K11" s="30"/>
      <c r="L11" s="30"/>
      <c r="M11" s="30"/>
      <c r="N11" s="30"/>
      <c r="O11" s="30"/>
      <c r="P11" s="30"/>
      <c r="Q11" s="30"/>
    </row>
    <row r="12" spans="1:17" x14ac:dyDescent="0.25">
      <c r="C12" t="s">
        <v>117</v>
      </c>
      <c r="D12" s="33" t="s">
        <v>51</v>
      </c>
      <c r="E12" s="50">
        <v>27</v>
      </c>
      <c r="F12" s="10" t="s">
        <v>258</v>
      </c>
      <c r="G12" s="30"/>
      <c r="H12" s="30"/>
      <c r="I12" s="30"/>
      <c r="J12" s="30"/>
      <c r="K12" s="30"/>
      <c r="L12" s="30"/>
      <c r="M12" s="30"/>
      <c r="N12" s="30"/>
      <c r="O12" s="30"/>
      <c r="P12" s="30"/>
      <c r="Q12" s="30"/>
    </row>
    <row r="13" spans="1:17" x14ac:dyDescent="0.25">
      <c r="C13" t="s">
        <v>118</v>
      </c>
      <c r="D13" s="33" t="s">
        <v>51</v>
      </c>
      <c r="E13" s="50">
        <v>32</v>
      </c>
      <c r="F13" s="10" t="s">
        <v>259</v>
      </c>
      <c r="G13" s="30"/>
      <c r="H13" s="30"/>
      <c r="I13" s="30"/>
      <c r="J13" s="30"/>
      <c r="K13" s="30"/>
      <c r="L13" s="30"/>
      <c r="M13" s="30"/>
      <c r="N13" s="30"/>
      <c r="O13" s="30"/>
      <c r="P13" s="30"/>
      <c r="Q13" s="30"/>
    </row>
    <row r="14" spans="1:17" x14ac:dyDescent="0.25">
      <c r="C14" t="s">
        <v>119</v>
      </c>
      <c r="D14" s="33" t="s">
        <v>51</v>
      </c>
      <c r="E14" s="50">
        <v>37</v>
      </c>
      <c r="F14" s="10" t="s">
        <v>260</v>
      </c>
      <c r="G14" s="30"/>
      <c r="H14" s="30"/>
      <c r="I14" s="30"/>
      <c r="J14" s="30"/>
      <c r="K14" s="30"/>
      <c r="L14" s="30"/>
      <c r="M14" s="30"/>
      <c r="N14" s="30"/>
      <c r="O14" s="30"/>
      <c r="P14" s="30"/>
      <c r="Q14" s="30"/>
    </row>
    <row r="15" spans="1:17" x14ac:dyDescent="0.25">
      <c r="C15" t="s">
        <v>120</v>
      </c>
      <c r="D15" s="33" t="s">
        <v>51</v>
      </c>
      <c r="E15" s="50">
        <v>42</v>
      </c>
      <c r="F15" s="10" t="s">
        <v>261</v>
      </c>
      <c r="G15" s="30"/>
      <c r="H15" s="30"/>
      <c r="I15" s="30"/>
      <c r="J15" s="30"/>
      <c r="K15" s="30"/>
      <c r="L15" s="30"/>
      <c r="M15" s="30"/>
      <c r="N15" s="30"/>
      <c r="O15" s="30"/>
      <c r="P15" s="30"/>
      <c r="Q15" s="30"/>
    </row>
    <row r="16" spans="1:17" x14ac:dyDescent="0.25">
      <c r="C16" t="s">
        <v>121</v>
      </c>
      <c r="D16" s="33" t="s">
        <v>51</v>
      </c>
      <c r="E16" s="50">
        <v>47</v>
      </c>
      <c r="F16" s="10" t="s">
        <v>262</v>
      </c>
      <c r="G16" s="30"/>
      <c r="H16" s="30"/>
      <c r="I16" s="30"/>
      <c r="J16" s="30"/>
      <c r="K16" s="30"/>
      <c r="L16" s="30"/>
      <c r="M16" s="30"/>
      <c r="N16" s="30"/>
      <c r="O16" s="30"/>
      <c r="P16" s="30"/>
      <c r="Q16" s="30"/>
    </row>
    <row r="17" spans="3:17" x14ac:dyDescent="0.25">
      <c r="C17" t="s">
        <v>122</v>
      </c>
      <c r="D17" s="33" t="s">
        <v>51</v>
      </c>
      <c r="E17" s="50">
        <v>52</v>
      </c>
      <c r="F17" s="10" t="s">
        <v>46</v>
      </c>
      <c r="G17" s="30"/>
      <c r="H17" s="30"/>
      <c r="I17" s="30"/>
      <c r="J17" s="30"/>
      <c r="K17" s="30"/>
      <c r="L17" s="30"/>
      <c r="M17" s="30"/>
      <c r="N17" s="30"/>
      <c r="O17" s="30"/>
      <c r="P17" s="30"/>
      <c r="Q17" s="30"/>
    </row>
    <row r="18" spans="3:17" x14ac:dyDescent="0.25">
      <c r="C18" t="s">
        <v>123</v>
      </c>
      <c r="D18" s="33" t="s">
        <v>51</v>
      </c>
      <c r="E18" s="50">
        <v>57</v>
      </c>
      <c r="F18" s="10" t="s">
        <v>47</v>
      </c>
      <c r="G18" s="30"/>
      <c r="H18" s="30"/>
      <c r="I18" s="30"/>
      <c r="J18" s="30"/>
      <c r="K18" s="30"/>
      <c r="L18" s="30"/>
      <c r="M18" s="30"/>
      <c r="N18" s="30"/>
      <c r="O18" s="30"/>
      <c r="P18" s="30"/>
      <c r="Q18" s="30"/>
    </row>
    <row r="19" spans="3:17" x14ac:dyDescent="0.25">
      <c r="C19" t="s">
        <v>124</v>
      </c>
      <c r="D19" s="33" t="s">
        <v>51</v>
      </c>
      <c r="E19" s="50">
        <v>62</v>
      </c>
      <c r="F19" s="10" t="s">
        <v>48</v>
      </c>
      <c r="G19" s="30"/>
      <c r="H19" s="30"/>
      <c r="I19" s="30"/>
      <c r="J19" s="30"/>
      <c r="K19" s="30"/>
      <c r="L19" s="30"/>
      <c r="M19" s="30"/>
      <c r="N19" s="30"/>
      <c r="O19" s="30"/>
      <c r="P19" s="30"/>
      <c r="Q19" s="30"/>
    </row>
    <row r="20" spans="3:17" x14ac:dyDescent="0.25">
      <c r="C20" t="s">
        <v>125</v>
      </c>
      <c r="D20" s="33" t="s">
        <v>51</v>
      </c>
      <c r="E20" s="50">
        <v>67</v>
      </c>
      <c r="F20" s="33" t="s">
        <v>49</v>
      </c>
      <c r="G20" s="30"/>
      <c r="H20" s="30"/>
      <c r="I20" s="30"/>
      <c r="J20" s="30"/>
      <c r="K20" s="30"/>
      <c r="L20" s="30"/>
      <c r="M20" s="30"/>
      <c r="N20" s="30"/>
      <c r="O20" s="30"/>
      <c r="P20" s="30"/>
      <c r="Q20" s="42"/>
    </row>
    <row r="21" spans="3:17" x14ac:dyDescent="0.25">
      <c r="D21" s="40"/>
      <c r="E21" s="19"/>
      <c r="N21" s="40"/>
    </row>
    <row r="22" spans="3:17" x14ac:dyDescent="0.25">
      <c r="D22" s="40"/>
      <c r="E22" s="19"/>
      <c r="N22" s="40"/>
    </row>
    <row r="23" spans="3:17" x14ac:dyDescent="0.25">
      <c r="D23" s="40"/>
      <c r="E23" s="19"/>
      <c r="N23" s="40"/>
    </row>
    <row r="24" spans="3:17" x14ac:dyDescent="0.25">
      <c r="D24" s="40"/>
      <c r="E24" s="19"/>
      <c r="N24" s="40"/>
    </row>
    <row r="25" spans="3:17" x14ac:dyDescent="0.25">
      <c r="D25" s="40"/>
      <c r="N25" s="40"/>
    </row>
    <row r="26" spans="3:17" x14ac:dyDescent="0.25">
      <c r="D26" s="40"/>
      <c r="I26" s="21"/>
      <c r="N26" s="40"/>
    </row>
    <row r="27" spans="3:17" x14ac:dyDescent="0.25">
      <c r="D27" s="40"/>
      <c r="I27" s="21"/>
      <c r="N27" s="40"/>
    </row>
    <row r="28" spans="3:17" x14ac:dyDescent="0.25">
      <c r="D28" s="40"/>
      <c r="I28" s="22"/>
      <c r="N28" s="40"/>
    </row>
    <row r="29" spans="3:17" x14ac:dyDescent="0.25">
      <c r="D29" s="40"/>
      <c r="I29" s="22"/>
      <c r="N29" s="40"/>
    </row>
    <row r="30" spans="3:17" x14ac:dyDescent="0.25">
      <c r="D30" s="40"/>
      <c r="I30" s="22"/>
      <c r="N30" s="40"/>
    </row>
    <row r="31" spans="3:17" x14ac:dyDescent="0.25">
      <c r="D31" s="40"/>
      <c r="I31" s="22"/>
      <c r="N31" s="40"/>
    </row>
    <row r="32" spans="3:17" x14ac:dyDescent="0.25">
      <c r="D32" s="40"/>
      <c r="I32" s="22"/>
      <c r="N32" s="40"/>
    </row>
    <row r="33" spans="4:14" x14ac:dyDescent="0.25">
      <c r="D33" s="40"/>
      <c r="I33" s="22"/>
      <c r="N33" s="40"/>
    </row>
    <row r="34" spans="4:14" x14ac:dyDescent="0.25">
      <c r="D34" s="40"/>
      <c r="I34" s="22"/>
      <c r="N34" s="40"/>
    </row>
    <row r="35" spans="4:14" x14ac:dyDescent="0.25">
      <c r="D35" s="40"/>
      <c r="I35" s="22"/>
      <c r="N35" s="40"/>
    </row>
    <row r="36" spans="4:14" x14ac:dyDescent="0.25">
      <c r="D36" s="40"/>
      <c r="I36" s="22"/>
      <c r="N36" s="40"/>
    </row>
    <row r="37" spans="4:14" x14ac:dyDescent="0.25">
      <c r="D37" s="40"/>
      <c r="I37" s="22"/>
      <c r="N37" s="40"/>
    </row>
    <row r="38" spans="4:14" x14ac:dyDescent="0.25">
      <c r="I38" s="22"/>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sheetData>
  <hyperlinks>
    <hyperlink ref="A1" location="TOC!A1" display="TOC" xr:uid="{00000000-0004-0000-11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34"/>
  <sheetViews>
    <sheetView workbookViewId="0">
      <selection activeCell="H6" sqref="H6:I15"/>
    </sheetView>
  </sheetViews>
  <sheetFormatPr defaultRowHeight="15" x14ac:dyDescent="0.25"/>
  <sheetData>
    <row r="1" spans="1:16" x14ac:dyDescent="0.25">
      <c r="A1" s="1" t="s">
        <v>0</v>
      </c>
    </row>
    <row r="2" spans="1:16" ht="15.75" thickBot="1" x14ac:dyDescent="0.3">
      <c r="A2" s="1"/>
      <c r="B2">
        <v>0.92300000000000004</v>
      </c>
    </row>
    <row r="3" spans="1:16" ht="15.75" thickTop="1" x14ac:dyDescent="0.25">
      <c r="A3" s="217" t="s">
        <v>411</v>
      </c>
      <c r="B3" s="217"/>
      <c r="C3" s="217"/>
      <c r="D3" s="217"/>
      <c r="E3" s="217"/>
      <c r="F3" s="217"/>
      <c r="G3" s="217"/>
    </row>
    <row r="4" spans="1:16" ht="25.5" x14ac:dyDescent="0.25">
      <c r="A4" s="104"/>
      <c r="B4" s="63"/>
      <c r="C4" s="105" t="s">
        <v>412</v>
      </c>
      <c r="D4" s="105" t="s">
        <v>413</v>
      </c>
      <c r="E4" s="218" t="s">
        <v>414</v>
      </c>
      <c r="F4" s="218"/>
      <c r="G4" s="106" t="s">
        <v>415</v>
      </c>
      <c r="H4" s="38"/>
      <c r="I4" s="38"/>
      <c r="J4" s="38"/>
      <c r="K4" s="38"/>
      <c r="L4" s="38"/>
      <c r="M4" s="38"/>
      <c r="N4" s="38"/>
      <c r="O4" s="38"/>
      <c r="P4" s="39"/>
    </row>
    <row r="5" spans="1:16" ht="15.75" thickBot="1" x14ac:dyDescent="0.3">
      <c r="A5" s="107" t="s">
        <v>416</v>
      </c>
      <c r="B5" s="108" t="s">
        <v>417</v>
      </c>
      <c r="C5" s="109" t="s">
        <v>418</v>
      </c>
      <c r="D5" s="109" t="s">
        <v>418</v>
      </c>
      <c r="E5" s="110" t="s">
        <v>419</v>
      </c>
      <c r="F5" s="110" t="s">
        <v>420</v>
      </c>
      <c r="G5" s="111" t="s">
        <v>421</v>
      </c>
      <c r="H5" s="38"/>
      <c r="I5" s="38" t="s">
        <v>422</v>
      </c>
      <c r="J5" s="38"/>
      <c r="K5" s="38"/>
      <c r="L5" s="38"/>
      <c r="M5" s="38"/>
      <c r="N5" s="38"/>
      <c r="O5" s="38"/>
      <c r="P5" s="39"/>
    </row>
    <row r="6" spans="1:16" ht="15.75" thickTop="1" x14ac:dyDescent="0.25">
      <c r="A6" s="112">
        <v>1</v>
      </c>
      <c r="B6" s="113">
        <v>3.5000000000000003E-2</v>
      </c>
      <c r="C6" s="113">
        <v>0.03</v>
      </c>
      <c r="D6" s="113">
        <v>5.6000000000000001E-2</v>
      </c>
      <c r="E6" s="113">
        <v>4.8000000000000001E-2</v>
      </c>
      <c r="F6" s="113">
        <v>5.5E-2</v>
      </c>
      <c r="G6" s="114">
        <v>2.5000000000000001E-2</v>
      </c>
      <c r="H6" s="112">
        <v>1</v>
      </c>
      <c r="I6" s="38">
        <f>+B6*$B$2+E6*(1-$B$2)</f>
        <v>3.6001000000000005E-2</v>
      </c>
      <c r="J6" s="38"/>
      <c r="K6" s="38"/>
      <c r="L6" s="38"/>
      <c r="M6" s="38"/>
      <c r="N6" s="38"/>
      <c r="O6" s="38"/>
      <c r="P6" s="39"/>
    </row>
    <row r="7" spans="1:16" x14ac:dyDescent="0.25">
      <c r="A7" s="115">
        <v>2</v>
      </c>
      <c r="B7" s="116">
        <v>3.5000000000000003E-2</v>
      </c>
      <c r="C7" s="116">
        <v>0.03</v>
      </c>
      <c r="D7" s="116">
        <v>5.6000000000000001E-2</v>
      </c>
      <c r="E7" s="116">
        <v>4.8000000000000001E-2</v>
      </c>
      <c r="F7" s="116">
        <v>5.5E-2</v>
      </c>
      <c r="G7" s="117">
        <v>2.5000000000000001E-2</v>
      </c>
      <c r="H7" s="115">
        <v>2</v>
      </c>
      <c r="I7" s="38">
        <f t="shared" ref="I7:I15" si="0">+B7*$B$2+E7*(1-$B$2)</f>
        <v>3.6001000000000005E-2</v>
      </c>
      <c r="J7" s="38"/>
      <c r="K7" s="38"/>
      <c r="L7" s="38"/>
      <c r="M7" s="38"/>
      <c r="N7" s="38"/>
      <c r="O7" s="38"/>
      <c r="P7" s="39"/>
    </row>
    <row r="8" spans="1:16" x14ac:dyDescent="0.25">
      <c r="A8" s="115">
        <v>3</v>
      </c>
      <c r="B8" s="116">
        <v>3.1E-2</v>
      </c>
      <c r="C8" s="116">
        <v>2.9000000000000001E-2</v>
      </c>
      <c r="D8" s="116">
        <v>5.1999999999999998E-2</v>
      </c>
      <c r="E8" s="116">
        <v>4.1000000000000002E-2</v>
      </c>
      <c r="F8" s="116">
        <v>4.7E-2</v>
      </c>
      <c r="G8" s="117">
        <v>0.02</v>
      </c>
      <c r="H8" s="115">
        <v>3</v>
      </c>
      <c r="I8" s="38">
        <f t="shared" si="0"/>
        <v>3.177E-2</v>
      </c>
      <c r="J8" s="38"/>
      <c r="K8" s="38"/>
      <c r="L8" s="38"/>
      <c r="M8" s="38"/>
      <c r="N8" s="38"/>
      <c r="O8" s="38"/>
      <c r="P8" s="39"/>
    </row>
    <row r="9" spans="1:16" x14ac:dyDescent="0.25">
      <c r="A9" s="115">
        <v>4</v>
      </c>
      <c r="B9" s="116">
        <v>2.8000000000000001E-2</v>
      </c>
      <c r="C9" s="116">
        <v>2.8000000000000001E-2</v>
      </c>
      <c r="D9" s="116">
        <v>4.7E-2</v>
      </c>
      <c r="E9" s="116">
        <v>3.5000000000000003E-2</v>
      </c>
      <c r="F9" s="116">
        <v>3.7999999999999999E-2</v>
      </c>
      <c r="G9" s="117">
        <v>1.6E-2</v>
      </c>
      <c r="H9" s="115">
        <v>4</v>
      </c>
      <c r="I9" s="38">
        <f t="shared" si="0"/>
        <v>2.8539000000000002E-2</v>
      </c>
      <c r="J9" s="38"/>
      <c r="K9" s="38"/>
      <c r="L9" s="38"/>
      <c r="M9" s="38"/>
      <c r="N9" s="38"/>
      <c r="O9" s="38"/>
      <c r="P9" s="39"/>
    </row>
    <row r="10" spans="1:16" x14ac:dyDescent="0.25">
      <c r="A10" s="118">
        <v>5</v>
      </c>
      <c r="B10" s="119">
        <v>2.5000000000000001E-2</v>
      </c>
      <c r="C10" s="119">
        <v>2.7E-2</v>
      </c>
      <c r="D10" s="119">
        <v>4.2999999999999997E-2</v>
      </c>
      <c r="E10" s="119">
        <v>2.8000000000000001E-2</v>
      </c>
      <c r="F10" s="119">
        <v>0.03</v>
      </c>
      <c r="G10" s="120">
        <v>1.0999999999999999E-2</v>
      </c>
      <c r="H10" s="118">
        <v>5</v>
      </c>
      <c r="I10" s="38">
        <f t="shared" si="0"/>
        <v>2.5231E-2</v>
      </c>
      <c r="J10" s="38"/>
      <c r="K10" s="38"/>
      <c r="L10" s="38"/>
      <c r="M10" s="38"/>
      <c r="N10" s="38"/>
      <c r="O10" s="38"/>
      <c r="P10" s="39"/>
    </row>
    <row r="11" spans="1:16" x14ac:dyDescent="0.25">
      <c r="A11" s="115">
        <v>10</v>
      </c>
      <c r="B11" s="116">
        <v>1.4999999999999999E-2</v>
      </c>
      <c r="C11" s="116">
        <v>2.1999999999999999E-2</v>
      </c>
      <c r="D11" s="116">
        <v>2.5999999999999999E-2</v>
      </c>
      <c r="E11" s="116">
        <v>1.0999999999999999E-2</v>
      </c>
      <c r="F11" s="116">
        <v>8.9999999999999993E-3</v>
      </c>
      <c r="G11" s="117">
        <v>2E-3</v>
      </c>
      <c r="H11" s="115">
        <v>10</v>
      </c>
      <c r="I11" s="38">
        <f t="shared" si="0"/>
        <v>1.4691999999999998E-2</v>
      </c>
      <c r="J11" s="38"/>
      <c r="K11" s="38"/>
      <c r="L11" s="38"/>
      <c r="M11" s="38"/>
      <c r="N11" s="38"/>
      <c r="O11" s="38"/>
      <c r="P11" s="39"/>
    </row>
    <row r="12" spans="1:16" x14ac:dyDescent="0.25">
      <c r="A12" s="115">
        <v>15</v>
      </c>
      <c r="B12" s="116">
        <v>1.0999999999999999E-2</v>
      </c>
      <c r="C12" s="116">
        <v>1.7000000000000001E-2</v>
      </c>
      <c r="D12" s="116">
        <v>1.4E-2</v>
      </c>
      <c r="E12" s="116">
        <v>8.0000000000000002E-3</v>
      </c>
      <c r="F12" s="116">
        <v>5.0000000000000001E-3</v>
      </c>
      <c r="G12" s="117">
        <v>2E-3</v>
      </c>
      <c r="H12" s="115">
        <v>15</v>
      </c>
      <c r="I12" s="38">
        <f t="shared" si="0"/>
        <v>1.0769000000000001E-2</v>
      </c>
      <c r="J12" s="38"/>
      <c r="K12" s="38"/>
      <c r="L12" s="38"/>
      <c r="M12" s="38"/>
      <c r="N12" s="38"/>
      <c r="O12" s="38"/>
      <c r="P12" s="39"/>
    </row>
    <row r="13" spans="1:16" x14ac:dyDescent="0.25">
      <c r="A13" s="115">
        <v>20</v>
      </c>
      <c r="B13" s="116">
        <v>8.9999999999999993E-3</v>
      </c>
      <c r="C13" s="116">
        <v>1.2E-2</v>
      </c>
      <c r="D13" s="116">
        <v>6.0000000000000001E-3</v>
      </c>
      <c r="E13" s="116">
        <v>7.0000000000000001E-3</v>
      </c>
      <c r="F13" s="116">
        <v>4.0000000000000001E-3</v>
      </c>
      <c r="G13" s="117">
        <v>2E-3</v>
      </c>
      <c r="H13" s="115">
        <v>20</v>
      </c>
      <c r="I13" s="38">
        <f t="shared" si="0"/>
        <v>8.8459999999999997E-3</v>
      </c>
      <c r="J13" s="38"/>
      <c r="K13" s="38"/>
      <c r="L13" s="38"/>
      <c r="M13" s="38"/>
      <c r="N13" s="38"/>
      <c r="O13" s="38"/>
      <c r="P13" s="39"/>
    </row>
    <row r="14" spans="1:16" x14ac:dyDescent="0.25">
      <c r="A14" s="115">
        <v>25</v>
      </c>
      <c r="B14" s="116">
        <v>6.0000000000000001E-3</v>
      </c>
      <c r="C14" s="116">
        <v>8.9999999999999993E-3</v>
      </c>
      <c r="D14" s="116">
        <v>3.0000000000000001E-3</v>
      </c>
      <c r="E14" s="116">
        <v>6.0000000000000001E-3</v>
      </c>
      <c r="F14" s="116">
        <v>3.0000000000000001E-3</v>
      </c>
      <c r="G14" s="117">
        <v>2E-3</v>
      </c>
      <c r="H14" s="115">
        <v>25</v>
      </c>
      <c r="I14" s="38">
        <f t="shared" si="0"/>
        <v>6.0000000000000001E-3</v>
      </c>
      <c r="J14" s="38"/>
      <c r="K14" s="38"/>
      <c r="L14" s="38"/>
      <c r="M14" s="38"/>
      <c r="N14" s="38"/>
      <c r="O14" s="38"/>
      <c r="P14" s="39"/>
    </row>
    <row r="15" spans="1:16" ht="15.75" thickBot="1" x14ac:dyDescent="0.3">
      <c r="A15" s="121">
        <v>30</v>
      </c>
      <c r="B15" s="122">
        <v>4.0000000000000001E-3</v>
      </c>
      <c r="C15" s="122">
        <v>7.0000000000000001E-3</v>
      </c>
      <c r="D15" s="122">
        <v>2E-3</v>
      </c>
      <c r="E15" s="122">
        <v>5.0000000000000001E-3</v>
      </c>
      <c r="F15" s="122">
        <v>2E-3</v>
      </c>
      <c r="G15" s="123">
        <v>2E-3</v>
      </c>
      <c r="H15" s="121">
        <v>30</v>
      </c>
      <c r="I15" s="38">
        <f t="shared" si="0"/>
        <v>4.0769999999999999E-3</v>
      </c>
      <c r="J15" s="38"/>
      <c r="K15" s="38"/>
      <c r="L15" s="38"/>
      <c r="M15" s="38"/>
      <c r="N15" s="38"/>
      <c r="O15" s="38"/>
      <c r="P15" s="39"/>
    </row>
    <row r="16" spans="1:16" ht="15.75" thickTop="1" x14ac:dyDescent="0.25">
      <c r="B16" s="38"/>
      <c r="C16" s="38"/>
      <c r="D16" s="38"/>
      <c r="E16" s="38"/>
      <c r="F16" s="38"/>
      <c r="G16" s="38"/>
      <c r="H16" s="38"/>
      <c r="I16" s="38"/>
      <c r="J16" s="38"/>
      <c r="K16" s="38"/>
      <c r="L16" s="38"/>
      <c r="M16" s="38"/>
      <c r="N16" s="38"/>
      <c r="O16" s="38"/>
      <c r="P16" s="39"/>
    </row>
    <row r="17" spans="2:16" x14ac:dyDescent="0.25">
      <c r="B17" s="38"/>
      <c r="C17" s="38"/>
      <c r="D17" s="38"/>
      <c r="E17" s="38"/>
      <c r="F17" s="38"/>
      <c r="G17" s="38"/>
      <c r="H17" s="38"/>
      <c r="I17" s="38"/>
      <c r="J17" s="38"/>
      <c r="K17" s="38"/>
      <c r="L17" s="38"/>
      <c r="M17" s="38"/>
      <c r="N17" s="38"/>
      <c r="O17" s="38"/>
      <c r="P17" s="39"/>
    </row>
    <row r="18" spans="2:16" x14ac:dyDescent="0.25">
      <c r="B18" s="38"/>
      <c r="C18" s="38"/>
      <c r="D18" s="38"/>
      <c r="E18" s="38"/>
      <c r="F18" s="38"/>
      <c r="G18" s="38"/>
      <c r="H18" s="38"/>
      <c r="I18" s="38"/>
      <c r="J18" s="38"/>
      <c r="K18" s="38"/>
      <c r="L18" s="38"/>
      <c r="M18" s="38"/>
      <c r="N18" s="38"/>
      <c r="O18" s="38"/>
      <c r="P18" s="39"/>
    </row>
    <row r="19" spans="2:16" x14ac:dyDescent="0.25">
      <c r="B19" s="38"/>
      <c r="C19" s="38"/>
      <c r="D19" s="38"/>
      <c r="E19" s="38"/>
      <c r="F19" s="38"/>
      <c r="G19" s="38"/>
      <c r="H19" s="38"/>
      <c r="I19" s="38"/>
      <c r="J19" s="38"/>
      <c r="K19" s="38"/>
      <c r="L19" s="38"/>
      <c r="M19" s="38"/>
      <c r="N19" s="38"/>
      <c r="O19" s="38"/>
      <c r="P19" s="39"/>
    </row>
    <row r="20" spans="2:16" x14ac:dyDescent="0.25">
      <c r="B20" s="38"/>
      <c r="C20" s="38"/>
      <c r="D20" s="38"/>
      <c r="E20" s="38"/>
      <c r="F20" s="38"/>
      <c r="G20" s="38"/>
      <c r="H20" s="38"/>
      <c r="I20" s="38"/>
      <c r="J20" s="38"/>
      <c r="K20" s="38"/>
      <c r="L20" s="38"/>
      <c r="M20" s="38"/>
      <c r="N20" s="38"/>
      <c r="O20" s="38"/>
      <c r="P20" s="39"/>
    </row>
    <row r="21" spans="2:16" x14ac:dyDescent="0.25">
      <c r="B21" s="38"/>
      <c r="C21" s="38"/>
      <c r="D21" s="38"/>
      <c r="E21" s="38"/>
      <c r="F21" s="38"/>
      <c r="G21" s="38"/>
      <c r="H21" s="38"/>
      <c r="I21" s="38"/>
      <c r="J21" s="38"/>
      <c r="K21" s="38"/>
      <c r="L21" s="38"/>
      <c r="M21" s="38"/>
      <c r="N21" s="38"/>
      <c r="O21" s="38"/>
      <c r="P21" s="39"/>
    </row>
    <row r="22" spans="2:16" x14ac:dyDescent="0.25">
      <c r="B22" s="38"/>
      <c r="C22" s="38"/>
      <c r="D22" s="38"/>
      <c r="E22" s="38"/>
      <c r="F22" s="38"/>
      <c r="G22" s="38"/>
      <c r="H22" s="38"/>
      <c r="I22" s="38"/>
      <c r="J22" s="38"/>
      <c r="K22" s="38"/>
      <c r="L22" s="38"/>
      <c r="M22" s="38"/>
      <c r="N22" s="38"/>
      <c r="O22" s="38"/>
      <c r="P22" s="39"/>
    </row>
    <row r="23" spans="2:16" x14ac:dyDescent="0.25">
      <c r="B23" s="38"/>
      <c r="C23" s="38"/>
      <c r="D23" s="38"/>
      <c r="E23" s="38"/>
      <c r="F23" s="38"/>
      <c r="G23" s="38"/>
      <c r="H23" s="38"/>
      <c r="I23" s="38"/>
      <c r="J23" s="38"/>
      <c r="K23" s="38"/>
      <c r="L23" s="38"/>
      <c r="M23" s="38"/>
      <c r="N23" s="38"/>
      <c r="O23" s="38"/>
      <c r="P23" s="39"/>
    </row>
    <row r="24" spans="2:16" x14ac:dyDescent="0.25">
      <c r="B24" s="38"/>
      <c r="C24" s="38"/>
      <c r="D24" s="38"/>
      <c r="E24" s="38"/>
      <c r="F24" s="38"/>
      <c r="G24" s="38"/>
      <c r="H24" s="38"/>
      <c r="I24" s="38"/>
      <c r="J24" s="38"/>
      <c r="K24" s="38"/>
      <c r="L24" s="38"/>
      <c r="M24" s="38"/>
      <c r="N24" s="38"/>
      <c r="O24" s="38"/>
      <c r="P24" s="39"/>
    </row>
    <row r="25" spans="2:16" x14ac:dyDescent="0.25">
      <c r="B25" s="38"/>
      <c r="C25" s="38"/>
      <c r="D25" s="38"/>
      <c r="E25" s="38"/>
      <c r="F25" s="38"/>
      <c r="G25" s="38"/>
      <c r="H25" s="38"/>
      <c r="I25" s="38"/>
      <c r="J25" s="38"/>
      <c r="K25" s="38"/>
      <c r="L25" s="38"/>
      <c r="M25" s="38"/>
      <c r="N25" s="38"/>
      <c r="O25" s="38"/>
      <c r="P25" s="39"/>
    </row>
    <row r="26" spans="2:16" x14ac:dyDescent="0.25">
      <c r="B26" s="38"/>
      <c r="C26" s="38"/>
      <c r="D26" s="38"/>
      <c r="E26" s="38"/>
      <c r="F26" s="38"/>
      <c r="G26" s="38"/>
      <c r="H26" s="38"/>
      <c r="I26" s="38"/>
      <c r="J26" s="38"/>
      <c r="K26" s="38"/>
      <c r="L26" s="38"/>
      <c r="M26" s="38"/>
      <c r="N26" s="38"/>
      <c r="O26" s="38"/>
      <c r="P26" s="39"/>
    </row>
    <row r="27" spans="2:16" x14ac:dyDescent="0.25">
      <c r="B27" s="38"/>
      <c r="C27" s="38"/>
      <c r="D27" s="38"/>
      <c r="E27" s="38"/>
      <c r="F27" s="38"/>
      <c r="G27" s="38"/>
      <c r="H27" s="38"/>
      <c r="I27" s="38"/>
      <c r="J27" s="38"/>
      <c r="K27" s="38"/>
      <c r="L27" s="38"/>
      <c r="M27" s="38"/>
      <c r="N27" s="38"/>
      <c r="O27" s="38"/>
      <c r="P27" s="39"/>
    </row>
    <row r="28" spans="2:16" x14ac:dyDescent="0.25">
      <c r="B28" s="38"/>
      <c r="C28" s="38"/>
      <c r="D28" s="38"/>
      <c r="E28" s="38"/>
      <c r="F28" s="38"/>
      <c r="G28" s="38"/>
      <c r="H28" s="38"/>
      <c r="I28" s="38"/>
      <c r="J28" s="38"/>
      <c r="K28" s="38"/>
      <c r="L28" s="38"/>
      <c r="M28" s="38"/>
      <c r="N28" s="38"/>
      <c r="O28" s="38"/>
      <c r="P28" s="39"/>
    </row>
    <row r="29" spans="2:16" x14ac:dyDescent="0.25">
      <c r="B29" s="38"/>
      <c r="C29" s="38"/>
      <c r="D29" s="38"/>
      <c r="E29" s="38"/>
      <c r="F29" s="38"/>
      <c r="G29" s="38"/>
      <c r="H29" s="38"/>
      <c r="I29" s="38"/>
      <c r="J29" s="38"/>
      <c r="K29" s="38"/>
      <c r="L29" s="38"/>
      <c r="M29" s="38"/>
      <c r="N29" s="38"/>
      <c r="O29" s="38"/>
      <c r="P29" s="39"/>
    </row>
    <row r="30" spans="2:16" x14ac:dyDescent="0.25">
      <c r="B30" s="38"/>
      <c r="C30" s="38"/>
      <c r="D30" s="38"/>
      <c r="E30" s="38"/>
      <c r="F30" s="38"/>
      <c r="G30" s="38"/>
      <c r="H30" s="38"/>
      <c r="I30" s="38"/>
      <c r="J30" s="38"/>
      <c r="K30" s="38"/>
      <c r="L30" s="38"/>
      <c r="M30" s="38"/>
      <c r="N30" s="38"/>
      <c r="O30" s="38"/>
      <c r="P30" s="39"/>
    </row>
    <row r="31" spans="2:16" x14ac:dyDescent="0.25">
      <c r="B31" s="38"/>
      <c r="C31" s="38"/>
      <c r="D31" s="38"/>
      <c r="E31" s="38"/>
      <c r="F31" s="38"/>
      <c r="G31" s="38"/>
      <c r="H31" s="38"/>
      <c r="I31" s="38"/>
      <c r="J31" s="38"/>
      <c r="K31" s="38"/>
      <c r="L31" s="38"/>
      <c r="M31" s="38"/>
      <c r="N31" s="38"/>
      <c r="O31" s="38"/>
      <c r="P31" s="39"/>
    </row>
    <row r="32" spans="2:16" x14ac:dyDescent="0.25">
      <c r="B32" s="38"/>
      <c r="C32" s="38"/>
      <c r="D32" s="38"/>
      <c r="E32" s="38"/>
      <c r="F32" s="38"/>
      <c r="G32" s="38"/>
      <c r="H32" s="38"/>
      <c r="I32" s="38"/>
      <c r="J32" s="38"/>
      <c r="K32" s="38"/>
      <c r="L32" s="38"/>
      <c r="M32" s="38"/>
      <c r="N32" s="38"/>
      <c r="O32" s="38"/>
      <c r="P32" s="39"/>
    </row>
    <row r="33" spans="2:16" x14ac:dyDescent="0.25">
      <c r="B33" s="38"/>
      <c r="C33" s="38"/>
      <c r="D33" s="38"/>
      <c r="E33" s="38"/>
      <c r="F33" s="38"/>
      <c r="G33" s="38"/>
      <c r="H33" s="38"/>
      <c r="I33" s="38"/>
      <c r="J33" s="38"/>
      <c r="K33" s="38"/>
      <c r="L33" s="38"/>
      <c r="M33" s="38"/>
      <c r="N33" s="38"/>
      <c r="O33" s="38"/>
      <c r="P33" s="39"/>
    </row>
    <row r="34" spans="2:16" x14ac:dyDescent="0.25">
      <c r="B34" s="38"/>
      <c r="C34" s="38"/>
      <c r="D34" s="38"/>
      <c r="E34" s="38"/>
      <c r="F34" s="38"/>
      <c r="G34" s="38"/>
      <c r="H34" s="38"/>
      <c r="I34" s="38"/>
      <c r="J34" s="38"/>
      <c r="K34" s="38"/>
      <c r="L34" s="38"/>
      <c r="M34" s="38"/>
      <c r="N34" s="38"/>
      <c r="O34" s="38"/>
      <c r="P34" s="39"/>
    </row>
  </sheetData>
  <mergeCells count="2">
    <mergeCell ref="A3:G3"/>
    <mergeCell ref="E4:F4"/>
  </mergeCells>
  <hyperlinks>
    <hyperlink ref="A1" location="TOC!A1" display="TOC" xr:uid="{00000000-0004-0000-12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sheetPr>
  <dimension ref="A1:E61"/>
  <sheetViews>
    <sheetView workbookViewId="0">
      <selection activeCell="I32" sqref="I32"/>
    </sheetView>
  </sheetViews>
  <sheetFormatPr defaultRowHeight="15" x14ac:dyDescent="0.25"/>
  <cols>
    <col min="1" max="1" width="11.42578125" style="13" customWidth="1"/>
    <col min="2" max="16384" width="9.140625" style="13"/>
  </cols>
  <sheetData>
    <row r="1" spans="1:5" x14ac:dyDescent="0.25">
      <c r="A1" s="9" t="s">
        <v>0</v>
      </c>
    </row>
    <row r="2" spans="1:5" x14ac:dyDescent="0.25">
      <c r="A2" s="14" t="s">
        <v>35</v>
      </c>
      <c r="B2" s="15" t="s">
        <v>55</v>
      </c>
      <c r="C2" s="14"/>
    </row>
    <row r="3" spans="1:5" x14ac:dyDescent="0.25">
      <c r="A3" s="14" t="s">
        <v>37</v>
      </c>
      <c r="B3" s="15" t="s">
        <v>529</v>
      </c>
      <c r="C3" s="14"/>
    </row>
    <row r="4" spans="1:5" x14ac:dyDescent="0.25">
      <c r="A4" s="15" t="s">
        <v>306</v>
      </c>
    </row>
    <row r="5" spans="1:5" x14ac:dyDescent="0.25">
      <c r="E5" s="16"/>
    </row>
    <row r="6" spans="1:5" x14ac:dyDescent="0.25">
      <c r="C6" s="47" t="s">
        <v>307</v>
      </c>
      <c r="D6" s="47" t="s">
        <v>282</v>
      </c>
    </row>
    <row r="7" spans="1:5" x14ac:dyDescent="0.25">
      <c r="C7" s="18">
        <v>25</v>
      </c>
      <c r="D7" s="204">
        <v>3.3845000000000007E-2</v>
      </c>
    </row>
    <row r="8" spans="1:5" x14ac:dyDescent="0.25">
      <c r="C8" s="18">
        <v>30</v>
      </c>
      <c r="D8" s="204">
        <v>3.2768000000000005E-2</v>
      </c>
    </row>
    <row r="9" spans="1:5" x14ac:dyDescent="0.25">
      <c r="C9" s="18">
        <v>35</v>
      </c>
      <c r="D9" s="204">
        <v>2.8460500000000003E-2</v>
      </c>
    </row>
    <row r="10" spans="1:5" x14ac:dyDescent="0.25">
      <c r="C10" s="18">
        <v>40</v>
      </c>
      <c r="D10" s="204">
        <v>2.3153E-2</v>
      </c>
    </row>
    <row r="11" spans="1:5" x14ac:dyDescent="0.25">
      <c r="C11" s="18">
        <v>45</v>
      </c>
      <c r="D11" s="204">
        <v>1.9306999999999998E-2</v>
      </c>
    </row>
    <row r="12" spans="1:5" x14ac:dyDescent="0.25">
      <c r="C12" s="18">
        <v>50</v>
      </c>
      <c r="D12" s="204">
        <v>1.6461000000000003E-2</v>
      </c>
    </row>
    <row r="13" spans="1:5" x14ac:dyDescent="0.25">
      <c r="C13" s="18">
        <v>55</v>
      </c>
      <c r="D13" s="204">
        <v>1.59995E-2</v>
      </c>
    </row>
    <row r="14" spans="1:5" x14ac:dyDescent="0.25">
      <c r="C14" s="18">
        <v>60</v>
      </c>
      <c r="D14" s="204">
        <v>1.59995E-2</v>
      </c>
    </row>
    <row r="15" spans="1:5" x14ac:dyDescent="0.25">
      <c r="C15" s="18"/>
      <c r="D15" s="17"/>
    </row>
    <row r="16" spans="1:5" x14ac:dyDescent="0.25">
      <c r="C16" s="18"/>
      <c r="D16" s="17"/>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3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tint="0.59999389629810485"/>
  </sheetPr>
  <dimension ref="A1:E61"/>
  <sheetViews>
    <sheetView workbookViewId="0">
      <selection activeCell="F24" sqref="F24"/>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55</v>
      </c>
      <c r="C2" s="14"/>
    </row>
    <row r="3" spans="1:5" x14ac:dyDescent="0.25">
      <c r="A3" s="14" t="s">
        <v>37</v>
      </c>
      <c r="B3" s="15" t="s">
        <v>50</v>
      </c>
      <c r="C3" s="14"/>
    </row>
    <row r="4" spans="1:5" x14ac:dyDescent="0.25">
      <c r="A4" s="15" t="s">
        <v>310</v>
      </c>
    </row>
    <row r="5" spans="1:5" x14ac:dyDescent="0.25">
      <c r="E5" s="16"/>
    </row>
    <row r="6" spans="1:5" x14ac:dyDescent="0.25">
      <c r="C6" s="7" t="s">
        <v>305</v>
      </c>
      <c r="D6" s="7" t="s">
        <v>308</v>
      </c>
    </row>
    <row r="7" spans="1:5" x14ac:dyDescent="0.25">
      <c r="C7">
        <v>0</v>
      </c>
      <c r="D7" s="206">
        <v>0.182922</v>
      </c>
    </row>
    <row r="8" spans="1:5" x14ac:dyDescent="0.25">
      <c r="C8">
        <v>1</v>
      </c>
      <c r="D8" s="206">
        <v>0.12984200000000001</v>
      </c>
    </row>
    <row r="9" spans="1:5" x14ac:dyDescent="0.25">
      <c r="C9">
        <v>2</v>
      </c>
      <c r="D9" s="206">
        <v>9.6149999999999999E-2</v>
      </c>
    </row>
    <row r="10" spans="1:5" x14ac:dyDescent="0.25">
      <c r="C10">
        <v>3</v>
      </c>
      <c r="D10" s="206">
        <v>7.8073999999999991E-2</v>
      </c>
    </row>
    <row r="11" spans="1:5" x14ac:dyDescent="0.25">
      <c r="C11">
        <v>4</v>
      </c>
      <c r="D11" s="206">
        <v>7.4458500000000011E-2</v>
      </c>
    </row>
    <row r="12" spans="1:5" x14ac:dyDescent="0.25">
      <c r="C12">
        <v>5</v>
      </c>
      <c r="D12" s="206">
        <v>5.5459500000000002E-2</v>
      </c>
    </row>
    <row r="13" spans="1:5" x14ac:dyDescent="0.25">
      <c r="C13">
        <v>6</v>
      </c>
      <c r="D13" s="206">
        <v>4.7998500000000006E-2</v>
      </c>
    </row>
    <row r="14" spans="1:5" x14ac:dyDescent="0.25">
      <c r="C14">
        <v>7</v>
      </c>
      <c r="D14" s="206">
        <v>4.4691000000000002E-2</v>
      </c>
    </row>
    <row r="15" spans="1:5" x14ac:dyDescent="0.25">
      <c r="C15">
        <v>8</v>
      </c>
      <c r="D15" s="206">
        <v>3.9306500000000001E-2</v>
      </c>
    </row>
    <row r="16" spans="1:5" x14ac:dyDescent="0.25">
      <c r="C16">
        <v>9</v>
      </c>
      <c r="D16" s="206">
        <v>3.6768000000000002E-2</v>
      </c>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400-000000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Q61"/>
  <sheetViews>
    <sheetView workbookViewId="0"/>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313</v>
      </c>
      <c r="C2" t="s">
        <v>316</v>
      </c>
    </row>
    <row r="3" spans="1:17" x14ac:dyDescent="0.25">
      <c r="A3" s="14" t="s">
        <v>37</v>
      </c>
      <c r="B3" s="15" t="s">
        <v>312</v>
      </c>
      <c r="C3" t="s">
        <v>276</v>
      </c>
    </row>
    <row r="4" spans="1:17" x14ac:dyDescent="0.25">
      <c r="A4" s="15" t="s">
        <v>309</v>
      </c>
    </row>
    <row r="5" spans="1:17" x14ac:dyDescent="0.25">
      <c r="E5" s="16"/>
      <c r="G5" s="21" t="s">
        <v>314</v>
      </c>
    </row>
    <row r="6" spans="1:17" x14ac:dyDescent="0.25">
      <c r="C6"/>
      <c r="D6" s="10"/>
      <c r="E6" s="10"/>
      <c r="F6" s="33" t="s">
        <v>311</v>
      </c>
      <c r="G6" t="s">
        <v>105</v>
      </c>
      <c r="H6" t="s">
        <v>246</v>
      </c>
      <c r="I6" t="s">
        <v>106</v>
      </c>
      <c r="J6" t="s">
        <v>107</v>
      </c>
      <c r="K6" t="s">
        <v>108</v>
      </c>
      <c r="L6" t="s">
        <v>109</v>
      </c>
      <c r="M6" t="s">
        <v>110</v>
      </c>
      <c r="N6" t="s">
        <v>111</v>
      </c>
      <c r="O6" t="s">
        <v>112</v>
      </c>
      <c r="P6" t="s">
        <v>113</v>
      </c>
      <c r="Q6" t="s">
        <v>114</v>
      </c>
    </row>
    <row r="7" spans="1:17" x14ac:dyDescent="0.25">
      <c r="C7"/>
      <c r="D7" s="10"/>
      <c r="E7" s="10"/>
      <c r="F7" s="33" t="s">
        <v>244</v>
      </c>
      <c r="G7" t="s">
        <v>245</v>
      </c>
      <c r="H7" t="s">
        <v>247</v>
      </c>
      <c r="I7" t="s">
        <v>248</v>
      </c>
      <c r="J7" t="s">
        <v>249</v>
      </c>
      <c r="K7" t="s">
        <v>250</v>
      </c>
      <c r="L7" t="s">
        <v>251</v>
      </c>
      <c r="M7" t="s">
        <v>252</v>
      </c>
      <c r="N7" t="s">
        <v>253</v>
      </c>
      <c r="O7" t="s">
        <v>254</v>
      </c>
      <c r="P7" t="s">
        <v>255</v>
      </c>
      <c r="Q7" t="s">
        <v>256</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104</v>
      </c>
      <c r="D9" s="33" t="s">
        <v>41</v>
      </c>
      <c r="E9" s="10"/>
      <c r="F9" s="10"/>
      <c r="G9"/>
      <c r="H9" s="10"/>
      <c r="I9"/>
      <c r="J9"/>
      <c r="K9"/>
      <c r="L9"/>
      <c r="M9"/>
      <c r="N9"/>
      <c r="O9"/>
      <c r="P9"/>
      <c r="Q9"/>
    </row>
    <row r="10" spans="1:17" x14ac:dyDescent="0.25">
      <c r="C10" t="s">
        <v>115</v>
      </c>
      <c r="D10" s="33" t="s">
        <v>327</v>
      </c>
      <c r="E10" s="50">
        <v>18</v>
      </c>
      <c r="F10" s="33" t="s">
        <v>257</v>
      </c>
      <c r="G10" s="30"/>
      <c r="H10" s="30"/>
      <c r="I10" s="30"/>
      <c r="J10" s="30"/>
      <c r="K10" s="30"/>
      <c r="L10" s="30"/>
      <c r="M10" s="30"/>
      <c r="N10" s="30"/>
      <c r="O10" s="30"/>
      <c r="P10" s="30"/>
      <c r="Q10" s="30"/>
    </row>
    <row r="11" spans="1:17" x14ac:dyDescent="0.25">
      <c r="C11" t="s">
        <v>116</v>
      </c>
      <c r="D11" s="33" t="s">
        <v>327</v>
      </c>
      <c r="E11" s="50">
        <v>22</v>
      </c>
      <c r="F11" s="33" t="s">
        <v>263</v>
      </c>
      <c r="G11" s="30"/>
      <c r="H11" s="30"/>
      <c r="I11" s="30"/>
      <c r="J11" s="30"/>
      <c r="K11" s="30"/>
      <c r="L11" s="30"/>
      <c r="M11" s="30"/>
      <c r="N11" s="30"/>
      <c r="O11" s="30"/>
      <c r="P11" s="30"/>
      <c r="Q11" s="30"/>
    </row>
    <row r="12" spans="1:17" x14ac:dyDescent="0.25">
      <c r="C12" t="s">
        <v>117</v>
      </c>
      <c r="D12" s="33" t="s">
        <v>327</v>
      </c>
      <c r="E12" s="50">
        <v>27</v>
      </c>
      <c r="F12" s="10" t="s">
        <v>258</v>
      </c>
      <c r="G12" s="30"/>
      <c r="H12" s="30"/>
      <c r="I12" s="30"/>
      <c r="J12" s="30"/>
      <c r="K12" s="30"/>
      <c r="L12" s="30"/>
      <c r="M12" s="30"/>
      <c r="N12" s="30"/>
      <c r="O12" s="30"/>
      <c r="P12" s="30"/>
      <c r="Q12" s="30"/>
    </row>
    <row r="13" spans="1:17" x14ac:dyDescent="0.25">
      <c r="C13" t="s">
        <v>118</v>
      </c>
      <c r="D13" s="33" t="s">
        <v>327</v>
      </c>
      <c r="E13" s="50">
        <v>32</v>
      </c>
      <c r="F13" s="10" t="s">
        <v>259</v>
      </c>
      <c r="G13" s="30"/>
      <c r="H13" s="30"/>
      <c r="I13" s="30"/>
      <c r="J13" s="30"/>
      <c r="K13" s="30"/>
      <c r="L13" s="30"/>
      <c r="M13" s="30"/>
      <c r="N13" s="30"/>
      <c r="O13" s="30"/>
      <c r="P13" s="30"/>
      <c r="Q13" s="30"/>
    </row>
    <row r="14" spans="1:17" x14ac:dyDescent="0.25">
      <c r="C14" t="s">
        <v>119</v>
      </c>
      <c r="D14" s="33" t="s">
        <v>327</v>
      </c>
      <c r="E14" s="50">
        <v>37</v>
      </c>
      <c r="F14" s="10" t="s">
        <v>260</v>
      </c>
      <c r="G14" s="30"/>
      <c r="H14" s="30"/>
      <c r="I14" s="30"/>
      <c r="J14" s="30"/>
      <c r="K14" s="30"/>
      <c r="L14" s="30"/>
      <c r="M14" s="30"/>
      <c r="N14" s="30"/>
      <c r="O14" s="30"/>
      <c r="P14" s="30"/>
      <c r="Q14" s="30"/>
    </row>
    <row r="15" spans="1:17" x14ac:dyDescent="0.25">
      <c r="C15" t="s">
        <v>120</v>
      </c>
      <c r="D15" s="33" t="s">
        <v>327</v>
      </c>
      <c r="E15" s="50">
        <v>42</v>
      </c>
      <c r="F15" s="10" t="s">
        <v>261</v>
      </c>
      <c r="G15" s="30"/>
      <c r="H15" s="30"/>
      <c r="I15" s="30"/>
      <c r="J15" s="30"/>
      <c r="K15" s="30"/>
      <c r="L15" s="30"/>
      <c r="M15" s="30"/>
      <c r="N15" s="30"/>
      <c r="O15" s="30"/>
      <c r="P15" s="30"/>
      <c r="Q15" s="30"/>
    </row>
    <row r="16" spans="1:17" x14ac:dyDescent="0.25">
      <c r="C16" t="s">
        <v>121</v>
      </c>
      <c r="D16" s="33" t="s">
        <v>327</v>
      </c>
      <c r="E16" s="50">
        <v>47</v>
      </c>
      <c r="F16" s="10" t="s">
        <v>262</v>
      </c>
      <c r="G16" s="30"/>
      <c r="H16" s="30"/>
      <c r="I16" s="30"/>
      <c r="J16" s="30"/>
      <c r="K16" s="30"/>
      <c r="L16" s="30"/>
      <c r="M16" s="30"/>
      <c r="N16" s="30"/>
      <c r="O16" s="30"/>
      <c r="P16" s="30"/>
      <c r="Q16" s="30"/>
    </row>
    <row r="17" spans="3:17" x14ac:dyDescent="0.25">
      <c r="C17" t="s">
        <v>122</v>
      </c>
      <c r="D17" s="33" t="s">
        <v>327</v>
      </c>
      <c r="E17" s="50">
        <v>52</v>
      </c>
      <c r="F17" s="10" t="s">
        <v>46</v>
      </c>
      <c r="G17" s="30"/>
      <c r="H17" s="30"/>
      <c r="I17" s="30"/>
      <c r="J17" s="30"/>
      <c r="K17" s="30"/>
      <c r="L17" s="30"/>
      <c r="M17" s="30"/>
      <c r="N17" s="30"/>
      <c r="O17" s="30"/>
      <c r="P17" s="30"/>
      <c r="Q17" s="30"/>
    </row>
    <row r="18" spans="3:17" x14ac:dyDescent="0.25">
      <c r="C18" t="s">
        <v>123</v>
      </c>
      <c r="D18" s="33" t="s">
        <v>327</v>
      </c>
      <c r="E18" s="50">
        <v>57</v>
      </c>
      <c r="F18" s="10" t="s">
        <v>47</v>
      </c>
      <c r="G18" s="30"/>
      <c r="H18" s="30"/>
      <c r="I18" s="30"/>
      <c r="J18" s="30"/>
      <c r="K18" s="30"/>
      <c r="L18" s="30"/>
      <c r="M18" s="30"/>
      <c r="N18" s="30"/>
      <c r="O18" s="30"/>
      <c r="P18" s="30"/>
      <c r="Q18" s="30"/>
    </row>
    <row r="19" spans="3:17" x14ac:dyDescent="0.25">
      <c r="C19" t="s">
        <v>124</v>
      </c>
      <c r="D19" s="33" t="s">
        <v>327</v>
      </c>
      <c r="E19" s="50">
        <v>62</v>
      </c>
      <c r="F19" s="10" t="s">
        <v>48</v>
      </c>
      <c r="G19" s="30"/>
      <c r="H19" s="30"/>
      <c r="I19" s="30"/>
      <c r="J19" s="30"/>
      <c r="K19" s="30"/>
      <c r="L19" s="30"/>
      <c r="M19" s="30"/>
      <c r="N19" s="30"/>
      <c r="O19" s="30"/>
      <c r="P19" s="30"/>
      <c r="Q19" s="30"/>
    </row>
    <row r="20" spans="3:17" x14ac:dyDescent="0.25">
      <c r="C20" t="s">
        <v>125</v>
      </c>
      <c r="D20" s="33" t="s">
        <v>327</v>
      </c>
      <c r="E20" s="50">
        <v>67</v>
      </c>
      <c r="F20" s="33" t="s">
        <v>49</v>
      </c>
      <c r="G20" s="30"/>
      <c r="H20" s="30"/>
      <c r="I20" s="30"/>
      <c r="J20" s="30"/>
      <c r="K20" s="30"/>
      <c r="L20" s="30"/>
      <c r="M20" s="30"/>
      <c r="N20" s="30"/>
      <c r="O20" s="30"/>
      <c r="P20" s="30"/>
      <c r="Q20" s="42"/>
    </row>
    <row r="21" spans="3:17" x14ac:dyDescent="0.25">
      <c r="C21" s="18"/>
    </row>
    <row r="22" spans="3:17" x14ac:dyDescent="0.25">
      <c r="C22" s="18"/>
    </row>
    <row r="23" spans="3:17" x14ac:dyDescent="0.25">
      <c r="C23" s="18"/>
    </row>
    <row r="24" spans="3:17" x14ac:dyDescent="0.25">
      <c r="C24" s="18"/>
    </row>
    <row r="25" spans="3:17" x14ac:dyDescent="0.25">
      <c r="C25" s="18"/>
    </row>
    <row r="26" spans="3:17" x14ac:dyDescent="0.25">
      <c r="C26" s="18"/>
    </row>
    <row r="27" spans="3:17" x14ac:dyDescent="0.25">
      <c r="C27" s="18"/>
    </row>
    <row r="28" spans="3:17" x14ac:dyDescent="0.25">
      <c r="C28" s="18"/>
    </row>
    <row r="29" spans="3:17" x14ac:dyDescent="0.25">
      <c r="C29" s="18"/>
    </row>
    <row r="30" spans="3:17" x14ac:dyDescent="0.25">
      <c r="C30" s="18"/>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5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43"/>
  <sheetViews>
    <sheetView workbookViewId="0"/>
  </sheetViews>
  <sheetFormatPr defaultRowHeight="15" x14ac:dyDescent="0.25"/>
  <cols>
    <col min="18" max="18" width="12.140625" bestFit="1" customWidth="1"/>
  </cols>
  <sheetData>
    <row r="1" spans="1:18" x14ac:dyDescent="0.25">
      <c r="A1" s="1" t="s">
        <v>0</v>
      </c>
    </row>
    <row r="2" spans="1:18" ht="15.75" thickBot="1" x14ac:dyDescent="0.3">
      <c r="A2" s="1"/>
    </row>
    <row r="3" spans="1:18" ht="15.75" thickTop="1" x14ac:dyDescent="0.25">
      <c r="A3" s="225"/>
      <c r="B3" s="225"/>
      <c r="C3" s="71"/>
      <c r="D3" s="226" t="s">
        <v>424</v>
      </c>
      <c r="E3" s="226"/>
      <c r="F3" s="226"/>
      <c r="G3" s="226"/>
      <c r="H3" s="226"/>
      <c r="I3" s="226"/>
      <c r="J3" s="226"/>
      <c r="K3" s="226"/>
      <c r="L3" s="226"/>
      <c r="M3" s="226"/>
      <c r="N3" s="226"/>
      <c r="O3" s="226"/>
      <c r="P3" s="226"/>
    </row>
    <row r="4" spans="1:18" x14ac:dyDescent="0.25">
      <c r="A4" s="219"/>
      <c r="B4" s="219"/>
      <c r="C4" s="76"/>
      <c r="D4" s="227" t="s">
        <v>425</v>
      </c>
      <c r="E4" s="227"/>
      <c r="F4" s="228"/>
      <c r="G4" s="228"/>
      <c r="H4" s="228"/>
      <c r="I4" s="228"/>
      <c r="J4" s="228"/>
      <c r="K4" s="228"/>
      <c r="L4" s="63"/>
      <c r="M4" s="229"/>
      <c r="N4" s="229"/>
      <c r="O4" s="229"/>
      <c r="P4" s="229"/>
    </row>
    <row r="5" spans="1:18" x14ac:dyDescent="0.25">
      <c r="A5" s="219"/>
      <c r="B5" s="219"/>
      <c r="C5" s="76"/>
      <c r="D5" s="124" t="s">
        <v>426</v>
      </c>
      <c r="E5" s="125" t="s">
        <v>427</v>
      </c>
      <c r="F5" s="220"/>
      <c r="G5" s="220"/>
      <c r="H5" s="220"/>
      <c r="I5" s="220"/>
      <c r="J5" s="220"/>
      <c r="K5" s="220"/>
      <c r="L5" s="76"/>
      <c r="M5" s="221"/>
      <c r="N5" s="221"/>
      <c r="O5" s="221"/>
      <c r="P5" s="221"/>
    </row>
    <row r="6" spans="1:18" x14ac:dyDescent="0.25">
      <c r="A6" s="219"/>
      <c r="B6" s="219"/>
      <c r="C6" s="76"/>
      <c r="D6" s="126" t="s">
        <v>428</v>
      </c>
      <c r="E6" s="127" t="s">
        <v>428</v>
      </c>
      <c r="F6" s="222" t="s">
        <v>429</v>
      </c>
      <c r="G6" s="222"/>
      <c r="H6" s="222"/>
      <c r="I6" s="222"/>
      <c r="J6" s="223" t="s">
        <v>430</v>
      </c>
      <c r="K6" s="223"/>
      <c r="L6" s="128" t="s">
        <v>431</v>
      </c>
      <c r="M6" s="224" t="s">
        <v>432</v>
      </c>
      <c r="N6" s="224"/>
      <c r="O6" s="224"/>
      <c r="P6" s="224"/>
      <c r="Q6" s="56">
        <v>0.92300000000000004</v>
      </c>
    </row>
    <row r="7" spans="1:18" ht="15.75" thickBot="1" x14ac:dyDescent="0.3">
      <c r="A7" s="230" t="s">
        <v>433</v>
      </c>
      <c r="B7" s="230"/>
      <c r="C7" s="129" t="s">
        <v>434</v>
      </c>
      <c r="D7" s="130" t="s">
        <v>435</v>
      </c>
      <c r="E7" s="129" t="s">
        <v>435</v>
      </c>
      <c r="F7" s="231" t="s">
        <v>436</v>
      </c>
      <c r="G7" s="231"/>
      <c r="H7" s="232" t="s">
        <v>437</v>
      </c>
      <c r="I7" s="232"/>
      <c r="J7" s="131" t="s">
        <v>436</v>
      </c>
      <c r="K7" s="132" t="s">
        <v>437</v>
      </c>
      <c r="L7" s="133" t="s">
        <v>438</v>
      </c>
      <c r="M7" s="231" t="s">
        <v>436</v>
      </c>
      <c r="N7" s="231"/>
      <c r="O7" s="233" t="s">
        <v>437</v>
      </c>
      <c r="P7" s="233"/>
      <c r="Q7" t="s">
        <v>439</v>
      </c>
      <c r="R7" t="s">
        <v>528</v>
      </c>
    </row>
    <row r="8" spans="1:18" ht="15.75" thickTop="1" x14ac:dyDescent="0.25">
      <c r="A8" s="225"/>
      <c r="B8" s="225"/>
      <c r="C8" s="134">
        <v>0</v>
      </c>
      <c r="D8" s="135">
        <v>0.17</v>
      </c>
      <c r="E8" s="136">
        <v>0.04</v>
      </c>
      <c r="F8" s="234">
        <v>0.183</v>
      </c>
      <c r="G8" s="234"/>
      <c r="H8" s="234">
        <v>0.16</v>
      </c>
      <c r="I8" s="234"/>
      <c r="J8" s="135">
        <v>0.16</v>
      </c>
      <c r="K8" s="136">
        <v>0.16</v>
      </c>
      <c r="L8" s="136">
        <v>0.18</v>
      </c>
      <c r="M8" s="234">
        <v>0.16800000000000001</v>
      </c>
      <c r="N8" s="234"/>
      <c r="O8" s="235">
        <v>0.2</v>
      </c>
      <c r="P8" s="235"/>
      <c r="Q8" s="37">
        <f>+AVERAGE(M8:P8)</f>
        <v>0.184</v>
      </c>
      <c r="R8" s="37">
        <f>+Q8*$Q$6+D8*(1-$Q$6)</f>
        <v>0.182922</v>
      </c>
    </row>
    <row r="9" spans="1:18" x14ac:dyDescent="0.25">
      <c r="A9" s="219"/>
      <c r="B9" s="219"/>
      <c r="C9" s="137">
        <v>1</v>
      </c>
      <c r="D9" s="138">
        <v>0.08</v>
      </c>
      <c r="E9" s="139">
        <v>3.5000000000000003E-2</v>
      </c>
      <c r="F9" s="236">
        <v>0.11</v>
      </c>
      <c r="G9" s="236"/>
      <c r="H9" s="236">
        <v>0.108</v>
      </c>
      <c r="I9" s="236"/>
      <c r="J9" s="138">
        <v>0.14000000000000001</v>
      </c>
      <c r="K9" s="139">
        <v>0.15</v>
      </c>
      <c r="L9" s="139">
        <v>0.14000000000000001</v>
      </c>
      <c r="M9" s="236">
        <v>0.127</v>
      </c>
      <c r="N9" s="236"/>
      <c r="O9" s="237">
        <v>0.14099999999999999</v>
      </c>
      <c r="P9" s="237"/>
      <c r="Q9" s="37">
        <f t="shared" ref="Q9:Q25" si="0">+AVERAGE(M9:P9)</f>
        <v>0.13400000000000001</v>
      </c>
      <c r="R9" s="37">
        <f>+Q9*$Q$6+D9*(1-$Q$6)</f>
        <v>0.12984200000000001</v>
      </c>
    </row>
    <row r="10" spans="1:18" x14ac:dyDescent="0.25">
      <c r="A10" s="219"/>
      <c r="B10" s="219"/>
      <c r="C10" s="137">
        <v>2</v>
      </c>
      <c r="D10" s="138">
        <v>0.05</v>
      </c>
      <c r="E10" s="139">
        <v>1.4999999999999999E-2</v>
      </c>
      <c r="F10" s="236">
        <v>7.8E-2</v>
      </c>
      <c r="G10" s="236"/>
      <c r="H10" s="236">
        <v>7.6999999999999999E-2</v>
      </c>
      <c r="I10" s="236"/>
      <c r="J10" s="138">
        <v>0.12</v>
      </c>
      <c r="K10" s="139">
        <v>0.13</v>
      </c>
      <c r="L10" s="139">
        <v>0.12</v>
      </c>
      <c r="M10" s="236">
        <v>0.09</v>
      </c>
      <c r="N10" s="236"/>
      <c r="O10" s="237">
        <v>0.11</v>
      </c>
      <c r="P10" s="237"/>
      <c r="Q10" s="37">
        <f t="shared" si="0"/>
        <v>0.1</v>
      </c>
      <c r="R10" s="37">
        <f t="shared" ref="R10:R25" si="1">+Q10*$Q$6+D10*(1-$Q$6)</f>
        <v>9.6149999999999999E-2</v>
      </c>
    </row>
    <row r="11" spans="1:18" x14ac:dyDescent="0.25">
      <c r="A11" s="219"/>
      <c r="B11" s="219"/>
      <c r="C11" s="137">
        <v>3</v>
      </c>
      <c r="D11" s="138">
        <v>4.2999999999999997E-2</v>
      </c>
      <c r="E11" s="139">
        <v>1.2999999999999999E-2</v>
      </c>
      <c r="F11" s="236">
        <v>5.8999999999999997E-2</v>
      </c>
      <c r="G11" s="236"/>
      <c r="H11" s="236">
        <v>5.8000000000000003E-2</v>
      </c>
      <c r="I11" s="236"/>
      <c r="J11" s="138">
        <v>0.1</v>
      </c>
      <c r="K11" s="139">
        <v>0.1</v>
      </c>
      <c r="L11" s="139">
        <v>0.1</v>
      </c>
      <c r="M11" s="236">
        <v>7.2999999999999995E-2</v>
      </c>
      <c r="N11" s="236"/>
      <c r="O11" s="237">
        <v>8.8999999999999996E-2</v>
      </c>
      <c r="P11" s="237"/>
      <c r="Q11" s="37">
        <f t="shared" si="0"/>
        <v>8.0999999999999989E-2</v>
      </c>
      <c r="R11" s="37">
        <f t="shared" si="1"/>
        <v>7.8073999999999991E-2</v>
      </c>
    </row>
    <row r="12" spans="1:18" x14ac:dyDescent="0.25">
      <c r="A12" s="219"/>
      <c r="B12" s="219"/>
      <c r="C12" s="137">
        <v>4</v>
      </c>
      <c r="D12" s="138">
        <v>3.7999999999999999E-2</v>
      </c>
      <c r="E12" s="139">
        <v>1.2E-2</v>
      </c>
      <c r="F12" s="236">
        <v>4.9000000000000002E-2</v>
      </c>
      <c r="G12" s="236"/>
      <c r="H12" s="236">
        <v>0.05</v>
      </c>
      <c r="I12" s="236"/>
      <c r="J12" s="138">
        <v>8.5000000000000006E-2</v>
      </c>
      <c r="K12" s="139">
        <v>9.9000000000000005E-2</v>
      </c>
      <c r="L12" s="139">
        <v>0.1</v>
      </c>
      <c r="M12" s="236">
        <v>7.0000000000000007E-2</v>
      </c>
      <c r="N12" s="236"/>
      <c r="O12" s="237">
        <v>8.5000000000000006E-2</v>
      </c>
      <c r="P12" s="237"/>
      <c r="Q12" s="37">
        <f t="shared" si="0"/>
        <v>7.7500000000000013E-2</v>
      </c>
      <c r="R12" s="37">
        <f t="shared" si="1"/>
        <v>7.4458500000000011E-2</v>
      </c>
    </row>
    <row r="13" spans="1:18" x14ac:dyDescent="0.25">
      <c r="A13" s="219"/>
      <c r="B13" s="219"/>
      <c r="C13" s="137">
        <v>5</v>
      </c>
      <c r="D13" s="138">
        <v>3.1E-2</v>
      </c>
      <c r="E13" s="139">
        <v>1.0999999999999999E-2</v>
      </c>
      <c r="F13" s="236">
        <v>3.5999999999999997E-2</v>
      </c>
      <c r="G13" s="236"/>
      <c r="H13" s="236">
        <v>4.2999999999999997E-2</v>
      </c>
      <c r="I13" s="236"/>
      <c r="J13" s="138">
        <v>0.08</v>
      </c>
      <c r="K13" s="139">
        <v>8.4000000000000005E-2</v>
      </c>
      <c r="L13" s="140">
        <v>0.08</v>
      </c>
      <c r="M13" s="236">
        <v>4.8000000000000001E-2</v>
      </c>
      <c r="N13" s="236"/>
      <c r="O13" s="237">
        <v>6.7000000000000004E-2</v>
      </c>
      <c r="P13" s="237"/>
      <c r="Q13" s="37">
        <f t="shared" si="0"/>
        <v>5.7500000000000002E-2</v>
      </c>
      <c r="R13" s="37">
        <f t="shared" si="1"/>
        <v>5.5459500000000002E-2</v>
      </c>
    </row>
    <row r="14" spans="1:18" x14ac:dyDescent="0.25">
      <c r="A14" s="219"/>
      <c r="B14" s="219"/>
      <c r="C14" s="137">
        <v>6</v>
      </c>
      <c r="D14" s="138">
        <v>0.03</v>
      </c>
      <c r="E14" s="139">
        <v>0.01</v>
      </c>
      <c r="F14" s="236">
        <v>3.2000000000000001E-2</v>
      </c>
      <c r="G14" s="236"/>
      <c r="H14" s="236">
        <v>3.7999999999999999E-2</v>
      </c>
      <c r="I14" s="236"/>
      <c r="J14" s="138">
        <v>7.4999999999999997E-2</v>
      </c>
      <c r="K14" s="139">
        <v>6.4000000000000001E-2</v>
      </c>
      <c r="L14" s="140">
        <v>7.0000000000000007E-2</v>
      </c>
      <c r="M14" s="236">
        <v>4.2999999999999997E-2</v>
      </c>
      <c r="N14" s="236"/>
      <c r="O14" s="237">
        <v>5.6000000000000001E-2</v>
      </c>
      <c r="P14" s="237"/>
      <c r="Q14" s="37">
        <f t="shared" si="0"/>
        <v>4.9500000000000002E-2</v>
      </c>
      <c r="R14" s="37">
        <f t="shared" si="1"/>
        <v>4.7998500000000006E-2</v>
      </c>
    </row>
    <row r="15" spans="1:18" x14ac:dyDescent="0.25">
      <c r="A15" s="219"/>
      <c r="B15" s="219"/>
      <c r="C15" s="137">
        <v>7</v>
      </c>
      <c r="D15" s="138">
        <v>2.9000000000000001E-2</v>
      </c>
      <c r="E15" s="139">
        <v>8.9999999999999993E-3</v>
      </c>
      <c r="F15" s="236">
        <v>2.5999999999999999E-2</v>
      </c>
      <c r="G15" s="236"/>
      <c r="H15" s="236">
        <v>3.4000000000000002E-2</v>
      </c>
      <c r="I15" s="236"/>
      <c r="J15" s="138">
        <v>5.7000000000000002E-2</v>
      </c>
      <c r="K15" s="139">
        <v>5.7000000000000002E-2</v>
      </c>
      <c r="L15" s="140">
        <v>0.06</v>
      </c>
      <c r="M15" s="236">
        <v>4.2000000000000003E-2</v>
      </c>
      <c r="N15" s="236"/>
      <c r="O15" s="237">
        <v>0.05</v>
      </c>
      <c r="P15" s="237"/>
      <c r="Q15" s="37">
        <f t="shared" si="0"/>
        <v>4.5999999999999999E-2</v>
      </c>
      <c r="R15" s="37">
        <f t="shared" si="1"/>
        <v>4.4691000000000002E-2</v>
      </c>
    </row>
    <row r="16" spans="1:18" x14ac:dyDescent="0.25">
      <c r="A16" s="219"/>
      <c r="B16" s="219"/>
      <c r="C16" s="137">
        <v>8</v>
      </c>
      <c r="D16" s="138">
        <v>2.5000000000000001E-2</v>
      </c>
      <c r="E16" s="139">
        <v>8.0000000000000002E-3</v>
      </c>
      <c r="F16" s="236">
        <v>2.5999999999999999E-2</v>
      </c>
      <c r="G16" s="236"/>
      <c r="H16" s="236">
        <v>2.8000000000000001E-2</v>
      </c>
      <c r="I16" s="236"/>
      <c r="J16" s="138">
        <v>4.5999999999999999E-2</v>
      </c>
      <c r="K16" s="139">
        <v>4.7E-2</v>
      </c>
      <c r="L16" s="140">
        <v>0.06</v>
      </c>
      <c r="M16" s="236">
        <v>3.4000000000000002E-2</v>
      </c>
      <c r="N16" s="236"/>
      <c r="O16" s="237">
        <v>4.7E-2</v>
      </c>
      <c r="P16" s="237"/>
      <c r="Q16" s="37">
        <f t="shared" si="0"/>
        <v>4.0500000000000001E-2</v>
      </c>
      <c r="R16" s="37">
        <f t="shared" si="1"/>
        <v>3.9306500000000001E-2</v>
      </c>
    </row>
    <row r="17" spans="1:18" x14ac:dyDescent="0.25">
      <c r="A17" s="219"/>
      <c r="B17" s="219"/>
      <c r="C17" s="137">
        <v>9</v>
      </c>
      <c r="D17" s="138">
        <v>2.1999999999999999E-2</v>
      </c>
      <c r="E17" s="139">
        <v>7.0000000000000001E-3</v>
      </c>
      <c r="F17" s="236">
        <v>2.4E-2</v>
      </c>
      <c r="G17" s="236"/>
      <c r="H17" s="236">
        <v>2.5000000000000001E-2</v>
      </c>
      <c r="I17" s="236"/>
      <c r="J17" s="138">
        <v>0.04</v>
      </c>
      <c r="K17" s="139">
        <v>4.2000000000000003E-2</v>
      </c>
      <c r="L17" s="140">
        <v>0.06</v>
      </c>
      <c r="M17" s="236">
        <v>3.1E-2</v>
      </c>
      <c r="N17" s="236"/>
      <c r="O17" s="237">
        <v>4.4999999999999998E-2</v>
      </c>
      <c r="P17" s="237"/>
      <c r="Q17" s="37">
        <f t="shared" si="0"/>
        <v>3.7999999999999999E-2</v>
      </c>
      <c r="R17" s="37">
        <f t="shared" si="1"/>
        <v>3.6768000000000002E-2</v>
      </c>
    </row>
    <row r="18" spans="1:18" ht="30" x14ac:dyDescent="0.25">
      <c r="A18" s="238">
        <v>25</v>
      </c>
      <c r="B18" s="238"/>
      <c r="C18" s="141" t="s">
        <v>440</v>
      </c>
      <c r="D18" s="138">
        <v>0.02</v>
      </c>
      <c r="E18" s="139">
        <v>7.0000000000000001E-3</v>
      </c>
      <c r="F18" s="236">
        <v>1.2999999999999999E-2</v>
      </c>
      <c r="G18" s="236"/>
      <c r="H18" s="236">
        <v>2.1999999999999999E-2</v>
      </c>
      <c r="I18" s="236"/>
      <c r="J18" s="138">
        <v>0.04</v>
      </c>
      <c r="K18" s="139">
        <v>0.05</v>
      </c>
      <c r="L18" s="140">
        <v>0.06</v>
      </c>
      <c r="M18" s="236">
        <v>2.5000000000000001E-2</v>
      </c>
      <c r="N18" s="236"/>
      <c r="O18" s="237">
        <v>4.4999999999999998E-2</v>
      </c>
      <c r="P18" s="237"/>
      <c r="Q18" s="37">
        <f t="shared" si="0"/>
        <v>3.5000000000000003E-2</v>
      </c>
      <c r="R18" s="37">
        <f t="shared" si="1"/>
        <v>3.3845000000000007E-2</v>
      </c>
    </row>
    <row r="19" spans="1:18" x14ac:dyDescent="0.25">
      <c r="A19" s="238">
        <v>30</v>
      </c>
      <c r="B19" s="238"/>
      <c r="C19" s="76"/>
      <c r="D19" s="138">
        <v>1.7999999999999999E-2</v>
      </c>
      <c r="E19" s="139">
        <v>7.0000000000000001E-3</v>
      </c>
      <c r="F19" s="236">
        <v>1.2999999999999999E-2</v>
      </c>
      <c r="G19" s="236"/>
      <c r="H19" s="236">
        <v>1.9E-2</v>
      </c>
      <c r="I19" s="236"/>
      <c r="J19" s="138">
        <v>3.9E-2</v>
      </c>
      <c r="K19" s="139">
        <v>4.5999999999999999E-2</v>
      </c>
      <c r="L19" s="140">
        <v>5.0999999999999997E-2</v>
      </c>
      <c r="M19" s="236">
        <v>2.5000000000000001E-2</v>
      </c>
      <c r="N19" s="236"/>
      <c r="O19" s="237">
        <v>4.2999999999999997E-2</v>
      </c>
      <c r="P19" s="237"/>
      <c r="Q19" s="37">
        <f t="shared" si="0"/>
        <v>3.4000000000000002E-2</v>
      </c>
      <c r="R19" s="37">
        <f t="shared" si="1"/>
        <v>3.2768000000000005E-2</v>
      </c>
    </row>
    <row r="20" spans="1:18" x14ac:dyDescent="0.25">
      <c r="A20" s="238">
        <v>35</v>
      </c>
      <c r="B20" s="238"/>
      <c r="C20" s="76"/>
      <c r="D20" s="138">
        <v>1.6E-2</v>
      </c>
      <c r="E20" s="139">
        <v>7.0000000000000001E-3</v>
      </c>
      <c r="F20" s="236">
        <v>1.2999999999999999E-2</v>
      </c>
      <c r="G20" s="236"/>
      <c r="H20" s="236">
        <v>1.6E-2</v>
      </c>
      <c r="I20" s="236"/>
      <c r="J20" s="138">
        <v>3.5999999999999997E-2</v>
      </c>
      <c r="K20" s="139">
        <v>4.2000000000000003E-2</v>
      </c>
      <c r="L20" s="140">
        <v>4.2999999999999997E-2</v>
      </c>
      <c r="M20" s="236">
        <v>2.4E-2</v>
      </c>
      <c r="N20" s="236"/>
      <c r="O20" s="237">
        <v>3.5000000000000003E-2</v>
      </c>
      <c r="P20" s="237"/>
      <c r="Q20" s="37">
        <f t="shared" si="0"/>
        <v>2.9500000000000002E-2</v>
      </c>
      <c r="R20" s="37">
        <f t="shared" si="1"/>
        <v>2.8460500000000003E-2</v>
      </c>
    </row>
    <row r="21" spans="1:18" x14ac:dyDescent="0.25">
      <c r="A21" s="238">
        <v>40</v>
      </c>
      <c r="B21" s="238"/>
      <c r="C21" s="76"/>
      <c r="D21" s="138">
        <v>1.2999999999999999E-2</v>
      </c>
      <c r="E21" s="139">
        <v>6.0000000000000001E-3</v>
      </c>
      <c r="F21" s="236">
        <v>1.2999999999999999E-2</v>
      </c>
      <c r="G21" s="236"/>
      <c r="H21" s="236">
        <v>1.2999999999999999E-2</v>
      </c>
      <c r="I21" s="236"/>
      <c r="J21" s="138">
        <v>3.1E-2</v>
      </c>
      <c r="K21" s="139">
        <v>3.4000000000000002E-2</v>
      </c>
      <c r="L21" s="140">
        <v>4.1000000000000002E-2</v>
      </c>
      <c r="M21" s="236">
        <v>2.1000000000000001E-2</v>
      </c>
      <c r="N21" s="236"/>
      <c r="O21" s="237">
        <v>2.7E-2</v>
      </c>
      <c r="P21" s="237"/>
      <c r="Q21" s="37">
        <f t="shared" si="0"/>
        <v>2.4E-2</v>
      </c>
      <c r="R21" s="37">
        <f t="shared" si="1"/>
        <v>2.3153E-2</v>
      </c>
    </row>
    <row r="22" spans="1:18" x14ac:dyDescent="0.25">
      <c r="A22" s="238">
        <v>45</v>
      </c>
      <c r="B22" s="238"/>
      <c r="C22" s="76"/>
      <c r="D22" s="138">
        <v>1.0999999999999999E-2</v>
      </c>
      <c r="E22" s="139">
        <v>6.0000000000000001E-3</v>
      </c>
      <c r="F22" s="236">
        <v>1.2999999999999999E-2</v>
      </c>
      <c r="G22" s="236"/>
      <c r="H22" s="236">
        <v>1.0999999999999999E-2</v>
      </c>
      <c r="I22" s="236"/>
      <c r="J22" s="138">
        <v>2.3E-2</v>
      </c>
      <c r="K22" s="139">
        <v>2.5999999999999999E-2</v>
      </c>
      <c r="L22" s="140">
        <v>3.2000000000000001E-2</v>
      </c>
      <c r="M22" s="236">
        <v>1.7999999999999999E-2</v>
      </c>
      <c r="N22" s="236"/>
      <c r="O22" s="237">
        <v>2.1999999999999999E-2</v>
      </c>
      <c r="P22" s="237"/>
      <c r="Q22" s="37">
        <f t="shared" si="0"/>
        <v>1.9999999999999997E-2</v>
      </c>
      <c r="R22" s="37">
        <f t="shared" si="1"/>
        <v>1.9306999999999998E-2</v>
      </c>
    </row>
    <row r="23" spans="1:18" x14ac:dyDescent="0.25">
      <c r="A23" s="238">
        <v>50</v>
      </c>
      <c r="B23" s="238"/>
      <c r="C23" s="76"/>
      <c r="D23" s="138">
        <v>0.01</v>
      </c>
      <c r="E23" s="139">
        <v>5.0000000000000001E-3</v>
      </c>
      <c r="F23" s="236">
        <v>1.2999999999999999E-2</v>
      </c>
      <c r="G23" s="236"/>
      <c r="H23" s="236">
        <v>0.01</v>
      </c>
      <c r="I23" s="236"/>
      <c r="J23" s="138">
        <v>1.9E-2</v>
      </c>
      <c r="K23" s="139">
        <v>2.1000000000000001E-2</v>
      </c>
      <c r="L23" s="140">
        <v>2.5000000000000001E-2</v>
      </c>
      <c r="M23" s="236">
        <v>1.4999999999999999E-2</v>
      </c>
      <c r="N23" s="236"/>
      <c r="O23" s="237">
        <v>1.9E-2</v>
      </c>
      <c r="P23" s="237"/>
      <c r="Q23" s="37">
        <f t="shared" si="0"/>
        <v>1.7000000000000001E-2</v>
      </c>
      <c r="R23" s="37">
        <f t="shared" si="1"/>
        <v>1.6461000000000003E-2</v>
      </c>
    </row>
    <row r="24" spans="1:18" x14ac:dyDescent="0.25">
      <c r="A24" s="238">
        <v>55</v>
      </c>
      <c r="B24" s="238"/>
      <c r="C24" s="76"/>
      <c r="D24" s="138">
        <v>0.01</v>
      </c>
      <c r="E24" s="139">
        <v>5.0000000000000001E-3</v>
      </c>
      <c r="F24" s="236">
        <v>1.2999999999999999E-2</v>
      </c>
      <c r="G24" s="236"/>
      <c r="H24" s="236">
        <v>0.01</v>
      </c>
      <c r="I24" s="236"/>
      <c r="J24" s="138">
        <v>1.7999999999999999E-2</v>
      </c>
      <c r="K24" s="139">
        <v>0.02</v>
      </c>
      <c r="L24" s="140">
        <v>2.4E-2</v>
      </c>
      <c r="M24" s="236">
        <v>1.4999999999999999E-2</v>
      </c>
      <c r="N24" s="236"/>
      <c r="O24" s="237">
        <v>1.7999999999999999E-2</v>
      </c>
      <c r="P24" s="237"/>
      <c r="Q24" s="37">
        <f t="shared" si="0"/>
        <v>1.6500000000000001E-2</v>
      </c>
      <c r="R24" s="37">
        <f t="shared" si="1"/>
        <v>1.59995E-2</v>
      </c>
    </row>
    <row r="25" spans="1:18" ht="15.75" thickBot="1" x14ac:dyDescent="0.3">
      <c r="A25" s="239">
        <v>60</v>
      </c>
      <c r="B25" s="239"/>
      <c r="C25" s="100"/>
      <c r="D25" s="142">
        <v>0.01</v>
      </c>
      <c r="E25" s="143">
        <v>5.0000000000000001E-3</v>
      </c>
      <c r="F25" s="240">
        <v>1.2999999999999999E-2</v>
      </c>
      <c r="G25" s="240"/>
      <c r="H25" s="240">
        <v>0.01</v>
      </c>
      <c r="I25" s="240"/>
      <c r="J25" s="142">
        <v>1.7999999999999999E-2</v>
      </c>
      <c r="K25" s="143">
        <v>0.02</v>
      </c>
      <c r="L25" s="144">
        <v>2.4E-2</v>
      </c>
      <c r="M25" s="240">
        <v>1.4999999999999999E-2</v>
      </c>
      <c r="N25" s="240"/>
      <c r="O25" s="241">
        <v>1.7999999999999999E-2</v>
      </c>
      <c r="P25" s="241"/>
      <c r="Q25" s="37">
        <f t="shared" si="0"/>
        <v>1.6500000000000001E-2</v>
      </c>
      <c r="R25" s="37">
        <f t="shared" si="1"/>
        <v>1.59995E-2</v>
      </c>
    </row>
    <row r="26" spans="1:18" ht="15.75" thickTop="1" x14ac:dyDescent="0.25">
      <c r="B26" s="38"/>
      <c r="C26" s="38"/>
      <c r="D26" s="38"/>
      <c r="E26" s="38"/>
      <c r="F26" s="38"/>
      <c r="G26" s="38"/>
      <c r="H26" s="38"/>
      <c r="I26" s="38"/>
      <c r="J26" s="38"/>
      <c r="K26" s="38"/>
    </row>
    <row r="27" spans="1:18" x14ac:dyDescent="0.25">
      <c r="B27" s="38"/>
      <c r="C27" s="38"/>
      <c r="D27" s="38"/>
      <c r="E27" s="38"/>
      <c r="F27" s="38"/>
      <c r="G27" s="38"/>
      <c r="H27" s="38"/>
      <c r="I27" s="38"/>
      <c r="J27" s="38"/>
      <c r="K27" s="38"/>
    </row>
    <row r="31" spans="1:18" x14ac:dyDescent="0.25">
      <c r="B31" s="38"/>
      <c r="C31" s="38"/>
      <c r="D31" s="38"/>
      <c r="E31" s="38"/>
      <c r="F31" s="38"/>
      <c r="G31" s="38"/>
      <c r="H31" s="38"/>
      <c r="I31" s="38"/>
      <c r="J31" s="38"/>
      <c r="K31" s="38"/>
    </row>
    <row r="32" spans="1:18" x14ac:dyDescent="0.25">
      <c r="B32" s="38"/>
      <c r="C32" s="38"/>
      <c r="D32" s="38"/>
      <c r="E32" s="38"/>
      <c r="F32" s="38"/>
      <c r="G32" s="38"/>
      <c r="H32" s="38"/>
      <c r="I32" s="38"/>
      <c r="J32" s="38"/>
      <c r="K32" s="38"/>
    </row>
    <row r="33" spans="2:11" x14ac:dyDescent="0.25">
      <c r="B33" s="38"/>
      <c r="C33" s="38"/>
      <c r="D33" s="38"/>
      <c r="E33" s="38"/>
      <c r="F33" s="38"/>
      <c r="G33" s="38"/>
      <c r="H33" s="38"/>
      <c r="I33" s="38"/>
      <c r="J33" s="38"/>
      <c r="K33" s="38"/>
    </row>
    <row r="34" spans="2:11" x14ac:dyDescent="0.25">
      <c r="B34" s="38"/>
      <c r="C34" s="38"/>
      <c r="D34" s="38"/>
      <c r="E34" s="38"/>
      <c r="F34" s="38"/>
      <c r="G34" s="38"/>
      <c r="H34" s="38"/>
      <c r="I34" s="38"/>
      <c r="J34" s="38"/>
      <c r="K34" s="38"/>
    </row>
    <row r="35" spans="2:11" x14ac:dyDescent="0.25">
      <c r="B35" s="38"/>
      <c r="C35" s="38"/>
      <c r="D35" s="38"/>
      <c r="E35" s="38"/>
      <c r="F35" s="38"/>
      <c r="G35" s="38"/>
      <c r="H35" s="38"/>
      <c r="I35" s="38"/>
      <c r="J35" s="38"/>
      <c r="K35" s="38"/>
    </row>
    <row r="36" spans="2:11" x14ac:dyDescent="0.25">
      <c r="B36" s="38"/>
      <c r="C36" s="38"/>
      <c r="D36" s="38"/>
      <c r="E36" s="38"/>
      <c r="F36" s="38"/>
      <c r="G36" s="38"/>
      <c r="H36" s="38"/>
      <c r="I36" s="38"/>
      <c r="J36" s="38"/>
      <c r="K36" s="38"/>
    </row>
    <row r="37" spans="2:11" x14ac:dyDescent="0.25">
      <c r="B37" s="38"/>
      <c r="C37" s="38"/>
      <c r="D37" s="38"/>
      <c r="E37" s="38"/>
      <c r="F37" s="38"/>
      <c r="G37" s="38"/>
      <c r="H37" s="38"/>
      <c r="I37" s="38"/>
      <c r="J37" s="38"/>
      <c r="K37" s="38"/>
    </row>
    <row r="38" spans="2:11" x14ac:dyDescent="0.25">
      <c r="B38" s="38"/>
      <c r="C38" s="38"/>
      <c r="D38" s="38"/>
      <c r="E38" s="38"/>
      <c r="F38" s="38"/>
      <c r="G38" s="38"/>
      <c r="H38" s="38"/>
      <c r="I38" s="38"/>
      <c r="J38" s="38"/>
      <c r="K38" s="38"/>
    </row>
    <row r="39" spans="2:11" x14ac:dyDescent="0.25">
      <c r="B39" s="38"/>
      <c r="C39" s="38"/>
      <c r="D39" s="38"/>
      <c r="E39" s="38"/>
      <c r="F39" s="38"/>
      <c r="G39" s="38"/>
      <c r="H39" s="38"/>
      <c r="I39" s="38"/>
      <c r="J39" s="38"/>
      <c r="K39" s="38"/>
    </row>
    <row r="40" spans="2:11" x14ac:dyDescent="0.25">
      <c r="B40" s="38"/>
      <c r="C40" s="38"/>
      <c r="D40" s="38"/>
      <c r="E40" s="38"/>
      <c r="F40" s="38"/>
      <c r="G40" s="38"/>
      <c r="H40" s="38"/>
      <c r="I40" s="38"/>
      <c r="J40" s="38"/>
      <c r="K40" s="38"/>
    </row>
    <row r="41" spans="2:11" x14ac:dyDescent="0.25">
      <c r="B41" s="38"/>
      <c r="C41" s="38"/>
      <c r="D41" s="38"/>
      <c r="E41" s="38"/>
      <c r="F41" s="38"/>
      <c r="G41" s="38"/>
      <c r="H41" s="38"/>
      <c r="I41" s="38"/>
      <c r="J41" s="38"/>
      <c r="K41" s="38"/>
    </row>
    <row r="43" spans="2:11" x14ac:dyDescent="0.25">
      <c r="B43" s="7"/>
    </row>
  </sheetData>
  <mergeCells count="110">
    <mergeCell ref="A25:B25"/>
    <mergeCell ref="F25:G25"/>
    <mergeCell ref="H25:I25"/>
    <mergeCell ref="M25:N25"/>
    <mergeCell ref="O25:P25"/>
    <mergeCell ref="A23:B23"/>
    <mergeCell ref="F23:G23"/>
    <mergeCell ref="H23:I23"/>
    <mergeCell ref="M23:N23"/>
    <mergeCell ref="O23:P23"/>
    <mergeCell ref="A24:B24"/>
    <mergeCell ref="F24:G24"/>
    <mergeCell ref="H24:I24"/>
    <mergeCell ref="M24:N24"/>
    <mergeCell ref="O24:P24"/>
    <mergeCell ref="A21:B21"/>
    <mergeCell ref="F21:G21"/>
    <mergeCell ref="H21:I21"/>
    <mergeCell ref="M21:N21"/>
    <mergeCell ref="O21:P21"/>
    <mergeCell ref="A22:B22"/>
    <mergeCell ref="F22:G22"/>
    <mergeCell ref="H22:I22"/>
    <mergeCell ref="M22:N22"/>
    <mergeCell ref="O22:P22"/>
    <mergeCell ref="A19:B19"/>
    <mergeCell ref="F19:G19"/>
    <mergeCell ref="H19:I19"/>
    <mergeCell ref="M19:N19"/>
    <mergeCell ref="O19:P19"/>
    <mergeCell ref="A20:B20"/>
    <mergeCell ref="F20:G20"/>
    <mergeCell ref="H20:I20"/>
    <mergeCell ref="M20:N20"/>
    <mergeCell ref="O20:P20"/>
    <mergeCell ref="A17:B17"/>
    <mergeCell ref="F17:G17"/>
    <mergeCell ref="H17:I17"/>
    <mergeCell ref="M17:N17"/>
    <mergeCell ref="O17:P17"/>
    <mergeCell ref="A18:B18"/>
    <mergeCell ref="F18:G18"/>
    <mergeCell ref="H18:I18"/>
    <mergeCell ref="M18:N18"/>
    <mergeCell ref="O18:P18"/>
    <mergeCell ref="A15:B15"/>
    <mergeCell ref="F15:G15"/>
    <mergeCell ref="H15:I15"/>
    <mergeCell ref="M15:N15"/>
    <mergeCell ref="O15:P15"/>
    <mergeCell ref="A16:B16"/>
    <mergeCell ref="F16:G16"/>
    <mergeCell ref="H16:I16"/>
    <mergeCell ref="M16:N16"/>
    <mergeCell ref="O16:P16"/>
    <mergeCell ref="A13:B13"/>
    <mergeCell ref="F13:G13"/>
    <mergeCell ref="H13:I13"/>
    <mergeCell ref="M13:N13"/>
    <mergeCell ref="O13:P13"/>
    <mergeCell ref="A14:B14"/>
    <mergeCell ref="F14:G14"/>
    <mergeCell ref="H14:I14"/>
    <mergeCell ref="M14:N14"/>
    <mergeCell ref="O14:P14"/>
    <mergeCell ref="A11:B11"/>
    <mergeCell ref="F11:G11"/>
    <mergeCell ref="H11:I11"/>
    <mergeCell ref="M11:N11"/>
    <mergeCell ref="O11:P11"/>
    <mergeCell ref="A12:B12"/>
    <mergeCell ref="F12:G12"/>
    <mergeCell ref="H12:I12"/>
    <mergeCell ref="M12:N12"/>
    <mergeCell ref="O12:P12"/>
    <mergeCell ref="A9:B9"/>
    <mergeCell ref="F9:G9"/>
    <mergeCell ref="H9:I9"/>
    <mergeCell ref="M9:N9"/>
    <mergeCell ref="O9:P9"/>
    <mergeCell ref="A10:B10"/>
    <mergeCell ref="F10:G10"/>
    <mergeCell ref="H10:I10"/>
    <mergeCell ref="M10:N10"/>
    <mergeCell ref="O10:P10"/>
    <mergeCell ref="A7:B7"/>
    <mergeCell ref="F7:G7"/>
    <mergeCell ref="H7:I7"/>
    <mergeCell ref="M7:N7"/>
    <mergeCell ref="O7:P7"/>
    <mergeCell ref="A8:B8"/>
    <mergeCell ref="F8:G8"/>
    <mergeCell ref="H8:I8"/>
    <mergeCell ref="M8:N8"/>
    <mergeCell ref="O8:P8"/>
    <mergeCell ref="A5:B5"/>
    <mergeCell ref="F5:I5"/>
    <mergeCell ref="J5:K5"/>
    <mergeCell ref="M5:P5"/>
    <mergeCell ref="A6:B6"/>
    <mergeCell ref="F6:I6"/>
    <mergeCell ref="J6:K6"/>
    <mergeCell ref="M6:P6"/>
    <mergeCell ref="A3:B3"/>
    <mergeCell ref="D3:P3"/>
    <mergeCell ref="A4:B4"/>
    <mergeCell ref="D4:E4"/>
    <mergeCell ref="F4:I4"/>
    <mergeCell ref="J4:K4"/>
    <mergeCell ref="M4:P4"/>
  </mergeCells>
  <hyperlinks>
    <hyperlink ref="A1" location="TOC!A1" display="TOC" xr:uid="{00000000-0004-0000-16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sheetPr>
  <dimension ref="A1:C34"/>
  <sheetViews>
    <sheetView workbookViewId="0">
      <selection activeCell="K21" sqref="K21"/>
    </sheetView>
  </sheetViews>
  <sheetFormatPr defaultRowHeight="15" x14ac:dyDescent="0.25"/>
  <sheetData>
    <row r="1" spans="1:3" x14ac:dyDescent="0.25">
      <c r="A1" s="1" t="s">
        <v>0</v>
      </c>
    </row>
    <row r="2" spans="1:3" x14ac:dyDescent="0.25">
      <c r="A2" s="14" t="s">
        <v>35</v>
      </c>
      <c r="B2" s="15" t="s">
        <v>36</v>
      </c>
      <c r="C2" t="s">
        <v>319</v>
      </c>
    </row>
    <row r="3" spans="1:3" x14ac:dyDescent="0.25">
      <c r="A3" s="14" t="s">
        <v>37</v>
      </c>
      <c r="B3" s="15" t="s">
        <v>533</v>
      </c>
      <c r="C3" t="s">
        <v>276</v>
      </c>
    </row>
    <row r="7" spans="1:3" x14ac:dyDescent="0.25">
      <c r="B7" s="45" t="s">
        <v>307</v>
      </c>
      <c r="C7" s="45" t="s">
        <v>275</v>
      </c>
    </row>
    <row r="8" spans="1:3" x14ac:dyDescent="0.25">
      <c r="B8">
        <v>50</v>
      </c>
      <c r="C8" s="205">
        <v>4.6199999999999974E-3</v>
      </c>
    </row>
    <row r="9" spans="1:3" x14ac:dyDescent="0.25">
      <c r="B9">
        <v>51</v>
      </c>
      <c r="C9" s="205">
        <v>5.3899999999999972E-3</v>
      </c>
    </row>
    <row r="10" spans="1:3" x14ac:dyDescent="0.25">
      <c r="B10">
        <v>52</v>
      </c>
      <c r="C10" s="205">
        <v>6.9299999999999961E-3</v>
      </c>
    </row>
    <row r="11" spans="1:3" x14ac:dyDescent="0.25">
      <c r="B11">
        <v>53</v>
      </c>
      <c r="C11" s="205">
        <v>1.770999999999999E-2</v>
      </c>
    </row>
    <row r="12" spans="1:3" x14ac:dyDescent="0.25">
      <c r="B12">
        <v>54</v>
      </c>
      <c r="C12" s="205">
        <v>1.4629999999999992E-2</v>
      </c>
    </row>
    <row r="13" spans="1:3" x14ac:dyDescent="0.25">
      <c r="B13">
        <v>55</v>
      </c>
      <c r="C13" s="205">
        <v>1.4629999999999992E-2</v>
      </c>
    </row>
    <row r="14" spans="1:3" x14ac:dyDescent="0.25">
      <c r="B14">
        <v>56</v>
      </c>
      <c r="C14" s="205">
        <v>1.4629999999999992E-2</v>
      </c>
    </row>
    <row r="15" spans="1:3" x14ac:dyDescent="0.25">
      <c r="B15">
        <v>57</v>
      </c>
      <c r="C15" s="205">
        <v>0.16692499999999999</v>
      </c>
    </row>
    <row r="16" spans="1:3" x14ac:dyDescent="0.25">
      <c r="B16">
        <v>58</v>
      </c>
      <c r="C16" s="205">
        <v>0.16615499999999997</v>
      </c>
    </row>
    <row r="17" spans="2:3" x14ac:dyDescent="0.25">
      <c r="B17">
        <v>59</v>
      </c>
      <c r="C17" s="205">
        <v>0.16461499999999998</v>
      </c>
    </row>
    <row r="18" spans="2:3" x14ac:dyDescent="0.25">
      <c r="B18">
        <v>60</v>
      </c>
      <c r="C18" s="205">
        <v>0.16769499999999998</v>
      </c>
    </row>
    <row r="19" spans="2:3" x14ac:dyDescent="0.25">
      <c r="B19">
        <v>61</v>
      </c>
      <c r="C19" s="205">
        <v>0.16769499999999998</v>
      </c>
    </row>
    <row r="20" spans="2:3" x14ac:dyDescent="0.25">
      <c r="B20">
        <v>62</v>
      </c>
      <c r="C20" s="205">
        <v>0.24768999999999999</v>
      </c>
    </row>
    <row r="21" spans="2:3" x14ac:dyDescent="0.25">
      <c r="B21">
        <v>63</v>
      </c>
      <c r="C21" s="205">
        <v>0.27384500000000001</v>
      </c>
    </row>
    <row r="22" spans="2:3" x14ac:dyDescent="0.25">
      <c r="B22">
        <v>64</v>
      </c>
      <c r="C22" s="205">
        <v>0.24384</v>
      </c>
    </row>
    <row r="23" spans="2:3" x14ac:dyDescent="0.25">
      <c r="B23">
        <v>65</v>
      </c>
      <c r="C23" s="205">
        <v>0.26769500000000002</v>
      </c>
    </row>
    <row r="24" spans="2:3" x14ac:dyDescent="0.25">
      <c r="B24">
        <v>66</v>
      </c>
      <c r="C24" s="205">
        <v>0.31461</v>
      </c>
    </row>
    <row r="25" spans="2:3" x14ac:dyDescent="0.25">
      <c r="B25">
        <v>67</v>
      </c>
      <c r="C25" s="205">
        <v>0.26308000000000004</v>
      </c>
    </row>
    <row r="26" spans="2:3" x14ac:dyDescent="0.25">
      <c r="B26">
        <v>68</v>
      </c>
      <c r="C26" s="205">
        <v>0.212315</v>
      </c>
    </row>
    <row r="27" spans="2:3" x14ac:dyDescent="0.25">
      <c r="B27">
        <v>69</v>
      </c>
      <c r="C27" s="205">
        <v>0.20308499999999999</v>
      </c>
    </row>
    <row r="28" spans="2:3" x14ac:dyDescent="0.25">
      <c r="B28">
        <v>70</v>
      </c>
      <c r="C28" s="205">
        <v>0.25698499999999996</v>
      </c>
    </row>
    <row r="29" spans="2:3" x14ac:dyDescent="0.25">
      <c r="B29">
        <v>71</v>
      </c>
      <c r="C29" s="205">
        <v>0.25698499999999996</v>
      </c>
    </row>
    <row r="30" spans="2:3" x14ac:dyDescent="0.25">
      <c r="B30">
        <v>72</v>
      </c>
      <c r="C30" s="205">
        <v>0.25698499999999996</v>
      </c>
    </row>
    <row r="31" spans="2:3" x14ac:dyDescent="0.25">
      <c r="B31">
        <v>73</v>
      </c>
      <c r="C31" s="205">
        <v>0.25698499999999996</v>
      </c>
    </row>
    <row r="32" spans="2:3" x14ac:dyDescent="0.25">
      <c r="B32">
        <v>74</v>
      </c>
      <c r="C32" s="205">
        <v>0.25698499999999996</v>
      </c>
    </row>
    <row r="33" spans="2:3" x14ac:dyDescent="0.25">
      <c r="B33">
        <v>75</v>
      </c>
      <c r="C33" s="205">
        <v>1</v>
      </c>
    </row>
    <row r="34" spans="2:3" x14ac:dyDescent="0.25">
      <c r="C34" s="36"/>
    </row>
  </sheetData>
  <hyperlinks>
    <hyperlink ref="A1" location="TOC!A1" display="TOC" xr:uid="{00000000-0004-0000-17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tint="0.59999389629810485"/>
  </sheetPr>
  <dimension ref="A1:C34"/>
  <sheetViews>
    <sheetView workbookViewId="0">
      <selection activeCell="F35" sqref="F35"/>
    </sheetView>
  </sheetViews>
  <sheetFormatPr defaultRowHeight="15" x14ac:dyDescent="0.25"/>
  <cols>
    <col min="3" max="3" width="19.42578125" customWidth="1"/>
  </cols>
  <sheetData>
    <row r="1" spans="1:3" x14ac:dyDescent="0.25">
      <c r="A1" s="1" t="s">
        <v>0</v>
      </c>
    </row>
    <row r="2" spans="1:3" x14ac:dyDescent="0.25">
      <c r="A2" s="14" t="s">
        <v>35</v>
      </c>
      <c r="B2" s="15" t="s">
        <v>36</v>
      </c>
      <c r="C2" t="s">
        <v>322</v>
      </c>
    </row>
    <row r="3" spans="1:3" x14ac:dyDescent="0.25">
      <c r="A3" s="14" t="s">
        <v>37</v>
      </c>
      <c r="B3" s="15" t="s">
        <v>320</v>
      </c>
      <c r="C3" t="s">
        <v>276</v>
      </c>
    </row>
    <row r="4" spans="1:3" x14ac:dyDescent="0.25">
      <c r="A4" s="15" t="s">
        <v>321</v>
      </c>
    </row>
    <row r="7" spans="1:3" x14ac:dyDescent="0.25">
      <c r="B7" t="s">
        <v>305</v>
      </c>
      <c r="C7" t="s">
        <v>318</v>
      </c>
    </row>
    <row r="8" spans="1:3" x14ac:dyDescent="0.25">
      <c r="B8">
        <v>0</v>
      </c>
      <c r="C8" s="36"/>
    </row>
    <row r="9" spans="1:3" x14ac:dyDescent="0.25">
      <c r="B9">
        <v>1</v>
      </c>
      <c r="C9" s="36"/>
    </row>
    <row r="10" spans="1:3" x14ac:dyDescent="0.25">
      <c r="B10">
        <v>2</v>
      </c>
      <c r="C10" s="36"/>
    </row>
    <row r="11" spans="1:3" x14ac:dyDescent="0.25">
      <c r="B11">
        <v>3</v>
      </c>
      <c r="C11" s="36"/>
    </row>
    <row r="12" spans="1:3" x14ac:dyDescent="0.25">
      <c r="B12">
        <v>4</v>
      </c>
      <c r="C12" s="36"/>
    </row>
    <row r="13" spans="1:3" x14ac:dyDescent="0.25">
      <c r="B13">
        <v>5</v>
      </c>
      <c r="C13" s="36"/>
    </row>
    <row r="14" spans="1:3" x14ac:dyDescent="0.25">
      <c r="B14">
        <v>6</v>
      </c>
      <c r="C14" s="36"/>
    </row>
    <row r="15" spans="1:3" x14ac:dyDescent="0.25">
      <c r="B15">
        <v>7</v>
      </c>
      <c r="C15" s="36"/>
    </row>
    <row r="16" spans="1:3" x14ac:dyDescent="0.25">
      <c r="B16">
        <v>8</v>
      </c>
      <c r="C16" s="36"/>
    </row>
    <row r="17" spans="2:3" x14ac:dyDescent="0.25">
      <c r="B17">
        <v>9</v>
      </c>
      <c r="C17" s="36"/>
    </row>
    <row r="18" spans="2:3" x14ac:dyDescent="0.25">
      <c r="C18" s="36"/>
    </row>
    <row r="19" spans="2:3" x14ac:dyDescent="0.25">
      <c r="C19" s="36"/>
    </row>
    <row r="20" spans="2:3" x14ac:dyDescent="0.25">
      <c r="C20" s="36"/>
    </row>
    <row r="21" spans="2:3" x14ac:dyDescent="0.25">
      <c r="C21" s="36"/>
    </row>
    <row r="22" spans="2:3" x14ac:dyDescent="0.25">
      <c r="C22" s="36"/>
    </row>
    <row r="23" spans="2:3" x14ac:dyDescent="0.25">
      <c r="C23" s="36"/>
    </row>
    <row r="24" spans="2:3" x14ac:dyDescent="0.25">
      <c r="C24" s="36"/>
    </row>
    <row r="25" spans="2:3" x14ac:dyDescent="0.25">
      <c r="C25" s="36"/>
    </row>
    <row r="26" spans="2:3" x14ac:dyDescent="0.25">
      <c r="C26" s="36"/>
    </row>
    <row r="27" spans="2:3" x14ac:dyDescent="0.25">
      <c r="C27" s="36"/>
    </row>
    <row r="28" spans="2:3" x14ac:dyDescent="0.25">
      <c r="C28" s="36"/>
    </row>
    <row r="29" spans="2:3" x14ac:dyDescent="0.25">
      <c r="C29" s="36"/>
    </row>
    <row r="30" spans="2:3" x14ac:dyDescent="0.25">
      <c r="C30" s="36"/>
    </row>
    <row r="31" spans="2:3" x14ac:dyDescent="0.25">
      <c r="C31" s="36"/>
    </row>
    <row r="32" spans="2:3" x14ac:dyDescent="0.25">
      <c r="C32" s="36"/>
    </row>
    <row r="33" spans="3:3" x14ac:dyDescent="0.25">
      <c r="C33" s="36"/>
    </row>
    <row r="34" spans="3:3" x14ac:dyDescent="0.25">
      <c r="C34" s="36"/>
    </row>
  </sheetData>
  <hyperlinks>
    <hyperlink ref="A1" location="TOC!A1" display="TOC" xr:uid="{00000000-0004-0000-18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Q33"/>
  <sheetViews>
    <sheetView workbookViewId="0">
      <selection activeCell="C3" sqref="C3"/>
    </sheetView>
  </sheetViews>
  <sheetFormatPr defaultRowHeight="15" x14ac:dyDescent="0.25"/>
  <sheetData>
    <row r="1" spans="1:17" x14ac:dyDescent="0.25">
      <c r="A1" s="1" t="s">
        <v>0</v>
      </c>
    </row>
    <row r="2" spans="1:17" x14ac:dyDescent="0.25">
      <c r="A2" s="14" t="s">
        <v>35</v>
      </c>
      <c r="B2" s="15" t="s">
        <v>313</v>
      </c>
      <c r="C2" t="s">
        <v>316</v>
      </c>
    </row>
    <row r="3" spans="1:17" x14ac:dyDescent="0.25">
      <c r="A3" s="14" t="s">
        <v>37</v>
      </c>
      <c r="B3" s="15" t="s">
        <v>312</v>
      </c>
      <c r="C3" t="s">
        <v>276</v>
      </c>
    </row>
    <row r="5" spans="1:17" x14ac:dyDescent="0.25">
      <c r="C5" s="13"/>
      <c r="D5" s="13"/>
      <c r="E5" s="16"/>
      <c r="F5" s="13"/>
      <c r="G5" s="21" t="s">
        <v>314</v>
      </c>
      <c r="H5" s="13"/>
      <c r="I5" s="13"/>
      <c r="J5" s="13"/>
      <c r="K5" s="13"/>
      <c r="L5" s="13"/>
      <c r="M5" s="13"/>
      <c r="N5" s="13"/>
      <c r="O5" s="13"/>
      <c r="P5" s="13"/>
      <c r="Q5" s="13"/>
    </row>
    <row r="6" spans="1:17" x14ac:dyDescent="0.25">
      <c r="D6" s="10"/>
      <c r="E6" s="10"/>
      <c r="F6" s="33" t="s">
        <v>311</v>
      </c>
      <c r="G6" t="s">
        <v>105</v>
      </c>
      <c r="H6" t="s">
        <v>246</v>
      </c>
      <c r="I6" t="s">
        <v>106</v>
      </c>
      <c r="J6" t="s">
        <v>107</v>
      </c>
      <c r="K6" t="s">
        <v>108</v>
      </c>
      <c r="L6" t="s">
        <v>109</v>
      </c>
      <c r="M6" t="s">
        <v>110</v>
      </c>
      <c r="N6" t="s">
        <v>111</v>
      </c>
      <c r="O6" t="s">
        <v>112</v>
      </c>
      <c r="P6" t="s">
        <v>113</v>
      </c>
      <c r="Q6" t="s">
        <v>114</v>
      </c>
    </row>
    <row r="7" spans="1:17" x14ac:dyDescent="0.25">
      <c r="D7" s="10"/>
      <c r="E7" s="10"/>
      <c r="F7" s="33" t="s">
        <v>244</v>
      </c>
      <c r="G7" t="s">
        <v>245</v>
      </c>
      <c r="H7" t="s">
        <v>247</v>
      </c>
      <c r="I7" t="s">
        <v>248</v>
      </c>
      <c r="J7" t="s">
        <v>249</v>
      </c>
      <c r="K7" t="s">
        <v>250</v>
      </c>
      <c r="L7" t="s">
        <v>251</v>
      </c>
      <c r="M7" t="s">
        <v>252</v>
      </c>
      <c r="N7" t="s">
        <v>253</v>
      </c>
      <c r="O7" t="s">
        <v>254</v>
      </c>
      <c r="P7" t="s">
        <v>255</v>
      </c>
      <c r="Q7" t="s">
        <v>256</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104</v>
      </c>
      <c r="D9" s="33" t="s">
        <v>41</v>
      </c>
      <c r="E9" s="10"/>
      <c r="F9" s="10"/>
      <c r="H9" s="10"/>
    </row>
    <row r="10" spans="1:17" x14ac:dyDescent="0.25">
      <c r="C10" t="s">
        <v>115</v>
      </c>
      <c r="D10" s="33" t="s">
        <v>315</v>
      </c>
      <c r="E10" s="50">
        <v>18</v>
      </c>
      <c r="F10" s="33" t="s">
        <v>257</v>
      </c>
      <c r="G10" s="30"/>
      <c r="H10" s="30"/>
      <c r="I10" s="30"/>
      <c r="J10" s="30"/>
      <c r="K10" s="30"/>
      <c r="L10" s="30"/>
      <c r="M10" s="30"/>
      <c r="N10" s="30"/>
      <c r="O10" s="30"/>
      <c r="P10" s="30"/>
      <c r="Q10" s="30"/>
    </row>
    <row r="11" spans="1:17" x14ac:dyDescent="0.25">
      <c r="C11" t="s">
        <v>116</v>
      </c>
      <c r="D11" s="33" t="s">
        <v>315</v>
      </c>
      <c r="E11" s="50">
        <v>22</v>
      </c>
      <c r="F11" s="33" t="s">
        <v>263</v>
      </c>
      <c r="G11" s="30"/>
      <c r="H11" s="30"/>
      <c r="I11" s="30"/>
      <c r="J11" s="30"/>
      <c r="K11" s="30"/>
      <c r="L11" s="30"/>
      <c r="M11" s="30"/>
      <c r="N11" s="30"/>
      <c r="O11" s="30"/>
      <c r="P11" s="30"/>
      <c r="Q11" s="30"/>
    </row>
    <row r="12" spans="1:17" x14ac:dyDescent="0.25">
      <c r="C12" t="s">
        <v>117</v>
      </c>
      <c r="D12" s="33" t="s">
        <v>315</v>
      </c>
      <c r="E12" s="50">
        <v>27</v>
      </c>
      <c r="F12" s="10" t="s">
        <v>258</v>
      </c>
      <c r="G12" s="30"/>
      <c r="H12" s="30"/>
      <c r="I12" s="30"/>
      <c r="J12" s="30"/>
      <c r="K12" s="30"/>
      <c r="L12" s="30"/>
      <c r="M12" s="30"/>
      <c r="N12" s="30"/>
      <c r="O12" s="30"/>
      <c r="P12" s="30"/>
      <c r="Q12" s="30"/>
    </row>
    <row r="13" spans="1:17" x14ac:dyDescent="0.25">
      <c r="C13" t="s">
        <v>118</v>
      </c>
      <c r="D13" s="33" t="s">
        <v>315</v>
      </c>
      <c r="E13" s="50">
        <v>32</v>
      </c>
      <c r="F13" s="10" t="s">
        <v>259</v>
      </c>
      <c r="G13" s="30"/>
      <c r="H13" s="30"/>
      <c r="I13" s="30"/>
      <c r="J13" s="30"/>
      <c r="K13" s="30"/>
      <c r="L13" s="30"/>
      <c r="M13" s="30"/>
      <c r="N13" s="30"/>
      <c r="O13" s="30"/>
      <c r="P13" s="30"/>
      <c r="Q13" s="30"/>
    </row>
    <row r="14" spans="1:17" x14ac:dyDescent="0.25">
      <c r="C14" t="s">
        <v>119</v>
      </c>
      <c r="D14" s="33" t="s">
        <v>315</v>
      </c>
      <c r="E14" s="50">
        <v>37</v>
      </c>
      <c r="F14" s="10" t="s">
        <v>260</v>
      </c>
      <c r="G14" s="30"/>
      <c r="H14" s="30"/>
      <c r="I14" s="30"/>
      <c r="J14" s="30"/>
      <c r="K14" s="30"/>
      <c r="L14" s="30"/>
      <c r="M14" s="30"/>
      <c r="N14" s="30"/>
      <c r="O14" s="30"/>
      <c r="P14" s="30"/>
      <c r="Q14" s="30"/>
    </row>
    <row r="15" spans="1:17" x14ac:dyDescent="0.25">
      <c r="C15" t="s">
        <v>120</v>
      </c>
      <c r="D15" s="33" t="s">
        <v>315</v>
      </c>
      <c r="E15" s="50">
        <v>42</v>
      </c>
      <c r="F15" s="10" t="s">
        <v>261</v>
      </c>
      <c r="G15" s="30"/>
      <c r="H15" s="30"/>
      <c r="I15" s="30"/>
      <c r="J15" s="30"/>
      <c r="K15" s="30"/>
      <c r="L15" s="30"/>
      <c r="M15" s="30"/>
      <c r="N15" s="30"/>
      <c r="O15" s="30"/>
      <c r="P15" s="30"/>
      <c r="Q15" s="30"/>
    </row>
    <row r="16" spans="1:17" x14ac:dyDescent="0.25">
      <c r="C16" t="s">
        <v>121</v>
      </c>
      <c r="D16" s="33" t="s">
        <v>315</v>
      </c>
      <c r="E16" s="50">
        <v>47</v>
      </c>
      <c r="F16" s="10" t="s">
        <v>262</v>
      </c>
      <c r="G16" s="30"/>
      <c r="H16" s="30"/>
      <c r="I16" s="30"/>
      <c r="J16" s="30"/>
      <c r="K16" s="30"/>
      <c r="L16" s="30"/>
      <c r="M16" s="30"/>
      <c r="N16" s="30"/>
      <c r="O16" s="30"/>
      <c r="P16" s="30"/>
      <c r="Q16" s="30"/>
    </row>
    <row r="17" spans="3:17" x14ac:dyDescent="0.25">
      <c r="C17" t="s">
        <v>122</v>
      </c>
      <c r="D17" s="33" t="s">
        <v>315</v>
      </c>
      <c r="E17" s="50">
        <v>52</v>
      </c>
      <c r="F17" s="10" t="s">
        <v>46</v>
      </c>
      <c r="G17" s="30"/>
      <c r="H17" s="30"/>
      <c r="I17" s="30"/>
      <c r="J17" s="30"/>
      <c r="K17" s="30"/>
      <c r="L17" s="30"/>
      <c r="M17" s="30"/>
      <c r="N17" s="30"/>
      <c r="O17" s="30"/>
      <c r="P17" s="30"/>
      <c r="Q17" s="30"/>
    </row>
    <row r="18" spans="3:17" x14ac:dyDescent="0.25">
      <c r="C18" t="s">
        <v>123</v>
      </c>
      <c r="D18" s="33" t="s">
        <v>315</v>
      </c>
      <c r="E18" s="50">
        <v>57</v>
      </c>
      <c r="F18" s="10" t="s">
        <v>47</v>
      </c>
      <c r="G18" s="30"/>
      <c r="H18" s="30"/>
      <c r="I18" s="30"/>
      <c r="J18" s="30"/>
      <c r="K18" s="30"/>
      <c r="L18" s="30"/>
      <c r="M18" s="30"/>
      <c r="N18" s="30"/>
      <c r="O18" s="30"/>
      <c r="P18" s="30"/>
      <c r="Q18" s="30"/>
    </row>
    <row r="19" spans="3:17" x14ac:dyDescent="0.25">
      <c r="C19" t="s">
        <v>124</v>
      </c>
      <c r="D19" s="33" t="s">
        <v>315</v>
      </c>
      <c r="E19" s="50">
        <v>62</v>
      </c>
      <c r="F19" s="10" t="s">
        <v>48</v>
      </c>
      <c r="G19" s="30"/>
      <c r="H19" s="30"/>
      <c r="I19" s="30"/>
      <c r="J19" s="30"/>
      <c r="K19" s="30"/>
      <c r="L19" s="30"/>
      <c r="M19" s="30"/>
      <c r="N19" s="30"/>
      <c r="O19" s="30"/>
      <c r="P19" s="30"/>
      <c r="Q19" s="30"/>
    </row>
    <row r="20" spans="3:17" x14ac:dyDescent="0.25">
      <c r="C20" t="s">
        <v>125</v>
      </c>
      <c r="D20" s="33" t="s">
        <v>315</v>
      </c>
      <c r="E20" s="50">
        <v>67</v>
      </c>
      <c r="F20" s="33" t="s">
        <v>49</v>
      </c>
      <c r="G20" s="30"/>
      <c r="H20" s="30"/>
      <c r="I20" s="30"/>
      <c r="J20" s="30"/>
      <c r="K20" s="30"/>
      <c r="L20" s="30"/>
      <c r="M20" s="30"/>
      <c r="N20" s="30"/>
      <c r="O20" s="30"/>
      <c r="P20" s="30"/>
      <c r="Q20" s="42"/>
    </row>
    <row r="21" spans="3:17" x14ac:dyDescent="0.25">
      <c r="C21" s="36"/>
    </row>
    <row r="22" spans="3:17" x14ac:dyDescent="0.25">
      <c r="C22" s="36"/>
    </row>
    <row r="23" spans="3:17" x14ac:dyDescent="0.25">
      <c r="C23" s="36"/>
    </row>
    <row r="24" spans="3:17" x14ac:dyDescent="0.25">
      <c r="C24" s="36"/>
    </row>
    <row r="25" spans="3:17" x14ac:dyDescent="0.25">
      <c r="C25" s="36"/>
    </row>
    <row r="26" spans="3:17" x14ac:dyDescent="0.25">
      <c r="C26" s="36"/>
    </row>
    <row r="27" spans="3:17" x14ac:dyDescent="0.25">
      <c r="C27" s="36"/>
    </row>
    <row r="28" spans="3:17" x14ac:dyDescent="0.25">
      <c r="C28" s="36"/>
    </row>
    <row r="29" spans="3:17" x14ac:dyDescent="0.25">
      <c r="C29" s="36"/>
    </row>
    <row r="30" spans="3:17" x14ac:dyDescent="0.25">
      <c r="C30" s="36"/>
    </row>
    <row r="31" spans="3:17" x14ac:dyDescent="0.25">
      <c r="C31" s="36"/>
    </row>
    <row r="32" spans="3:17" x14ac:dyDescent="0.25">
      <c r="C32" s="36"/>
    </row>
    <row r="33" spans="3:3" x14ac:dyDescent="0.25">
      <c r="C33" s="36"/>
    </row>
  </sheetData>
  <hyperlinks>
    <hyperlink ref="A1" location="TOC!A1" display="TOC" xr:uid="{00000000-0004-0000-19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T47"/>
  <sheetViews>
    <sheetView workbookViewId="0"/>
  </sheetViews>
  <sheetFormatPr defaultRowHeight="15" x14ac:dyDescent="0.25"/>
  <sheetData>
    <row r="1" spans="1:20" x14ac:dyDescent="0.25">
      <c r="A1" s="1" t="s">
        <v>0</v>
      </c>
    </row>
    <row r="2" spans="1:20" ht="15.75" thickBot="1" x14ac:dyDescent="0.3">
      <c r="A2" s="7" t="s">
        <v>441</v>
      </c>
    </row>
    <row r="3" spans="1:20" ht="15.75" thickTop="1" x14ac:dyDescent="0.25">
      <c r="A3" s="61"/>
      <c r="B3" s="242" t="s">
        <v>442</v>
      </c>
      <c r="C3" s="242"/>
      <c r="D3" s="242"/>
      <c r="E3" s="242"/>
      <c r="F3" s="243" t="s">
        <v>443</v>
      </c>
      <c r="G3" s="243"/>
      <c r="H3" s="244" t="s">
        <v>444</v>
      </c>
      <c r="I3" s="244"/>
      <c r="J3" s="244"/>
      <c r="K3" s="244"/>
      <c r="L3" s="245" t="s">
        <v>445</v>
      </c>
      <c r="M3" s="245"/>
      <c r="N3" s="245"/>
      <c r="O3" s="245"/>
      <c r="P3" s="145" t="s">
        <v>446</v>
      </c>
      <c r="Q3" s="56">
        <v>0.92300000000000004</v>
      </c>
    </row>
    <row r="4" spans="1:20" ht="60.75" thickBot="1" x14ac:dyDescent="0.3">
      <c r="A4" s="146" t="s">
        <v>447</v>
      </c>
      <c r="B4" s="246" t="s">
        <v>448</v>
      </c>
      <c r="C4" s="246"/>
      <c r="D4" s="247" t="s">
        <v>449</v>
      </c>
      <c r="E4" s="247"/>
      <c r="F4" s="147" t="s">
        <v>448</v>
      </c>
      <c r="G4" s="148" t="s">
        <v>449</v>
      </c>
      <c r="H4" s="246" t="s">
        <v>448</v>
      </c>
      <c r="I4" s="246"/>
      <c r="J4" s="247" t="s">
        <v>449</v>
      </c>
      <c r="K4" s="247"/>
      <c r="L4" s="248" t="s">
        <v>450</v>
      </c>
      <c r="M4" s="248"/>
      <c r="N4" s="248" t="s">
        <v>451</v>
      </c>
      <c r="O4" s="248"/>
      <c r="P4" s="149" t="s">
        <v>452</v>
      </c>
      <c r="Q4" t="s">
        <v>453</v>
      </c>
      <c r="R4" s="23" t="s">
        <v>530</v>
      </c>
      <c r="S4" s="23" t="s">
        <v>532</v>
      </c>
    </row>
    <row r="5" spans="1:20" ht="15.75" thickTop="1" x14ac:dyDescent="0.25">
      <c r="A5" s="150">
        <v>50</v>
      </c>
      <c r="B5" s="250"/>
      <c r="C5" s="250"/>
      <c r="D5" s="250"/>
      <c r="E5" s="250"/>
      <c r="F5" s="71"/>
      <c r="G5" s="71"/>
      <c r="H5" s="250"/>
      <c r="I5" s="250"/>
      <c r="J5" s="250"/>
      <c r="K5" s="250"/>
      <c r="L5" s="251">
        <v>0.06</v>
      </c>
      <c r="M5" s="251"/>
      <c r="N5" s="251">
        <v>0.04</v>
      </c>
      <c r="O5" s="251"/>
      <c r="P5" s="151"/>
      <c r="R5" s="39">
        <f>+Q5*$Q$3+L5*(1-$Q$3)</f>
        <v>4.6199999999999974E-3</v>
      </c>
      <c r="S5" s="39"/>
      <c r="T5" s="39"/>
    </row>
    <row r="6" spans="1:20" x14ac:dyDescent="0.25">
      <c r="A6" s="152">
        <v>51</v>
      </c>
      <c r="B6" s="220"/>
      <c r="C6" s="220"/>
      <c r="D6" s="220"/>
      <c r="E6" s="220"/>
      <c r="F6" s="76"/>
      <c r="G6" s="76"/>
      <c r="H6" s="220"/>
      <c r="I6" s="220"/>
      <c r="J6" s="220"/>
      <c r="K6" s="220"/>
      <c r="L6" s="249">
        <v>7.0000000000000007E-2</v>
      </c>
      <c r="M6" s="249"/>
      <c r="N6" s="249">
        <v>0.04</v>
      </c>
      <c r="O6" s="249"/>
      <c r="P6" s="153"/>
      <c r="R6" s="39">
        <f t="shared" ref="R6:R30" si="0">+Q6*$Q$3+L6*(1-$Q$3)</f>
        <v>5.3899999999999972E-3</v>
      </c>
      <c r="S6" s="39"/>
      <c r="T6" s="39"/>
    </row>
    <row r="7" spans="1:20" x14ac:dyDescent="0.25">
      <c r="A7" s="152">
        <v>52</v>
      </c>
      <c r="B7" s="220"/>
      <c r="C7" s="220"/>
      <c r="D7" s="220"/>
      <c r="E7" s="220"/>
      <c r="F7" s="76"/>
      <c r="G7" s="76"/>
      <c r="H7" s="220"/>
      <c r="I7" s="220"/>
      <c r="J7" s="220"/>
      <c r="K7" s="220"/>
      <c r="L7" s="249">
        <v>0.09</v>
      </c>
      <c r="M7" s="249"/>
      <c r="N7" s="249">
        <v>0.05</v>
      </c>
      <c r="O7" s="249"/>
      <c r="P7" s="153"/>
      <c r="R7" s="39">
        <f t="shared" si="0"/>
        <v>6.9299999999999961E-3</v>
      </c>
      <c r="S7" s="39"/>
      <c r="T7" s="39"/>
    </row>
    <row r="8" spans="1:20" x14ac:dyDescent="0.25">
      <c r="A8" s="152">
        <v>53</v>
      </c>
      <c r="B8" s="220"/>
      <c r="C8" s="220"/>
      <c r="D8" s="220"/>
      <c r="E8" s="220"/>
      <c r="F8" s="76"/>
      <c r="G8" s="76"/>
      <c r="H8" s="220"/>
      <c r="I8" s="220"/>
      <c r="J8" s="220"/>
      <c r="K8" s="220"/>
      <c r="L8" s="249">
        <v>0.23</v>
      </c>
      <c r="M8" s="249"/>
      <c r="N8" s="249">
        <v>0.17</v>
      </c>
      <c r="O8" s="249"/>
      <c r="P8" s="153"/>
      <c r="R8" s="39">
        <f t="shared" si="0"/>
        <v>1.770999999999999E-2</v>
      </c>
      <c r="S8" s="39"/>
      <c r="T8" s="39"/>
    </row>
    <row r="9" spans="1:20" x14ac:dyDescent="0.25">
      <c r="A9" s="152">
        <v>54</v>
      </c>
      <c r="B9" s="220"/>
      <c r="C9" s="220"/>
      <c r="D9" s="220"/>
      <c r="E9" s="220"/>
      <c r="F9" s="76"/>
      <c r="G9" s="76"/>
      <c r="H9" s="220"/>
      <c r="I9" s="220"/>
      <c r="J9" s="220"/>
      <c r="K9" s="220"/>
      <c r="L9" s="249">
        <v>0.19</v>
      </c>
      <c r="M9" s="249"/>
      <c r="N9" s="249">
        <v>0.25</v>
      </c>
      <c r="O9" s="249"/>
      <c r="P9" s="153"/>
      <c r="R9" s="39">
        <f t="shared" si="0"/>
        <v>1.4629999999999992E-2</v>
      </c>
      <c r="S9" s="39"/>
      <c r="T9" s="39"/>
    </row>
    <row r="10" spans="1:20" x14ac:dyDescent="0.25">
      <c r="A10" s="152">
        <v>55</v>
      </c>
      <c r="B10" s="220"/>
      <c r="C10" s="220"/>
      <c r="D10" s="220"/>
      <c r="E10" s="220"/>
      <c r="F10" s="76"/>
      <c r="G10" s="76"/>
      <c r="H10" s="220"/>
      <c r="I10" s="220"/>
      <c r="J10" s="220"/>
      <c r="K10" s="220"/>
      <c r="L10" s="249">
        <v>0.19</v>
      </c>
      <c r="M10" s="249"/>
      <c r="N10" s="249">
        <v>0.21</v>
      </c>
      <c r="O10" s="249"/>
      <c r="P10" s="153"/>
      <c r="R10" s="39">
        <f t="shared" si="0"/>
        <v>1.4629999999999992E-2</v>
      </c>
      <c r="S10" s="39">
        <f>+Q37</f>
        <v>0.08</v>
      </c>
      <c r="T10" s="39"/>
    </row>
    <row r="11" spans="1:20" x14ac:dyDescent="0.25">
      <c r="A11" s="152">
        <v>56</v>
      </c>
      <c r="B11" s="220"/>
      <c r="C11" s="220"/>
      <c r="D11" s="220"/>
      <c r="E11" s="220"/>
      <c r="F11" s="76"/>
      <c r="G11" s="76"/>
      <c r="H11" s="220"/>
      <c r="I11" s="220"/>
      <c r="J11" s="220"/>
      <c r="K11" s="220"/>
      <c r="L11" s="249">
        <v>0.19</v>
      </c>
      <c r="M11" s="249"/>
      <c r="N11" s="249">
        <v>0.27</v>
      </c>
      <c r="O11" s="249"/>
      <c r="P11" s="153"/>
      <c r="R11" s="39">
        <f t="shared" si="0"/>
        <v>1.4629999999999992E-2</v>
      </c>
      <c r="S11" s="39">
        <f t="shared" ref="S11:S19" si="1">+Q38</f>
        <v>0.08</v>
      </c>
      <c r="T11" s="39"/>
    </row>
    <row r="12" spans="1:20" x14ac:dyDescent="0.25">
      <c r="A12" s="152">
        <v>57</v>
      </c>
      <c r="B12" s="252">
        <v>0.18</v>
      </c>
      <c r="C12" s="252"/>
      <c r="D12" s="252">
        <v>0.15</v>
      </c>
      <c r="E12" s="252"/>
      <c r="F12" s="154">
        <v>0.36</v>
      </c>
      <c r="G12" s="154">
        <v>0.28000000000000003</v>
      </c>
      <c r="H12" s="252">
        <v>0.12</v>
      </c>
      <c r="I12" s="252"/>
      <c r="J12" s="252">
        <v>0.14000000000000001</v>
      </c>
      <c r="K12" s="252"/>
      <c r="L12" s="249">
        <v>0.19</v>
      </c>
      <c r="M12" s="249"/>
      <c r="N12" s="249">
        <v>0.3</v>
      </c>
      <c r="O12" s="249"/>
      <c r="P12" s="155">
        <v>0.12</v>
      </c>
      <c r="Q12" s="38">
        <f t="shared" ref="Q12:Q30" si="2">+AVERAGE(B12:E12)</f>
        <v>0.16499999999999998</v>
      </c>
      <c r="R12" s="39">
        <f t="shared" si="0"/>
        <v>0.16692499999999999</v>
      </c>
      <c r="S12" s="39">
        <f t="shared" si="1"/>
        <v>4.9000000000000002E-2</v>
      </c>
      <c r="T12" s="39"/>
    </row>
    <row r="13" spans="1:20" x14ac:dyDescent="0.25">
      <c r="A13" s="152">
        <v>58</v>
      </c>
      <c r="B13" s="252">
        <v>0.18</v>
      </c>
      <c r="C13" s="252"/>
      <c r="D13" s="252">
        <v>0.15</v>
      </c>
      <c r="E13" s="252"/>
      <c r="F13" s="154">
        <v>0.31</v>
      </c>
      <c r="G13" s="154">
        <v>0.28000000000000003</v>
      </c>
      <c r="H13" s="252">
        <v>0.12</v>
      </c>
      <c r="I13" s="252"/>
      <c r="J13" s="252">
        <v>0.12</v>
      </c>
      <c r="K13" s="252"/>
      <c r="L13" s="249">
        <v>0.18</v>
      </c>
      <c r="M13" s="249"/>
      <c r="N13" s="249">
        <v>0.3</v>
      </c>
      <c r="O13" s="249"/>
      <c r="P13" s="155">
        <v>0.12</v>
      </c>
      <c r="Q13" s="38">
        <f t="shared" si="2"/>
        <v>0.16499999999999998</v>
      </c>
      <c r="R13" s="39">
        <f t="shared" si="0"/>
        <v>0.16615499999999997</v>
      </c>
      <c r="S13" s="39">
        <f t="shared" si="1"/>
        <v>5.8999999999999997E-2</v>
      </c>
      <c r="T13" s="39"/>
    </row>
    <row r="14" spans="1:20" x14ac:dyDescent="0.25">
      <c r="A14" s="152">
        <v>59</v>
      </c>
      <c r="B14" s="252">
        <v>0.18</v>
      </c>
      <c r="C14" s="252"/>
      <c r="D14" s="252">
        <v>0.15</v>
      </c>
      <c r="E14" s="252"/>
      <c r="F14" s="154">
        <v>0.24</v>
      </c>
      <c r="G14" s="154">
        <v>0.28000000000000003</v>
      </c>
      <c r="H14" s="252">
        <v>0.12</v>
      </c>
      <c r="I14" s="252"/>
      <c r="J14" s="252">
        <v>0.1</v>
      </c>
      <c r="K14" s="252"/>
      <c r="L14" s="249">
        <v>0.16</v>
      </c>
      <c r="M14" s="249"/>
      <c r="N14" s="249">
        <v>0.3</v>
      </c>
      <c r="O14" s="249"/>
      <c r="P14" s="155">
        <v>0.12</v>
      </c>
      <c r="Q14" s="38">
        <f t="shared" si="2"/>
        <v>0.16499999999999998</v>
      </c>
      <c r="R14" s="39">
        <f t="shared" si="0"/>
        <v>0.16461499999999998</v>
      </c>
      <c r="S14" s="39">
        <f t="shared" si="1"/>
        <v>6.25E-2</v>
      </c>
      <c r="T14" s="39"/>
    </row>
    <row r="15" spans="1:20" x14ac:dyDescent="0.25">
      <c r="A15" s="152">
        <v>60</v>
      </c>
      <c r="B15" s="252">
        <v>0.18</v>
      </c>
      <c r="C15" s="252"/>
      <c r="D15" s="252">
        <v>0.15</v>
      </c>
      <c r="E15" s="252"/>
      <c r="F15" s="154">
        <v>0.3</v>
      </c>
      <c r="G15" s="154">
        <v>0.28000000000000003</v>
      </c>
      <c r="H15" s="252">
        <v>0.12</v>
      </c>
      <c r="I15" s="252"/>
      <c r="J15" s="252">
        <v>0.12</v>
      </c>
      <c r="K15" s="252"/>
      <c r="L15" s="249">
        <v>0.2</v>
      </c>
      <c r="M15" s="249"/>
      <c r="N15" s="249">
        <v>0.26</v>
      </c>
      <c r="O15" s="249"/>
      <c r="P15" s="155">
        <v>0.12</v>
      </c>
      <c r="Q15" s="38">
        <f t="shared" si="2"/>
        <v>0.16499999999999998</v>
      </c>
      <c r="R15" s="39">
        <f t="shared" si="0"/>
        <v>0.16769499999999998</v>
      </c>
      <c r="S15" s="39">
        <f t="shared" si="1"/>
        <v>8.5000000000000006E-2</v>
      </c>
      <c r="T15" s="39"/>
    </row>
    <row r="16" spans="1:20" x14ac:dyDescent="0.25">
      <c r="A16" s="152">
        <v>61</v>
      </c>
      <c r="B16" s="252">
        <v>0.18</v>
      </c>
      <c r="C16" s="252"/>
      <c r="D16" s="252">
        <v>0.15</v>
      </c>
      <c r="E16" s="252"/>
      <c r="F16" s="154">
        <v>0.28000000000000003</v>
      </c>
      <c r="G16" s="154">
        <v>0.28000000000000003</v>
      </c>
      <c r="H16" s="252">
        <v>0.12</v>
      </c>
      <c r="I16" s="252"/>
      <c r="J16" s="252">
        <v>0.16</v>
      </c>
      <c r="K16" s="252"/>
      <c r="L16" s="249">
        <v>0.2</v>
      </c>
      <c r="M16" s="249"/>
      <c r="N16" s="249">
        <v>0.15</v>
      </c>
      <c r="O16" s="249"/>
      <c r="P16" s="155">
        <v>0.12</v>
      </c>
      <c r="Q16" s="38">
        <f t="shared" si="2"/>
        <v>0.16499999999999998</v>
      </c>
      <c r="R16" s="39">
        <f t="shared" si="0"/>
        <v>0.16769499999999998</v>
      </c>
      <c r="S16" s="39">
        <f t="shared" si="1"/>
        <v>8.5000000000000006E-2</v>
      </c>
      <c r="T16" s="39"/>
    </row>
    <row r="17" spans="1:20" x14ac:dyDescent="0.25">
      <c r="A17" s="152">
        <v>62</v>
      </c>
      <c r="B17" s="252">
        <v>0.25</v>
      </c>
      <c r="C17" s="252"/>
      <c r="D17" s="252">
        <v>0.25</v>
      </c>
      <c r="E17" s="252"/>
      <c r="F17" s="154">
        <v>0.37</v>
      </c>
      <c r="G17" s="154">
        <v>0.36</v>
      </c>
      <c r="H17" s="252">
        <v>0.12</v>
      </c>
      <c r="I17" s="252"/>
      <c r="J17" s="252">
        <v>0.14000000000000001</v>
      </c>
      <c r="K17" s="252"/>
      <c r="L17" s="249">
        <v>0.22</v>
      </c>
      <c r="M17" s="249"/>
      <c r="N17" s="249">
        <v>0.2</v>
      </c>
      <c r="O17" s="249"/>
      <c r="P17" s="155">
        <v>0.12</v>
      </c>
      <c r="Q17" s="38">
        <f t="shared" si="2"/>
        <v>0.25</v>
      </c>
      <c r="R17" s="39">
        <f t="shared" si="0"/>
        <v>0.24768999999999999</v>
      </c>
      <c r="S17" s="39">
        <f t="shared" si="1"/>
        <v>0.16</v>
      </c>
      <c r="T17" s="39"/>
    </row>
    <row r="18" spans="1:20" x14ac:dyDescent="0.25">
      <c r="A18" s="152">
        <v>63</v>
      </c>
      <c r="B18" s="252">
        <v>0.3</v>
      </c>
      <c r="C18" s="252"/>
      <c r="D18" s="252">
        <v>0.25</v>
      </c>
      <c r="E18" s="252"/>
      <c r="F18" s="154">
        <v>0.32</v>
      </c>
      <c r="G18" s="154">
        <v>0.3</v>
      </c>
      <c r="H18" s="252">
        <v>0.12</v>
      </c>
      <c r="I18" s="252"/>
      <c r="J18" s="252">
        <v>0.19</v>
      </c>
      <c r="K18" s="252"/>
      <c r="L18" s="249">
        <v>0.26</v>
      </c>
      <c r="M18" s="249"/>
      <c r="N18" s="249">
        <v>0.4</v>
      </c>
      <c r="O18" s="249"/>
      <c r="P18" s="155">
        <v>0.12</v>
      </c>
      <c r="Q18" s="38">
        <f t="shared" si="2"/>
        <v>0.27500000000000002</v>
      </c>
      <c r="R18" s="39">
        <f t="shared" si="0"/>
        <v>0.27384500000000001</v>
      </c>
      <c r="S18" s="39">
        <f t="shared" si="1"/>
        <v>0.16500000000000001</v>
      </c>
      <c r="T18" s="39"/>
    </row>
    <row r="19" spans="1:20" x14ac:dyDescent="0.25">
      <c r="A19" s="152">
        <v>64</v>
      </c>
      <c r="B19" s="252">
        <v>0.25</v>
      </c>
      <c r="C19" s="252"/>
      <c r="D19" s="252">
        <v>0.25</v>
      </c>
      <c r="E19" s="252"/>
      <c r="F19" s="154">
        <v>0.27</v>
      </c>
      <c r="G19" s="154">
        <v>0.27</v>
      </c>
      <c r="H19" s="252">
        <v>0.12</v>
      </c>
      <c r="I19" s="252"/>
      <c r="J19" s="252">
        <v>0.13</v>
      </c>
      <c r="K19" s="252"/>
      <c r="L19" s="249">
        <v>0.17</v>
      </c>
      <c r="M19" s="249"/>
      <c r="N19" s="249">
        <v>0.4</v>
      </c>
      <c r="O19" s="249"/>
      <c r="P19" s="155">
        <v>0.12</v>
      </c>
      <c r="Q19" s="38">
        <f t="shared" si="2"/>
        <v>0.25</v>
      </c>
      <c r="R19" s="39">
        <f t="shared" si="0"/>
        <v>0.24384</v>
      </c>
      <c r="S19" s="39">
        <f t="shared" si="1"/>
        <v>0.16500000000000001</v>
      </c>
      <c r="T19" s="39"/>
    </row>
    <row r="20" spans="1:20" x14ac:dyDescent="0.25">
      <c r="A20" s="152">
        <v>65</v>
      </c>
      <c r="B20" s="252">
        <v>0.25</v>
      </c>
      <c r="C20" s="252"/>
      <c r="D20" s="252">
        <v>0.28000000000000003</v>
      </c>
      <c r="E20" s="252"/>
      <c r="F20" s="154">
        <v>0.28999999999999998</v>
      </c>
      <c r="G20" s="154">
        <v>0.35</v>
      </c>
      <c r="H20" s="252">
        <v>0.15</v>
      </c>
      <c r="I20" s="252"/>
      <c r="J20" s="252">
        <v>0.18</v>
      </c>
      <c r="K20" s="252"/>
      <c r="L20" s="249">
        <v>0.3</v>
      </c>
      <c r="M20" s="249"/>
      <c r="N20" s="249">
        <v>0.4</v>
      </c>
      <c r="O20" s="249"/>
      <c r="P20" s="155">
        <v>0.12</v>
      </c>
      <c r="Q20" s="38">
        <f t="shared" si="2"/>
        <v>0.26500000000000001</v>
      </c>
      <c r="R20" s="39">
        <f t="shared" si="0"/>
        <v>0.26769500000000002</v>
      </c>
      <c r="S20" s="39"/>
      <c r="T20" s="39"/>
    </row>
    <row r="21" spans="1:20" x14ac:dyDescent="0.25">
      <c r="A21" s="152">
        <v>66</v>
      </c>
      <c r="B21" s="252">
        <v>0.32</v>
      </c>
      <c r="C21" s="252"/>
      <c r="D21" s="252">
        <v>0.32</v>
      </c>
      <c r="E21" s="252"/>
      <c r="F21" s="154">
        <v>0.33</v>
      </c>
      <c r="G21" s="154">
        <v>0.35</v>
      </c>
      <c r="H21" s="252">
        <v>0.17</v>
      </c>
      <c r="I21" s="252"/>
      <c r="J21" s="252">
        <v>0.22</v>
      </c>
      <c r="K21" s="252"/>
      <c r="L21" s="249">
        <v>0.25</v>
      </c>
      <c r="M21" s="249"/>
      <c r="N21" s="249">
        <v>0.4</v>
      </c>
      <c r="O21" s="249"/>
      <c r="P21" s="155">
        <v>0.2</v>
      </c>
      <c r="Q21" s="38">
        <f t="shared" si="2"/>
        <v>0.32</v>
      </c>
      <c r="R21" s="39">
        <f t="shared" si="0"/>
        <v>0.31461</v>
      </c>
      <c r="S21" s="39"/>
      <c r="T21" s="39"/>
    </row>
    <row r="22" spans="1:20" x14ac:dyDescent="0.25">
      <c r="A22" s="152">
        <v>67</v>
      </c>
      <c r="B22" s="252">
        <v>0.26</v>
      </c>
      <c r="C22" s="252"/>
      <c r="D22" s="252">
        <v>0.26</v>
      </c>
      <c r="E22" s="252"/>
      <c r="F22" s="154">
        <v>0.27</v>
      </c>
      <c r="G22" s="154">
        <v>0.3</v>
      </c>
      <c r="H22" s="252">
        <v>0.16</v>
      </c>
      <c r="I22" s="252"/>
      <c r="J22" s="252">
        <v>0.17</v>
      </c>
      <c r="K22" s="252"/>
      <c r="L22" s="249">
        <v>0.3</v>
      </c>
      <c r="M22" s="249"/>
      <c r="N22" s="249">
        <v>0.4</v>
      </c>
      <c r="O22" s="249"/>
      <c r="P22" s="155">
        <v>0.15</v>
      </c>
      <c r="Q22" s="38">
        <f t="shared" si="2"/>
        <v>0.26</v>
      </c>
      <c r="R22" s="39">
        <f t="shared" si="0"/>
        <v>0.26308000000000004</v>
      </c>
      <c r="S22" s="39"/>
      <c r="T22" s="39"/>
    </row>
    <row r="23" spans="1:20" x14ac:dyDescent="0.25">
      <c r="A23" s="152">
        <v>68</v>
      </c>
      <c r="B23" s="252">
        <v>0.19</v>
      </c>
      <c r="C23" s="252"/>
      <c r="D23" s="252">
        <v>0.22</v>
      </c>
      <c r="E23" s="252"/>
      <c r="F23" s="154">
        <v>0.24</v>
      </c>
      <c r="G23" s="154">
        <v>0.3</v>
      </c>
      <c r="H23" s="252">
        <v>0.16</v>
      </c>
      <c r="I23" s="252"/>
      <c r="J23" s="252">
        <v>0.16</v>
      </c>
      <c r="K23" s="252"/>
      <c r="L23" s="249">
        <v>0.3</v>
      </c>
      <c r="M23" s="249"/>
      <c r="N23" s="249">
        <v>0.4</v>
      </c>
      <c r="O23" s="249"/>
      <c r="P23" s="155">
        <v>0.15</v>
      </c>
      <c r="Q23" s="38">
        <f t="shared" si="2"/>
        <v>0.20500000000000002</v>
      </c>
      <c r="R23" s="39">
        <f t="shared" si="0"/>
        <v>0.212315</v>
      </c>
      <c r="S23" s="39"/>
      <c r="T23" s="39"/>
    </row>
    <row r="24" spans="1:20" x14ac:dyDescent="0.25">
      <c r="A24" s="152">
        <v>69</v>
      </c>
      <c r="B24" s="252">
        <v>0.19</v>
      </c>
      <c r="C24" s="252"/>
      <c r="D24" s="252">
        <v>0.2</v>
      </c>
      <c r="E24" s="252"/>
      <c r="F24" s="154">
        <v>0.24</v>
      </c>
      <c r="G24" s="154">
        <v>0.3</v>
      </c>
      <c r="H24" s="252">
        <v>0.16</v>
      </c>
      <c r="I24" s="252"/>
      <c r="J24" s="252">
        <v>0.14000000000000001</v>
      </c>
      <c r="K24" s="252"/>
      <c r="L24" s="249">
        <v>0.3</v>
      </c>
      <c r="M24" s="249"/>
      <c r="N24" s="249">
        <v>0.4</v>
      </c>
      <c r="O24" s="249"/>
      <c r="P24" s="155">
        <v>0.1</v>
      </c>
      <c r="Q24" s="38">
        <f t="shared" si="2"/>
        <v>0.19500000000000001</v>
      </c>
      <c r="R24" s="39">
        <f t="shared" si="0"/>
        <v>0.20308499999999999</v>
      </c>
      <c r="S24" s="39"/>
      <c r="T24" s="39"/>
    </row>
    <row r="25" spans="1:20" x14ac:dyDescent="0.25">
      <c r="A25" s="152">
        <v>70</v>
      </c>
      <c r="B25" s="252">
        <v>0.19</v>
      </c>
      <c r="C25" s="252"/>
      <c r="D25" s="252">
        <v>0.2</v>
      </c>
      <c r="E25" s="252"/>
      <c r="F25" s="154">
        <v>0.2</v>
      </c>
      <c r="G25" s="154">
        <v>0.35</v>
      </c>
      <c r="H25" s="252">
        <v>0.16</v>
      </c>
      <c r="I25" s="252"/>
      <c r="J25" s="252">
        <v>0.18</v>
      </c>
      <c r="K25" s="252"/>
      <c r="L25" s="249">
        <v>1</v>
      </c>
      <c r="M25" s="249"/>
      <c r="N25" s="249">
        <v>1</v>
      </c>
      <c r="O25" s="249"/>
      <c r="P25" s="155">
        <v>0.1</v>
      </c>
      <c r="Q25" s="38">
        <f t="shared" si="2"/>
        <v>0.19500000000000001</v>
      </c>
      <c r="R25" s="39">
        <f t="shared" si="0"/>
        <v>0.25698499999999996</v>
      </c>
      <c r="S25" s="39"/>
      <c r="T25" s="39"/>
    </row>
    <row r="26" spans="1:20" x14ac:dyDescent="0.25">
      <c r="A26" s="152">
        <v>71</v>
      </c>
      <c r="B26" s="252">
        <v>0.19</v>
      </c>
      <c r="C26" s="252"/>
      <c r="D26" s="252">
        <v>0.2</v>
      </c>
      <c r="E26" s="252"/>
      <c r="F26" s="154">
        <v>0.2</v>
      </c>
      <c r="G26" s="154">
        <v>0.3</v>
      </c>
      <c r="H26" s="252">
        <v>0.18</v>
      </c>
      <c r="I26" s="252"/>
      <c r="J26" s="252">
        <v>0.18</v>
      </c>
      <c r="K26" s="252"/>
      <c r="L26" s="249">
        <v>1</v>
      </c>
      <c r="M26" s="249"/>
      <c r="N26" s="249">
        <v>1</v>
      </c>
      <c r="O26" s="249"/>
      <c r="P26" s="155">
        <v>0.1</v>
      </c>
      <c r="Q26" s="38">
        <f t="shared" si="2"/>
        <v>0.19500000000000001</v>
      </c>
      <c r="R26" s="39">
        <f t="shared" si="0"/>
        <v>0.25698499999999996</v>
      </c>
      <c r="S26" s="39"/>
      <c r="T26" s="39"/>
    </row>
    <row r="27" spans="1:20" x14ac:dyDescent="0.25">
      <c r="A27" s="152">
        <v>72</v>
      </c>
      <c r="B27" s="252">
        <v>0.19</v>
      </c>
      <c r="C27" s="252"/>
      <c r="D27" s="252">
        <v>0.2</v>
      </c>
      <c r="E27" s="252"/>
      <c r="F27" s="154">
        <v>0.2</v>
      </c>
      <c r="G27" s="154">
        <v>0.22</v>
      </c>
      <c r="H27" s="252">
        <v>0.14000000000000001</v>
      </c>
      <c r="I27" s="252"/>
      <c r="J27" s="252">
        <v>0.18</v>
      </c>
      <c r="K27" s="252"/>
      <c r="L27" s="249">
        <v>1</v>
      </c>
      <c r="M27" s="249"/>
      <c r="N27" s="249">
        <v>1</v>
      </c>
      <c r="O27" s="249"/>
      <c r="P27" s="155">
        <v>0.15</v>
      </c>
      <c r="Q27" s="38">
        <f t="shared" si="2"/>
        <v>0.19500000000000001</v>
      </c>
      <c r="R27" s="39">
        <f t="shared" si="0"/>
        <v>0.25698499999999996</v>
      </c>
      <c r="S27" s="39"/>
      <c r="T27" s="39"/>
    </row>
    <row r="28" spans="1:20" x14ac:dyDescent="0.25">
      <c r="A28" s="152">
        <v>73</v>
      </c>
      <c r="B28" s="252">
        <v>0.19</v>
      </c>
      <c r="C28" s="252"/>
      <c r="D28" s="252">
        <v>0.2</v>
      </c>
      <c r="E28" s="252"/>
      <c r="F28" s="154">
        <v>0.2</v>
      </c>
      <c r="G28" s="154">
        <v>0.22</v>
      </c>
      <c r="H28" s="252">
        <v>0.14000000000000001</v>
      </c>
      <c r="I28" s="252"/>
      <c r="J28" s="252">
        <v>0.18</v>
      </c>
      <c r="K28" s="252"/>
      <c r="L28" s="249">
        <v>1</v>
      </c>
      <c r="M28" s="249"/>
      <c r="N28" s="249">
        <v>1</v>
      </c>
      <c r="O28" s="249"/>
      <c r="P28" s="155">
        <v>0.15</v>
      </c>
      <c r="Q28" s="38">
        <f t="shared" si="2"/>
        <v>0.19500000000000001</v>
      </c>
      <c r="R28" s="39">
        <f t="shared" si="0"/>
        <v>0.25698499999999996</v>
      </c>
      <c r="S28" s="39"/>
      <c r="T28" s="39"/>
    </row>
    <row r="29" spans="1:20" x14ac:dyDescent="0.25">
      <c r="A29" s="152">
        <v>74</v>
      </c>
      <c r="B29" s="252">
        <v>0.19</v>
      </c>
      <c r="C29" s="252"/>
      <c r="D29" s="252">
        <v>0.2</v>
      </c>
      <c r="E29" s="252"/>
      <c r="F29" s="154">
        <v>0.2</v>
      </c>
      <c r="G29" s="154">
        <v>0.22</v>
      </c>
      <c r="H29" s="252">
        <v>0.1</v>
      </c>
      <c r="I29" s="252"/>
      <c r="J29" s="252">
        <v>0.18</v>
      </c>
      <c r="K29" s="252"/>
      <c r="L29" s="249">
        <v>1</v>
      </c>
      <c r="M29" s="249"/>
      <c r="N29" s="249">
        <v>1</v>
      </c>
      <c r="O29" s="249"/>
      <c r="P29" s="155">
        <v>0.15</v>
      </c>
      <c r="Q29" s="38">
        <f t="shared" si="2"/>
        <v>0.19500000000000001</v>
      </c>
      <c r="R29" s="39">
        <f t="shared" si="0"/>
        <v>0.25698499999999996</v>
      </c>
      <c r="S29" s="39"/>
      <c r="T29" s="39"/>
    </row>
    <row r="30" spans="1:20" ht="15.75" thickBot="1" x14ac:dyDescent="0.3">
      <c r="A30" s="156">
        <v>75</v>
      </c>
      <c r="B30" s="253">
        <v>1</v>
      </c>
      <c r="C30" s="253"/>
      <c r="D30" s="253">
        <v>1</v>
      </c>
      <c r="E30" s="253"/>
      <c r="F30" s="157">
        <v>1</v>
      </c>
      <c r="G30" s="157">
        <v>1</v>
      </c>
      <c r="H30" s="253">
        <v>1</v>
      </c>
      <c r="I30" s="253"/>
      <c r="J30" s="253">
        <v>1</v>
      </c>
      <c r="K30" s="253"/>
      <c r="L30" s="254">
        <v>1</v>
      </c>
      <c r="M30" s="254"/>
      <c r="N30" s="254">
        <v>1</v>
      </c>
      <c r="O30" s="254"/>
      <c r="P30" s="158">
        <v>1</v>
      </c>
      <c r="Q30" s="38">
        <f t="shared" si="2"/>
        <v>1</v>
      </c>
      <c r="R30" s="39">
        <f t="shared" si="0"/>
        <v>1</v>
      </c>
      <c r="S30" s="39"/>
      <c r="T30" s="39"/>
    </row>
    <row r="31" spans="1:20" ht="15.75" thickTop="1" x14ac:dyDescent="0.25">
      <c r="A31" s="255" t="s">
        <v>454</v>
      </c>
      <c r="B31" s="255"/>
      <c r="C31" s="255"/>
      <c r="D31" s="255"/>
      <c r="E31" s="255"/>
      <c r="F31" s="255"/>
      <c r="G31" s="255"/>
      <c r="H31" s="255"/>
      <c r="I31" s="255"/>
      <c r="J31" s="255"/>
      <c r="K31" s="255"/>
      <c r="L31" s="255"/>
      <c r="M31" s="255"/>
      <c r="N31" s="255"/>
      <c r="O31" s="255"/>
      <c r="P31" s="255"/>
    </row>
    <row r="32" spans="1:20" x14ac:dyDescent="0.25">
      <c r="A32" s="256" t="s">
        <v>455</v>
      </c>
      <c r="B32" s="256"/>
      <c r="C32" s="256"/>
      <c r="D32" s="256"/>
      <c r="E32" s="256"/>
      <c r="F32" s="256"/>
      <c r="G32" s="256"/>
      <c r="H32" s="256"/>
      <c r="I32" s="256"/>
      <c r="J32" s="256"/>
      <c r="K32" s="256"/>
      <c r="L32" s="256"/>
      <c r="M32" s="256"/>
      <c r="N32" s="256"/>
      <c r="O32" s="256"/>
      <c r="P32" s="256"/>
    </row>
    <row r="33" spans="1:17" ht="16.5" thickBot="1" x14ac:dyDescent="0.3">
      <c r="A33" s="257" t="s">
        <v>456</v>
      </c>
      <c r="B33" s="257"/>
      <c r="C33" s="257"/>
      <c r="D33" s="257"/>
      <c r="E33" s="257"/>
      <c r="F33" s="257"/>
      <c r="G33" s="257"/>
      <c r="H33" s="257"/>
      <c r="I33" s="257"/>
      <c r="J33" s="257"/>
      <c r="K33" s="257"/>
      <c r="L33" s="257"/>
      <c r="M33" s="257"/>
      <c r="N33" s="257"/>
      <c r="O33" s="257"/>
      <c r="P33" s="257"/>
    </row>
    <row r="34" spans="1:17" ht="15.75" thickTop="1" x14ac:dyDescent="0.25">
      <c r="A34" s="225"/>
      <c r="B34" s="225"/>
      <c r="C34" s="258" t="s">
        <v>457</v>
      </c>
      <c r="D34" s="258"/>
      <c r="E34" s="258"/>
      <c r="F34" s="258"/>
      <c r="G34" s="258"/>
      <c r="H34" s="258"/>
      <c r="I34" s="258"/>
      <c r="J34" s="258"/>
      <c r="K34" s="258"/>
      <c r="L34" s="258"/>
      <c r="M34" s="258"/>
      <c r="N34" s="258"/>
      <c r="O34" s="258"/>
      <c r="P34" s="258"/>
    </row>
    <row r="35" spans="1:17" x14ac:dyDescent="0.25">
      <c r="A35" s="219"/>
      <c r="B35" s="219"/>
      <c r="C35" s="259" t="s">
        <v>458</v>
      </c>
      <c r="D35" s="259"/>
      <c r="E35" s="259"/>
      <c r="F35" s="259"/>
      <c r="G35" s="260" t="s">
        <v>459</v>
      </c>
      <c r="H35" s="260"/>
      <c r="I35" s="260"/>
      <c r="J35" s="260"/>
      <c r="K35" s="261" t="s">
        <v>460</v>
      </c>
      <c r="L35" s="261"/>
      <c r="M35" s="261"/>
      <c r="N35" s="261"/>
      <c r="O35" s="262" t="s">
        <v>461</v>
      </c>
      <c r="P35" s="262"/>
    </row>
    <row r="36" spans="1:17" ht="15.75" thickBot="1" x14ac:dyDescent="0.3">
      <c r="A36" s="268" t="s">
        <v>462</v>
      </c>
      <c r="B36" s="268"/>
      <c r="C36" s="269" t="s">
        <v>463</v>
      </c>
      <c r="D36" s="269"/>
      <c r="E36" s="263" t="s">
        <v>464</v>
      </c>
      <c r="F36" s="263"/>
      <c r="G36" s="263" t="s">
        <v>463</v>
      </c>
      <c r="H36" s="263"/>
      <c r="I36" s="263" t="s">
        <v>464</v>
      </c>
      <c r="J36" s="263"/>
      <c r="K36" s="263" t="s">
        <v>463</v>
      </c>
      <c r="L36" s="263"/>
      <c r="M36" s="263" t="s">
        <v>464</v>
      </c>
      <c r="N36" s="263"/>
      <c r="O36" s="264" t="s">
        <v>465</v>
      </c>
      <c r="P36" s="264"/>
      <c r="Q36" t="s">
        <v>531</v>
      </c>
    </row>
    <row r="37" spans="1:17" ht="15.75" thickTop="1" x14ac:dyDescent="0.25">
      <c r="A37" s="265">
        <v>55</v>
      </c>
      <c r="B37" s="265"/>
      <c r="C37" s="266">
        <v>0.09</v>
      </c>
      <c r="D37" s="266"/>
      <c r="E37" s="266">
        <v>7.0000000000000007E-2</v>
      </c>
      <c r="F37" s="266"/>
      <c r="G37" s="266">
        <v>0.13</v>
      </c>
      <c r="H37" s="266"/>
      <c r="I37" s="266">
        <v>0.12</v>
      </c>
      <c r="J37" s="266"/>
      <c r="K37" s="266">
        <v>0.04</v>
      </c>
      <c r="L37" s="266"/>
      <c r="M37" s="266">
        <v>5.5E-2</v>
      </c>
      <c r="N37" s="266"/>
      <c r="O37" s="267">
        <v>0.03</v>
      </c>
      <c r="P37" s="267"/>
      <c r="Q37" s="38">
        <f t="shared" ref="Q37:Q46" si="3">+AVERAGE(B37:E37)</f>
        <v>0.08</v>
      </c>
    </row>
    <row r="38" spans="1:17" x14ac:dyDescent="0.25">
      <c r="A38" s="272">
        <v>56</v>
      </c>
      <c r="B38" s="272"/>
      <c r="C38" s="270">
        <v>0.09</v>
      </c>
      <c r="D38" s="270"/>
      <c r="E38" s="270">
        <v>7.0000000000000007E-2</v>
      </c>
      <c r="F38" s="270"/>
      <c r="G38" s="270">
        <v>0.13</v>
      </c>
      <c r="H38" s="270"/>
      <c r="I38" s="270">
        <v>0.12</v>
      </c>
      <c r="J38" s="270"/>
      <c r="K38" s="270">
        <v>0.03</v>
      </c>
      <c r="L38" s="270"/>
      <c r="M38" s="270">
        <v>5.5E-2</v>
      </c>
      <c r="N38" s="270"/>
      <c r="O38" s="271">
        <v>0.03</v>
      </c>
      <c r="P38" s="271"/>
      <c r="Q38" s="38">
        <f t="shared" si="3"/>
        <v>0.08</v>
      </c>
    </row>
    <row r="39" spans="1:17" x14ac:dyDescent="0.25">
      <c r="A39" s="272">
        <v>57</v>
      </c>
      <c r="B39" s="272"/>
      <c r="C39" s="270">
        <v>4.8000000000000001E-2</v>
      </c>
      <c r="D39" s="270"/>
      <c r="E39" s="270">
        <v>0.05</v>
      </c>
      <c r="F39" s="270"/>
      <c r="G39" s="270">
        <v>0.12</v>
      </c>
      <c r="H39" s="270"/>
      <c r="I39" s="270">
        <v>0.12</v>
      </c>
      <c r="J39" s="270"/>
      <c r="K39" s="270">
        <v>2.5000000000000001E-2</v>
      </c>
      <c r="L39" s="270"/>
      <c r="M39" s="270">
        <v>0.04</v>
      </c>
      <c r="N39" s="270"/>
      <c r="O39" s="271">
        <v>0.03</v>
      </c>
      <c r="P39" s="271"/>
      <c r="Q39" s="38">
        <f t="shared" si="3"/>
        <v>4.9000000000000002E-2</v>
      </c>
    </row>
    <row r="40" spans="1:17" x14ac:dyDescent="0.25">
      <c r="A40" s="272">
        <v>58</v>
      </c>
      <c r="B40" s="272"/>
      <c r="C40" s="270">
        <v>5.8000000000000003E-2</v>
      </c>
      <c r="D40" s="270"/>
      <c r="E40" s="270">
        <v>0.06</v>
      </c>
      <c r="F40" s="270"/>
      <c r="G40" s="270">
        <v>0.13</v>
      </c>
      <c r="H40" s="270"/>
      <c r="I40" s="270">
        <v>0.12</v>
      </c>
      <c r="J40" s="270"/>
      <c r="K40" s="270">
        <v>2.5000000000000001E-2</v>
      </c>
      <c r="L40" s="270"/>
      <c r="M40" s="270">
        <v>5.5E-2</v>
      </c>
      <c r="N40" s="270"/>
      <c r="O40" s="271">
        <v>0.03</v>
      </c>
      <c r="P40" s="271"/>
      <c r="Q40" s="38">
        <f t="shared" si="3"/>
        <v>5.8999999999999997E-2</v>
      </c>
    </row>
    <row r="41" spans="1:17" x14ac:dyDescent="0.25">
      <c r="A41" s="272">
        <v>59</v>
      </c>
      <c r="B41" s="272"/>
      <c r="C41" s="270">
        <v>6.5000000000000002E-2</v>
      </c>
      <c r="D41" s="270"/>
      <c r="E41" s="270">
        <v>0.06</v>
      </c>
      <c r="F41" s="270"/>
      <c r="G41" s="270">
        <v>0.14000000000000001</v>
      </c>
      <c r="H41" s="270"/>
      <c r="I41" s="270">
        <v>0.13</v>
      </c>
      <c r="J41" s="270"/>
      <c r="K41" s="270">
        <v>0.03</v>
      </c>
      <c r="L41" s="270"/>
      <c r="M41" s="270">
        <v>6.5000000000000002E-2</v>
      </c>
      <c r="N41" s="270"/>
      <c r="O41" s="271">
        <v>0.03</v>
      </c>
      <c r="P41" s="271"/>
      <c r="Q41" s="38">
        <f t="shared" si="3"/>
        <v>6.25E-2</v>
      </c>
    </row>
    <row r="42" spans="1:17" x14ac:dyDescent="0.25">
      <c r="A42" s="272">
        <v>60</v>
      </c>
      <c r="B42" s="272"/>
      <c r="C42" s="270">
        <v>8.5000000000000006E-2</v>
      </c>
      <c r="D42" s="270"/>
      <c r="E42" s="270">
        <v>8.5000000000000006E-2</v>
      </c>
      <c r="F42" s="270"/>
      <c r="G42" s="270">
        <v>0.14000000000000001</v>
      </c>
      <c r="H42" s="270"/>
      <c r="I42" s="270">
        <v>0.17</v>
      </c>
      <c r="J42" s="270"/>
      <c r="K42" s="270">
        <v>4.2999999999999997E-2</v>
      </c>
      <c r="L42" s="270"/>
      <c r="M42" s="270">
        <v>0.08</v>
      </c>
      <c r="N42" s="270"/>
      <c r="O42" s="271">
        <v>0.05</v>
      </c>
      <c r="P42" s="271"/>
      <c r="Q42" s="38">
        <f t="shared" si="3"/>
        <v>8.5000000000000006E-2</v>
      </c>
    </row>
    <row r="43" spans="1:17" x14ac:dyDescent="0.25">
      <c r="A43" s="272">
        <v>61</v>
      </c>
      <c r="B43" s="272"/>
      <c r="C43" s="270">
        <v>8.5000000000000006E-2</v>
      </c>
      <c r="D43" s="270"/>
      <c r="E43" s="270">
        <v>8.5000000000000006E-2</v>
      </c>
      <c r="F43" s="270"/>
      <c r="G43" s="270">
        <v>0.15</v>
      </c>
      <c r="H43" s="270"/>
      <c r="I43" s="270">
        <v>0.17</v>
      </c>
      <c r="J43" s="270"/>
      <c r="K43" s="270">
        <v>0.05</v>
      </c>
      <c r="L43" s="270"/>
      <c r="M43" s="270">
        <v>0.06</v>
      </c>
      <c r="N43" s="270"/>
      <c r="O43" s="271">
        <v>0.05</v>
      </c>
      <c r="P43" s="271"/>
      <c r="Q43" s="38">
        <f t="shared" si="3"/>
        <v>8.5000000000000006E-2</v>
      </c>
    </row>
    <row r="44" spans="1:17" x14ac:dyDescent="0.25">
      <c r="A44" s="272">
        <v>62</v>
      </c>
      <c r="B44" s="272"/>
      <c r="C44" s="270">
        <v>0.16</v>
      </c>
      <c r="D44" s="270"/>
      <c r="E44" s="270">
        <v>0.16</v>
      </c>
      <c r="F44" s="270"/>
      <c r="G44" s="270">
        <v>0.21</v>
      </c>
      <c r="H44" s="270"/>
      <c r="I44" s="270">
        <v>0.23</v>
      </c>
      <c r="J44" s="270"/>
      <c r="K44" s="270">
        <v>0.06</v>
      </c>
      <c r="L44" s="270"/>
      <c r="M44" s="270">
        <v>0.12</v>
      </c>
      <c r="N44" s="270"/>
      <c r="O44" s="221"/>
      <c r="P44" s="221"/>
      <c r="Q44" s="38">
        <f t="shared" si="3"/>
        <v>0.16</v>
      </c>
    </row>
    <row r="45" spans="1:17" x14ac:dyDescent="0.25">
      <c r="A45" s="272">
        <v>63</v>
      </c>
      <c r="B45" s="272"/>
      <c r="C45" s="270">
        <v>0.17</v>
      </c>
      <c r="D45" s="270"/>
      <c r="E45" s="270">
        <v>0.16</v>
      </c>
      <c r="F45" s="270"/>
      <c r="G45" s="270">
        <v>0.21</v>
      </c>
      <c r="H45" s="270"/>
      <c r="I45" s="270">
        <v>0.23</v>
      </c>
      <c r="J45" s="270"/>
      <c r="K45" s="270">
        <v>7.0000000000000007E-2</v>
      </c>
      <c r="L45" s="270"/>
      <c r="M45" s="270">
        <v>0.12</v>
      </c>
      <c r="N45" s="270"/>
      <c r="O45" s="221"/>
      <c r="P45" s="221"/>
      <c r="Q45" s="38">
        <f t="shared" si="3"/>
        <v>0.16500000000000001</v>
      </c>
    </row>
    <row r="46" spans="1:17" ht="15.75" thickBot="1" x14ac:dyDescent="0.3">
      <c r="A46" s="275">
        <v>64</v>
      </c>
      <c r="B46" s="275"/>
      <c r="C46" s="273">
        <v>0.17</v>
      </c>
      <c r="D46" s="273"/>
      <c r="E46" s="273">
        <v>0.16</v>
      </c>
      <c r="F46" s="273"/>
      <c r="G46" s="273">
        <v>0.21</v>
      </c>
      <c r="H46" s="273"/>
      <c r="I46" s="273">
        <v>0.23</v>
      </c>
      <c r="J46" s="273"/>
      <c r="K46" s="273">
        <v>7.0000000000000007E-2</v>
      </c>
      <c r="L46" s="273"/>
      <c r="M46" s="273">
        <v>0.12</v>
      </c>
      <c r="N46" s="273"/>
      <c r="O46" s="274"/>
      <c r="P46" s="274"/>
      <c r="Q46" s="38">
        <f t="shared" si="3"/>
        <v>0.16500000000000001</v>
      </c>
    </row>
    <row r="47" spans="1:17" ht="15.75" thickTop="1" x14ac:dyDescent="0.25"/>
  </sheetData>
  <mergeCells count="264">
    <mergeCell ref="M46:N46"/>
    <mergeCell ref="O46:P46"/>
    <mergeCell ref="A46:B46"/>
    <mergeCell ref="C46:D46"/>
    <mergeCell ref="E46:F46"/>
    <mergeCell ref="G46:H46"/>
    <mergeCell ref="I46:J46"/>
    <mergeCell ref="K46:L46"/>
    <mergeCell ref="M44:N44"/>
    <mergeCell ref="O44:P44"/>
    <mergeCell ref="A45:B45"/>
    <mergeCell ref="C45:D45"/>
    <mergeCell ref="E45:F45"/>
    <mergeCell ref="G45:H45"/>
    <mergeCell ref="I45:J45"/>
    <mergeCell ref="K45:L45"/>
    <mergeCell ref="M45:N45"/>
    <mergeCell ref="O45:P45"/>
    <mergeCell ref="A44:B44"/>
    <mergeCell ref="C44:D44"/>
    <mergeCell ref="E44:F44"/>
    <mergeCell ref="G44:H44"/>
    <mergeCell ref="I44:J44"/>
    <mergeCell ref="K44:L44"/>
    <mergeCell ref="M42:N42"/>
    <mergeCell ref="O42:P42"/>
    <mergeCell ref="A43:B43"/>
    <mergeCell ref="C43:D43"/>
    <mergeCell ref="E43:F43"/>
    <mergeCell ref="G43:H43"/>
    <mergeCell ref="I43:J43"/>
    <mergeCell ref="K43:L43"/>
    <mergeCell ref="M43:N43"/>
    <mergeCell ref="O43:P43"/>
    <mergeCell ref="A42:B42"/>
    <mergeCell ref="C42:D42"/>
    <mergeCell ref="E42:F42"/>
    <mergeCell ref="G42:H42"/>
    <mergeCell ref="I42:J42"/>
    <mergeCell ref="K42:L42"/>
    <mergeCell ref="M40:N40"/>
    <mergeCell ref="O40:P40"/>
    <mergeCell ref="A41:B41"/>
    <mergeCell ref="C41:D41"/>
    <mergeCell ref="E41:F41"/>
    <mergeCell ref="G41:H41"/>
    <mergeCell ref="I41:J41"/>
    <mergeCell ref="K41:L41"/>
    <mergeCell ref="M41:N41"/>
    <mergeCell ref="O41:P41"/>
    <mergeCell ref="A40:B40"/>
    <mergeCell ref="C40:D40"/>
    <mergeCell ref="E40:F40"/>
    <mergeCell ref="G40:H40"/>
    <mergeCell ref="I40:J40"/>
    <mergeCell ref="K40:L40"/>
    <mergeCell ref="M38:N38"/>
    <mergeCell ref="O38:P38"/>
    <mergeCell ref="A39:B39"/>
    <mergeCell ref="C39:D39"/>
    <mergeCell ref="E39:F39"/>
    <mergeCell ref="G39:H39"/>
    <mergeCell ref="I39:J39"/>
    <mergeCell ref="K39:L39"/>
    <mergeCell ref="M39:N39"/>
    <mergeCell ref="O39:P39"/>
    <mergeCell ref="A38:B38"/>
    <mergeCell ref="C38:D38"/>
    <mergeCell ref="E38:F38"/>
    <mergeCell ref="G38:H38"/>
    <mergeCell ref="I38:J38"/>
    <mergeCell ref="K38:L38"/>
    <mergeCell ref="M36:N36"/>
    <mergeCell ref="O36:P36"/>
    <mergeCell ref="A37:B37"/>
    <mergeCell ref="C37:D37"/>
    <mergeCell ref="E37:F37"/>
    <mergeCell ref="G37:H37"/>
    <mergeCell ref="I37:J37"/>
    <mergeCell ref="K37:L37"/>
    <mergeCell ref="M37:N37"/>
    <mergeCell ref="O37:P37"/>
    <mergeCell ref="A36:B36"/>
    <mergeCell ref="C36:D36"/>
    <mergeCell ref="E36:F36"/>
    <mergeCell ref="G36:H36"/>
    <mergeCell ref="I36:J36"/>
    <mergeCell ref="K36:L36"/>
    <mergeCell ref="A31:P31"/>
    <mergeCell ref="A32:P32"/>
    <mergeCell ref="A33:P33"/>
    <mergeCell ref="A34:B34"/>
    <mergeCell ref="C34:P34"/>
    <mergeCell ref="A35:B35"/>
    <mergeCell ref="C35:F35"/>
    <mergeCell ref="G35:J35"/>
    <mergeCell ref="K35:N35"/>
    <mergeCell ref="O35:P35"/>
    <mergeCell ref="B30:C30"/>
    <mergeCell ref="D30:E30"/>
    <mergeCell ref="H30:I30"/>
    <mergeCell ref="J30:K30"/>
    <mergeCell ref="L30:M30"/>
    <mergeCell ref="N30:O30"/>
    <mergeCell ref="B29:C29"/>
    <mergeCell ref="D29:E29"/>
    <mergeCell ref="H29:I29"/>
    <mergeCell ref="J29:K29"/>
    <mergeCell ref="L29:M29"/>
    <mergeCell ref="N29:O29"/>
    <mergeCell ref="B28:C28"/>
    <mergeCell ref="D28:E28"/>
    <mergeCell ref="H28:I28"/>
    <mergeCell ref="J28:K28"/>
    <mergeCell ref="L28:M28"/>
    <mergeCell ref="N28:O28"/>
    <mergeCell ref="B27:C27"/>
    <mergeCell ref="D27:E27"/>
    <mergeCell ref="H27:I27"/>
    <mergeCell ref="J27:K27"/>
    <mergeCell ref="L27:M27"/>
    <mergeCell ref="N27:O27"/>
    <mergeCell ref="B26:C26"/>
    <mergeCell ref="D26:E26"/>
    <mergeCell ref="H26:I26"/>
    <mergeCell ref="J26:K26"/>
    <mergeCell ref="L26:M26"/>
    <mergeCell ref="N26:O26"/>
    <mergeCell ref="B25:C25"/>
    <mergeCell ref="D25:E25"/>
    <mergeCell ref="H25:I25"/>
    <mergeCell ref="J25:K25"/>
    <mergeCell ref="L25:M25"/>
    <mergeCell ref="N25:O25"/>
    <mergeCell ref="B24:C24"/>
    <mergeCell ref="D24:E24"/>
    <mergeCell ref="H24:I24"/>
    <mergeCell ref="J24:K24"/>
    <mergeCell ref="L24:M24"/>
    <mergeCell ref="N24:O24"/>
    <mergeCell ref="B23:C23"/>
    <mergeCell ref="D23:E23"/>
    <mergeCell ref="H23:I23"/>
    <mergeCell ref="J23:K23"/>
    <mergeCell ref="L23:M23"/>
    <mergeCell ref="N23:O23"/>
    <mergeCell ref="B22:C22"/>
    <mergeCell ref="D22:E22"/>
    <mergeCell ref="H22:I22"/>
    <mergeCell ref="J22:K22"/>
    <mergeCell ref="L22:M22"/>
    <mergeCell ref="N22:O22"/>
    <mergeCell ref="B21:C21"/>
    <mergeCell ref="D21:E21"/>
    <mergeCell ref="H21:I21"/>
    <mergeCell ref="J21:K21"/>
    <mergeCell ref="L21:M21"/>
    <mergeCell ref="N21:O21"/>
    <mergeCell ref="B20:C20"/>
    <mergeCell ref="D20:E20"/>
    <mergeCell ref="H20:I20"/>
    <mergeCell ref="J20:K20"/>
    <mergeCell ref="L20:M20"/>
    <mergeCell ref="N20:O20"/>
    <mergeCell ref="B19:C19"/>
    <mergeCell ref="D19:E19"/>
    <mergeCell ref="H19:I19"/>
    <mergeCell ref="J19:K19"/>
    <mergeCell ref="L19:M19"/>
    <mergeCell ref="N19:O19"/>
    <mergeCell ref="B18:C18"/>
    <mergeCell ref="D18:E18"/>
    <mergeCell ref="H18:I18"/>
    <mergeCell ref="J18:K18"/>
    <mergeCell ref="L18:M18"/>
    <mergeCell ref="N18:O18"/>
    <mergeCell ref="B17:C17"/>
    <mergeCell ref="D17:E17"/>
    <mergeCell ref="H17:I17"/>
    <mergeCell ref="J17:K17"/>
    <mergeCell ref="L17:M17"/>
    <mergeCell ref="N17:O17"/>
    <mergeCell ref="B16:C16"/>
    <mergeCell ref="D16:E16"/>
    <mergeCell ref="H16:I16"/>
    <mergeCell ref="J16:K16"/>
    <mergeCell ref="L16:M16"/>
    <mergeCell ref="N16:O16"/>
    <mergeCell ref="B15:C15"/>
    <mergeCell ref="D15:E15"/>
    <mergeCell ref="H15:I15"/>
    <mergeCell ref="J15:K15"/>
    <mergeCell ref="L15:M15"/>
    <mergeCell ref="N15:O15"/>
    <mergeCell ref="B14:C14"/>
    <mergeCell ref="D14:E14"/>
    <mergeCell ref="H14:I14"/>
    <mergeCell ref="J14:K14"/>
    <mergeCell ref="L14:M14"/>
    <mergeCell ref="N14:O14"/>
    <mergeCell ref="B13:C13"/>
    <mergeCell ref="D13:E13"/>
    <mergeCell ref="H13:I13"/>
    <mergeCell ref="J13:K13"/>
    <mergeCell ref="L13:M13"/>
    <mergeCell ref="N13:O13"/>
    <mergeCell ref="B12:C12"/>
    <mergeCell ref="D12:E12"/>
    <mergeCell ref="H12:I12"/>
    <mergeCell ref="J12:K12"/>
    <mergeCell ref="L12:M12"/>
    <mergeCell ref="N12:O12"/>
    <mergeCell ref="B11:C11"/>
    <mergeCell ref="D11:E11"/>
    <mergeCell ref="H11:I11"/>
    <mergeCell ref="J11:K11"/>
    <mergeCell ref="L11:M11"/>
    <mergeCell ref="N11:O11"/>
    <mergeCell ref="B10:C10"/>
    <mergeCell ref="D10:E10"/>
    <mergeCell ref="H10:I10"/>
    <mergeCell ref="J10:K10"/>
    <mergeCell ref="L10:M10"/>
    <mergeCell ref="N10:O10"/>
    <mergeCell ref="B9:C9"/>
    <mergeCell ref="D9:E9"/>
    <mergeCell ref="H9:I9"/>
    <mergeCell ref="J9:K9"/>
    <mergeCell ref="L9:M9"/>
    <mergeCell ref="N9:O9"/>
    <mergeCell ref="B8:C8"/>
    <mergeCell ref="D8:E8"/>
    <mergeCell ref="H8:I8"/>
    <mergeCell ref="J8:K8"/>
    <mergeCell ref="L8:M8"/>
    <mergeCell ref="N8:O8"/>
    <mergeCell ref="B7:C7"/>
    <mergeCell ref="D7:E7"/>
    <mergeCell ref="H7:I7"/>
    <mergeCell ref="J7:K7"/>
    <mergeCell ref="L7:M7"/>
    <mergeCell ref="N7:O7"/>
    <mergeCell ref="B6:C6"/>
    <mergeCell ref="D6:E6"/>
    <mergeCell ref="H6:I6"/>
    <mergeCell ref="J6:K6"/>
    <mergeCell ref="L6:M6"/>
    <mergeCell ref="N6:O6"/>
    <mergeCell ref="B5:C5"/>
    <mergeCell ref="D5:E5"/>
    <mergeCell ref="H5:I5"/>
    <mergeCell ref="J5:K5"/>
    <mergeCell ref="L5:M5"/>
    <mergeCell ref="N5:O5"/>
    <mergeCell ref="B3:E3"/>
    <mergeCell ref="F3:G3"/>
    <mergeCell ref="H3:K3"/>
    <mergeCell ref="L3:O3"/>
    <mergeCell ref="B4:C4"/>
    <mergeCell ref="D4:E4"/>
    <mergeCell ref="H4:I4"/>
    <mergeCell ref="J4:K4"/>
    <mergeCell ref="L4:M4"/>
    <mergeCell ref="N4:O4"/>
  </mergeCells>
  <hyperlinks>
    <hyperlink ref="A1" location="TOC!A1" display="TOC" xr:uid="{00000000-0004-0000-1A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pane xSplit="3" ySplit="1" topLeftCell="D2" activePane="bottomRight" state="frozen"/>
      <selection pane="topRight" activeCell="E1" sqref="E1"/>
      <selection pane="bottomLeft" activeCell="A5" sqref="A5"/>
      <selection pane="bottomRight"/>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9" customFormat="1" x14ac:dyDescent="0.25">
      <c r="A3" s="28" t="s">
        <v>94</v>
      </c>
    </row>
    <row r="4" spans="1:2" x14ac:dyDescent="0.25">
      <c r="B4" t="s">
        <v>95</v>
      </c>
    </row>
    <row r="5" spans="1:2" x14ac:dyDescent="0.25">
      <c r="B5" t="s">
        <v>96</v>
      </c>
    </row>
  </sheetData>
  <hyperlinks>
    <hyperlink ref="A1" location="TOC!A1" display="TOC" xr:uid="{00000000-0004-0000-02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59999389629810485"/>
  </sheetPr>
  <dimension ref="A1:C16"/>
  <sheetViews>
    <sheetView workbookViewId="0">
      <selection activeCell="E38" sqref="E38"/>
    </sheetView>
  </sheetViews>
  <sheetFormatPr defaultRowHeight="15" x14ac:dyDescent="0.25"/>
  <sheetData>
    <row r="1" spans="1:3" x14ac:dyDescent="0.25">
      <c r="A1" s="1" t="s">
        <v>0</v>
      </c>
    </row>
    <row r="2" spans="1:3" x14ac:dyDescent="0.25">
      <c r="A2" s="14" t="s">
        <v>35</v>
      </c>
      <c r="B2" s="15" t="s">
        <v>36</v>
      </c>
      <c r="C2" t="s">
        <v>319</v>
      </c>
    </row>
    <row r="3" spans="1:3" x14ac:dyDescent="0.25">
      <c r="A3" s="14" t="s">
        <v>37</v>
      </c>
      <c r="B3" s="15" t="s">
        <v>534</v>
      </c>
      <c r="C3" t="s">
        <v>276</v>
      </c>
    </row>
    <row r="7" spans="1:3" x14ac:dyDescent="0.25">
      <c r="B7" s="45" t="s">
        <v>307</v>
      </c>
      <c r="C7" s="45" t="s">
        <v>285</v>
      </c>
    </row>
    <row r="8" spans="1:3" x14ac:dyDescent="0.25">
      <c r="B8">
        <v>20</v>
      </c>
      <c r="C8" s="207">
        <v>9.2300000000000007E-5</v>
      </c>
    </row>
    <row r="9" spans="1:3" x14ac:dyDescent="0.25">
      <c r="B9">
        <v>25</v>
      </c>
      <c r="C9" s="207">
        <v>9.2300000000000007E-5</v>
      </c>
    </row>
    <row r="10" spans="1:3" x14ac:dyDescent="0.25">
      <c r="B10">
        <v>30</v>
      </c>
      <c r="C10" s="207">
        <v>1.3845000000000003E-4</v>
      </c>
    </row>
    <row r="11" spans="1:3" x14ac:dyDescent="0.25">
      <c r="B11">
        <v>35</v>
      </c>
      <c r="C11" s="207">
        <v>1.8459999999999999E-4</v>
      </c>
    </row>
    <row r="12" spans="1:3" x14ac:dyDescent="0.25">
      <c r="B12">
        <v>40</v>
      </c>
      <c r="C12" s="207">
        <v>3.2305000000000002E-4</v>
      </c>
    </row>
    <row r="13" spans="1:3" x14ac:dyDescent="0.25">
      <c r="B13">
        <v>45</v>
      </c>
      <c r="C13" s="207">
        <v>5.5380000000000002E-4</v>
      </c>
    </row>
    <row r="14" spans="1:3" x14ac:dyDescent="0.25">
      <c r="B14">
        <v>50</v>
      </c>
      <c r="C14" s="207">
        <v>1.0153E-3</v>
      </c>
    </row>
    <row r="15" spans="1:3" x14ac:dyDescent="0.25">
      <c r="B15">
        <v>55</v>
      </c>
      <c r="C15" s="207">
        <v>1.8460000000000002E-3</v>
      </c>
    </row>
    <row r="16" spans="1:3" x14ac:dyDescent="0.25">
      <c r="B16">
        <v>60</v>
      </c>
      <c r="C16" s="207">
        <v>3.0459000000000003E-3</v>
      </c>
    </row>
  </sheetData>
  <hyperlinks>
    <hyperlink ref="A1" location="TOC!A1" display="TOC" xr:uid="{00000000-0004-0000-1B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tint="0.59999389629810485"/>
  </sheetPr>
  <dimension ref="A1:C17"/>
  <sheetViews>
    <sheetView workbookViewId="0">
      <selection activeCell="I25" sqref="I25"/>
    </sheetView>
  </sheetViews>
  <sheetFormatPr defaultRowHeight="15" x14ac:dyDescent="0.25"/>
  <cols>
    <col min="3" max="3" width="15.7109375" customWidth="1"/>
  </cols>
  <sheetData>
    <row r="1" spans="1:3" x14ac:dyDescent="0.25">
      <c r="A1" s="1" t="s">
        <v>0</v>
      </c>
    </row>
    <row r="2" spans="1:3" x14ac:dyDescent="0.25">
      <c r="A2" s="14" t="s">
        <v>35</v>
      </c>
      <c r="B2" s="15" t="s">
        <v>36</v>
      </c>
      <c r="C2" t="s">
        <v>322</v>
      </c>
    </row>
    <row r="3" spans="1:3" x14ac:dyDescent="0.25">
      <c r="A3" s="14" t="s">
        <v>37</v>
      </c>
      <c r="B3" s="15" t="s">
        <v>320</v>
      </c>
      <c r="C3" t="s">
        <v>276</v>
      </c>
    </row>
    <row r="7" spans="1:3" x14ac:dyDescent="0.25">
      <c r="B7" t="s">
        <v>305</v>
      </c>
      <c r="C7" t="s">
        <v>317</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C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tint="0.59999389629810485"/>
  </sheetPr>
  <dimension ref="A1:Q20"/>
  <sheetViews>
    <sheetView workbookViewId="0"/>
  </sheetViews>
  <sheetFormatPr defaultRowHeight="15" x14ac:dyDescent="0.25"/>
  <sheetData>
    <row r="1" spans="1:17" x14ac:dyDescent="0.25">
      <c r="A1" s="1" t="s">
        <v>0</v>
      </c>
    </row>
    <row r="2" spans="1:17" x14ac:dyDescent="0.25">
      <c r="A2" s="14" t="s">
        <v>35</v>
      </c>
      <c r="B2" s="15" t="s">
        <v>313</v>
      </c>
      <c r="C2" t="s">
        <v>316</v>
      </c>
    </row>
    <row r="3" spans="1:17" x14ac:dyDescent="0.25">
      <c r="A3" s="14" t="s">
        <v>37</v>
      </c>
      <c r="B3" s="15" t="s">
        <v>312</v>
      </c>
      <c r="C3" t="s">
        <v>276</v>
      </c>
    </row>
    <row r="5" spans="1:17" x14ac:dyDescent="0.25">
      <c r="C5" s="13"/>
      <c r="D5" s="13"/>
      <c r="E5" s="16"/>
      <c r="F5" s="13"/>
      <c r="G5" s="21" t="s">
        <v>314</v>
      </c>
      <c r="H5" s="13"/>
      <c r="I5" s="13"/>
      <c r="J5" s="13"/>
      <c r="K5" s="13"/>
      <c r="L5" s="13"/>
      <c r="M5" s="13"/>
      <c r="N5" s="13"/>
      <c r="O5" s="13"/>
      <c r="P5" s="13"/>
      <c r="Q5" s="13"/>
    </row>
    <row r="6" spans="1:17" x14ac:dyDescent="0.25">
      <c r="D6" s="10"/>
      <c r="E6" s="10"/>
      <c r="F6" s="33" t="s">
        <v>311</v>
      </c>
      <c r="G6" t="s">
        <v>105</v>
      </c>
      <c r="H6" t="s">
        <v>246</v>
      </c>
      <c r="I6" t="s">
        <v>106</v>
      </c>
      <c r="J6" t="s">
        <v>107</v>
      </c>
      <c r="K6" t="s">
        <v>108</v>
      </c>
      <c r="L6" t="s">
        <v>109</v>
      </c>
      <c r="M6" t="s">
        <v>110</v>
      </c>
      <c r="N6" t="s">
        <v>111</v>
      </c>
      <c r="O6" t="s">
        <v>112</v>
      </c>
      <c r="P6" t="s">
        <v>113</v>
      </c>
      <c r="Q6" t="s">
        <v>114</v>
      </c>
    </row>
    <row r="7" spans="1:17" x14ac:dyDescent="0.25">
      <c r="D7" s="10"/>
      <c r="E7" s="10"/>
      <c r="F7" s="33" t="s">
        <v>244</v>
      </c>
      <c r="G7" t="s">
        <v>245</v>
      </c>
      <c r="H7" t="s">
        <v>247</v>
      </c>
      <c r="I7" t="s">
        <v>248</v>
      </c>
      <c r="J7" t="s">
        <v>249</v>
      </c>
      <c r="K7" t="s">
        <v>250</v>
      </c>
      <c r="L7" t="s">
        <v>251</v>
      </c>
      <c r="M7" t="s">
        <v>252</v>
      </c>
      <c r="N7" t="s">
        <v>253</v>
      </c>
      <c r="O7" t="s">
        <v>254</v>
      </c>
      <c r="P7" t="s">
        <v>255</v>
      </c>
      <c r="Q7" t="s">
        <v>256</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104</v>
      </c>
      <c r="D9" s="33" t="s">
        <v>41</v>
      </c>
      <c r="E9" s="10"/>
      <c r="F9" s="10"/>
      <c r="H9" s="10"/>
    </row>
    <row r="10" spans="1:17" x14ac:dyDescent="0.25">
      <c r="C10" t="s">
        <v>115</v>
      </c>
      <c r="D10" s="33" t="s">
        <v>315</v>
      </c>
      <c r="E10" s="50">
        <v>18</v>
      </c>
      <c r="F10" s="33" t="s">
        <v>257</v>
      </c>
      <c r="G10" s="30"/>
      <c r="H10" s="30"/>
      <c r="I10" s="30"/>
      <c r="J10" s="30"/>
      <c r="K10" s="30"/>
      <c r="L10" s="30"/>
      <c r="M10" s="30"/>
      <c r="N10" s="30"/>
      <c r="O10" s="30"/>
      <c r="P10" s="30"/>
      <c r="Q10" s="30"/>
    </row>
    <row r="11" spans="1:17" x14ac:dyDescent="0.25">
      <c r="C11" t="s">
        <v>116</v>
      </c>
      <c r="D11" s="33" t="s">
        <v>315</v>
      </c>
      <c r="E11" s="50">
        <v>22</v>
      </c>
      <c r="F11" s="33" t="s">
        <v>263</v>
      </c>
      <c r="G11" s="30"/>
      <c r="H11" s="30"/>
      <c r="I11" s="30"/>
      <c r="J11" s="30"/>
      <c r="K11" s="30"/>
      <c r="L11" s="30"/>
      <c r="M11" s="30"/>
      <c r="N11" s="30"/>
      <c r="O11" s="30"/>
      <c r="P11" s="30"/>
      <c r="Q11" s="30"/>
    </row>
    <row r="12" spans="1:17" x14ac:dyDescent="0.25">
      <c r="C12" t="s">
        <v>117</v>
      </c>
      <c r="D12" s="33" t="s">
        <v>315</v>
      </c>
      <c r="E12" s="50">
        <v>27</v>
      </c>
      <c r="F12" s="10" t="s">
        <v>258</v>
      </c>
      <c r="G12" s="30"/>
      <c r="H12" s="30"/>
      <c r="I12" s="30"/>
      <c r="J12" s="30"/>
      <c r="K12" s="30"/>
      <c r="L12" s="30"/>
      <c r="M12" s="30"/>
      <c r="N12" s="30"/>
      <c r="O12" s="30"/>
      <c r="P12" s="30"/>
      <c r="Q12" s="30"/>
    </row>
    <row r="13" spans="1:17" x14ac:dyDescent="0.25">
      <c r="C13" t="s">
        <v>118</v>
      </c>
      <c r="D13" s="33" t="s">
        <v>315</v>
      </c>
      <c r="E13" s="50">
        <v>32</v>
      </c>
      <c r="F13" s="10" t="s">
        <v>259</v>
      </c>
      <c r="G13" s="30"/>
      <c r="H13" s="30"/>
      <c r="I13" s="30"/>
      <c r="J13" s="30"/>
      <c r="K13" s="30"/>
      <c r="L13" s="30"/>
      <c r="M13" s="30"/>
      <c r="N13" s="30"/>
      <c r="O13" s="30"/>
      <c r="P13" s="30"/>
      <c r="Q13" s="30"/>
    </row>
    <row r="14" spans="1:17" x14ac:dyDescent="0.25">
      <c r="C14" t="s">
        <v>119</v>
      </c>
      <c r="D14" s="33" t="s">
        <v>315</v>
      </c>
      <c r="E14" s="50">
        <v>37</v>
      </c>
      <c r="F14" s="10" t="s">
        <v>260</v>
      </c>
      <c r="G14" s="30"/>
      <c r="H14" s="30"/>
      <c r="I14" s="30"/>
      <c r="J14" s="30"/>
      <c r="K14" s="30"/>
      <c r="L14" s="30"/>
      <c r="M14" s="30"/>
      <c r="N14" s="30"/>
      <c r="O14" s="30"/>
      <c r="P14" s="30"/>
      <c r="Q14" s="30"/>
    </row>
    <row r="15" spans="1:17" x14ac:dyDescent="0.25">
      <c r="C15" t="s">
        <v>120</v>
      </c>
      <c r="D15" s="33" t="s">
        <v>315</v>
      </c>
      <c r="E15" s="50">
        <v>42</v>
      </c>
      <c r="F15" s="10" t="s">
        <v>261</v>
      </c>
      <c r="G15" s="30"/>
      <c r="H15" s="30"/>
      <c r="I15" s="30"/>
      <c r="J15" s="30"/>
      <c r="K15" s="30"/>
      <c r="L15" s="30"/>
      <c r="M15" s="30"/>
      <c r="N15" s="30"/>
      <c r="O15" s="30"/>
      <c r="P15" s="30"/>
      <c r="Q15" s="30"/>
    </row>
    <row r="16" spans="1:17" x14ac:dyDescent="0.25">
      <c r="C16" t="s">
        <v>121</v>
      </c>
      <c r="D16" s="33" t="s">
        <v>315</v>
      </c>
      <c r="E16" s="50">
        <v>47</v>
      </c>
      <c r="F16" s="10" t="s">
        <v>262</v>
      </c>
      <c r="G16" s="30"/>
      <c r="H16" s="30"/>
      <c r="I16" s="30"/>
      <c r="J16" s="30"/>
      <c r="K16" s="30"/>
      <c r="L16" s="30"/>
      <c r="M16" s="30"/>
      <c r="N16" s="30"/>
      <c r="O16" s="30"/>
      <c r="P16" s="30"/>
      <c r="Q16" s="30"/>
    </row>
    <row r="17" spans="3:17" x14ac:dyDescent="0.25">
      <c r="C17" t="s">
        <v>122</v>
      </c>
      <c r="D17" s="33" t="s">
        <v>315</v>
      </c>
      <c r="E17" s="50">
        <v>52</v>
      </c>
      <c r="F17" s="10" t="s">
        <v>46</v>
      </c>
      <c r="G17" s="30"/>
      <c r="H17" s="30"/>
      <c r="I17" s="30"/>
      <c r="J17" s="30"/>
      <c r="K17" s="30"/>
      <c r="L17" s="30"/>
      <c r="M17" s="30"/>
      <c r="N17" s="30"/>
      <c r="O17" s="30"/>
      <c r="P17" s="30"/>
      <c r="Q17" s="30"/>
    </row>
    <row r="18" spans="3:17" x14ac:dyDescent="0.25">
      <c r="C18" t="s">
        <v>123</v>
      </c>
      <c r="D18" s="33" t="s">
        <v>315</v>
      </c>
      <c r="E18" s="50">
        <v>57</v>
      </c>
      <c r="F18" s="10" t="s">
        <v>47</v>
      </c>
      <c r="G18" s="30"/>
      <c r="H18" s="30"/>
      <c r="I18" s="30"/>
      <c r="J18" s="30"/>
      <c r="K18" s="30"/>
      <c r="L18" s="30"/>
      <c r="M18" s="30"/>
      <c r="N18" s="30"/>
      <c r="O18" s="30"/>
      <c r="P18" s="30"/>
      <c r="Q18" s="30"/>
    </row>
    <row r="19" spans="3:17" x14ac:dyDescent="0.25">
      <c r="C19" t="s">
        <v>124</v>
      </c>
      <c r="D19" s="33" t="s">
        <v>315</v>
      </c>
      <c r="E19" s="50">
        <v>62</v>
      </c>
      <c r="F19" s="10" t="s">
        <v>48</v>
      </c>
      <c r="G19" s="30"/>
      <c r="H19" s="30"/>
      <c r="I19" s="30"/>
      <c r="J19" s="30"/>
      <c r="K19" s="30"/>
      <c r="L19" s="30"/>
      <c r="M19" s="30"/>
      <c r="N19" s="30"/>
      <c r="O19" s="30"/>
      <c r="P19" s="30"/>
      <c r="Q19" s="30"/>
    </row>
    <row r="20" spans="3:17" x14ac:dyDescent="0.25">
      <c r="C20" t="s">
        <v>125</v>
      </c>
      <c r="D20" s="33" t="s">
        <v>315</v>
      </c>
      <c r="E20" s="50">
        <v>67</v>
      </c>
      <c r="F20" s="33" t="s">
        <v>49</v>
      </c>
      <c r="G20" s="30"/>
      <c r="H20" s="30"/>
      <c r="I20" s="30"/>
      <c r="J20" s="30"/>
      <c r="K20" s="30"/>
      <c r="L20" s="30"/>
      <c r="M20" s="30"/>
      <c r="N20" s="30"/>
      <c r="O20" s="30"/>
      <c r="P20" s="30"/>
      <c r="Q20" s="42"/>
    </row>
  </sheetData>
  <hyperlinks>
    <hyperlink ref="A1" location="TOC!A1" display="TOC" xr:uid="{00000000-0004-0000-1D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S34"/>
  <sheetViews>
    <sheetView workbookViewId="0">
      <selection activeCell="R8" sqref="R8:R16"/>
    </sheetView>
  </sheetViews>
  <sheetFormatPr defaultRowHeight="15" x14ac:dyDescent="0.25"/>
  <sheetData>
    <row r="1" spans="1:19" x14ac:dyDescent="0.25">
      <c r="A1" s="1" t="s">
        <v>0</v>
      </c>
    </row>
    <row r="3" spans="1:19" ht="15.75" thickBot="1" x14ac:dyDescent="0.3"/>
    <row r="4" spans="1:19" ht="20.25" thickTop="1" thickBot="1" x14ac:dyDescent="0.3">
      <c r="A4" s="276" t="s">
        <v>466</v>
      </c>
      <c r="B4" s="276"/>
      <c r="C4" s="276"/>
      <c r="D4" s="276"/>
      <c r="E4" s="276"/>
      <c r="F4" s="276"/>
      <c r="G4" s="276"/>
      <c r="H4" s="276"/>
      <c r="I4" s="276"/>
      <c r="J4" s="276"/>
      <c r="K4" s="276"/>
      <c r="L4" s="276"/>
      <c r="M4" s="276"/>
      <c r="N4" s="276"/>
      <c r="O4" s="276"/>
      <c r="P4" s="276"/>
    </row>
    <row r="5" spans="1:19" ht="15.75" thickTop="1" x14ac:dyDescent="0.25">
      <c r="A5" s="61"/>
      <c r="B5" s="277" t="s">
        <v>467</v>
      </c>
      <c r="C5" s="277"/>
      <c r="D5" s="277"/>
      <c r="E5" s="277"/>
      <c r="F5" s="277"/>
      <c r="G5" s="277"/>
      <c r="H5" s="277"/>
      <c r="I5" s="277"/>
      <c r="J5" s="277"/>
      <c r="K5" s="277"/>
      <c r="L5" s="277"/>
      <c r="M5" s="277"/>
      <c r="N5" s="277"/>
      <c r="O5" s="277"/>
      <c r="P5" s="277"/>
    </row>
    <row r="6" spans="1:19" x14ac:dyDescent="0.25">
      <c r="A6" s="159"/>
      <c r="B6" s="278" t="s">
        <v>468</v>
      </c>
      <c r="C6" s="278"/>
      <c r="D6" s="278"/>
      <c r="E6" s="279" t="s">
        <v>469</v>
      </c>
      <c r="F6" s="279"/>
      <c r="G6" s="279"/>
      <c r="H6" s="279"/>
      <c r="I6" s="279" t="s">
        <v>444</v>
      </c>
      <c r="J6" s="279"/>
      <c r="K6" s="278" t="s">
        <v>470</v>
      </c>
      <c r="L6" s="278"/>
      <c r="M6" s="278"/>
      <c r="N6" s="280" t="s">
        <v>442</v>
      </c>
      <c r="O6" s="280"/>
      <c r="P6" s="280"/>
      <c r="Q6" s="56">
        <v>0.92300000000000004</v>
      </c>
    </row>
    <row r="7" spans="1:19" ht="27.75" thickBot="1" x14ac:dyDescent="0.3">
      <c r="A7" s="160" t="s">
        <v>447</v>
      </c>
      <c r="B7" s="283" t="s">
        <v>471</v>
      </c>
      <c r="C7" s="283"/>
      <c r="D7" s="148" t="s">
        <v>472</v>
      </c>
      <c r="E7" s="283" t="s">
        <v>473</v>
      </c>
      <c r="F7" s="283"/>
      <c r="G7" s="283" t="s">
        <v>474</v>
      </c>
      <c r="H7" s="283"/>
      <c r="I7" s="148" t="s">
        <v>473</v>
      </c>
      <c r="J7" s="161" t="s">
        <v>474</v>
      </c>
      <c r="K7" s="162" t="s">
        <v>473</v>
      </c>
      <c r="L7" s="248" t="s">
        <v>474</v>
      </c>
      <c r="M7" s="248"/>
      <c r="N7" s="247" t="s">
        <v>473</v>
      </c>
      <c r="O7" s="247"/>
      <c r="P7" s="163" t="s">
        <v>474</v>
      </c>
      <c r="Q7" t="s">
        <v>439</v>
      </c>
      <c r="R7" t="s">
        <v>528</v>
      </c>
      <c r="S7" t="s">
        <v>307</v>
      </c>
    </row>
    <row r="8" spans="1:19" ht="15.75" thickTop="1" x14ac:dyDescent="0.25">
      <c r="A8" s="164">
        <v>20</v>
      </c>
      <c r="B8" s="281">
        <v>1E-4</v>
      </c>
      <c r="C8" s="281"/>
      <c r="D8" s="165">
        <v>4.0000000000000002E-4</v>
      </c>
      <c r="E8" s="281">
        <v>1E-4</v>
      </c>
      <c r="F8" s="281"/>
      <c r="G8" s="281">
        <v>1E-4</v>
      </c>
      <c r="H8" s="281"/>
      <c r="I8" s="166">
        <v>0</v>
      </c>
      <c r="J8" s="167">
        <v>0</v>
      </c>
      <c r="K8" s="168">
        <v>0</v>
      </c>
      <c r="L8" s="282">
        <v>0</v>
      </c>
      <c r="M8" s="282"/>
      <c r="N8" s="281">
        <v>1E-4</v>
      </c>
      <c r="O8" s="281"/>
      <c r="P8" s="169">
        <v>1E-4</v>
      </c>
      <c r="Q8" s="37">
        <f>+AVERAGE(N8:P8)</f>
        <v>1E-4</v>
      </c>
      <c r="R8" s="37">
        <f>+Q8*$Q$6+C8*(1-$Q$6)</f>
        <v>9.2300000000000007E-5</v>
      </c>
      <c r="S8" s="164">
        <v>20</v>
      </c>
    </row>
    <row r="9" spans="1:19" x14ac:dyDescent="0.25">
      <c r="A9" s="170">
        <v>25</v>
      </c>
      <c r="B9" s="284">
        <v>1E-4</v>
      </c>
      <c r="C9" s="284"/>
      <c r="D9" s="171">
        <v>4.0000000000000002E-4</v>
      </c>
      <c r="E9" s="284">
        <v>1E-4</v>
      </c>
      <c r="F9" s="284"/>
      <c r="G9" s="284">
        <v>1E-4</v>
      </c>
      <c r="H9" s="284"/>
      <c r="I9" s="172">
        <v>0</v>
      </c>
      <c r="J9" s="173">
        <v>0</v>
      </c>
      <c r="K9" s="174">
        <v>0</v>
      </c>
      <c r="L9" s="285">
        <v>0</v>
      </c>
      <c r="M9" s="285"/>
      <c r="N9" s="284">
        <v>1E-4</v>
      </c>
      <c r="O9" s="284"/>
      <c r="P9" s="175">
        <v>1E-4</v>
      </c>
      <c r="Q9" s="37">
        <f t="shared" ref="Q9:Q16" si="0">+AVERAGE(N9:P9)</f>
        <v>1E-4</v>
      </c>
      <c r="R9" s="37">
        <f t="shared" ref="R9:R16" si="1">+Q9*$Q$6+C9*(1-$Q$6)</f>
        <v>9.2300000000000007E-5</v>
      </c>
      <c r="S9" s="170">
        <v>25</v>
      </c>
    </row>
    <row r="10" spans="1:19" x14ac:dyDescent="0.25">
      <c r="A10" s="170">
        <v>30</v>
      </c>
      <c r="B10" s="284">
        <v>1E-4</v>
      </c>
      <c r="C10" s="284"/>
      <c r="D10" s="171">
        <v>4.0000000000000002E-4</v>
      </c>
      <c r="E10" s="284">
        <v>1E-4</v>
      </c>
      <c r="F10" s="284"/>
      <c r="G10" s="284">
        <v>1E-4</v>
      </c>
      <c r="H10" s="284"/>
      <c r="I10" s="172">
        <v>0</v>
      </c>
      <c r="J10" s="173">
        <v>0</v>
      </c>
      <c r="K10" s="174">
        <v>0</v>
      </c>
      <c r="L10" s="285">
        <v>0</v>
      </c>
      <c r="M10" s="285"/>
      <c r="N10" s="284">
        <v>1E-4</v>
      </c>
      <c r="O10" s="284"/>
      <c r="P10" s="175">
        <v>2.0000000000000001E-4</v>
      </c>
      <c r="Q10" s="37">
        <f t="shared" si="0"/>
        <v>1.5000000000000001E-4</v>
      </c>
      <c r="R10" s="37">
        <f t="shared" si="1"/>
        <v>1.3845000000000003E-4</v>
      </c>
      <c r="S10" s="170">
        <v>30</v>
      </c>
    </row>
    <row r="11" spans="1:19" x14ac:dyDescent="0.25">
      <c r="A11" s="170">
        <v>35</v>
      </c>
      <c r="B11" s="284">
        <v>2.0000000000000001E-4</v>
      </c>
      <c r="C11" s="284"/>
      <c r="D11" s="171">
        <v>4.0000000000000002E-4</v>
      </c>
      <c r="E11" s="284">
        <v>1E-4</v>
      </c>
      <c r="F11" s="284"/>
      <c r="G11" s="284">
        <v>1E-4</v>
      </c>
      <c r="H11" s="284"/>
      <c r="I11" s="172">
        <v>0</v>
      </c>
      <c r="J11" s="173">
        <v>2.0000000000000001E-4</v>
      </c>
      <c r="K11" s="174">
        <v>1E-4</v>
      </c>
      <c r="L11" s="285">
        <v>1E-4</v>
      </c>
      <c r="M11" s="285"/>
      <c r="N11" s="284">
        <v>1E-4</v>
      </c>
      <c r="O11" s="284"/>
      <c r="P11" s="175">
        <v>2.9999999999999997E-4</v>
      </c>
      <c r="Q11" s="37">
        <f t="shared" si="0"/>
        <v>1.9999999999999998E-4</v>
      </c>
      <c r="R11" s="37">
        <f t="shared" si="1"/>
        <v>1.8459999999999999E-4</v>
      </c>
      <c r="S11" s="170">
        <v>35</v>
      </c>
    </row>
    <row r="12" spans="1:19" x14ac:dyDescent="0.25">
      <c r="A12" s="170">
        <v>40</v>
      </c>
      <c r="B12" s="284">
        <v>2.0000000000000001E-4</v>
      </c>
      <c r="C12" s="284"/>
      <c r="D12" s="171">
        <v>5.9999999999999995E-4</v>
      </c>
      <c r="E12" s="284">
        <v>1E-4</v>
      </c>
      <c r="F12" s="284"/>
      <c r="G12" s="284">
        <v>2.0000000000000001E-4</v>
      </c>
      <c r="H12" s="284"/>
      <c r="I12" s="172">
        <v>1E-4</v>
      </c>
      <c r="J12" s="173">
        <v>2.9999999999999997E-4</v>
      </c>
      <c r="K12" s="174">
        <v>1E-4</v>
      </c>
      <c r="L12" s="285">
        <v>1E-4</v>
      </c>
      <c r="M12" s="285"/>
      <c r="N12" s="284">
        <v>2.9999999999999997E-4</v>
      </c>
      <c r="O12" s="284"/>
      <c r="P12" s="175">
        <v>4.0000000000000002E-4</v>
      </c>
      <c r="Q12" s="37">
        <f t="shared" si="0"/>
        <v>3.5E-4</v>
      </c>
      <c r="R12" s="37">
        <f t="shared" si="1"/>
        <v>3.2305000000000002E-4</v>
      </c>
      <c r="S12" s="170">
        <v>40</v>
      </c>
    </row>
    <row r="13" spans="1:19" x14ac:dyDescent="0.25">
      <c r="A13" s="170">
        <v>45</v>
      </c>
      <c r="B13" s="284">
        <v>2.9999999999999997E-4</v>
      </c>
      <c r="C13" s="284"/>
      <c r="D13" s="171">
        <v>1.1000000000000001E-3</v>
      </c>
      <c r="E13" s="284">
        <v>2.9999999999999997E-4</v>
      </c>
      <c r="F13" s="284"/>
      <c r="G13" s="284">
        <v>5.0000000000000001E-4</v>
      </c>
      <c r="H13" s="284"/>
      <c r="I13" s="172">
        <v>1E-4</v>
      </c>
      <c r="J13" s="173">
        <v>2.9999999999999997E-4</v>
      </c>
      <c r="K13" s="174">
        <v>1E-4</v>
      </c>
      <c r="L13" s="285">
        <v>1E-4</v>
      </c>
      <c r="M13" s="285"/>
      <c r="N13" s="284">
        <v>5.9999999999999995E-4</v>
      </c>
      <c r="O13" s="284"/>
      <c r="P13" s="175">
        <v>5.9999999999999995E-4</v>
      </c>
      <c r="Q13" s="37">
        <f t="shared" si="0"/>
        <v>5.9999999999999995E-4</v>
      </c>
      <c r="R13" s="37">
        <f t="shared" si="1"/>
        <v>5.5380000000000002E-4</v>
      </c>
      <c r="S13" s="170">
        <v>45</v>
      </c>
    </row>
    <row r="14" spans="1:19" x14ac:dyDescent="0.25">
      <c r="A14" s="170">
        <v>50</v>
      </c>
      <c r="B14" s="284">
        <v>5.9999999999999995E-4</v>
      </c>
      <c r="C14" s="284"/>
      <c r="D14" s="171">
        <v>6.4000000000000003E-3</v>
      </c>
      <c r="E14" s="284">
        <v>8.0000000000000004E-4</v>
      </c>
      <c r="F14" s="284"/>
      <c r="G14" s="284">
        <v>1E-3</v>
      </c>
      <c r="H14" s="284"/>
      <c r="I14" s="172">
        <v>2.0000000000000001E-4</v>
      </c>
      <c r="J14" s="173">
        <v>5.9999999999999995E-4</v>
      </c>
      <c r="K14" s="174">
        <v>2.0000000000000001E-4</v>
      </c>
      <c r="L14" s="285">
        <v>2.0000000000000001E-4</v>
      </c>
      <c r="M14" s="285"/>
      <c r="N14" s="284">
        <v>1.2999999999999999E-3</v>
      </c>
      <c r="O14" s="284"/>
      <c r="P14" s="175">
        <v>8.9999999999999998E-4</v>
      </c>
      <c r="Q14" s="37">
        <f t="shared" si="0"/>
        <v>1.0999999999999998E-3</v>
      </c>
      <c r="R14" s="37">
        <f t="shared" si="1"/>
        <v>1.0153E-3</v>
      </c>
      <c r="S14" s="170">
        <v>50</v>
      </c>
    </row>
    <row r="15" spans="1:19" x14ac:dyDescent="0.25">
      <c r="A15" s="170">
        <v>55</v>
      </c>
      <c r="B15" s="284">
        <v>8.6999999999999994E-3</v>
      </c>
      <c r="C15" s="284"/>
      <c r="D15" s="171">
        <v>4.7999999999999996E-3</v>
      </c>
      <c r="E15" s="284">
        <v>1.6000000000000001E-3</v>
      </c>
      <c r="F15" s="284"/>
      <c r="G15" s="284">
        <v>1.4E-3</v>
      </c>
      <c r="H15" s="284"/>
      <c r="I15" s="172">
        <v>5.0000000000000001E-4</v>
      </c>
      <c r="J15" s="173">
        <v>8.9999999999999998E-4</v>
      </c>
      <c r="K15" s="174">
        <v>8.9999999999999998E-4</v>
      </c>
      <c r="L15" s="285">
        <v>8.9999999999999998E-4</v>
      </c>
      <c r="M15" s="285"/>
      <c r="N15" s="284">
        <v>2.3999999999999998E-3</v>
      </c>
      <c r="O15" s="284"/>
      <c r="P15" s="175">
        <v>1.6000000000000001E-3</v>
      </c>
      <c r="Q15" s="37">
        <f t="shared" si="0"/>
        <v>2E-3</v>
      </c>
      <c r="R15" s="37">
        <f t="shared" si="1"/>
        <v>1.8460000000000002E-3</v>
      </c>
      <c r="S15" s="170">
        <v>55</v>
      </c>
    </row>
    <row r="16" spans="1:19" ht="15.75" thickBot="1" x14ac:dyDescent="0.3">
      <c r="A16" s="176">
        <v>60</v>
      </c>
      <c r="B16" s="286">
        <v>1.46E-2</v>
      </c>
      <c r="C16" s="286"/>
      <c r="D16" s="177">
        <v>1.4E-3</v>
      </c>
      <c r="E16" s="286">
        <v>2.5999999999999999E-3</v>
      </c>
      <c r="F16" s="286"/>
      <c r="G16" s="286">
        <v>2.0999999999999999E-3</v>
      </c>
      <c r="H16" s="286"/>
      <c r="I16" s="178">
        <v>6.9999999999999999E-4</v>
      </c>
      <c r="J16" s="179">
        <v>1.2999999999999999E-3</v>
      </c>
      <c r="K16" s="180">
        <v>1.1000000000000001E-3</v>
      </c>
      <c r="L16" s="287">
        <v>1.1000000000000001E-3</v>
      </c>
      <c r="M16" s="287"/>
      <c r="N16" s="286">
        <v>4.3E-3</v>
      </c>
      <c r="O16" s="286"/>
      <c r="P16" s="181">
        <v>2.3E-3</v>
      </c>
      <c r="Q16" s="37">
        <f t="shared" si="0"/>
        <v>3.3E-3</v>
      </c>
      <c r="R16" s="37">
        <f t="shared" si="1"/>
        <v>3.0459000000000003E-3</v>
      </c>
      <c r="S16" s="176">
        <v>60</v>
      </c>
    </row>
    <row r="17" spans="17:18" ht="15.75" thickTop="1" x14ac:dyDescent="0.25">
      <c r="Q17" s="37"/>
      <c r="R17" s="37"/>
    </row>
    <row r="18" spans="17:18" x14ac:dyDescent="0.25">
      <c r="Q18" s="37"/>
      <c r="R18" s="37"/>
    </row>
    <row r="19" spans="17:18" x14ac:dyDescent="0.25">
      <c r="Q19" s="37"/>
      <c r="R19" s="37"/>
    </row>
    <row r="20" spans="17:18" x14ac:dyDescent="0.25">
      <c r="Q20" s="37"/>
      <c r="R20" s="37"/>
    </row>
    <row r="21" spans="17:18" x14ac:dyDescent="0.25">
      <c r="Q21" s="37"/>
      <c r="R21" s="37"/>
    </row>
    <row r="22" spans="17:18" x14ac:dyDescent="0.25">
      <c r="Q22" s="37"/>
      <c r="R22" s="37"/>
    </row>
    <row r="23" spans="17:18" x14ac:dyDescent="0.25">
      <c r="Q23" s="37"/>
      <c r="R23" s="37"/>
    </row>
    <row r="24" spans="17:18" x14ac:dyDescent="0.25">
      <c r="Q24" s="37"/>
      <c r="R24" s="37"/>
    </row>
    <row r="25" spans="17:18" x14ac:dyDescent="0.25">
      <c r="Q25" s="37"/>
      <c r="R25" s="37"/>
    </row>
    <row r="33" spans="8:9" x14ac:dyDescent="0.25">
      <c r="H33" s="14"/>
      <c r="I33" s="15"/>
    </row>
    <row r="34" spans="8:9" x14ac:dyDescent="0.25">
      <c r="H34" s="14"/>
      <c r="I34" s="15"/>
    </row>
  </sheetData>
  <mergeCells count="57">
    <mergeCell ref="B15:C15"/>
    <mergeCell ref="E15:F15"/>
    <mergeCell ref="G15:H15"/>
    <mergeCell ref="L15:M15"/>
    <mergeCell ref="N15:O15"/>
    <mergeCell ref="B16:C16"/>
    <mergeCell ref="E16:F16"/>
    <mergeCell ref="G16:H16"/>
    <mergeCell ref="L16:M16"/>
    <mergeCell ref="N16:O16"/>
    <mergeCell ref="B13:C13"/>
    <mergeCell ref="E13:F13"/>
    <mergeCell ref="G13:H13"/>
    <mergeCell ref="L13:M13"/>
    <mergeCell ref="N13:O13"/>
    <mergeCell ref="B14:C14"/>
    <mergeCell ref="E14:F14"/>
    <mergeCell ref="G14:H14"/>
    <mergeCell ref="L14:M14"/>
    <mergeCell ref="N14:O14"/>
    <mergeCell ref="B11:C11"/>
    <mergeCell ref="E11:F11"/>
    <mergeCell ref="G11:H11"/>
    <mergeCell ref="L11:M11"/>
    <mergeCell ref="N11:O11"/>
    <mergeCell ref="B12:C12"/>
    <mergeCell ref="E12:F12"/>
    <mergeCell ref="G12:H12"/>
    <mergeCell ref="L12:M12"/>
    <mergeCell ref="N12:O12"/>
    <mergeCell ref="B9:C9"/>
    <mergeCell ref="E9:F9"/>
    <mergeCell ref="G9:H9"/>
    <mergeCell ref="L9:M9"/>
    <mergeCell ref="N9:O9"/>
    <mergeCell ref="B10:C10"/>
    <mergeCell ref="E10:F10"/>
    <mergeCell ref="G10:H10"/>
    <mergeCell ref="L10:M10"/>
    <mergeCell ref="N10:O10"/>
    <mergeCell ref="B7:C7"/>
    <mergeCell ref="E7:F7"/>
    <mergeCell ref="G7:H7"/>
    <mergeCell ref="L7:M7"/>
    <mergeCell ref="N7:O7"/>
    <mergeCell ref="B8:C8"/>
    <mergeCell ref="E8:F8"/>
    <mergeCell ref="G8:H8"/>
    <mergeCell ref="L8:M8"/>
    <mergeCell ref="N8:O8"/>
    <mergeCell ref="A4:P4"/>
    <mergeCell ref="B5:P5"/>
    <mergeCell ref="B6:D6"/>
    <mergeCell ref="E6:H6"/>
    <mergeCell ref="I6:J6"/>
    <mergeCell ref="K6:M6"/>
    <mergeCell ref="N6:P6"/>
  </mergeCells>
  <hyperlinks>
    <hyperlink ref="A1" location="TOC!A1" display="TOC" xr:uid="{00000000-0004-0000-1E00-000000000000}"/>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3"/>
  <sheetViews>
    <sheetView workbookViewId="0"/>
  </sheetViews>
  <sheetFormatPr defaultRowHeight="15" x14ac:dyDescent="0.25"/>
  <sheetData>
    <row r="1" spans="1:2" x14ac:dyDescent="0.25">
      <c r="A1" s="1" t="s">
        <v>0</v>
      </c>
    </row>
    <row r="2" spans="1:2" x14ac:dyDescent="0.25">
      <c r="B2" t="s">
        <v>283</v>
      </c>
    </row>
    <row r="3" spans="1:2" x14ac:dyDescent="0.25">
      <c r="B3" t="s">
        <v>284</v>
      </c>
    </row>
  </sheetData>
  <hyperlinks>
    <hyperlink ref="A1" location="TOC!A1" display="TOC" xr:uid="{00000000-0004-0000-1F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workbookViewId="0">
      <selection activeCell="B10" sqref="B10"/>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127</v>
      </c>
    </row>
    <row r="4" spans="1:2" x14ac:dyDescent="0.25">
      <c r="A4" s="3"/>
      <c r="B4" s="2" t="s">
        <v>230</v>
      </c>
    </row>
    <row r="5" spans="1:2" x14ac:dyDescent="0.25">
      <c r="A5" s="3"/>
      <c r="B5" s="2" t="s">
        <v>225</v>
      </c>
    </row>
    <row r="6" spans="1:2" x14ac:dyDescent="0.25">
      <c r="A6" s="3"/>
      <c r="B6" s="2" t="s">
        <v>224</v>
      </c>
    </row>
    <row r="7" spans="1:2" x14ac:dyDescent="0.25">
      <c r="A7" s="3"/>
      <c r="B7" s="2" t="s">
        <v>226</v>
      </c>
    </row>
    <row r="8" spans="1:2" x14ac:dyDescent="0.25">
      <c r="A8" s="3"/>
      <c r="B8" s="2" t="s">
        <v>227</v>
      </c>
    </row>
    <row r="9" spans="1:2" x14ac:dyDescent="0.25">
      <c r="A9" s="3"/>
      <c r="B9" s="2" t="s">
        <v>228</v>
      </c>
    </row>
    <row r="10" spans="1:2" x14ac:dyDescent="0.25">
      <c r="A10" s="3"/>
      <c r="B10" s="2" t="s">
        <v>229</v>
      </c>
    </row>
    <row r="11" spans="1:2" x14ac:dyDescent="0.25">
      <c r="A11" s="3"/>
    </row>
    <row r="12" spans="1:2" x14ac:dyDescent="0.25">
      <c r="A12" s="3" t="s">
        <v>241</v>
      </c>
    </row>
    <row r="13" spans="1:2" x14ac:dyDescent="0.25">
      <c r="A13" s="3"/>
      <c r="B13" s="2" t="s">
        <v>242</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300-000000000000}"/>
    <hyperlink ref="B20" r:id="rId2" xr:uid="{00000000-0004-0000-0300-000001000000}"/>
    <hyperlink ref="B21" r:id="rId3" xr:uid="{00000000-0004-0000-0300-000002000000}"/>
    <hyperlink ref="B22" r:id="rId4" xr:uid="{00000000-0004-0000-0300-000003000000}"/>
    <hyperlink ref="B23" r:id="rId5" xr:uid="{00000000-0004-0000-0300-000004000000}"/>
    <hyperlink ref="B24" r:id="rId6" xr:uid="{00000000-0004-0000-0300-000005000000}"/>
    <hyperlink ref="B25" r:id="rId7" xr:uid="{00000000-0004-0000-0300-000006000000}"/>
    <hyperlink ref="A1" location="TOC!A1" display="TOC" xr:uid="{00000000-0004-0000-0300-00000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128</v>
      </c>
      <c r="C4" s="7"/>
    </row>
    <row r="5" spans="1:3" ht="30" x14ac:dyDescent="0.25">
      <c r="A5" s="32" t="s">
        <v>129</v>
      </c>
      <c r="B5" s="32" t="s">
        <v>130</v>
      </c>
      <c r="C5" s="32" t="s">
        <v>131</v>
      </c>
    </row>
    <row r="6" spans="1:3" x14ac:dyDescent="0.25">
      <c r="A6">
        <v>9</v>
      </c>
      <c r="B6" t="s">
        <v>132</v>
      </c>
      <c r="C6" t="s">
        <v>133</v>
      </c>
    </row>
    <row r="7" spans="1:3" x14ac:dyDescent="0.25">
      <c r="A7">
        <v>83</v>
      </c>
      <c r="B7" t="s">
        <v>134</v>
      </c>
      <c r="C7" t="s">
        <v>135</v>
      </c>
    </row>
    <row r="8" spans="1:3" x14ac:dyDescent="0.25">
      <c r="A8">
        <v>26</v>
      </c>
      <c r="B8" t="s">
        <v>136</v>
      </c>
      <c r="C8" t="s">
        <v>137</v>
      </c>
    </row>
    <row r="9" spans="1:3" x14ac:dyDescent="0.25">
      <c r="A9">
        <v>125</v>
      </c>
      <c r="B9" t="s">
        <v>138</v>
      </c>
      <c r="C9" t="s">
        <v>139</v>
      </c>
    </row>
    <row r="10" spans="1:3" x14ac:dyDescent="0.25">
      <c r="A10">
        <v>85</v>
      </c>
      <c r="B10" t="s">
        <v>140</v>
      </c>
      <c r="C10" t="s">
        <v>141</v>
      </c>
    </row>
    <row r="11" spans="1:3" x14ac:dyDescent="0.25">
      <c r="A11">
        <v>115</v>
      </c>
      <c r="B11" t="s">
        <v>142</v>
      </c>
      <c r="C11" t="s">
        <v>143</v>
      </c>
    </row>
    <row r="12" spans="1:3" x14ac:dyDescent="0.25">
      <c r="A12">
        <v>80</v>
      </c>
      <c r="B12" t="s">
        <v>144</v>
      </c>
      <c r="C12" t="s">
        <v>145</v>
      </c>
    </row>
    <row r="13" spans="1:3" x14ac:dyDescent="0.25">
      <c r="A13">
        <v>91</v>
      </c>
      <c r="B13" t="s">
        <v>146</v>
      </c>
      <c r="C13" t="s">
        <v>147</v>
      </c>
    </row>
    <row r="14" spans="1:3" x14ac:dyDescent="0.25">
      <c r="A14">
        <v>76</v>
      </c>
      <c r="B14" t="s">
        <v>148</v>
      </c>
      <c r="C14" t="s">
        <v>149</v>
      </c>
    </row>
    <row r="15" spans="1:3" x14ac:dyDescent="0.25">
      <c r="A15">
        <v>43</v>
      </c>
      <c r="B15" t="s">
        <v>150</v>
      </c>
      <c r="C15" t="s">
        <v>151</v>
      </c>
    </row>
    <row r="16" spans="1:3" x14ac:dyDescent="0.25">
      <c r="A16">
        <v>32</v>
      </c>
      <c r="B16" t="s">
        <v>152</v>
      </c>
      <c r="C16" t="s">
        <v>153</v>
      </c>
    </row>
    <row r="17" spans="1:3" x14ac:dyDescent="0.25">
      <c r="A17">
        <v>6</v>
      </c>
      <c r="B17" t="s">
        <v>154</v>
      </c>
      <c r="C17" t="s">
        <v>155</v>
      </c>
    </row>
    <row r="18" spans="1:3" x14ac:dyDescent="0.25">
      <c r="A18">
        <v>119</v>
      </c>
      <c r="B18" t="s">
        <v>156</v>
      </c>
      <c r="C18" t="s">
        <v>157</v>
      </c>
    </row>
    <row r="19" spans="1:3" x14ac:dyDescent="0.25">
      <c r="A19">
        <v>38</v>
      </c>
      <c r="B19" t="s">
        <v>158</v>
      </c>
      <c r="C19" t="s">
        <v>159</v>
      </c>
    </row>
    <row r="20" spans="1:3" x14ac:dyDescent="0.25">
      <c r="A20">
        <v>69</v>
      </c>
      <c r="B20" t="s">
        <v>160</v>
      </c>
      <c r="C20" t="s">
        <v>161</v>
      </c>
    </row>
    <row r="22" spans="1:3" x14ac:dyDescent="0.25">
      <c r="A22" s="7" t="s">
        <v>162</v>
      </c>
      <c r="C22" s="7"/>
    </row>
    <row r="23" spans="1:3" x14ac:dyDescent="0.25">
      <c r="A23" s="32" t="s">
        <v>129</v>
      </c>
      <c r="B23" s="32"/>
      <c r="C23" s="32" t="s">
        <v>131</v>
      </c>
    </row>
    <row r="24" spans="1:3" x14ac:dyDescent="0.25">
      <c r="A24">
        <v>10</v>
      </c>
      <c r="B24" t="s">
        <v>163</v>
      </c>
      <c r="C24" t="s">
        <v>164</v>
      </c>
    </row>
    <row r="25" spans="1:3" x14ac:dyDescent="0.25">
      <c r="A25">
        <v>108</v>
      </c>
      <c r="B25" t="s">
        <v>165</v>
      </c>
      <c r="C25" t="s">
        <v>166</v>
      </c>
    </row>
    <row r="26" spans="1:3" x14ac:dyDescent="0.25">
      <c r="A26">
        <v>78</v>
      </c>
      <c r="B26" t="s">
        <v>167</v>
      </c>
      <c r="C26" t="s">
        <v>168</v>
      </c>
    </row>
    <row r="27" spans="1:3" x14ac:dyDescent="0.25">
      <c r="A27">
        <v>88</v>
      </c>
      <c r="B27" t="s">
        <v>169</v>
      </c>
      <c r="C27" t="s">
        <v>170</v>
      </c>
    </row>
    <row r="28" spans="1:3" x14ac:dyDescent="0.25">
      <c r="A28">
        <v>28</v>
      </c>
      <c r="B28" t="s">
        <v>171</v>
      </c>
      <c r="C28" t="s">
        <v>172</v>
      </c>
    </row>
    <row r="29" spans="1:3" x14ac:dyDescent="0.25">
      <c r="A29">
        <v>111</v>
      </c>
      <c r="B29" t="s">
        <v>173</v>
      </c>
      <c r="C29" t="s">
        <v>174</v>
      </c>
    </row>
    <row r="30" spans="1:3" x14ac:dyDescent="0.25">
      <c r="A30">
        <v>92</v>
      </c>
      <c r="B30" t="s">
        <v>175</v>
      </c>
      <c r="C30" t="s">
        <v>176</v>
      </c>
    </row>
    <row r="31" spans="1:3" x14ac:dyDescent="0.25">
      <c r="A31">
        <v>34</v>
      </c>
      <c r="B31" t="s">
        <v>177</v>
      </c>
      <c r="C31" t="s">
        <v>178</v>
      </c>
    </row>
    <row r="32" spans="1:3" x14ac:dyDescent="0.25">
      <c r="A32">
        <v>77</v>
      </c>
      <c r="B32" t="s">
        <v>179</v>
      </c>
      <c r="C32" t="s">
        <v>180</v>
      </c>
    </row>
    <row r="33" spans="1:3" x14ac:dyDescent="0.25">
      <c r="A33">
        <v>53</v>
      </c>
      <c r="B33" t="s">
        <v>181</v>
      </c>
      <c r="C33" t="s">
        <v>182</v>
      </c>
    </row>
    <row r="34" spans="1:3" x14ac:dyDescent="0.25">
      <c r="A34">
        <v>64</v>
      </c>
      <c r="B34" t="s">
        <v>183</v>
      </c>
      <c r="C34" t="s">
        <v>184</v>
      </c>
    </row>
    <row r="35" spans="1:3" x14ac:dyDescent="0.25">
      <c r="A35">
        <v>49</v>
      </c>
      <c r="B35" t="s">
        <v>185</v>
      </c>
      <c r="C35" t="s">
        <v>186</v>
      </c>
    </row>
    <row r="36" spans="1:3" x14ac:dyDescent="0.25">
      <c r="A36">
        <v>51</v>
      </c>
      <c r="B36" t="s">
        <v>187</v>
      </c>
      <c r="C36" t="s">
        <v>188</v>
      </c>
    </row>
    <row r="37" spans="1:3" x14ac:dyDescent="0.25">
      <c r="A37">
        <v>2</v>
      </c>
      <c r="B37" t="s">
        <v>189</v>
      </c>
      <c r="C37" t="s">
        <v>190</v>
      </c>
    </row>
    <row r="38" spans="1:3" x14ac:dyDescent="0.25">
      <c r="A38">
        <v>73</v>
      </c>
      <c r="B38" t="s">
        <v>191</v>
      </c>
      <c r="C38" t="s">
        <v>192</v>
      </c>
    </row>
    <row r="40" spans="1:3" x14ac:dyDescent="0.25">
      <c r="A40" s="7" t="s">
        <v>193</v>
      </c>
      <c r="C40" s="7"/>
    </row>
    <row r="41" spans="1:3" x14ac:dyDescent="0.25">
      <c r="A41" s="32" t="s">
        <v>129</v>
      </c>
      <c r="B41" s="32"/>
      <c r="C41" s="32" t="s">
        <v>131</v>
      </c>
    </row>
    <row r="42" spans="1:3" x14ac:dyDescent="0.25">
      <c r="A42">
        <v>150</v>
      </c>
      <c r="B42" t="s">
        <v>194</v>
      </c>
      <c r="C42" t="s">
        <v>195</v>
      </c>
    </row>
    <row r="43" spans="1:3" x14ac:dyDescent="0.25">
      <c r="A43">
        <v>84</v>
      </c>
      <c r="B43" t="s">
        <v>196</v>
      </c>
      <c r="C43" t="s">
        <v>197</v>
      </c>
    </row>
    <row r="44" spans="1:3" x14ac:dyDescent="0.25">
      <c r="A44">
        <v>72</v>
      </c>
      <c r="B44" t="s">
        <v>198</v>
      </c>
      <c r="C44" t="s">
        <v>199</v>
      </c>
    </row>
    <row r="45" spans="1:3" x14ac:dyDescent="0.25">
      <c r="A45">
        <v>140</v>
      </c>
      <c r="B45" t="s">
        <v>200</v>
      </c>
      <c r="C45" t="s">
        <v>201</v>
      </c>
    </row>
    <row r="46" spans="1:3" x14ac:dyDescent="0.25">
      <c r="A46">
        <v>86</v>
      </c>
      <c r="B46" t="s">
        <v>202</v>
      </c>
      <c r="C46" t="s">
        <v>203</v>
      </c>
    </row>
    <row r="47" spans="1:3" x14ac:dyDescent="0.25">
      <c r="A47">
        <v>149</v>
      </c>
      <c r="B47" t="s">
        <v>204</v>
      </c>
      <c r="C47" t="s">
        <v>205</v>
      </c>
    </row>
    <row r="48" spans="1:3" x14ac:dyDescent="0.25">
      <c r="A48">
        <v>117</v>
      </c>
      <c r="B48" t="s">
        <v>206</v>
      </c>
      <c r="C48" t="s">
        <v>207</v>
      </c>
    </row>
    <row r="49" spans="1:3" x14ac:dyDescent="0.25">
      <c r="A49">
        <v>68</v>
      </c>
      <c r="B49" t="s">
        <v>208</v>
      </c>
      <c r="C49" t="s">
        <v>209</v>
      </c>
    </row>
    <row r="50" spans="1:3" x14ac:dyDescent="0.25">
      <c r="A50">
        <v>133</v>
      </c>
      <c r="B50" t="s">
        <v>210</v>
      </c>
      <c r="C50" t="s">
        <v>211</v>
      </c>
    </row>
    <row r="51" spans="1:3" x14ac:dyDescent="0.25">
      <c r="A51">
        <v>5</v>
      </c>
      <c r="B51" t="s">
        <v>212</v>
      </c>
      <c r="C51" t="s">
        <v>213</v>
      </c>
    </row>
    <row r="52" spans="1:3" x14ac:dyDescent="0.25">
      <c r="A52">
        <v>19</v>
      </c>
      <c r="B52" t="s">
        <v>214</v>
      </c>
      <c r="C52" t="s">
        <v>215</v>
      </c>
    </row>
    <row r="53" spans="1:3" x14ac:dyDescent="0.25">
      <c r="A53">
        <v>99</v>
      </c>
      <c r="B53" t="s">
        <v>216</v>
      </c>
      <c r="C53" t="s">
        <v>217</v>
      </c>
    </row>
    <row r="54" spans="1:3" x14ac:dyDescent="0.25">
      <c r="A54">
        <v>30</v>
      </c>
      <c r="B54" t="s">
        <v>218</v>
      </c>
      <c r="C54" t="s">
        <v>219</v>
      </c>
    </row>
    <row r="55" spans="1:3" x14ac:dyDescent="0.25">
      <c r="A55">
        <v>135</v>
      </c>
      <c r="B55" t="s">
        <v>220</v>
      </c>
      <c r="C55" t="s">
        <v>221</v>
      </c>
    </row>
    <row r="56" spans="1:3" x14ac:dyDescent="0.25">
      <c r="A56">
        <v>146</v>
      </c>
      <c r="B56" t="s">
        <v>222</v>
      </c>
      <c r="C56" t="s">
        <v>223</v>
      </c>
    </row>
  </sheetData>
  <hyperlinks>
    <hyperlink ref="A1" location="TOC!A1" display="TOC"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L62"/>
  <sheetViews>
    <sheetView zoomScale="120" zoomScaleNormal="120" workbookViewId="0">
      <pane xSplit="5" ySplit="7" topLeftCell="F8" activePane="bottomRight" state="frozen"/>
      <selection pane="topRight" activeCell="D1" sqref="D1"/>
      <selection pane="bottomLeft" activeCell="A4" sqref="A4"/>
      <selection pane="bottomRight" activeCell="F23" sqref="F23"/>
    </sheetView>
  </sheetViews>
  <sheetFormatPr defaultRowHeight="15" x14ac:dyDescent="0.25"/>
  <cols>
    <col min="2" max="2" width="9" bestFit="1" customWidth="1"/>
    <col min="3" max="3" width="36.140625" customWidth="1"/>
    <col min="4" max="4" width="8.7109375" bestFit="1" customWidth="1"/>
    <col min="5" max="5" width="45.42578125" customWidth="1"/>
    <col min="6" max="6" width="22.5703125" customWidth="1"/>
    <col min="7" max="7" width="12.42578125" customWidth="1"/>
    <col min="8" max="8" width="13.5703125" customWidth="1"/>
    <col min="9" max="9" width="26" customWidth="1"/>
    <col min="10" max="10" width="15.5703125" customWidth="1"/>
    <col min="11" max="11" width="31.140625" customWidth="1"/>
    <col min="12" max="12" width="11.85546875" customWidth="1"/>
    <col min="13" max="13" width="38.85546875" customWidth="1"/>
    <col min="14" max="14" width="24" customWidth="1"/>
    <col min="15" max="15" width="34.7109375" bestFit="1" customWidth="1"/>
    <col min="16" max="16" width="8.140625" bestFit="1" customWidth="1"/>
  </cols>
  <sheetData>
    <row r="1" spans="1:11" x14ac:dyDescent="0.25">
      <c r="A1" s="1" t="s">
        <v>0</v>
      </c>
    </row>
    <row r="2" spans="1:11" x14ac:dyDescent="0.25">
      <c r="A2" s="11" t="s">
        <v>35</v>
      </c>
      <c r="B2" s="12" t="s">
        <v>36</v>
      </c>
    </row>
    <row r="3" spans="1:11" x14ac:dyDescent="0.25">
      <c r="A3" s="11" t="s">
        <v>37</v>
      </c>
      <c r="B3" s="12" t="s">
        <v>602</v>
      </c>
    </row>
    <row r="4" spans="1:11" x14ac:dyDescent="0.25">
      <c r="A4" s="1"/>
    </row>
    <row r="5" spans="1:11" x14ac:dyDescent="0.25">
      <c r="A5" s="1"/>
    </row>
    <row r="6" spans="1:11" s="28" customFormat="1" x14ac:dyDescent="0.25">
      <c r="A6" s="28" t="s">
        <v>278</v>
      </c>
    </row>
    <row r="7" spans="1:11" s="7" customFormat="1" x14ac:dyDescent="0.25">
      <c r="A7" s="7" t="s">
        <v>269</v>
      </c>
      <c r="B7" s="7" t="s">
        <v>24</v>
      </c>
      <c r="C7" s="7" t="s">
        <v>19</v>
      </c>
      <c r="D7" s="7" t="s">
        <v>593</v>
      </c>
      <c r="E7" s="7" t="s">
        <v>20</v>
      </c>
      <c r="F7" s="7" t="s">
        <v>53</v>
      </c>
      <c r="G7" s="7" t="s">
        <v>70</v>
      </c>
      <c r="H7" s="7" t="s">
        <v>68</v>
      </c>
      <c r="I7" s="7" t="s">
        <v>66</v>
      </c>
      <c r="J7" s="7" t="s">
        <v>67</v>
      </c>
      <c r="K7" s="7" t="s">
        <v>69</v>
      </c>
    </row>
    <row r="8" spans="1:11" s="7" customFormat="1" x14ac:dyDescent="0.25">
      <c r="B8" s="194" t="s">
        <v>594</v>
      </c>
      <c r="C8" s="194" t="s">
        <v>595</v>
      </c>
      <c r="D8" s="26" t="s">
        <v>596</v>
      </c>
      <c r="E8" t="s">
        <v>139</v>
      </c>
      <c r="F8" t="s">
        <v>598</v>
      </c>
    </row>
    <row r="9" spans="1:11" s="7" customFormat="1" x14ac:dyDescent="0.25">
      <c r="B9" s="194" t="s">
        <v>594</v>
      </c>
      <c r="C9" s="194" t="s">
        <v>597</v>
      </c>
      <c r="D9" s="26" t="s">
        <v>596</v>
      </c>
      <c r="F9" s="194" t="s">
        <v>347</v>
      </c>
    </row>
    <row r="10" spans="1:11" s="7" customFormat="1" x14ac:dyDescent="0.25"/>
    <row r="11" spans="1:11" x14ac:dyDescent="0.25">
      <c r="A11" t="s">
        <v>349</v>
      </c>
      <c r="B11" s="26" t="s">
        <v>23</v>
      </c>
      <c r="C11" s="26" t="s">
        <v>15</v>
      </c>
      <c r="D11" s="26" t="s">
        <v>599</v>
      </c>
      <c r="E11" s="26" t="s">
        <v>21</v>
      </c>
      <c r="F11" s="198">
        <v>32892.199999999997</v>
      </c>
      <c r="G11" s="195">
        <v>1000000</v>
      </c>
      <c r="H11" s="24" t="s">
        <v>328</v>
      </c>
      <c r="I11" t="s">
        <v>329</v>
      </c>
      <c r="J11" s="25"/>
      <c r="K11" t="s">
        <v>330</v>
      </c>
    </row>
    <row r="12" spans="1:11" x14ac:dyDescent="0.25">
      <c r="A12" t="s">
        <v>349</v>
      </c>
      <c r="B12" s="26" t="s">
        <v>23</v>
      </c>
      <c r="C12" s="26" t="s">
        <v>16</v>
      </c>
      <c r="D12" s="26" t="s">
        <v>599</v>
      </c>
      <c r="E12" s="26" t="s">
        <v>22</v>
      </c>
      <c r="F12" s="198">
        <v>55764</v>
      </c>
      <c r="G12" s="195">
        <v>1000000</v>
      </c>
      <c r="H12" s="24" t="s">
        <v>328</v>
      </c>
      <c r="I12" t="s">
        <v>329</v>
      </c>
      <c r="J12" s="25"/>
      <c r="K12" t="s">
        <v>331</v>
      </c>
    </row>
    <row r="13" spans="1:11" x14ac:dyDescent="0.25">
      <c r="A13" t="s">
        <v>349</v>
      </c>
      <c r="B13" s="26" t="s">
        <v>23</v>
      </c>
      <c r="C13" t="s">
        <v>78</v>
      </c>
      <c r="D13" s="26" t="s">
        <v>599</v>
      </c>
      <c r="E13" t="s">
        <v>97</v>
      </c>
      <c r="F13" s="198">
        <v>95414</v>
      </c>
      <c r="G13" s="195">
        <v>1000000</v>
      </c>
      <c r="H13" s="24" t="s">
        <v>328</v>
      </c>
      <c r="I13" t="s">
        <v>329</v>
      </c>
      <c r="J13" s="25" t="s">
        <v>332</v>
      </c>
      <c r="K13" t="s">
        <v>333</v>
      </c>
    </row>
    <row r="14" spans="1:11" x14ac:dyDescent="0.25">
      <c r="A14" t="s">
        <v>349</v>
      </c>
      <c r="B14" s="26" t="s">
        <v>23</v>
      </c>
      <c r="C14" s="26" t="s">
        <v>17</v>
      </c>
      <c r="D14" s="26" t="s">
        <v>599</v>
      </c>
      <c r="E14" s="26" t="s">
        <v>25</v>
      </c>
      <c r="F14" s="198">
        <v>51146.6</v>
      </c>
      <c r="G14" s="195">
        <v>1000000</v>
      </c>
      <c r="H14" s="24" t="s">
        <v>328</v>
      </c>
      <c r="I14" t="s">
        <v>329</v>
      </c>
      <c r="J14" s="25" t="s">
        <v>334</v>
      </c>
    </row>
    <row r="15" spans="1:11" x14ac:dyDescent="0.25">
      <c r="A15" t="s">
        <v>349</v>
      </c>
      <c r="B15" s="26" t="s">
        <v>23</v>
      </c>
      <c r="C15" s="26" t="s">
        <v>18</v>
      </c>
      <c r="D15" s="26" t="s">
        <v>599</v>
      </c>
      <c r="E15" s="26" t="s">
        <v>26</v>
      </c>
      <c r="F15" s="198">
        <v>55764</v>
      </c>
      <c r="G15" s="195">
        <v>1000000</v>
      </c>
      <c r="H15" s="24" t="s">
        <v>328</v>
      </c>
      <c r="I15" t="s">
        <v>329</v>
      </c>
      <c r="J15" s="25" t="s">
        <v>334</v>
      </c>
    </row>
    <row r="16" spans="1:11" x14ac:dyDescent="0.25">
      <c r="A16" t="s">
        <v>349</v>
      </c>
      <c r="B16" s="26" t="s">
        <v>23</v>
      </c>
      <c r="C16" t="s">
        <v>100</v>
      </c>
      <c r="D16" s="26" t="s">
        <v>599</v>
      </c>
      <c r="E16" t="s">
        <v>101</v>
      </c>
      <c r="F16" s="198">
        <v>18254.400000000001</v>
      </c>
      <c r="G16" s="195">
        <v>1000000</v>
      </c>
      <c r="H16" s="24" t="s">
        <v>328</v>
      </c>
      <c r="I16" t="s">
        <v>329</v>
      </c>
      <c r="J16" s="25" t="s">
        <v>334</v>
      </c>
    </row>
    <row r="17" spans="1:12" x14ac:dyDescent="0.25">
      <c r="A17" t="s">
        <v>349</v>
      </c>
      <c r="B17" s="26" t="s">
        <v>23</v>
      </c>
      <c r="C17" s="26" t="s">
        <v>71</v>
      </c>
      <c r="D17" s="26" t="s">
        <v>599</v>
      </c>
      <c r="E17" s="26" t="s">
        <v>74</v>
      </c>
      <c r="F17" s="198">
        <v>13485.975796999999</v>
      </c>
      <c r="G17" s="195">
        <v>1000000</v>
      </c>
      <c r="H17" s="24" t="s">
        <v>328</v>
      </c>
      <c r="I17" t="s">
        <v>329</v>
      </c>
      <c r="J17" s="25" t="s">
        <v>335</v>
      </c>
      <c r="K17" t="s">
        <v>336</v>
      </c>
    </row>
    <row r="18" spans="1:12" x14ac:dyDescent="0.25">
      <c r="B18" s="26" t="s">
        <v>23</v>
      </c>
      <c r="C18" s="26" t="s">
        <v>287</v>
      </c>
      <c r="D18" s="26" t="s">
        <v>599</v>
      </c>
      <c r="E18" s="26" t="s">
        <v>288</v>
      </c>
      <c r="F18" s="197">
        <v>70.893676917516387</v>
      </c>
      <c r="G18" s="26">
        <v>1</v>
      </c>
      <c r="H18" s="26"/>
      <c r="I18" s="26" t="s">
        <v>587</v>
      </c>
      <c r="J18" s="25"/>
      <c r="K18" s="26"/>
      <c r="L18" s="27"/>
    </row>
    <row r="19" spans="1:12" x14ac:dyDescent="0.25">
      <c r="B19" s="26"/>
      <c r="C19" s="26"/>
      <c r="D19" s="26"/>
      <c r="E19" s="26"/>
      <c r="F19" s="196"/>
      <c r="J19" s="25"/>
    </row>
    <row r="20" spans="1:12" x14ac:dyDescent="0.25">
      <c r="A20" t="s">
        <v>349</v>
      </c>
      <c r="B20" s="26" t="s">
        <v>102</v>
      </c>
      <c r="C20" s="26" t="s">
        <v>27</v>
      </c>
      <c r="D20" s="26" t="s">
        <v>599</v>
      </c>
      <c r="E20" s="26" t="s">
        <v>28</v>
      </c>
      <c r="F20" s="199">
        <v>0</v>
      </c>
      <c r="H20" s="26"/>
      <c r="J20" s="25"/>
      <c r="K20" t="s">
        <v>350</v>
      </c>
    </row>
    <row r="21" spans="1:12" x14ac:dyDescent="0.25">
      <c r="A21" t="s">
        <v>349</v>
      </c>
      <c r="B21" s="26" t="s">
        <v>102</v>
      </c>
      <c r="C21" s="26" t="s">
        <v>54</v>
      </c>
      <c r="D21" s="26" t="s">
        <v>599</v>
      </c>
      <c r="E21" s="26" t="s">
        <v>72</v>
      </c>
      <c r="F21" s="200">
        <v>3.2000000000000001E-2</v>
      </c>
      <c r="H21" s="26"/>
      <c r="I21" t="s">
        <v>329</v>
      </c>
      <c r="J21" s="25" t="s">
        <v>351</v>
      </c>
      <c r="K21" t="s">
        <v>352</v>
      </c>
    </row>
    <row r="22" spans="1:12" x14ac:dyDescent="0.25">
      <c r="A22" t="s">
        <v>349</v>
      </c>
      <c r="B22" s="26" t="s">
        <v>102</v>
      </c>
      <c r="C22" s="26" t="s">
        <v>103</v>
      </c>
      <c r="D22" s="26" t="s">
        <v>599</v>
      </c>
      <c r="E22" s="26" t="s">
        <v>73</v>
      </c>
      <c r="F22" s="199">
        <v>3.2000000000000001E-2</v>
      </c>
      <c r="H22" s="26"/>
      <c r="I22" t="s">
        <v>329</v>
      </c>
      <c r="J22" s="25" t="s">
        <v>351</v>
      </c>
    </row>
    <row r="23" spans="1:12" x14ac:dyDescent="0.25">
      <c r="B23" s="26"/>
      <c r="C23" s="26"/>
      <c r="D23" s="26"/>
      <c r="E23" s="26"/>
      <c r="F23" s="24"/>
    </row>
    <row r="24" spans="1:12" x14ac:dyDescent="0.25">
      <c r="A24" t="s">
        <v>349</v>
      </c>
      <c r="B24" s="26" t="s">
        <v>75</v>
      </c>
      <c r="C24" s="26" t="s">
        <v>52</v>
      </c>
      <c r="D24" s="26" t="s">
        <v>596</v>
      </c>
      <c r="E24" t="s">
        <v>98</v>
      </c>
      <c r="F24" s="24" t="s">
        <v>525</v>
      </c>
      <c r="H24" s="26"/>
      <c r="I24" t="s">
        <v>526</v>
      </c>
      <c r="J24" s="25" t="s">
        <v>527</v>
      </c>
    </row>
    <row r="26" spans="1:12" x14ac:dyDescent="0.25">
      <c r="B26" s="44" t="s">
        <v>289</v>
      </c>
      <c r="C26" s="44" t="s">
        <v>290</v>
      </c>
      <c r="D26" s="26" t="s">
        <v>596</v>
      </c>
      <c r="E26" s="45" t="s">
        <v>299</v>
      </c>
      <c r="F26" s="46" t="s">
        <v>617</v>
      </c>
      <c r="G26" s="45"/>
      <c r="H26" s="45"/>
      <c r="I26" s="45"/>
      <c r="J26" s="45"/>
      <c r="K26" s="45" t="s">
        <v>601</v>
      </c>
    </row>
    <row r="27" spans="1:12" x14ac:dyDescent="0.25">
      <c r="B27" s="44" t="s">
        <v>289</v>
      </c>
      <c r="C27" s="44" t="s">
        <v>291</v>
      </c>
      <c r="D27" s="26" t="s">
        <v>596</v>
      </c>
      <c r="E27" s="45" t="s">
        <v>299</v>
      </c>
      <c r="F27" s="46" t="s">
        <v>292</v>
      </c>
      <c r="G27" s="45"/>
      <c r="H27" s="45"/>
      <c r="I27" s="45"/>
      <c r="J27" s="45"/>
      <c r="K27" s="45" t="s">
        <v>601</v>
      </c>
    </row>
    <row r="28" spans="1:12" x14ac:dyDescent="0.25">
      <c r="B28" s="44" t="s">
        <v>289</v>
      </c>
      <c r="C28" s="44" t="s">
        <v>293</v>
      </c>
      <c r="D28" s="26" t="s">
        <v>596</v>
      </c>
      <c r="E28" s="45" t="s">
        <v>299</v>
      </c>
      <c r="F28" s="46" t="s">
        <v>617</v>
      </c>
      <c r="G28" s="45"/>
      <c r="H28" s="45"/>
      <c r="I28" s="45"/>
      <c r="J28" s="45"/>
      <c r="K28" s="45" t="s">
        <v>601</v>
      </c>
    </row>
    <row r="29" spans="1:12" x14ac:dyDescent="0.25">
      <c r="B29" s="44" t="s">
        <v>289</v>
      </c>
      <c r="C29" s="44" t="s">
        <v>325</v>
      </c>
      <c r="D29" s="26" t="s">
        <v>596</v>
      </c>
      <c r="E29" s="45" t="s">
        <v>299</v>
      </c>
      <c r="F29" s="46" t="s">
        <v>616</v>
      </c>
      <c r="G29" s="45"/>
      <c r="H29" s="45"/>
      <c r="I29" s="45"/>
      <c r="J29" s="45"/>
      <c r="K29" s="45" t="s">
        <v>601</v>
      </c>
    </row>
    <row r="30" spans="1:12" x14ac:dyDescent="0.25">
      <c r="B30" s="45"/>
      <c r="C30" s="45"/>
      <c r="D30" s="45"/>
      <c r="E30" s="45"/>
      <c r="F30" s="45"/>
      <c r="G30" s="45"/>
      <c r="H30" s="45"/>
      <c r="I30" s="45"/>
      <c r="J30" s="45"/>
      <c r="K30" s="45"/>
    </row>
    <row r="31" spans="1:12" x14ac:dyDescent="0.25">
      <c r="B31" s="44" t="s">
        <v>289</v>
      </c>
      <c r="C31" s="44" t="s">
        <v>294</v>
      </c>
      <c r="D31" s="44" t="s">
        <v>599</v>
      </c>
      <c r="E31" s="45" t="s">
        <v>297</v>
      </c>
      <c r="F31" s="45">
        <v>-1</v>
      </c>
      <c r="G31" s="45"/>
      <c r="H31" s="45"/>
      <c r="I31" s="45"/>
      <c r="J31" s="45"/>
      <c r="K31" s="45" t="s">
        <v>298</v>
      </c>
    </row>
    <row r="32" spans="1:12" x14ac:dyDescent="0.25">
      <c r="B32" s="44" t="s">
        <v>289</v>
      </c>
      <c r="C32" s="44" t="s">
        <v>295</v>
      </c>
      <c r="D32" s="44" t="s">
        <v>599</v>
      </c>
      <c r="E32" s="45" t="s">
        <v>297</v>
      </c>
      <c r="F32" s="45">
        <v>9</v>
      </c>
      <c r="G32" s="45"/>
      <c r="H32" s="45"/>
      <c r="I32" s="45"/>
      <c r="J32" s="45"/>
      <c r="K32" s="45" t="s">
        <v>298</v>
      </c>
    </row>
    <row r="33" spans="1:11" x14ac:dyDescent="0.25">
      <c r="B33" s="44" t="s">
        <v>289</v>
      </c>
      <c r="C33" s="44" t="s">
        <v>296</v>
      </c>
      <c r="D33" s="44" t="s">
        <v>599</v>
      </c>
      <c r="E33" s="45" t="s">
        <v>297</v>
      </c>
      <c r="F33" s="45">
        <v>-1</v>
      </c>
      <c r="G33" s="45"/>
      <c r="H33" s="45"/>
      <c r="I33" s="45"/>
      <c r="J33" s="45"/>
      <c r="K33" s="45" t="s">
        <v>298</v>
      </c>
    </row>
    <row r="34" spans="1:11" x14ac:dyDescent="0.25">
      <c r="B34" s="44" t="s">
        <v>289</v>
      </c>
      <c r="C34" s="44" t="s">
        <v>326</v>
      </c>
      <c r="D34" s="44" t="s">
        <v>599</v>
      </c>
      <c r="E34" s="45" t="s">
        <v>297</v>
      </c>
      <c r="F34" s="45">
        <v>-1</v>
      </c>
      <c r="G34" s="45"/>
      <c r="H34" s="45"/>
      <c r="I34" s="45"/>
      <c r="J34" s="45"/>
      <c r="K34" s="45" t="s">
        <v>298</v>
      </c>
    </row>
    <row r="35" spans="1:11" x14ac:dyDescent="0.25">
      <c r="B35" s="45"/>
      <c r="C35" s="45"/>
      <c r="D35" s="45"/>
      <c r="E35" s="45"/>
      <c r="F35" s="45"/>
      <c r="G35" s="45"/>
      <c r="H35" s="45"/>
      <c r="I35" s="45"/>
      <c r="J35" s="45"/>
      <c r="K35" s="45"/>
    </row>
    <row r="36" spans="1:11" x14ac:dyDescent="0.25">
      <c r="B36" s="44" t="s">
        <v>289</v>
      </c>
      <c r="C36" s="44" t="s">
        <v>300</v>
      </c>
      <c r="D36" s="44" t="s">
        <v>600</v>
      </c>
      <c r="E36" s="45"/>
      <c r="F36" s="46">
        <v>1</v>
      </c>
      <c r="G36" s="45"/>
      <c r="H36" s="45"/>
      <c r="I36" s="45"/>
      <c r="J36" s="45"/>
      <c r="K36" s="45"/>
    </row>
    <row r="38" spans="1:11" s="28" customFormat="1" x14ac:dyDescent="0.25">
      <c r="A38" s="28" t="s">
        <v>79</v>
      </c>
    </row>
    <row r="39" spans="1:11" s="7" customFormat="1" x14ac:dyDescent="0.25">
      <c r="A39" s="7" t="s">
        <v>269</v>
      </c>
      <c r="B39" s="7" t="s">
        <v>279</v>
      </c>
      <c r="C39" s="7" t="s">
        <v>20</v>
      </c>
    </row>
    <row r="40" spans="1:11" x14ac:dyDescent="0.25">
      <c r="A40" t="s">
        <v>349</v>
      </c>
      <c r="B40">
        <v>1</v>
      </c>
      <c r="C40" t="s">
        <v>243</v>
      </c>
    </row>
    <row r="41" spans="1:11" x14ac:dyDescent="0.25">
      <c r="A41" t="s">
        <v>349</v>
      </c>
      <c r="B41">
        <v>1</v>
      </c>
      <c r="C41" t="s">
        <v>410</v>
      </c>
    </row>
    <row r="42" spans="1:11" x14ac:dyDescent="0.25">
      <c r="E42" t="s">
        <v>80</v>
      </c>
    </row>
    <row r="43" spans="1:11" x14ac:dyDescent="0.25">
      <c r="E43" t="s">
        <v>81</v>
      </c>
    </row>
    <row r="44" spans="1:11" x14ac:dyDescent="0.25">
      <c r="E44" t="s">
        <v>82</v>
      </c>
    </row>
    <row r="45" spans="1:11" x14ac:dyDescent="0.25">
      <c r="A45" s="56" t="s">
        <v>524</v>
      </c>
    </row>
    <row r="46" spans="1:11" x14ac:dyDescent="0.25">
      <c r="A46" s="56" t="s">
        <v>349</v>
      </c>
      <c r="B46">
        <v>2</v>
      </c>
      <c r="C46" t="s">
        <v>83</v>
      </c>
    </row>
    <row r="47" spans="1:11" x14ac:dyDescent="0.25">
      <c r="A47" s="56" t="s">
        <v>349</v>
      </c>
      <c r="B47">
        <v>2</v>
      </c>
      <c r="C47" t="s">
        <v>84</v>
      </c>
    </row>
    <row r="49" spans="1:5" x14ac:dyDescent="0.25">
      <c r="A49" t="s">
        <v>349</v>
      </c>
      <c r="B49">
        <v>3</v>
      </c>
      <c r="C49" t="s">
        <v>85</v>
      </c>
    </row>
    <row r="50" spans="1:5" x14ac:dyDescent="0.25">
      <c r="E50" t="s">
        <v>86</v>
      </c>
    </row>
    <row r="51" spans="1:5" x14ac:dyDescent="0.25">
      <c r="E51" t="s">
        <v>87</v>
      </c>
    </row>
    <row r="52" spans="1:5" x14ac:dyDescent="0.25">
      <c r="E52" t="s">
        <v>88</v>
      </c>
    </row>
    <row r="53" spans="1:5" x14ac:dyDescent="0.25">
      <c r="E53" t="s">
        <v>81</v>
      </c>
    </row>
    <row r="54" spans="1:5" x14ac:dyDescent="0.25">
      <c r="E54" t="s">
        <v>82</v>
      </c>
    </row>
    <row r="56" spans="1:5" x14ac:dyDescent="0.25">
      <c r="A56" t="s">
        <v>349</v>
      </c>
      <c r="B56">
        <v>4</v>
      </c>
      <c r="C56" t="s">
        <v>89</v>
      </c>
    </row>
    <row r="57" spans="1:5" x14ac:dyDescent="0.25">
      <c r="A57" t="s">
        <v>349</v>
      </c>
      <c r="B57">
        <v>4</v>
      </c>
      <c r="C57" t="s">
        <v>90</v>
      </c>
    </row>
    <row r="58" spans="1:5" x14ac:dyDescent="0.25">
      <c r="E58" t="s">
        <v>91</v>
      </c>
    </row>
    <row r="59" spans="1:5" x14ac:dyDescent="0.25">
      <c r="E59" t="s">
        <v>81</v>
      </c>
    </row>
    <row r="61" spans="1:5" x14ac:dyDescent="0.25">
      <c r="B61">
        <v>5</v>
      </c>
      <c r="C61" t="s">
        <v>92</v>
      </c>
    </row>
    <row r="62" spans="1:5" x14ac:dyDescent="0.25">
      <c r="A62" t="s">
        <v>349</v>
      </c>
      <c r="B62">
        <v>6</v>
      </c>
      <c r="C62" t="s">
        <v>93</v>
      </c>
    </row>
  </sheetData>
  <hyperlinks>
    <hyperlink ref="A1" location="TOC!A1" display="TOC" xr:uid="{00000000-0004-0000-0500-000000000000}"/>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
  <sheetViews>
    <sheetView workbookViewId="0"/>
  </sheetViews>
  <sheetFormatPr defaultRowHeight="15" x14ac:dyDescent="0.25"/>
  <cols>
    <col min="1" max="1" width="42.28515625" bestFit="1" customWidth="1"/>
    <col min="2" max="2" width="11.5703125" bestFit="1" customWidth="1"/>
    <col min="3" max="3" width="10.5703125" bestFit="1" customWidth="1"/>
  </cols>
  <sheetData>
    <row r="1" spans="1:5" x14ac:dyDescent="0.25">
      <c r="A1" s="1" t="s">
        <v>0</v>
      </c>
    </row>
    <row r="3" spans="1:5" x14ac:dyDescent="0.25">
      <c r="B3" t="s">
        <v>42</v>
      </c>
      <c r="C3" t="s">
        <v>71</v>
      </c>
      <c r="D3" t="s">
        <v>42</v>
      </c>
      <c r="E3" t="s">
        <v>71</v>
      </c>
    </row>
    <row r="4" spans="1:5" x14ac:dyDescent="0.25">
      <c r="A4" t="s">
        <v>368</v>
      </c>
      <c r="B4" s="30">
        <v>232684</v>
      </c>
      <c r="C4" s="30">
        <v>11963.8</v>
      </c>
      <c r="D4" s="36">
        <f>+B4/B$9</f>
        <v>0.90818397551989005</v>
      </c>
      <c r="E4" s="36">
        <f t="shared" ref="E4:E9" si="0">+C4/C$9</f>
        <v>0.8871273913688269</v>
      </c>
    </row>
    <row r="5" spans="1:5" x14ac:dyDescent="0.25">
      <c r="A5" t="s">
        <v>502</v>
      </c>
      <c r="B5" s="30">
        <v>1347</v>
      </c>
      <c r="C5" s="30">
        <v>106</v>
      </c>
      <c r="D5" s="36">
        <f t="shared" ref="D5:D9" si="1">+B5/B$9</f>
        <v>5.2574470742521697E-3</v>
      </c>
      <c r="E5" s="36">
        <f t="shared" si="0"/>
        <v>7.8600029660388544E-3</v>
      </c>
    </row>
    <row r="6" spans="1:5" x14ac:dyDescent="0.25">
      <c r="A6" t="s">
        <v>503</v>
      </c>
      <c r="B6" s="30">
        <v>19431</v>
      </c>
      <c r="C6" s="30">
        <v>1203.2</v>
      </c>
      <c r="D6" s="36">
        <f t="shared" si="1"/>
        <v>7.5840723162430526E-2</v>
      </c>
      <c r="E6" s="36">
        <f t="shared" si="0"/>
        <v>8.9218448761678781E-2</v>
      </c>
    </row>
    <row r="7" spans="1:5" x14ac:dyDescent="0.25">
      <c r="A7" t="s">
        <v>504</v>
      </c>
      <c r="B7" s="30">
        <v>2746</v>
      </c>
      <c r="C7" s="30">
        <v>213</v>
      </c>
      <c r="D7" s="36">
        <f t="shared" si="1"/>
        <v>1.0717854243427215E-2</v>
      </c>
      <c r="E7" s="36">
        <f t="shared" si="0"/>
        <v>1.5794156903455436E-2</v>
      </c>
    </row>
    <row r="8" spans="1:5" x14ac:dyDescent="0.25">
      <c r="B8" s="30"/>
      <c r="C8" s="30"/>
      <c r="D8" s="36"/>
      <c r="E8" s="36"/>
    </row>
    <row r="9" spans="1:5" x14ac:dyDescent="0.25">
      <c r="A9" t="s">
        <v>501</v>
      </c>
      <c r="B9" s="30">
        <v>256208</v>
      </c>
      <c r="C9" s="30">
        <v>13486</v>
      </c>
      <c r="D9" s="36">
        <f t="shared" si="1"/>
        <v>1</v>
      </c>
      <c r="E9" s="36">
        <f t="shared" si="0"/>
        <v>1</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5"/>
  <sheetViews>
    <sheetView workbookViewId="0"/>
  </sheetViews>
  <sheetFormatPr defaultRowHeight="15" x14ac:dyDescent="0.25"/>
  <cols>
    <col min="24" max="24" width="11.7109375" customWidth="1"/>
    <col min="25" max="25" width="11.5703125" bestFit="1" customWidth="1"/>
    <col min="26" max="26" width="9.5703125" bestFit="1" customWidth="1"/>
    <col min="27" max="27" width="14.140625" customWidth="1"/>
  </cols>
  <sheetData>
    <row r="1" spans="1:27" x14ac:dyDescent="0.25">
      <c r="A1" s="1" t="s">
        <v>0</v>
      </c>
    </row>
    <row r="11" spans="1:27" ht="30" x14ac:dyDescent="0.25">
      <c r="Y11" t="s">
        <v>337</v>
      </c>
      <c r="Z11" s="23" t="s">
        <v>338</v>
      </c>
      <c r="AA11" t="s">
        <v>339</v>
      </c>
    </row>
    <row r="12" spans="1:27" x14ac:dyDescent="0.25">
      <c r="X12" t="s">
        <v>340</v>
      </c>
      <c r="Y12" s="51">
        <v>51146.6</v>
      </c>
      <c r="Z12" s="51">
        <v>18254.400000000001</v>
      </c>
      <c r="AA12" s="51">
        <f>+Y12-Z12</f>
        <v>32892.199999999997</v>
      </c>
    </row>
    <row r="13" spans="1:27" x14ac:dyDescent="0.25">
      <c r="X13" t="s">
        <v>341</v>
      </c>
      <c r="Y13" s="51">
        <v>6223.7</v>
      </c>
      <c r="Z13" s="51"/>
      <c r="AA13" s="51">
        <f t="shared" ref="AA13:AA18" si="0">+Y13-Z13</f>
        <v>6223.7</v>
      </c>
    </row>
    <row r="14" spans="1:27" x14ac:dyDescent="0.25">
      <c r="X14" t="s">
        <v>342</v>
      </c>
      <c r="Y14" s="52">
        <v>349.9</v>
      </c>
      <c r="Z14" s="52"/>
      <c r="AA14" s="52">
        <f t="shared" si="0"/>
        <v>349.9</v>
      </c>
    </row>
    <row r="15" spans="1:27" x14ac:dyDescent="0.25">
      <c r="X15" s="53" t="s">
        <v>343</v>
      </c>
      <c r="Y15" s="51">
        <f>+SUM(Y12:Y14)</f>
        <v>57720.2</v>
      </c>
      <c r="Z15" s="51">
        <f>+SUM(Z12:Z14)</f>
        <v>18254.400000000001</v>
      </c>
      <c r="AA15" s="51">
        <f t="shared" si="0"/>
        <v>39465.799999999996</v>
      </c>
    </row>
    <row r="16" spans="1:27" x14ac:dyDescent="0.25">
      <c r="Y16" s="51"/>
      <c r="Z16" s="51"/>
      <c r="AA16" s="51"/>
    </row>
    <row r="17" spans="24:28" x14ac:dyDescent="0.25">
      <c r="X17" t="s">
        <v>344</v>
      </c>
      <c r="Y17" s="51">
        <v>184</v>
      </c>
      <c r="Z17" s="51"/>
      <c r="AA17" s="51">
        <f t="shared" si="0"/>
        <v>184</v>
      </c>
      <c r="AB17" s="51"/>
    </row>
    <row r="18" spans="24:28" x14ac:dyDescent="0.25">
      <c r="X18" t="s">
        <v>345</v>
      </c>
      <c r="Y18" s="51">
        <v>55764</v>
      </c>
      <c r="Z18" s="51"/>
      <c r="AA18" s="51">
        <f t="shared" si="0"/>
        <v>55764</v>
      </c>
      <c r="AB18" s="51"/>
    </row>
    <row r="19" spans="24:28" x14ac:dyDescent="0.25">
      <c r="Y19" s="51"/>
      <c r="Z19" s="51"/>
      <c r="AA19" s="51"/>
      <c r="AB19" s="51"/>
    </row>
    <row r="20" spans="24:28" x14ac:dyDescent="0.25">
      <c r="X20" s="53" t="s">
        <v>346</v>
      </c>
      <c r="Y20" s="51">
        <f>+Y15+Y17+Y18</f>
        <v>113668.2</v>
      </c>
      <c r="Z20" s="51">
        <f>+Z15+Z17+Z18</f>
        <v>18254.400000000001</v>
      </c>
      <c r="AA20" s="51">
        <f>+AA15+AA17+AA18</f>
        <v>95413.799999999988</v>
      </c>
      <c r="AB20" s="51"/>
    </row>
    <row r="21" spans="24:28" x14ac:dyDescent="0.25">
      <c r="Z21" s="51"/>
      <c r="AA21" s="51"/>
      <c r="AB21" s="51"/>
    </row>
    <row r="23" spans="24:28" x14ac:dyDescent="0.25">
      <c r="X23" t="s">
        <v>347</v>
      </c>
      <c r="Y23" s="30">
        <v>232684</v>
      </c>
      <c r="Z23" s="36">
        <f>+Y23/Y$25</f>
        <v>0.92292802887571146</v>
      </c>
    </row>
    <row r="24" spans="24:28" x14ac:dyDescent="0.25">
      <c r="X24" t="s">
        <v>348</v>
      </c>
      <c r="Y24" s="54">
        <v>19431</v>
      </c>
      <c r="Z24" s="55">
        <f t="shared" ref="Z24:Z25" si="1">+Y24/Y$25</f>
        <v>7.7071971124288513E-2</v>
      </c>
    </row>
    <row r="25" spans="24:28" x14ac:dyDescent="0.25">
      <c r="Y25" s="30">
        <f>+Y23+Y24</f>
        <v>252115</v>
      </c>
      <c r="Z25" s="36">
        <f t="shared" si="1"/>
        <v>1</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R5" sqref="R5"/>
    </sheetView>
  </sheetViews>
  <sheetFormatPr defaultRowHeight="15" x14ac:dyDescent="0.25"/>
  <sheetData>
    <row r="1" spans="1:1" x14ac:dyDescent="0.25">
      <c r="A1" s="1" t="s">
        <v>0</v>
      </c>
    </row>
  </sheetData>
  <hyperlinks>
    <hyperlink ref="A1" location="TOC!A1" display="TOC"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TOC</vt:lpstr>
      <vt:lpstr>NotesForYimeng</vt:lpstr>
      <vt:lpstr>Issues</vt:lpstr>
      <vt:lpstr>StepsAndLinks</vt:lpstr>
      <vt:lpstr>PlanNames</vt:lpstr>
      <vt:lpstr>singleValues</vt:lpstr>
      <vt:lpstr>single_calculations</vt:lpstr>
      <vt:lpstr>singleValuesScreenshots</vt:lpstr>
      <vt:lpstr>erc_rule</vt:lpstr>
      <vt:lpstr>SummaryAssumptions</vt:lpstr>
      <vt:lpstr>ActivesSched0</vt:lpstr>
      <vt:lpstr>ActivesSched</vt:lpstr>
      <vt:lpstr>SalarySched_byAgeGrp1</vt:lpstr>
      <vt:lpstr>SalarySched_byAgeGrp2</vt:lpstr>
      <vt:lpstr>Actives_raw</vt:lpstr>
      <vt:lpstr>RetireesSched</vt:lpstr>
      <vt:lpstr>Retirees_raw</vt:lpstr>
      <vt:lpstr>Retirees_raw_old</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RetirementRatesSched_Matrix</vt:lpstr>
      <vt:lpstr>RetirementRates_raw</vt:lpstr>
      <vt:lpstr>DisbRatesSched_SingleCol</vt:lpstr>
      <vt:lpstr>DisbRatesSched_LowYOS</vt:lpstr>
      <vt:lpstr>DisbRatesSched_Matrix</vt:lpstr>
      <vt:lpstr>DisbRatesByAge_raw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2017-10-03T02:47:20Z</dcterms:modified>
</cp:coreProperties>
</file>