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Git\PenSim-Projects\PPD150_Experiment\Inputs_largePlans_raw\"/>
    </mc:Choice>
  </mc:AlternateContent>
  <bookViews>
    <workbookView xWindow="0" yWindow="0" windowWidth="28800" windowHeight="14010" tabRatio="810" firstSheet="4" activeTab="4" xr2:uid="{00000000-000D-0000-FFFF-FFFF00000000}"/>
  </bookViews>
  <sheets>
    <sheet name="TOC" sheetId="54" r:id="rId1"/>
    <sheet name="Issues" sheetId="28" r:id="rId2"/>
    <sheet name="StepsAndLinks" sheetId="2" r:id="rId3"/>
    <sheet name="PlanNames" sheetId="35" r:id="rId4"/>
    <sheet name="singleValues" sheetId="1" r:id="rId5"/>
    <sheet name="singleValuesScreenshots" sheetId="26" r:id="rId6"/>
    <sheet name="erc_rule" sheetId="38" r:id="rId7"/>
    <sheet name="SummaryAssumptions" sheetId="13" r:id="rId8"/>
    <sheet name="ActivesSched" sheetId="7" r:id="rId9"/>
    <sheet name="SalarySched_byAgeGrp" sheetId="55" r:id="rId10"/>
    <sheet name="Actives_raw" sheetId="34" r:id="rId11"/>
    <sheet name="RetireesSched" sheetId="8" r:id="rId12"/>
    <sheet name="Retirees_raw" sheetId="32" r:id="rId13"/>
    <sheet name="SalaryGrowthSched_SingleCol" sheetId="9" r:id="rId14"/>
    <sheet name="SalaryGrowthSched_Matrix" sheetId="62" r:id="rId15"/>
    <sheet name="SalaryGrowth_raw" sheetId="33" r:id="rId16"/>
    <sheet name="TermRatesSched_SingleCol" sheetId="10" r:id="rId17"/>
    <sheet name="TermRatesSched_LowYOS" sheetId="56" r:id="rId18"/>
    <sheet name="TermRatesSched_Matrix" sheetId="61" r:id="rId19"/>
    <sheet name="TermRates_raw" sheetId="43" r:id="rId20"/>
    <sheet name="RetirementRatesSched_SingleCol" sheetId="42" r:id="rId21"/>
    <sheet name="RetirementRatesSched_LowYOS" sheetId="57" r:id="rId22"/>
    <sheet name="RetirementRatesSched_Matrix" sheetId="58" r:id="rId23"/>
    <sheet name="RetirementRates_raw" sheetId="41" r:id="rId24"/>
    <sheet name="DisbRatesSched_SingleCol" sheetId="29" r:id="rId25"/>
    <sheet name="DisbRatesSched_LowYOS" sheetId="59" r:id="rId26"/>
    <sheet name="DisbRatesSched_Matrix" sheetId="60" r:id="rId27"/>
    <sheet name="DisbRates_raw" sheetId="52" r:id="rId28"/>
    <sheet name="MortalityInfo" sheetId="30" r:id="rId29"/>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32" l="1"/>
  <c r="R7" i="32"/>
  <c r="R8" i="32"/>
  <c r="R9" i="32"/>
  <c r="R10" i="32"/>
  <c r="R11" i="32"/>
  <c r="R12" i="32"/>
  <c r="R13" i="32"/>
  <c r="R14" i="32"/>
  <c r="R15" i="32"/>
  <c r="R5" i="32"/>
  <c r="F11" i="1" l="1"/>
  <c r="F6" i="52" l="1"/>
  <c r="F7" i="52"/>
  <c r="F8" i="52"/>
  <c r="F9" i="52"/>
  <c r="F10" i="52"/>
  <c r="F11" i="52"/>
  <c r="F12" i="52"/>
  <c r="F13" i="52"/>
  <c r="F5" i="52"/>
  <c r="D24" i="52"/>
  <c r="F23" i="52"/>
  <c r="E23" i="52"/>
  <c r="E24" i="52" s="1"/>
  <c r="D23" i="52"/>
  <c r="J7" i="41"/>
  <c r="J8" i="41"/>
  <c r="J9" i="41"/>
  <c r="J10" i="41"/>
  <c r="J11" i="41"/>
  <c r="J12" i="41"/>
  <c r="J13" i="41"/>
  <c r="J14" i="41"/>
  <c r="J15" i="41"/>
  <c r="J16" i="41"/>
  <c r="J17" i="41"/>
  <c r="J18" i="41"/>
  <c r="J19" i="41"/>
  <c r="J20" i="41"/>
  <c r="J21" i="41"/>
  <c r="J22" i="41"/>
  <c r="J23" i="41"/>
  <c r="J24" i="41"/>
  <c r="J25" i="41"/>
  <c r="J26" i="41"/>
  <c r="J27" i="41"/>
  <c r="J28" i="41"/>
  <c r="J29" i="41"/>
  <c r="J30" i="41"/>
  <c r="J6" i="41"/>
  <c r="Q14" i="41"/>
  <c r="Q15" i="41"/>
  <c r="Q16" i="41"/>
  <c r="Q17" i="41"/>
  <c r="Q18" i="41"/>
  <c r="Q19" i="41"/>
  <c r="Q20" i="41"/>
  <c r="Q21" i="41"/>
  <c r="Q13" i="41"/>
  <c r="P20" i="41"/>
  <c r="P19" i="41"/>
  <c r="P18" i="41"/>
  <c r="P17" i="41"/>
  <c r="P14" i="41"/>
  <c r="P13" i="41"/>
  <c r="L6" i="43"/>
  <c r="L7" i="43"/>
  <c r="L8" i="43"/>
  <c r="L9" i="43"/>
  <c r="L10" i="43"/>
  <c r="L11" i="43"/>
  <c r="L12" i="43"/>
  <c r="L13" i="43"/>
  <c r="L5" i="43"/>
  <c r="F6" i="43"/>
  <c r="F7" i="43"/>
  <c r="F8" i="43"/>
  <c r="F9" i="43"/>
  <c r="F5" i="43"/>
  <c r="E26" i="43"/>
  <c r="D26" i="43"/>
  <c r="E25" i="43"/>
  <c r="F25" i="43"/>
  <c r="D25" i="43"/>
  <c r="E6" i="33"/>
  <c r="E7" i="33"/>
  <c r="E8" i="33"/>
  <c r="E9" i="33"/>
  <c r="E10" i="33"/>
  <c r="E11" i="33"/>
  <c r="E12" i="33"/>
  <c r="E13" i="33"/>
  <c r="E14" i="33"/>
  <c r="E15" i="33"/>
  <c r="E16" i="33"/>
  <c r="E5" i="33"/>
  <c r="Q6" i="32"/>
  <c r="Q7" i="32"/>
  <c r="Q8" i="32"/>
  <c r="Q9" i="32"/>
  <c r="Q10" i="32"/>
  <c r="Q11" i="32"/>
  <c r="Q12" i="32"/>
  <c r="Q13" i="32"/>
  <c r="Q14" i="32"/>
  <c r="Q15" i="32"/>
  <c r="Q5"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DFB47592-EBDD-4632-B2B8-C9972932B7BD}">
      <text>
        <r>
          <rPr>
            <b/>
            <sz val="9"/>
            <color indexed="81"/>
            <rFont val="Tahoma"/>
            <family val="2"/>
          </rPr>
          <t>Author:</t>
        </r>
        <r>
          <rPr>
            <sz val="9"/>
            <color indexed="81"/>
            <rFont val="Tahoma"/>
            <family val="2"/>
          </rPr>
          <t xml:space="preserve">
Nearest age at June 30, 2015.</t>
        </r>
      </text>
    </comment>
    <comment ref="G4" authorId="0" shapeId="0" xr:uid="{9DD39405-C556-45A2-B873-130B01C0F2FE}">
      <text>
        <r>
          <rPr>
            <b/>
            <sz val="9"/>
            <color indexed="81"/>
            <rFont val="Tahoma"/>
            <family val="2"/>
          </rPr>
          <t>Author:</t>
        </r>
        <r>
          <rPr>
            <sz val="9"/>
            <color indexed="81"/>
            <rFont val="Tahoma"/>
            <family val="2"/>
          </rPr>
          <t xml:space="preserve">
Nearest age at June 30, 2015.</t>
        </r>
      </text>
    </comment>
    <comment ref="L4" authorId="0" shapeId="0" xr:uid="{0D5B68B0-9EA6-4D84-A4F5-B4F275DF9E64}">
      <text>
        <r>
          <rPr>
            <b/>
            <sz val="9"/>
            <color indexed="81"/>
            <rFont val="Tahoma"/>
            <family val="2"/>
          </rPr>
          <t>Author:</t>
        </r>
        <r>
          <rPr>
            <sz val="9"/>
            <color indexed="81"/>
            <rFont val="Tahoma"/>
            <family val="2"/>
          </rPr>
          <t xml:space="preserve">
Nearest age at June 30, 2015.</t>
        </r>
      </text>
    </comment>
  </commentList>
</comments>
</file>

<file path=xl/sharedStrings.xml><?xml version="1.0" encoding="utf-8"?>
<sst xmlns="http://schemas.openxmlformats.org/spreadsheetml/2006/main" count="1248" uniqueCount="447">
  <si>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</si>
  <si>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</si>
  <si>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</si>
  <si>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</si>
  <si>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</si>
  <si>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</si>
  <si>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</si>
  <si>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</si>
  <si>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</si>
  <si>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</si>
  <si>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</si>
  <si>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</si>
  <si>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</si>
  <si>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</si>
  <si>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</si>
  <si>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</si>
  <si>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</si>
  <si>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</si>
  <si>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</si>
  <si>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</si>
  <si>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</si>
  <si>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</si>
  <si>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</si>
  <si>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</si>
  <si>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</si>
  <si>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</si>
  <si>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</si>
  <si>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</si>
  <si>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</si>
  <si>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</si>
  <si>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</si>
  <si>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</si>
  <si>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</si>
  <si>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</si>
  <si>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</si>
  <si>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</si>
  <si>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</si>
  <si>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</si>
  <si>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</si>
  <si>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</si>
  <si>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</si>
  <si>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</si>
  <si>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salary</t>
  </si>
  <si>
    <t>nretirees</t>
  </si>
  <si>
    <t>benefit</t>
  </si>
  <si>
    <t>50-54</t>
  </si>
  <si>
    <t>55-59</t>
  </si>
  <si>
    <t>60-64</t>
  </si>
  <si>
    <t>65-69</t>
  </si>
  <si>
    <t>70-74</t>
  </si>
  <si>
    <t>75-79</t>
  </si>
  <si>
    <t>grate</t>
  </si>
  <si>
    <t>erc_rule</t>
  </si>
  <si>
    <t>value</t>
  </si>
  <si>
    <t>inflation</t>
  </si>
  <si>
    <t>B6</t>
  </si>
  <si>
    <t>SummaryAssumptions</t>
  </si>
  <si>
    <t>ActivesSched</t>
  </si>
  <si>
    <t>5</t>
  </si>
  <si>
    <t>RetireesSched</t>
  </si>
  <si>
    <t>6</t>
  </si>
  <si>
    <t>SalaryGrowthSched</t>
  </si>
  <si>
    <t>7</t>
  </si>
  <si>
    <t>8</t>
  </si>
  <si>
    <t>9</t>
  </si>
  <si>
    <t>10</t>
  </si>
  <si>
    <t>11</t>
  </si>
  <si>
    <t>sourcedoc</t>
  </si>
  <si>
    <t>sourcepage</t>
  </si>
  <si>
    <t>electronic page 5 would be e5, numbered page 5 would be n5</t>
  </si>
  <si>
    <t>year or date</t>
  </si>
  <si>
    <t>comments</t>
  </si>
  <si>
    <t>units</t>
  </si>
  <si>
    <t>payroll</t>
  </si>
  <si>
    <t>inflation assumption</t>
  </si>
  <si>
    <t>payroll growth assumption</t>
  </si>
  <si>
    <t>total payroll</t>
  </si>
  <si>
    <t>funding</t>
  </si>
  <si>
    <t>singleValues</t>
  </si>
  <si>
    <t>singleValuesScreenshots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</si>
  <si>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</si>
  <si>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</si>
  <si>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</si>
  <si>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</si>
  <si>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</si>
  <si>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</si>
  <si>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</si>
  <si>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</si>
  <si>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</si>
  <si>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</si>
  <si>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</si>
  <si>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</si>
  <si>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</si>
  <si>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</si>
  <si>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</si>
  <si>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</si>
  <si>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</si>
  <si>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</si>
  <si>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</si>
  <si>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</si>
  <si>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</si>
  <si>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</si>
  <si>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DisbRatesByAgeSched</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</si>
  <si>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</si>
  <si>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</si>
  <si>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</si>
  <si>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</si>
  <si>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</si>
  <si>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</si>
  <si>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</si>
  <si>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</si>
  <si>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</si>
  <si>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</si>
  <si>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</si>
  <si>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</si>
  <si>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</si>
  <si>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</si>
  <si>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</si>
  <si>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</si>
  <si>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</si>
  <si>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</si>
  <si>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</si>
  <si>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</si>
  <si>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</si>
  <si>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</si>
  <si>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</si>
  <si>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</si>
  <si>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</si>
  <si>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</si>
  <si>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</si>
  <si>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</si>
  <si>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</si>
  <si>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</si>
  <si>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</si>
  <si>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</si>
  <si>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</si>
  <si>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</si>
  <si>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</si>
  <si>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</si>
  <si>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</si>
  <si>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</si>
  <si>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</si>
  <si>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</si>
  <si>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</si>
  <si>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</si>
  <si>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</si>
  <si>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</si>
  <si>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</si>
  <si>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</si>
  <si>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</si>
  <si>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</si>
  <si>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</si>
  <si>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</si>
  <si>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</si>
  <si>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</si>
  <si>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</si>
  <si>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</si>
  <si>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</si>
  <si>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</si>
  <si>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</si>
  <si>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</si>
  <si>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</si>
  <si>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</si>
  <si>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</si>
  <si>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</si>
  <si>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</si>
  <si>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</si>
  <si>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</si>
  <si>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</si>
  <si>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</si>
  <si>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</si>
  <si>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</si>
  <si>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</si>
  <si>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</si>
  <si>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</si>
  <si>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</si>
  <si>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</si>
  <si>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</si>
  <si>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</si>
  <si>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</si>
  <si>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</si>
  <si>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</si>
  <si>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</si>
  <si>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</si>
  <si>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</si>
  <si>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</si>
  <si>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</si>
  <si>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</si>
  <si>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</si>
  <si>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</si>
  <si>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</si>
  <si>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</si>
  <si>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</si>
  <si>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</si>
  <si>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</si>
  <si>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</si>
  <si>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</si>
  <si>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</si>
  <si>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</si>
  <si>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</si>
  <si>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</si>
  <si>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</si>
  <si>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</si>
  <si>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</si>
  <si>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</si>
  <si>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</si>
  <si>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</si>
  <si>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</si>
  <si>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</si>
  <si>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</si>
  <si>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</si>
  <si>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</si>
  <si>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</si>
  <si>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</si>
  <si>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</si>
  <si>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</si>
  <si>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</si>
  <si>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</si>
  <si>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</si>
  <si>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</si>
  <si>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</si>
  <si>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</si>
  <si>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</si>
  <si>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</si>
  <si>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</si>
  <si>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</si>
  <si>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</si>
  <si>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</si>
  <si>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</si>
  <si>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</si>
  <si>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</si>
  <si>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</si>
  <si>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</si>
  <si>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</si>
  <si>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</si>
  <si>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</si>
  <si>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</si>
  <si>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</si>
  <si>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</si>
  <si>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</si>
  <si>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</si>
  <si>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</si>
  <si>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</si>
  <si>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</si>
  <si>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</si>
  <si>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</si>
  <si>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</si>
  <si>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</si>
  <si>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</si>
  <si>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</si>
  <si>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</si>
  <si>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</si>
  <si>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</si>
  <si>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</si>
  <si>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</si>
  <si>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</si>
  <si>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</si>
  <si>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</si>
  <si>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</si>
  <si>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</si>
  <si>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</si>
  <si>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</si>
  <si>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</si>
  <si>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</si>
  <si>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</si>
  <si>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</si>
  <si>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</si>
  <si>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</si>
  <si>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</si>
  <si>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</si>
  <si>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</si>
  <si>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</si>
  <si>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</si>
  <si>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RetirementRatesSched</t>
  </si>
  <si>
    <t>17</t>
  </si>
  <si>
    <t>RetirementRates_raw</t>
  </si>
  <si>
    <t>18</t>
  </si>
  <si>
    <t>19</t>
  </si>
  <si>
    <t>20</t>
  </si>
  <si>
    <t>retrate</t>
  </si>
  <si>
    <t>lower rightmost data cell</t>
  </si>
  <si>
    <t>cell that has "yosgrp" or "agegrp"</t>
  </si>
  <si>
    <t>Single value</t>
  </si>
  <si>
    <t>group</t>
  </si>
  <si>
    <t>TermRatesSched</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</si>
  <si>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</si>
  <si>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</si>
  <si>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</si>
  <si>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</si>
  <si>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</si>
  <si>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</si>
  <si>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DisbRatesByAge_raw</t>
  </si>
  <si>
    <t>retiree_age</t>
  </si>
  <si>
    <t>average age of all retirees</t>
  </si>
  <si>
    <t>schedule</t>
  </si>
  <si>
    <t>RetRatesType</t>
  </si>
  <si>
    <t>TermRatesType</t>
  </si>
  <si>
    <t>LowYOS</t>
  </si>
  <si>
    <t>DisbRatesType</t>
  </si>
  <si>
    <t>RetRates_LowYOSmax</t>
  </si>
  <si>
    <t>TermRates_LowYOSmax</t>
  </si>
  <si>
    <t>DisbRatesType_LowYOSmax</t>
  </si>
  <si>
    <t>Max yos in the "XX_LowYOS" schedule</t>
  </si>
  <si>
    <t>defualt is -1, which means the "LowYOS" format is not used.</t>
  </si>
  <si>
    <t>Format of the schedule</t>
  </si>
  <si>
    <t>SalarySched_byAgeGrp</t>
  </si>
  <si>
    <t>E18</t>
  </si>
  <si>
    <t>17-19</t>
  </si>
  <si>
    <t>Note</t>
  </si>
  <si>
    <t>For age groups that only contain a single age,  set "agegrp" the same as "age.cell"</t>
  </si>
  <si>
    <t>Note:</t>
  </si>
  <si>
    <t>"benefit" should be annual benefits.</t>
  </si>
  <si>
    <t>yos</t>
  </si>
  <si>
    <t>Use whatever yos groupings or age groupings the plan has; yos grouping starts with 0</t>
  </si>
  <si>
    <t>D62</t>
  </si>
  <si>
    <t>age</t>
  </si>
  <si>
    <t>termrate.lowYOS</t>
  </si>
  <si>
    <t>Note: yos starts with 0</t>
  </si>
  <si>
    <t>Note: yos starts with 0; max value in the column "yos" should be used for the variable "TermRates_LowYOSmax" in tab "SingleValues"</t>
  </si>
  <si>
    <t>FRS text-&gt;</t>
  </si>
  <si>
    <t>termates</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</si>
  <si>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</si>
  <si>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</si>
  <si>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</si>
  <si>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</si>
  <si>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</si>
  <si>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</si>
  <si>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</si>
  <si>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</si>
  <si>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</si>
  <si>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</si>
  <si>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</si>
  <si>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</si>
  <si>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C7</t>
  </si>
  <si>
    <t>retired+ beneficiaries + inactives</t>
  </si>
  <si>
    <t>Jun 30 2016</t>
  </si>
  <si>
    <t>calculated: PVB_active - PVFB_active</t>
  </si>
  <si>
    <t>AV2016</t>
  </si>
  <si>
    <t>n58</t>
  </si>
  <si>
    <t>n19</t>
  </si>
  <si>
    <t>shown as projected, but consistent with the table for current actives on n33</t>
  </si>
  <si>
    <t>n33</t>
  </si>
  <si>
    <t>"Across-the-board pay increase"; from the Health section</t>
  </si>
  <si>
    <t>Total</t>
  </si>
  <si>
    <t>0-4</t>
  </si>
  <si>
    <t>5-9</t>
  </si>
  <si>
    <t>10-14</t>
  </si>
  <si>
    <t>15-19</t>
  </si>
  <si>
    <t>40 &amp; over</t>
  </si>
  <si>
    <t>Under 25</t>
  </si>
  <si>
    <t>25 - 29</t>
  </si>
  <si>
    <t>30 - 34</t>
  </si>
  <si>
    <t>35 - 39</t>
  </si>
  <si>
    <t>40 - 44</t>
  </si>
  <si>
    <t>45 - 49</t>
  </si>
  <si>
    <t>50 - 54</t>
  </si>
  <si>
    <t>55 - 59</t>
  </si>
  <si>
    <t>60 - 64</t>
  </si>
  <si>
    <t>65 - 69</t>
  </si>
  <si>
    <t>70 &amp; over</t>
  </si>
  <si>
    <t xml:space="preserve"> </t>
  </si>
  <si>
    <t>N</t>
  </si>
  <si>
    <t>V</t>
  </si>
  <si>
    <t>80-84</t>
  </si>
  <si>
    <t>85-89</t>
  </si>
  <si>
    <t>90-94</t>
  </si>
  <si>
    <t>Beneficiaries</t>
  </si>
  <si>
    <t>Disabled</t>
  </si>
  <si>
    <t>Retirees</t>
  </si>
  <si>
    <t>Data provided by LAFPP</t>
  </si>
  <si>
    <r>
      <rPr>
        <b/>
        <sz val="10"/>
        <rFont val="Arial"/>
        <family val="2"/>
      </rPr>
      <t>Years of Service</t>
    </r>
  </si>
  <si>
    <r>
      <rPr>
        <b/>
        <sz val="10"/>
        <rFont val="Arial"/>
        <family val="2"/>
      </rPr>
      <t>Additional Salary Increase</t>
    </r>
  </si>
  <si>
    <t>salgrowth</t>
  </si>
  <si>
    <t>y</t>
  </si>
  <si>
    <t>qxt.fire.yos</t>
  </si>
  <si>
    <t>qxt.plc.yos</t>
  </si>
  <si>
    <t>qxt.fire.age</t>
  </si>
  <si>
    <t>qxt.plc.age</t>
  </si>
  <si>
    <t>tier</t>
  </si>
  <si>
    <t>n.fire</t>
  </si>
  <si>
    <t>n.plc</t>
  </si>
  <si>
    <t>n.harbor</t>
  </si>
  <si>
    <t>year</t>
  </si>
  <si>
    <t>t1</t>
  </si>
  <si>
    <t>t2</t>
  </si>
  <si>
    <t>t3</t>
  </si>
  <si>
    <t>t4</t>
  </si>
  <si>
    <t>t5</t>
  </si>
  <si>
    <t>t6</t>
  </si>
  <si>
    <t>total</t>
  </si>
  <si>
    <t>pct(fire and police only)</t>
  </si>
  <si>
    <t>D15</t>
  </si>
  <si>
    <t>M33</t>
  </si>
  <si>
    <t>C6</t>
  </si>
  <si>
    <t>D11</t>
  </si>
  <si>
    <r>
      <rPr>
        <b/>
        <sz val="10"/>
        <rFont val="Arial"/>
        <family val="2"/>
      </rPr>
      <t>Age</t>
    </r>
  </si>
  <si>
    <r>
      <rPr>
        <b/>
        <sz val="10"/>
        <rFont val="Arial"/>
        <family val="2"/>
      </rPr>
      <t>Fire</t>
    </r>
  </si>
  <si>
    <r>
      <rPr>
        <b/>
        <sz val="10"/>
        <rFont val="Arial"/>
        <family val="2"/>
      </rPr>
      <t>Police</t>
    </r>
  </si>
  <si>
    <r>
      <rPr>
        <b/>
        <sz val="10"/>
        <rFont val="Arial"/>
        <family val="2"/>
      </rPr>
      <t>Tiers 2&amp;4</t>
    </r>
  </si>
  <si>
    <r>
      <rPr>
        <b/>
        <sz val="10"/>
        <rFont val="Arial"/>
        <family val="2"/>
      </rPr>
      <t>Tiers 3&amp;5</t>
    </r>
  </si>
  <si>
    <r>
      <rPr>
        <b/>
        <sz val="10"/>
        <rFont val="Arial"/>
        <family val="2"/>
      </rPr>
      <t>Tier 6</t>
    </r>
  </si>
  <si>
    <t>qxr.t2t4.fire</t>
  </si>
  <si>
    <t>qxr.t3t5.fire</t>
  </si>
  <si>
    <t>qxr.t6.fire</t>
  </si>
  <si>
    <t>qxr.t2t4.plc</t>
  </si>
  <si>
    <t>qxr.t3t5.plc</t>
  </si>
  <si>
    <t>qxr.t6.plc</t>
  </si>
  <si>
    <t># t2/4 fire</t>
  </si>
  <si>
    <t># t3/5 fire</t>
  </si>
  <si>
    <t># t6 fire</t>
  </si>
  <si>
    <t># t2/4 police</t>
  </si>
  <si>
    <t># t3/5 police</t>
  </si>
  <si>
    <t># t6 police</t>
  </si>
  <si>
    <t xml:space="preserve"> number </t>
  </si>
  <si>
    <t>%</t>
  </si>
  <si>
    <t>C32</t>
  </si>
  <si>
    <t>qxd.fire</t>
  </si>
  <si>
    <t>qxd.plc</t>
  </si>
  <si>
    <t>C16</t>
  </si>
  <si>
    <t>Full ADC</t>
  </si>
  <si>
    <t>varType</t>
  </si>
  <si>
    <t>numeric</t>
  </si>
  <si>
    <t>characer</t>
  </si>
  <si>
    <t>logical</t>
  </si>
  <si>
    <t>NA</t>
  </si>
  <si>
    <t>SalaryGrowthType_LowYOSmax</t>
  </si>
  <si>
    <t>SalaryGrowthType</t>
  </si>
  <si>
    <t>planinfo</t>
  </si>
  <si>
    <t>planname</t>
  </si>
  <si>
    <t>plantype</t>
  </si>
  <si>
    <t>benperiod</t>
  </si>
  <si>
    <t>annual</t>
  </si>
  <si>
    <t>name_N</t>
  </si>
  <si>
    <t>name_V</t>
  </si>
  <si>
    <t>E20</t>
  </si>
  <si>
    <t>One of "byAge", "byYOS", "LowYOS", "Matrix"</t>
  </si>
  <si>
    <t>byYOS</t>
  </si>
  <si>
    <t>byAge</t>
  </si>
  <si>
    <t>H36</t>
  </si>
  <si>
    <t>Years of service</t>
  </si>
  <si>
    <t>40 &amp; Up</t>
  </si>
  <si>
    <t>nactives</t>
  </si>
  <si>
    <t>65 to 69</t>
  </si>
  <si>
    <t>70 &amp; Up</t>
  </si>
  <si>
    <t xml:space="preserve"> 25-29</t>
  </si>
  <si>
    <t>140_CA_LACITY-LAFPP</t>
  </si>
  <si>
    <t>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</si>
</sst>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0.000"/>
    <numFmt numFmtId="170" formatCode="0.0000%"/>
    <numFmt numFmtId="171" formatCode="0.0000"/>
    <numFmt numFmtId="172" formatCode="[$-F800]dddd\,\ mmmm\ dd\,\ yyyy"/>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
      <b/>
      <sz val="9"/>
      <color indexed="81"/>
      <name val="Tahoma"/>
      <family val="2"/>
    </font>
    <font>
      <sz val="9"/>
      <color indexed="81"/>
      <name val="Tahoma"/>
      <family val="2"/>
    </font>
    <font>
      <sz val="11"/>
      <name val="Times New Roman"/>
      <family val="1"/>
    </font>
    <font>
      <sz val="9"/>
      <name val="Times New Roman"/>
      <family val="1"/>
    </font>
    <font>
      <b/>
      <sz val="11"/>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39997558519241921"/>
        <bgColor indexed="64"/>
      </patternFill>
    </fill>
  </fills>
  <borders count="4">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11">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wrapText="1"/>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applyAlignment="1">
      <alignment vertical="center" wrapText="1"/>
    </xf>
    <xf numFmtId="0" fontId="0" fillId="4" borderId="0" xfId="0" applyFill="1"/>
    <xf numFmtId="0" fontId="10" fillId="4" borderId="0" xfId="9" applyFont="1" applyFill="1" applyAlignment="1">
      <alignment horizontal="center"/>
    </xf>
    <xf numFmtId="0" fontId="0" fillId="4" borderId="0" xfId="9" applyFont="1" applyFill="1"/>
    <xf numFmtId="169" fontId="0" fillId="0" borderId="0" xfId="0" applyNumberFormat="1"/>
    <xf numFmtId="0" fontId="1" fillId="0" borderId="0" xfId="8" applyAlignment="1">
      <alignment horizontal="center"/>
    </xf>
    <xf numFmtId="0" fontId="10" fillId="0" borderId="0" xfId="0" applyFont="1" applyAlignment="1">
      <alignment horizontal="center"/>
    </xf>
    <xf numFmtId="0" fontId="5" fillId="0" borderId="0" xfId="0" applyFont="1"/>
    <xf numFmtId="2" fontId="0" fillId="0" borderId="0" xfId="0" applyNumberFormat="1"/>
    <xf numFmtId="1" fontId="0" fillId="0" borderId="0" xfId="1" applyNumberFormat="1" applyFont="1" applyAlignment="1">
      <alignment vertical="center"/>
    </xf>
    <xf numFmtId="1" fontId="1" fillId="0" borderId="0" xfId="9" applyNumberFormat="1" applyAlignment="1">
      <alignment vertical="center"/>
    </xf>
    <xf numFmtId="1" fontId="1" fillId="0" borderId="0" xfId="1" applyNumberFormat="1" applyAlignment="1">
      <alignment vertical="center"/>
    </xf>
    <xf numFmtId="0" fontId="5" fillId="0" borderId="0" xfId="9" applyFont="1" applyAlignment="1">
      <alignment horizontal="right"/>
    </xf>
    <xf numFmtId="0" fontId="1" fillId="0" borderId="0" xfId="9" applyAlignment="1">
      <alignment horizontal="right"/>
    </xf>
    <xf numFmtId="1" fontId="5" fillId="0" borderId="0" xfId="9" applyNumberFormat="1" applyFont="1" applyFill="1" applyAlignment="1">
      <alignment vertical="center"/>
    </xf>
    <xf numFmtId="0" fontId="10" fillId="0" borderId="0" xfId="0" applyFont="1"/>
    <xf numFmtId="0" fontId="10" fillId="0" borderId="1" xfId="0" applyFont="1" applyBorder="1" applyAlignment="1">
      <alignment horizontal="right" vertical="center" wrapText="1" indent="4"/>
    </xf>
    <xf numFmtId="0" fontId="10" fillId="0" borderId="1" xfId="0" applyFont="1" applyBorder="1" applyAlignment="1">
      <alignment horizontal="right" vertical="center" wrapText="1" indent="2"/>
    </xf>
    <xf numFmtId="0" fontId="10" fillId="5" borderId="0" xfId="0" applyFont="1" applyFill="1" applyBorder="1" applyAlignment="1">
      <alignment horizontal="center" vertical="center" wrapText="1"/>
    </xf>
    <xf numFmtId="1" fontId="13" fillId="5" borderId="2" xfId="0" applyNumberFormat="1" applyFont="1" applyFill="1" applyBorder="1" applyAlignment="1">
      <alignment horizontal="center" wrapText="1"/>
    </xf>
    <xf numFmtId="10" fontId="13" fillId="5" borderId="2" xfId="10" applyNumberFormat="1" applyFont="1" applyFill="1" applyBorder="1" applyAlignment="1">
      <alignment horizontal="right" vertical="center" wrapText="1"/>
    </xf>
    <xf numFmtId="1" fontId="13" fillId="5" borderId="0" xfId="0" applyNumberFormat="1" applyFont="1" applyFill="1" applyAlignment="1">
      <alignment horizontal="center" wrapText="1"/>
    </xf>
    <xf numFmtId="10" fontId="13" fillId="5" borderId="0" xfId="10" applyNumberFormat="1" applyFont="1" applyFill="1" applyAlignment="1">
      <alignment horizontal="right" vertical="center" wrapText="1"/>
    </xf>
    <xf numFmtId="169" fontId="0" fillId="0" borderId="0" xfId="10" applyNumberFormat="1" applyFont="1"/>
    <xf numFmtId="171" fontId="1" fillId="0" borderId="0" xfId="9" applyNumberFormat="1"/>
    <xf numFmtId="171" fontId="0" fillId="4" borderId="0" xfId="10" applyNumberFormat="1" applyFont="1" applyFill="1"/>
    <xf numFmtId="171" fontId="0" fillId="0" borderId="0" xfId="10" applyNumberFormat="1" applyFont="1"/>
    <xf numFmtId="0" fontId="0" fillId="5" borderId="0" xfId="0" applyFill="1"/>
    <xf numFmtId="168" fontId="0" fillId="5" borderId="0" xfId="10" applyNumberFormat="1" applyFont="1" applyFill="1"/>
    <xf numFmtId="10" fontId="0" fillId="5" borderId="0" xfId="10" applyNumberFormat="1" applyFont="1" applyFill="1"/>
    <xf numFmtId="0" fontId="0" fillId="0" borderId="0" xfId="0" applyFill="1"/>
    <xf numFmtId="168" fontId="0" fillId="0" borderId="0" xfId="10" applyNumberFormat="1" applyFont="1" applyFill="1"/>
    <xf numFmtId="10" fontId="0" fillId="0" borderId="0" xfId="10" applyNumberFormat="1" applyFont="1" applyFill="1"/>
    <xf numFmtId="0" fontId="0" fillId="5" borderId="0" xfId="0" applyFill="1" applyAlignment="1">
      <alignment horizontal="center" vertical="center"/>
    </xf>
    <xf numFmtId="0" fontId="0" fillId="0" borderId="0" xfId="10" applyNumberFormat="1" applyFont="1"/>
    <xf numFmtId="10" fontId="0" fillId="0" borderId="0" xfId="10" applyNumberFormat="1" applyFont="1" applyAlignment="1">
      <alignment horizontal="center" wrapText="1"/>
    </xf>
    <xf numFmtId="171" fontId="1" fillId="0" borderId="0" xfId="1" applyNumberFormat="1"/>
    <xf numFmtId="0" fontId="10" fillId="0" borderId="3" xfId="0" applyFont="1" applyBorder="1" applyAlignment="1">
      <alignment horizontal="center" vertical="center" wrapText="1"/>
    </xf>
    <xf numFmtId="0" fontId="10" fillId="0" borderId="3" xfId="0" applyFont="1" applyBorder="1" applyAlignment="1">
      <alignment horizontal="right" vertical="center" wrapText="1"/>
    </xf>
    <xf numFmtId="0" fontId="10" fillId="0" borderId="3" xfId="0" applyFont="1" applyBorder="1" applyAlignment="1">
      <alignment horizontal="right" vertical="center" wrapText="1" indent="1"/>
    </xf>
    <xf numFmtId="0" fontId="10" fillId="0" borderId="3" xfId="0" applyFont="1" applyBorder="1" applyAlignment="1">
      <alignment horizontal="right" vertical="center" wrapText="1" indent="4"/>
    </xf>
    <xf numFmtId="0" fontId="10" fillId="5" borderId="2" xfId="0" applyFont="1" applyFill="1" applyBorder="1" applyAlignment="1">
      <alignment horizontal="right" wrapText="1" indent="2"/>
    </xf>
    <xf numFmtId="0" fontId="10" fillId="5" borderId="2" xfId="0" applyFont="1" applyFill="1" applyBorder="1" applyAlignment="1">
      <alignment horizontal="center" vertical="center" wrapText="1"/>
    </xf>
    <xf numFmtId="1" fontId="14" fillId="5" borderId="2" xfId="0" applyNumberFormat="1" applyFont="1" applyFill="1" applyBorder="1" applyAlignment="1">
      <alignment horizontal="right" vertical="center" wrapText="1" indent="3"/>
    </xf>
    <xf numFmtId="9" fontId="14" fillId="5" borderId="2" xfId="10" applyFont="1" applyFill="1" applyBorder="1" applyAlignment="1">
      <alignment horizontal="right" vertical="center" wrapText="1"/>
    </xf>
    <xf numFmtId="1" fontId="14" fillId="5" borderId="0" xfId="0" applyNumberFormat="1" applyFont="1" applyFill="1" applyAlignment="1">
      <alignment horizontal="right" vertical="center" wrapText="1" indent="3"/>
    </xf>
    <xf numFmtId="9" fontId="14" fillId="5" borderId="0" xfId="10" applyFont="1" applyFill="1" applyAlignment="1">
      <alignment horizontal="right" vertical="center" wrapText="1"/>
    </xf>
    <xf numFmtId="0" fontId="15" fillId="5" borderId="1" xfId="0" applyFont="1" applyFill="1" applyBorder="1" applyAlignment="1">
      <alignment horizontal="center" vertical="center" wrapText="1"/>
    </xf>
    <xf numFmtId="1" fontId="13" fillId="5" borderId="2" xfId="0" applyNumberFormat="1" applyFont="1" applyFill="1" applyBorder="1" applyAlignment="1">
      <alignment horizontal="right" vertical="center" wrapText="1" indent="7"/>
    </xf>
    <xf numFmtId="1" fontId="13" fillId="5" borderId="0" xfId="0" applyNumberFormat="1" applyFont="1" applyFill="1" applyAlignment="1">
      <alignment horizontal="right" vertical="center" wrapText="1" indent="7"/>
    </xf>
    <xf numFmtId="170" fontId="0" fillId="0" borderId="0" xfId="0" applyNumberFormat="1"/>
    <xf numFmtId="2" fontId="2" fillId="3" borderId="0" xfId="0" applyNumberFormat="1" applyFont="1" applyFill="1"/>
    <xf numFmtId="2" fontId="2" fillId="0" borderId="0" xfId="0" applyNumberFormat="1" applyFont="1"/>
    <xf numFmtId="2" fontId="0" fillId="0" borderId="0" xfId="0" applyNumberFormat="1" applyAlignment="1">
      <alignment vertical="center"/>
    </xf>
    <xf numFmtId="2" fontId="0" fillId="0" borderId="0" xfId="0" applyNumberFormat="1" applyAlignment="1">
      <alignment horizontal="right" vertical="center"/>
    </xf>
    <xf numFmtId="2" fontId="0" fillId="4" borderId="0" xfId="0" applyNumberFormat="1" applyFill="1" applyAlignment="1">
      <alignment horizontal="right"/>
    </xf>
    <xf numFmtId="2" fontId="0" fillId="4" borderId="0" xfId="0" applyNumberFormat="1" applyFill="1"/>
    <xf numFmtId="1" fontId="0" fillId="0" borderId="0" xfId="0" applyNumberFormat="1" applyAlignment="1">
      <alignment vertical="center"/>
    </xf>
    <xf numFmtId="1" fontId="0" fillId="4" borderId="0" xfId="0" applyNumberFormat="1" applyFill="1"/>
    <xf numFmtId="172" fontId="0" fillId="0" borderId="0" xfId="0" applyNumberFormat="1" applyAlignment="1">
      <alignment vertical="center" wrapText="1"/>
    </xf>
    <xf numFmtId="0" fontId="0" fillId="0" borderId="0" xfId="0" applyFont="1"/>
    <xf numFmtId="0" fontId="0" fillId="0" borderId="0" xfId="0" applyFont="1" applyAlignment="1">
      <alignment horizontal="right"/>
    </xf>
    <xf numFmtId="0" fontId="0" fillId="0" borderId="0" xfId="0" applyAlignment="1">
      <alignment horizontal="center" vertical="center"/>
    </xf>
    <xf numFmtId="0" fontId="0" fillId="0" borderId="0" xfId="0" quotePrefix="1" applyAlignment="1">
      <alignment horizontal="center" vertical="center"/>
    </xf>
    <xf numFmtId="171" fontId="0" fillId="0" borderId="0" xfId="0" applyNumberFormat="1" applyAlignment="1">
      <alignment vertical="center"/>
    </xf>
    <xf numFmtId="171" fontId="0" fillId="0" borderId="0" xfId="10" applyNumberFormat="1" applyFont="1" applyAlignment="1">
      <alignment vertical="center"/>
    </xf>
    <xf numFmtId="0" fontId="10" fillId="0" borderId="3" xfId="0" applyFont="1" applyBorder="1" applyAlignment="1">
      <alignment horizontal="right" wrapText="1" indent="2"/>
    </xf>
    <xf numFmtId="0" fontId="10" fillId="0" borderId="3" xfId="0" applyFont="1" applyBorder="1" applyAlignment="1">
      <alignment horizontal="center" vertical="center" wrapText="1"/>
    </xf>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13</xdr:col>
      <xdr:colOff>103848</xdr:colOff>
      <xdr:row>33</xdr:row>
      <xdr:rowOff>180214</xdr:rowOff>
    </xdr:to>
    <xdr:pic>
      <xdr:nvPicPr>
        <xdr:cNvPr id="2" name="Picture 1">
          <a:extLst>
            <a:ext uri="{FF2B5EF4-FFF2-40B4-BE49-F238E27FC236}">
              <a16:creationId xmlns:a16="http://schemas.microsoft.com/office/drawing/2014/main" id="{CFB90361-D16F-4CD9-8B45-1242FAD5DDB2}"/>
            </a:ext>
          </a:extLst>
        </xdr:cNvPr>
        <xdr:cNvPicPr>
          <a:picLocks noChangeAspect="1"/>
        </xdr:cNvPicPr>
      </xdr:nvPicPr>
      <xdr:blipFill>
        <a:blip xmlns:r="http://schemas.openxmlformats.org/officeDocument/2006/relationships" r:embed="rId1"/>
        <a:stretch>
          <a:fillRect/>
        </a:stretch>
      </xdr:blipFill>
      <xdr:spPr>
        <a:xfrm>
          <a:off x="609600" y="381000"/>
          <a:ext cx="7419048" cy="6085714"/>
        </a:xfrm>
        <a:prstGeom prst="rect">
          <a:avLst/>
        </a:prstGeom>
      </xdr:spPr>
    </xdr:pic>
    <xdr:clientData/>
  </xdr:twoCellAnchor>
  <xdr:twoCellAnchor editAs="oneCell">
    <xdr:from>
      <xdr:col>13</xdr:col>
      <xdr:colOff>457200</xdr:colOff>
      <xdr:row>1</xdr:row>
      <xdr:rowOff>57150</xdr:rowOff>
    </xdr:from>
    <xdr:to>
      <xdr:col>26</xdr:col>
      <xdr:colOff>256209</xdr:colOff>
      <xdr:row>69</xdr:row>
      <xdr:rowOff>46007</xdr:rowOff>
    </xdr:to>
    <xdr:pic>
      <xdr:nvPicPr>
        <xdr:cNvPr id="3" name="Picture 2">
          <a:extLst>
            <a:ext uri="{FF2B5EF4-FFF2-40B4-BE49-F238E27FC236}">
              <a16:creationId xmlns:a16="http://schemas.microsoft.com/office/drawing/2014/main" id="{73C06820-6A77-4AFB-A894-4EC8D545232F}"/>
            </a:ext>
          </a:extLst>
        </xdr:cNvPr>
        <xdr:cNvPicPr>
          <a:picLocks noChangeAspect="1"/>
        </xdr:cNvPicPr>
      </xdr:nvPicPr>
      <xdr:blipFill>
        <a:blip xmlns:r="http://schemas.openxmlformats.org/officeDocument/2006/relationships" r:embed="rId2"/>
        <a:stretch>
          <a:fillRect/>
        </a:stretch>
      </xdr:blipFill>
      <xdr:spPr>
        <a:xfrm>
          <a:off x="8382000" y="247650"/>
          <a:ext cx="7723809" cy="12942857"/>
        </a:xfrm>
        <a:prstGeom prst="rect">
          <a:avLst/>
        </a:prstGeom>
      </xdr:spPr>
    </xdr:pic>
    <xdr:clientData/>
  </xdr:twoCellAnchor>
  <xdr:twoCellAnchor editAs="oneCell">
    <xdr:from>
      <xdr:col>1</xdr:col>
      <xdr:colOff>0</xdr:colOff>
      <xdr:row>36</xdr:row>
      <xdr:rowOff>0</xdr:rowOff>
    </xdr:from>
    <xdr:to>
      <xdr:col>13</xdr:col>
      <xdr:colOff>160990</xdr:colOff>
      <xdr:row>52</xdr:row>
      <xdr:rowOff>123429</xdr:rowOff>
    </xdr:to>
    <xdr:pic>
      <xdr:nvPicPr>
        <xdr:cNvPr id="5" name="Picture 4">
          <a:extLst>
            <a:ext uri="{FF2B5EF4-FFF2-40B4-BE49-F238E27FC236}">
              <a16:creationId xmlns:a16="http://schemas.microsoft.com/office/drawing/2014/main" id="{E7CB26A6-8567-4825-93D6-084E7D165362}"/>
            </a:ext>
          </a:extLst>
        </xdr:cNvPr>
        <xdr:cNvPicPr>
          <a:picLocks noChangeAspect="1"/>
        </xdr:cNvPicPr>
      </xdr:nvPicPr>
      <xdr:blipFill>
        <a:blip xmlns:r="http://schemas.openxmlformats.org/officeDocument/2006/relationships" r:embed="rId3"/>
        <a:stretch>
          <a:fillRect/>
        </a:stretch>
      </xdr:blipFill>
      <xdr:spPr>
        <a:xfrm>
          <a:off x="609600" y="6858000"/>
          <a:ext cx="7476190" cy="3171429"/>
        </a:xfrm>
        <a:prstGeom prst="rect">
          <a:avLst/>
        </a:prstGeom>
      </xdr:spPr>
    </xdr:pic>
    <xdr:clientData/>
  </xdr:twoCellAnchor>
  <xdr:twoCellAnchor editAs="oneCell">
    <xdr:from>
      <xdr:col>0</xdr:col>
      <xdr:colOff>514350</xdr:colOff>
      <xdr:row>52</xdr:row>
      <xdr:rowOff>57150</xdr:rowOff>
    </xdr:from>
    <xdr:to>
      <xdr:col>13</xdr:col>
      <xdr:colOff>199074</xdr:colOff>
      <xdr:row>84</xdr:row>
      <xdr:rowOff>65912</xdr:rowOff>
    </xdr:to>
    <xdr:pic>
      <xdr:nvPicPr>
        <xdr:cNvPr id="6" name="Picture 5">
          <a:extLst>
            <a:ext uri="{FF2B5EF4-FFF2-40B4-BE49-F238E27FC236}">
              <a16:creationId xmlns:a16="http://schemas.microsoft.com/office/drawing/2014/main" id="{0388C659-F9D1-46A6-A42A-9F7AB5AD09BA}"/>
            </a:ext>
          </a:extLst>
        </xdr:cNvPr>
        <xdr:cNvPicPr>
          <a:picLocks noChangeAspect="1"/>
        </xdr:cNvPicPr>
      </xdr:nvPicPr>
      <xdr:blipFill>
        <a:blip xmlns:r="http://schemas.openxmlformats.org/officeDocument/2006/relationships" r:embed="rId4"/>
        <a:stretch>
          <a:fillRect/>
        </a:stretch>
      </xdr:blipFill>
      <xdr:spPr>
        <a:xfrm>
          <a:off x="514350" y="9963150"/>
          <a:ext cx="7609524" cy="6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495300</xdr:colOff>
      <xdr:row>20</xdr:row>
      <xdr:rowOff>114300</xdr:rowOff>
    </xdr:from>
    <xdr:to>
      <xdr:col>13</xdr:col>
      <xdr:colOff>456290</xdr:colOff>
      <xdr:row>39</xdr:row>
      <xdr:rowOff>151943</xdr:rowOff>
    </xdr:to>
    <xdr:pic>
      <xdr:nvPicPr>
        <xdr:cNvPr id="2" name="Picture 1">
          <a:extLst>
            <a:ext uri="{FF2B5EF4-FFF2-40B4-BE49-F238E27FC236}">
              <a16:creationId xmlns:a16="http://schemas.microsoft.com/office/drawing/2014/main" id="{234111B3-3179-47AB-B156-6BA1F38FDA10}"/>
            </a:ext>
          </a:extLst>
        </xdr:cNvPr>
        <xdr:cNvPicPr>
          <a:picLocks noChangeAspect="1"/>
        </xdr:cNvPicPr>
      </xdr:nvPicPr>
      <xdr:blipFill>
        <a:blip xmlns:r="http://schemas.openxmlformats.org/officeDocument/2006/relationships" r:embed="rId1"/>
        <a:stretch>
          <a:fillRect/>
        </a:stretch>
      </xdr:blipFill>
      <xdr:spPr>
        <a:xfrm>
          <a:off x="1104900" y="4838700"/>
          <a:ext cx="7276190" cy="36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419100</xdr:colOff>
      <xdr:row>33</xdr:row>
      <xdr:rowOff>152400</xdr:rowOff>
    </xdr:from>
    <xdr:to>
      <xdr:col>8</xdr:col>
      <xdr:colOff>494688</xdr:colOff>
      <xdr:row>60</xdr:row>
      <xdr:rowOff>170805</xdr:rowOff>
    </xdr:to>
    <xdr:pic>
      <xdr:nvPicPr>
        <xdr:cNvPr id="2" name="Picture 1">
          <a:extLst>
            <a:ext uri="{FF2B5EF4-FFF2-40B4-BE49-F238E27FC236}">
              <a16:creationId xmlns:a16="http://schemas.microsoft.com/office/drawing/2014/main" id="{141A3186-F5AC-4B33-82D1-68F936F493AB}"/>
            </a:ext>
          </a:extLst>
        </xdr:cNvPr>
        <xdr:cNvPicPr>
          <a:picLocks noChangeAspect="1"/>
        </xdr:cNvPicPr>
      </xdr:nvPicPr>
      <xdr:blipFill>
        <a:blip xmlns:r="http://schemas.openxmlformats.org/officeDocument/2006/relationships" r:embed="rId1"/>
        <a:stretch>
          <a:fillRect/>
        </a:stretch>
      </xdr:blipFill>
      <xdr:spPr>
        <a:xfrm>
          <a:off x="1028700" y="6438900"/>
          <a:ext cx="4895238" cy="5161905"/>
        </a:xfrm>
        <a:prstGeom prst="rect">
          <a:avLst/>
        </a:prstGeom>
      </xdr:spPr>
    </xdr:pic>
    <xdr:clientData/>
  </xdr:twoCellAnchor>
  <xdr:twoCellAnchor editAs="oneCell">
    <xdr:from>
      <xdr:col>8</xdr:col>
      <xdr:colOff>114300</xdr:colOff>
      <xdr:row>33</xdr:row>
      <xdr:rowOff>114300</xdr:rowOff>
    </xdr:from>
    <xdr:to>
      <xdr:col>14</xdr:col>
      <xdr:colOff>85113</xdr:colOff>
      <xdr:row>60</xdr:row>
      <xdr:rowOff>132705</xdr:rowOff>
    </xdr:to>
    <xdr:pic>
      <xdr:nvPicPr>
        <xdr:cNvPr id="3" name="Picture 2">
          <a:extLst>
            <a:ext uri="{FF2B5EF4-FFF2-40B4-BE49-F238E27FC236}">
              <a16:creationId xmlns:a16="http://schemas.microsoft.com/office/drawing/2014/main" id="{3FA9A08E-3E5C-434C-ADD4-D3608A1C6B44}"/>
            </a:ext>
          </a:extLst>
        </xdr:cNvPr>
        <xdr:cNvPicPr>
          <a:picLocks noChangeAspect="1"/>
        </xdr:cNvPicPr>
      </xdr:nvPicPr>
      <xdr:blipFill>
        <a:blip xmlns:r="http://schemas.openxmlformats.org/officeDocument/2006/relationships" r:embed="rId1"/>
        <a:stretch>
          <a:fillRect/>
        </a:stretch>
      </xdr:blipFill>
      <xdr:spPr>
        <a:xfrm>
          <a:off x="5543550" y="6400800"/>
          <a:ext cx="4895238" cy="5161905"/>
        </a:xfrm>
        <a:prstGeom prst="rect">
          <a:avLst/>
        </a:prstGeom>
      </xdr:spPr>
    </xdr:pic>
    <xdr:clientData/>
  </xdr:twoCellAnchor>
  <xdr:twoCellAnchor editAs="oneCell">
    <xdr:from>
      <xdr:col>16</xdr:col>
      <xdr:colOff>209550</xdr:colOff>
      <xdr:row>4</xdr:row>
      <xdr:rowOff>38100</xdr:rowOff>
    </xdr:from>
    <xdr:to>
      <xdr:col>23</xdr:col>
      <xdr:colOff>218540</xdr:colOff>
      <xdr:row>23</xdr:row>
      <xdr:rowOff>9076</xdr:rowOff>
    </xdr:to>
    <xdr:pic>
      <xdr:nvPicPr>
        <xdr:cNvPr id="4" name="Picture 3">
          <a:extLst>
            <a:ext uri="{FF2B5EF4-FFF2-40B4-BE49-F238E27FC236}">
              <a16:creationId xmlns:a16="http://schemas.microsoft.com/office/drawing/2014/main" id="{13393442-07B2-4345-B3CA-AF1956D5D3C3}"/>
            </a:ext>
          </a:extLst>
        </xdr:cNvPr>
        <xdr:cNvPicPr>
          <a:picLocks noChangeAspect="1"/>
        </xdr:cNvPicPr>
      </xdr:nvPicPr>
      <xdr:blipFill>
        <a:blip xmlns:r="http://schemas.openxmlformats.org/officeDocument/2006/relationships" r:embed="rId2"/>
        <a:stretch>
          <a:fillRect/>
        </a:stretch>
      </xdr:blipFill>
      <xdr:spPr>
        <a:xfrm>
          <a:off x="11029950" y="800100"/>
          <a:ext cx="4276190" cy="35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4</xdr:row>
      <xdr:rowOff>171450</xdr:rowOff>
    </xdr:from>
    <xdr:to>
      <xdr:col>12</xdr:col>
      <xdr:colOff>437264</xdr:colOff>
      <xdr:row>20</xdr:row>
      <xdr:rowOff>37736</xdr:rowOff>
    </xdr:to>
    <xdr:pic>
      <xdr:nvPicPr>
        <xdr:cNvPr id="2" name="Picture 1">
          <a:extLst>
            <a:ext uri="{FF2B5EF4-FFF2-40B4-BE49-F238E27FC236}">
              <a16:creationId xmlns:a16="http://schemas.microsoft.com/office/drawing/2014/main" id="{6F2CFB7E-C5AF-47AB-8AD0-BEB7F22ADBB0}"/>
            </a:ext>
          </a:extLst>
        </xdr:cNvPr>
        <xdr:cNvPicPr>
          <a:picLocks noChangeAspect="1"/>
        </xdr:cNvPicPr>
      </xdr:nvPicPr>
      <xdr:blipFill>
        <a:blip xmlns:r="http://schemas.openxmlformats.org/officeDocument/2006/relationships" r:embed="rId1"/>
        <a:stretch>
          <a:fillRect/>
        </a:stretch>
      </xdr:blipFill>
      <xdr:spPr>
        <a:xfrm>
          <a:off x="666750" y="933450"/>
          <a:ext cx="7085714" cy="2914286"/>
        </a:xfrm>
        <a:prstGeom prst="rect">
          <a:avLst/>
        </a:prstGeom>
      </xdr:spPr>
    </xdr:pic>
    <xdr:clientData/>
  </xdr:twoCellAnchor>
  <xdr:twoCellAnchor editAs="oneCell">
    <xdr:from>
      <xdr:col>2</xdr:col>
      <xdr:colOff>57150</xdr:colOff>
      <xdr:row>23</xdr:row>
      <xdr:rowOff>171450</xdr:rowOff>
    </xdr:from>
    <xdr:to>
      <xdr:col>10</xdr:col>
      <xdr:colOff>304159</xdr:colOff>
      <xdr:row>39</xdr:row>
      <xdr:rowOff>171069</xdr:rowOff>
    </xdr:to>
    <xdr:pic>
      <xdr:nvPicPr>
        <xdr:cNvPr id="3" name="Picture 2">
          <a:extLst>
            <a:ext uri="{FF2B5EF4-FFF2-40B4-BE49-F238E27FC236}">
              <a16:creationId xmlns:a16="http://schemas.microsoft.com/office/drawing/2014/main" id="{D839FF69-AB50-43CB-81F1-D680FFA0597C}"/>
            </a:ext>
          </a:extLst>
        </xdr:cNvPr>
        <xdr:cNvPicPr>
          <a:picLocks noChangeAspect="1"/>
        </xdr:cNvPicPr>
      </xdr:nvPicPr>
      <xdr:blipFill>
        <a:blip xmlns:r="http://schemas.openxmlformats.org/officeDocument/2006/relationships" r:embed="rId2"/>
        <a:stretch>
          <a:fillRect/>
        </a:stretch>
      </xdr:blipFill>
      <xdr:spPr>
        <a:xfrm>
          <a:off x="1276350" y="4552950"/>
          <a:ext cx="5123809" cy="3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7.5703125" bestFit="1" customWidth="1"/>
    <col min="2" max="2" width="23.42578125" bestFit="1" customWidth="1"/>
  </cols>
  <sheetData>
    <row r="1" spans="1:2" x14ac:dyDescent="0.25">
      <c r="A1" s="7" t="s">
        <v>29</v>
      </c>
      <c r="B1" s="7" t="s">
        <v>30</v>
      </c>
    </row>
    <row r="2" spans="1:2" x14ac:dyDescent="0.25">
      <c r="A2" s="8" t="s">
        <v>31</v>
      </c>
      <c r="B2" s="1" t="s">
        <v>97</v>
      </c>
    </row>
    <row r="3" spans="1:2" x14ac:dyDescent="0.25">
      <c r="A3" s="8" t="s">
        <v>32</v>
      </c>
      <c r="B3" s="1" t="s">
        <v>234</v>
      </c>
    </row>
    <row r="4" spans="1:2" x14ac:dyDescent="0.25">
      <c r="A4" s="8" t="s">
        <v>33</v>
      </c>
      <c r="B4" s="1" t="s">
        <v>235</v>
      </c>
    </row>
    <row r="5" spans="1:2" x14ac:dyDescent="0.25">
      <c r="A5" s="8" t="s">
        <v>34</v>
      </c>
      <c r="B5" s="1" t="s">
        <v>78</v>
      </c>
    </row>
    <row r="6" spans="1:2" x14ac:dyDescent="0.25">
      <c r="A6" s="8" t="s">
        <v>58</v>
      </c>
      <c r="B6" s="1" t="s">
        <v>79</v>
      </c>
    </row>
    <row r="7" spans="1:2" x14ac:dyDescent="0.25">
      <c r="A7" s="8" t="s">
        <v>60</v>
      </c>
      <c r="B7" s="1" t="s">
        <v>52</v>
      </c>
    </row>
    <row r="8" spans="1:2" x14ac:dyDescent="0.25">
      <c r="A8" s="8" t="s">
        <v>62</v>
      </c>
      <c r="B8" s="1" t="s">
        <v>56</v>
      </c>
    </row>
    <row r="9" spans="1:2" x14ac:dyDescent="0.25">
      <c r="A9" s="8" t="s">
        <v>63</v>
      </c>
      <c r="B9" s="1" t="s">
        <v>57</v>
      </c>
    </row>
    <row r="10" spans="1:2" x14ac:dyDescent="0.25">
      <c r="A10" s="8" t="s">
        <v>64</v>
      </c>
      <c r="B10" s="1" t="s">
        <v>236</v>
      </c>
    </row>
    <row r="11" spans="1:2" x14ac:dyDescent="0.25">
      <c r="A11" s="8" t="s">
        <v>65</v>
      </c>
      <c r="B11" s="1" t="s">
        <v>59</v>
      </c>
    </row>
    <row r="12" spans="1:2" x14ac:dyDescent="0.25">
      <c r="A12" s="8" t="s">
        <v>66</v>
      </c>
      <c r="B12" s="1" t="s">
        <v>237</v>
      </c>
    </row>
    <row r="13" spans="1:2" x14ac:dyDescent="0.25">
      <c r="A13" s="8" t="s">
        <v>238</v>
      </c>
      <c r="B13" s="1" t="s">
        <v>61</v>
      </c>
    </row>
    <row r="14" spans="1:2" x14ac:dyDescent="0.25">
      <c r="A14" s="8" t="s">
        <v>240</v>
      </c>
      <c r="B14" s="1" t="s">
        <v>239</v>
      </c>
    </row>
    <row r="15" spans="1:2" x14ac:dyDescent="0.25">
      <c r="A15" s="8" t="s">
        <v>241</v>
      </c>
      <c r="B15" s="1" t="s">
        <v>284</v>
      </c>
    </row>
    <row r="16" spans="1:2" x14ac:dyDescent="0.25">
      <c r="A16" s="8" t="s">
        <v>242</v>
      </c>
      <c r="B16" s="1" t="s">
        <v>285</v>
      </c>
    </row>
    <row r="17" spans="1:2" x14ac:dyDescent="0.25">
      <c r="A17" s="8" t="s">
        <v>243</v>
      </c>
      <c r="B17" s="1" t="s">
        <v>273</v>
      </c>
    </row>
    <row r="18" spans="1:2" x14ac:dyDescent="0.25">
      <c r="A18" s="8" t="s">
        <v>274</v>
      </c>
      <c r="B18" s="1" t="s">
        <v>275</v>
      </c>
    </row>
    <row r="19" spans="1:2" x14ac:dyDescent="0.25">
      <c r="A19" s="8" t="s">
        <v>276</v>
      </c>
      <c r="B19" s="1" t="s">
        <v>102</v>
      </c>
    </row>
    <row r="20" spans="1:2" x14ac:dyDescent="0.25">
      <c r="A20" s="8" t="s">
        <v>277</v>
      </c>
      <c r="B20" s="1" t="s">
        <v>291</v>
      </c>
    </row>
    <row r="21" spans="1:2" x14ac:dyDescent="0.25">
      <c r="A21" s="8" t="s">
        <v>278</v>
      </c>
      <c r="B21" s="1" t="s">
        <v>103</v>
      </c>
    </row>
  </sheetData>
  <hyperlinks>
    <hyperlink ref="B2" location="'Issues'!A1" display="Issues"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ValuesScreenshots'!A1" display="singleValuesScreenshots" xr:uid="{00000000-0004-0000-0000-000004000000}"/>
    <hyperlink ref="B7" location="'erc_rule'!A1" display="erc_rule" xr:uid="{00000000-0004-0000-0000-000005000000}"/>
    <hyperlink ref="B8" location="'SummaryAssumptions'!A1" display="SummaryAssumptions" xr:uid="{00000000-0004-0000-0000-000006000000}"/>
    <hyperlink ref="B9" location="'ActivesSched'!A1" display="ActivesSched" xr:uid="{00000000-0004-0000-0000-000007000000}"/>
    <hyperlink ref="B10" location="'Actives_raw'!A1" display="Actives_raw" xr:uid="{00000000-0004-0000-0000-000008000000}"/>
    <hyperlink ref="B11" location="'RetireesSched'!A1" display="RetireesSched" xr:uid="{00000000-0004-0000-0000-000009000000}"/>
    <hyperlink ref="B12" location="'Retirees_raw'!A1" display="Retirees_raw" xr:uid="{00000000-0004-0000-0000-00000A000000}"/>
    <hyperlink ref="B13" location="'SalaryGrowthSched'!A1" display="SalaryGrowthSched" xr:uid="{00000000-0004-0000-0000-00000B000000}"/>
    <hyperlink ref="B14" location="'SalaryGrowth_raw'!A1" display="SalaryGrowth_raw" xr:uid="{00000000-0004-0000-0000-00000C000000}"/>
    <hyperlink ref="B15" location="'TermRatesSched'!A1" display="TermRatesSched" xr:uid="{00000000-0004-0000-0000-00000D000000}"/>
    <hyperlink ref="B16" location="'TermRates_raw'!A1" display="TermRates_raw" xr:uid="{00000000-0004-0000-0000-00000E000000}"/>
    <hyperlink ref="B17" location="'RetirementRatesSched'!A1" display="RetirementRatesSched" xr:uid="{00000000-0004-0000-0000-00000F000000}"/>
    <hyperlink ref="B18" location="'RetirementRates_raw'!A1" display="RetirementRates_raw" xr:uid="{00000000-0004-0000-0000-000010000000}"/>
    <hyperlink ref="B19" location="'DisbRatesByAgeSched'!A1" display="DisbRatesByAgeSched" xr:uid="{00000000-0004-0000-0000-000011000000}"/>
    <hyperlink ref="B20" location="'DisbRatesByAge_raw'!A1" display="DisbRatesByAge_raw" xr:uid="{00000000-0004-0000-0000-000012000000}"/>
    <hyperlink ref="B21" location="'MortalityInfo'!A1" display="MortalityInfo" xr:uid="{00000000-0004-0000-0000-00001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59999389629810485"/>
  </sheetPr>
  <dimension ref="A1:P22"/>
  <sheetViews>
    <sheetView workbookViewId="0">
      <selection activeCell="N38" sqref="N38"/>
    </sheetView>
  </sheetViews>
  <sheetFormatPr defaultRowHeight="15" x14ac:dyDescent="0.25"/>
  <cols>
    <col min="1" max="16384" width="9.140625" style="10"/>
  </cols>
  <sheetData>
    <row r="1" spans="1:16" x14ac:dyDescent="0.25">
      <c r="A1" s="9" t="s">
        <v>0</v>
      </c>
    </row>
    <row r="2" spans="1:16" x14ac:dyDescent="0.25">
      <c r="A2" s="11" t="s">
        <v>35</v>
      </c>
      <c r="B2" s="12" t="s">
        <v>36</v>
      </c>
      <c r="C2" s="32" t="s">
        <v>267</v>
      </c>
    </row>
    <row r="3" spans="1:16" x14ac:dyDescent="0.25">
      <c r="A3" s="11" t="s">
        <v>37</v>
      </c>
      <c r="B3" s="12" t="s">
        <v>306</v>
      </c>
      <c r="C3" s="32" t="s">
        <v>268</v>
      </c>
    </row>
    <row r="4" spans="1:16" x14ac:dyDescent="0.25">
      <c r="A4" s="32" t="s">
        <v>308</v>
      </c>
      <c r="B4" s="32" t="s">
        <v>309</v>
      </c>
    </row>
    <row r="5" spans="1:16" customFormat="1" x14ac:dyDescent="0.25"/>
    <row r="6" spans="1:16" x14ac:dyDescent="0.25">
      <c r="A6"/>
      <c r="D6" s="32"/>
      <c r="E6"/>
      <c r="F6"/>
      <c r="G6"/>
      <c r="H6"/>
      <c r="I6"/>
      <c r="J6"/>
      <c r="K6"/>
      <c r="L6"/>
      <c r="M6"/>
      <c r="N6"/>
      <c r="O6"/>
      <c r="P6"/>
    </row>
    <row r="7" spans="1:16" x14ac:dyDescent="0.25">
      <c r="B7" s="40" t="s">
        <v>38</v>
      </c>
      <c r="C7" s="32" t="s">
        <v>39</v>
      </c>
      <c r="D7" s="32" t="s">
        <v>40</v>
      </c>
      <c r="E7" s="32" t="s">
        <v>42</v>
      </c>
    </row>
    <row r="8" spans="1:16" x14ac:dyDescent="0.25">
      <c r="A8" t="s">
        <v>119</v>
      </c>
      <c r="B8" s="10" t="s">
        <v>42</v>
      </c>
      <c r="C8" s="10">
        <v>18</v>
      </c>
      <c r="D8" s="32" t="s">
        <v>307</v>
      </c>
      <c r="E8" s="29"/>
      <c r="F8" s="29"/>
      <c r="G8" s="29"/>
      <c r="H8" s="29"/>
      <c r="I8" s="29"/>
      <c r="J8" s="29"/>
      <c r="K8" s="29"/>
      <c r="L8" s="29"/>
      <c r="M8" s="29"/>
      <c r="N8" s="29"/>
      <c r="O8" s="29"/>
      <c r="P8" s="29"/>
    </row>
    <row r="9" spans="1:16" x14ac:dyDescent="0.25">
      <c r="A9" t="s">
        <v>120</v>
      </c>
      <c r="B9" s="10" t="s">
        <v>42</v>
      </c>
      <c r="C9" s="10">
        <v>22</v>
      </c>
      <c r="D9" s="10" t="s">
        <v>266</v>
      </c>
      <c r="E9" s="29"/>
      <c r="F9" s="29"/>
      <c r="G9" s="29"/>
      <c r="H9" s="29"/>
      <c r="I9" s="29"/>
      <c r="J9" s="29"/>
      <c r="K9" s="29"/>
      <c r="L9" s="29"/>
      <c r="M9" s="29"/>
      <c r="N9" s="29"/>
      <c r="O9" s="29"/>
      <c r="P9" s="29"/>
    </row>
    <row r="10" spans="1:16" x14ac:dyDescent="0.25">
      <c r="A10" t="s">
        <v>121</v>
      </c>
      <c r="B10" s="10" t="s">
        <v>42</v>
      </c>
      <c r="C10" s="10">
        <v>27</v>
      </c>
      <c r="D10" s="10" t="s">
        <v>261</v>
      </c>
      <c r="E10" s="29"/>
      <c r="F10" s="29"/>
      <c r="G10" s="29"/>
      <c r="H10" s="29"/>
      <c r="I10" s="29"/>
      <c r="J10" s="29"/>
      <c r="K10" s="29"/>
      <c r="L10" s="29"/>
      <c r="M10" s="29"/>
      <c r="N10" s="29"/>
      <c r="O10" s="29"/>
      <c r="P10" s="29"/>
    </row>
    <row r="11" spans="1:16" x14ac:dyDescent="0.25">
      <c r="A11" t="s">
        <v>122</v>
      </c>
      <c r="B11" s="10" t="s">
        <v>42</v>
      </c>
      <c r="C11" s="10">
        <v>32</v>
      </c>
      <c r="D11" s="10" t="s">
        <v>262</v>
      </c>
      <c r="E11" s="29"/>
      <c r="F11" s="29"/>
      <c r="G11" s="29"/>
      <c r="H11" s="29"/>
      <c r="I11" s="29"/>
      <c r="J11" s="29"/>
      <c r="K11" s="29"/>
      <c r="L11" s="29"/>
      <c r="M11" s="29"/>
      <c r="N11" s="29"/>
      <c r="O11" s="29"/>
      <c r="P11" s="29"/>
    </row>
    <row r="12" spans="1:16" x14ac:dyDescent="0.25">
      <c r="A12" t="s">
        <v>123</v>
      </c>
      <c r="B12" s="10" t="s">
        <v>42</v>
      </c>
      <c r="C12" s="10">
        <v>37</v>
      </c>
      <c r="D12" s="10" t="s">
        <v>263</v>
      </c>
      <c r="E12" s="29"/>
      <c r="F12" s="29"/>
      <c r="G12" s="29"/>
      <c r="H12" s="29"/>
      <c r="I12" s="29"/>
      <c r="J12" s="29"/>
      <c r="K12" s="29"/>
      <c r="L12" s="29"/>
      <c r="M12" s="29"/>
      <c r="N12" s="29"/>
      <c r="O12" s="29"/>
      <c r="P12" s="29"/>
    </row>
    <row r="13" spans="1:16" x14ac:dyDescent="0.25">
      <c r="A13" t="s">
        <v>124</v>
      </c>
      <c r="B13" s="10" t="s">
        <v>42</v>
      </c>
      <c r="C13" s="10">
        <v>42</v>
      </c>
      <c r="D13" s="10" t="s">
        <v>264</v>
      </c>
      <c r="E13" s="29"/>
      <c r="F13" s="29"/>
      <c r="G13" s="29"/>
      <c r="H13" s="29"/>
      <c r="I13" s="29"/>
      <c r="J13" s="29"/>
      <c r="K13" s="29"/>
      <c r="L13" s="29"/>
      <c r="M13" s="29"/>
      <c r="N13" s="42"/>
      <c r="O13" s="42"/>
      <c r="P13" s="29"/>
    </row>
    <row r="14" spans="1:16" x14ac:dyDescent="0.25">
      <c r="A14" t="s">
        <v>125</v>
      </c>
      <c r="B14" s="10" t="s">
        <v>42</v>
      </c>
      <c r="C14" s="10">
        <v>47</v>
      </c>
      <c r="D14" s="10" t="s">
        <v>265</v>
      </c>
      <c r="E14" s="29"/>
      <c r="F14" s="29"/>
      <c r="G14" s="29"/>
      <c r="H14" s="29"/>
      <c r="I14" s="29"/>
      <c r="J14" s="29"/>
      <c r="K14" s="29"/>
      <c r="L14" s="29"/>
      <c r="M14" s="29"/>
      <c r="N14" s="42"/>
      <c r="O14" s="42"/>
      <c r="P14" s="29"/>
    </row>
    <row r="15" spans="1:16" x14ac:dyDescent="0.25">
      <c r="A15" t="s">
        <v>126</v>
      </c>
      <c r="B15" s="10" t="s">
        <v>42</v>
      </c>
      <c r="C15" s="10">
        <v>52</v>
      </c>
      <c r="D15" s="10" t="s">
        <v>45</v>
      </c>
      <c r="E15" s="29"/>
      <c r="F15" s="29"/>
      <c r="G15" s="29"/>
      <c r="H15" s="29"/>
      <c r="I15" s="29"/>
      <c r="J15" s="29"/>
      <c r="K15" s="29"/>
      <c r="L15" s="29"/>
      <c r="M15" s="29"/>
      <c r="N15" s="42"/>
      <c r="O15" s="42"/>
      <c r="P15" s="29"/>
    </row>
    <row r="16" spans="1:16" x14ac:dyDescent="0.25">
      <c r="A16" t="s">
        <v>127</v>
      </c>
      <c r="B16" s="10" t="s">
        <v>42</v>
      </c>
      <c r="C16" s="10">
        <v>57</v>
      </c>
      <c r="D16" s="10" t="s">
        <v>46</v>
      </c>
      <c r="E16" s="29"/>
      <c r="F16" s="29"/>
      <c r="G16" s="29"/>
      <c r="H16" s="29"/>
      <c r="I16" s="29"/>
      <c r="J16" s="29"/>
      <c r="K16" s="29"/>
      <c r="L16" s="29"/>
      <c r="M16" s="29"/>
      <c r="N16" s="42"/>
      <c r="O16" s="42"/>
      <c r="P16" s="29"/>
    </row>
    <row r="17" spans="1:16" x14ac:dyDescent="0.25">
      <c r="A17" t="s">
        <v>128</v>
      </c>
      <c r="B17" s="10" t="s">
        <v>42</v>
      </c>
      <c r="C17" s="10">
        <v>62</v>
      </c>
      <c r="D17" s="10" t="s">
        <v>47</v>
      </c>
      <c r="E17" s="29"/>
      <c r="F17" s="29"/>
      <c r="G17" s="29"/>
      <c r="H17" s="29"/>
      <c r="I17" s="29"/>
      <c r="J17" s="29"/>
      <c r="K17" s="29"/>
      <c r="L17" s="29"/>
      <c r="M17" s="29"/>
      <c r="N17" s="42"/>
      <c r="O17" s="42"/>
      <c r="P17" s="29"/>
    </row>
    <row r="18" spans="1:16" x14ac:dyDescent="0.25">
      <c r="A18" t="s">
        <v>129</v>
      </c>
      <c r="B18" s="10" t="s">
        <v>42</v>
      </c>
      <c r="C18" s="10">
        <v>67</v>
      </c>
      <c r="D18" s="32" t="s">
        <v>48</v>
      </c>
      <c r="E18" s="41"/>
      <c r="F18" s="29"/>
      <c r="G18" s="29"/>
      <c r="H18" s="29"/>
      <c r="I18" s="29"/>
      <c r="J18" s="29"/>
      <c r="K18" s="29"/>
      <c r="L18" s="29"/>
      <c r="M18" s="29"/>
      <c r="N18" s="42"/>
      <c r="O18" s="42"/>
      <c r="P18" s="29"/>
    </row>
    <row r="19" spans="1:16" x14ac:dyDescent="0.25">
      <c r="N19" s="11"/>
      <c r="O19" s="11"/>
    </row>
    <row r="20" spans="1:16" x14ac:dyDescent="0.25">
      <c r="N20" s="11"/>
      <c r="O20" s="11"/>
    </row>
    <row r="21" spans="1:16" x14ac:dyDescent="0.25">
      <c r="N21" s="11"/>
      <c r="O21" s="11"/>
    </row>
    <row r="22" spans="1:16" x14ac:dyDescent="0.25">
      <c r="N22" s="11"/>
      <c r="O22" s="11"/>
    </row>
  </sheetData>
  <hyperlinks>
    <hyperlink ref="A1" location="TOC!A1" display="TOC"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0"/>
  <sheetViews>
    <sheetView workbookViewId="0">
      <selection activeCell="Q18" sqref="Q18"/>
    </sheetView>
  </sheetViews>
  <sheetFormatPr defaultRowHeight="15" x14ac:dyDescent="0.25"/>
  <cols>
    <col min="2" max="3" width="10.5703125" bestFit="1" customWidth="1"/>
  </cols>
  <sheetData>
    <row r="1" spans="1:12" x14ac:dyDescent="0.25">
      <c r="A1" s="1" t="s">
        <v>0</v>
      </c>
    </row>
    <row r="5" spans="1:12" x14ac:dyDescent="0.25">
      <c r="B5" s="29" t="s">
        <v>108</v>
      </c>
      <c r="C5" s="29" t="s">
        <v>343</v>
      </c>
      <c r="D5" t="s">
        <v>344</v>
      </c>
      <c r="E5" t="s">
        <v>345</v>
      </c>
      <c r="F5" t="s">
        <v>346</v>
      </c>
      <c r="G5" t="s">
        <v>347</v>
      </c>
      <c r="H5" t="s">
        <v>266</v>
      </c>
      <c r="I5" t="s">
        <v>261</v>
      </c>
      <c r="J5" t="s">
        <v>262</v>
      </c>
      <c r="K5" t="s">
        <v>263</v>
      </c>
      <c r="L5" t="s">
        <v>348</v>
      </c>
    </row>
    <row r="6" spans="1:12" x14ac:dyDescent="0.25">
      <c r="B6" s="29" t="s">
        <v>349</v>
      </c>
      <c r="C6" s="29">
        <v>405</v>
      </c>
      <c r="D6">
        <v>405</v>
      </c>
      <c r="E6" t="s">
        <v>360</v>
      </c>
      <c r="F6" t="s">
        <v>360</v>
      </c>
      <c r="G6" t="s">
        <v>360</v>
      </c>
      <c r="H6" t="s">
        <v>360</v>
      </c>
      <c r="I6" t="s">
        <v>360</v>
      </c>
      <c r="J6" t="s">
        <v>360</v>
      </c>
      <c r="K6" t="s">
        <v>360</v>
      </c>
      <c r="L6" t="s">
        <v>360</v>
      </c>
    </row>
    <row r="7" spans="1:12" x14ac:dyDescent="0.25">
      <c r="B7" s="29" t="s">
        <v>350</v>
      </c>
      <c r="C7" s="29">
        <v>1095</v>
      </c>
      <c r="D7">
        <v>879</v>
      </c>
      <c r="E7">
        <v>216</v>
      </c>
      <c r="F7" t="s">
        <v>360</v>
      </c>
      <c r="G7" t="s">
        <v>360</v>
      </c>
      <c r="H7" t="s">
        <v>360</v>
      </c>
      <c r="I7" t="s">
        <v>360</v>
      </c>
      <c r="J7" t="s">
        <v>360</v>
      </c>
      <c r="K7" t="s">
        <v>360</v>
      </c>
      <c r="L7" t="s">
        <v>360</v>
      </c>
    </row>
    <row r="8" spans="1:12" x14ac:dyDescent="0.25">
      <c r="B8" s="29" t="s">
        <v>351</v>
      </c>
      <c r="C8" s="29">
        <v>1845</v>
      </c>
      <c r="D8">
        <v>380</v>
      </c>
      <c r="E8">
        <v>1249</v>
      </c>
      <c r="F8">
        <v>216</v>
      </c>
      <c r="G8" t="s">
        <v>360</v>
      </c>
      <c r="H8" t="s">
        <v>360</v>
      </c>
      <c r="I8" t="s">
        <v>360</v>
      </c>
      <c r="J8" t="s">
        <v>360</v>
      </c>
      <c r="K8" t="s">
        <v>360</v>
      </c>
      <c r="L8" t="s">
        <v>360</v>
      </c>
    </row>
    <row r="9" spans="1:12" x14ac:dyDescent="0.25">
      <c r="B9" s="29" t="s">
        <v>352</v>
      </c>
      <c r="C9" s="29">
        <v>1960</v>
      </c>
      <c r="D9">
        <v>104</v>
      </c>
      <c r="E9">
        <v>708</v>
      </c>
      <c r="F9">
        <v>941</v>
      </c>
      <c r="G9">
        <v>207</v>
      </c>
      <c r="H9" t="s">
        <v>360</v>
      </c>
      <c r="I9" t="s">
        <v>360</v>
      </c>
      <c r="J9" t="s">
        <v>360</v>
      </c>
      <c r="K9" t="s">
        <v>360</v>
      </c>
      <c r="L9" t="s">
        <v>360</v>
      </c>
    </row>
    <row r="10" spans="1:12" x14ac:dyDescent="0.25">
      <c r="B10" s="29" t="s">
        <v>353</v>
      </c>
      <c r="C10" s="29">
        <v>2243</v>
      </c>
      <c r="D10">
        <v>33</v>
      </c>
      <c r="E10">
        <v>294</v>
      </c>
      <c r="F10">
        <v>571</v>
      </c>
      <c r="G10">
        <v>1027</v>
      </c>
      <c r="H10">
        <v>318</v>
      </c>
      <c r="I10" t="s">
        <v>360</v>
      </c>
      <c r="J10" t="s">
        <v>360</v>
      </c>
      <c r="K10" t="s">
        <v>360</v>
      </c>
      <c r="L10" t="s">
        <v>360</v>
      </c>
    </row>
    <row r="11" spans="1:12" x14ac:dyDescent="0.25">
      <c r="B11" s="29" t="s">
        <v>354</v>
      </c>
      <c r="C11" s="29">
        <v>2424</v>
      </c>
      <c r="D11">
        <v>12</v>
      </c>
      <c r="E11">
        <v>104</v>
      </c>
      <c r="F11">
        <v>276</v>
      </c>
      <c r="G11">
        <v>741</v>
      </c>
      <c r="H11">
        <v>884</v>
      </c>
      <c r="I11">
        <v>407</v>
      </c>
      <c r="J11" t="s">
        <v>360</v>
      </c>
      <c r="K11" t="s">
        <v>360</v>
      </c>
      <c r="L11" t="s">
        <v>360</v>
      </c>
    </row>
    <row r="12" spans="1:12" x14ac:dyDescent="0.25">
      <c r="B12" t="s">
        <v>355</v>
      </c>
      <c r="C12">
        <v>2023</v>
      </c>
      <c r="D12">
        <v>4</v>
      </c>
      <c r="E12">
        <v>28</v>
      </c>
      <c r="F12">
        <v>71</v>
      </c>
      <c r="G12">
        <v>226</v>
      </c>
      <c r="H12">
        <v>426</v>
      </c>
      <c r="I12">
        <v>1105</v>
      </c>
      <c r="J12">
        <v>154</v>
      </c>
      <c r="K12">
        <v>9</v>
      </c>
      <c r="L12" t="s">
        <v>360</v>
      </c>
    </row>
    <row r="13" spans="1:12" x14ac:dyDescent="0.25">
      <c r="B13" t="s">
        <v>356</v>
      </c>
      <c r="C13">
        <v>852</v>
      </c>
      <c r="D13">
        <v>2</v>
      </c>
      <c r="E13">
        <v>3</v>
      </c>
      <c r="F13">
        <v>11</v>
      </c>
      <c r="G13">
        <v>65</v>
      </c>
      <c r="H13">
        <v>101</v>
      </c>
      <c r="I13">
        <v>431</v>
      </c>
      <c r="J13">
        <v>160</v>
      </c>
      <c r="K13">
        <v>79</v>
      </c>
      <c r="L13" t="s">
        <v>360</v>
      </c>
    </row>
    <row r="14" spans="1:12" x14ac:dyDescent="0.25">
      <c r="B14" s="29" t="s">
        <v>357</v>
      </c>
      <c r="C14" s="29">
        <v>183</v>
      </c>
      <c r="D14">
        <v>1</v>
      </c>
      <c r="E14">
        <v>1</v>
      </c>
      <c r="F14">
        <v>1</v>
      </c>
      <c r="G14">
        <v>18</v>
      </c>
      <c r="H14">
        <v>26</v>
      </c>
      <c r="I14">
        <v>79</v>
      </c>
      <c r="J14">
        <v>37</v>
      </c>
      <c r="K14">
        <v>18</v>
      </c>
      <c r="L14">
        <v>2</v>
      </c>
    </row>
    <row r="15" spans="1:12" x14ac:dyDescent="0.25">
      <c r="B15" s="29" t="s">
        <v>358</v>
      </c>
      <c r="C15" s="29">
        <v>17</v>
      </c>
      <c r="D15" t="s">
        <v>360</v>
      </c>
      <c r="E15" t="s">
        <v>360</v>
      </c>
      <c r="F15" t="s">
        <v>360</v>
      </c>
      <c r="G15">
        <v>1</v>
      </c>
      <c r="H15">
        <v>3</v>
      </c>
      <c r="I15">
        <v>8</v>
      </c>
      <c r="J15">
        <v>1</v>
      </c>
      <c r="K15">
        <v>3</v>
      </c>
      <c r="L15">
        <v>1</v>
      </c>
    </row>
    <row r="16" spans="1:12" x14ac:dyDescent="0.25">
      <c r="B16" s="29" t="s">
        <v>359</v>
      </c>
      <c r="C16" s="29">
        <v>3</v>
      </c>
      <c r="D16" t="s">
        <v>360</v>
      </c>
      <c r="E16" t="s">
        <v>360</v>
      </c>
      <c r="F16" t="s">
        <v>360</v>
      </c>
      <c r="G16">
        <v>1</v>
      </c>
      <c r="H16" t="s">
        <v>360</v>
      </c>
      <c r="I16">
        <v>1</v>
      </c>
      <c r="J16" t="s">
        <v>360</v>
      </c>
      <c r="K16" t="s">
        <v>360</v>
      </c>
      <c r="L16">
        <v>1</v>
      </c>
    </row>
    <row r="17" spans="2:12" x14ac:dyDescent="0.25">
      <c r="B17" s="29" t="s">
        <v>343</v>
      </c>
      <c r="C17" s="29">
        <v>13050</v>
      </c>
      <c r="D17">
        <v>1820</v>
      </c>
      <c r="E17">
        <v>2603</v>
      </c>
      <c r="F17">
        <v>2087</v>
      </c>
      <c r="G17">
        <v>2286</v>
      </c>
      <c r="H17">
        <v>1758</v>
      </c>
      <c r="I17">
        <v>2031</v>
      </c>
      <c r="J17">
        <v>352</v>
      </c>
      <c r="K17">
        <v>109</v>
      </c>
      <c r="L17">
        <v>4</v>
      </c>
    </row>
    <row r="19" spans="2:12" x14ac:dyDescent="0.25">
      <c r="B19" s="29" t="s">
        <v>349</v>
      </c>
      <c r="C19" s="29">
        <v>64619</v>
      </c>
      <c r="D19">
        <v>64619</v>
      </c>
      <c r="E19" t="s">
        <v>360</v>
      </c>
      <c r="F19" t="s">
        <v>360</v>
      </c>
      <c r="G19" t="s">
        <v>360</v>
      </c>
      <c r="H19" t="s">
        <v>360</v>
      </c>
      <c r="I19" t="s">
        <v>360</v>
      </c>
      <c r="J19" t="s">
        <v>360</v>
      </c>
      <c r="K19" t="s">
        <v>360</v>
      </c>
      <c r="L19" t="s">
        <v>360</v>
      </c>
    </row>
    <row r="20" spans="2:12" x14ac:dyDescent="0.25">
      <c r="B20" s="29" t="s">
        <v>350</v>
      </c>
      <c r="C20" s="29">
        <v>80283</v>
      </c>
      <c r="D20">
        <v>76021</v>
      </c>
      <c r="E20">
        <v>97625</v>
      </c>
      <c r="F20" t="s">
        <v>360</v>
      </c>
      <c r="G20" t="s">
        <v>360</v>
      </c>
      <c r="H20" t="s">
        <v>360</v>
      </c>
      <c r="I20" t="s">
        <v>360</v>
      </c>
      <c r="J20" t="s">
        <v>360</v>
      </c>
      <c r="K20" t="s">
        <v>360</v>
      </c>
      <c r="L20" t="s">
        <v>360</v>
      </c>
    </row>
    <row r="21" spans="2:12" x14ac:dyDescent="0.25">
      <c r="B21" s="29" t="s">
        <v>351</v>
      </c>
      <c r="C21" s="29">
        <v>96267</v>
      </c>
      <c r="D21">
        <v>80333</v>
      </c>
      <c r="E21">
        <v>99663</v>
      </c>
      <c r="F21">
        <v>104663</v>
      </c>
      <c r="G21" t="s">
        <v>360</v>
      </c>
      <c r="H21" t="s">
        <v>360</v>
      </c>
      <c r="I21" t="s">
        <v>360</v>
      </c>
      <c r="J21" t="s">
        <v>360</v>
      </c>
      <c r="K21" t="s">
        <v>360</v>
      </c>
      <c r="L21" t="s">
        <v>360</v>
      </c>
    </row>
    <row r="22" spans="2:12" x14ac:dyDescent="0.25">
      <c r="B22" s="29" t="s">
        <v>352</v>
      </c>
      <c r="C22" s="29">
        <v>103988</v>
      </c>
      <c r="D22">
        <v>80446</v>
      </c>
      <c r="E22">
        <v>100523</v>
      </c>
      <c r="F22">
        <v>106938</v>
      </c>
      <c r="G22">
        <v>114257</v>
      </c>
      <c r="H22" t="s">
        <v>360</v>
      </c>
      <c r="I22" t="s">
        <v>360</v>
      </c>
      <c r="J22" t="s">
        <v>360</v>
      </c>
      <c r="K22" t="s">
        <v>360</v>
      </c>
      <c r="L22" t="s">
        <v>360</v>
      </c>
    </row>
    <row r="23" spans="2:12" x14ac:dyDescent="0.25">
      <c r="B23" s="29" t="s">
        <v>353</v>
      </c>
      <c r="C23" s="29">
        <v>110118</v>
      </c>
      <c r="D23">
        <v>81516</v>
      </c>
      <c r="E23">
        <v>99528</v>
      </c>
      <c r="F23">
        <v>107289</v>
      </c>
      <c r="G23">
        <v>112862</v>
      </c>
      <c r="H23">
        <v>119093</v>
      </c>
      <c r="I23" t="s">
        <v>360</v>
      </c>
      <c r="J23" t="s">
        <v>360</v>
      </c>
      <c r="K23" t="s">
        <v>360</v>
      </c>
      <c r="L23" t="s">
        <v>360</v>
      </c>
    </row>
    <row r="24" spans="2:12" x14ac:dyDescent="0.25">
      <c r="B24" s="29" t="s">
        <v>354</v>
      </c>
      <c r="C24">
        <v>115963</v>
      </c>
      <c r="D24">
        <v>84257</v>
      </c>
      <c r="E24">
        <v>98306</v>
      </c>
      <c r="F24">
        <v>106697</v>
      </c>
      <c r="G24">
        <v>113055</v>
      </c>
      <c r="H24">
        <v>119792</v>
      </c>
      <c r="I24">
        <v>124670</v>
      </c>
      <c r="J24" t="s">
        <v>360</v>
      </c>
      <c r="K24" t="s">
        <v>360</v>
      </c>
      <c r="L24" t="s">
        <v>360</v>
      </c>
    </row>
    <row r="25" spans="2:12" x14ac:dyDescent="0.25">
      <c r="B25" t="s">
        <v>355</v>
      </c>
      <c r="C25">
        <v>121451</v>
      </c>
      <c r="D25">
        <v>83971</v>
      </c>
      <c r="E25">
        <v>102464</v>
      </c>
      <c r="F25">
        <v>106160</v>
      </c>
      <c r="G25">
        <v>112290</v>
      </c>
      <c r="H25">
        <v>118018</v>
      </c>
      <c r="I25">
        <v>124871</v>
      </c>
      <c r="J25">
        <v>131041</v>
      </c>
      <c r="K25">
        <v>126431</v>
      </c>
      <c r="L25" t="s">
        <v>360</v>
      </c>
    </row>
    <row r="26" spans="2:12" x14ac:dyDescent="0.25">
      <c r="B26" t="s">
        <v>356</v>
      </c>
      <c r="C26" s="29">
        <v>125098</v>
      </c>
      <c r="D26">
        <v>159242</v>
      </c>
      <c r="E26">
        <v>95499</v>
      </c>
      <c r="F26">
        <v>111083</v>
      </c>
      <c r="G26">
        <v>110366</v>
      </c>
      <c r="H26">
        <v>115866</v>
      </c>
      <c r="I26">
        <v>124142</v>
      </c>
      <c r="J26">
        <v>131324</v>
      </c>
      <c r="K26">
        <v>143839</v>
      </c>
      <c r="L26" t="s">
        <v>360</v>
      </c>
    </row>
    <row r="27" spans="2:12" x14ac:dyDescent="0.25">
      <c r="B27" s="29" t="s">
        <v>357</v>
      </c>
      <c r="C27" s="29">
        <v>123091</v>
      </c>
      <c r="D27">
        <v>192511</v>
      </c>
      <c r="E27">
        <v>109681</v>
      </c>
      <c r="F27">
        <v>100391</v>
      </c>
      <c r="G27">
        <v>109103</v>
      </c>
      <c r="H27">
        <v>111247</v>
      </c>
      <c r="I27">
        <v>120981</v>
      </c>
      <c r="J27">
        <v>122714</v>
      </c>
      <c r="K27">
        <v>156555</v>
      </c>
      <c r="L27">
        <v>175455</v>
      </c>
    </row>
    <row r="28" spans="2:12" x14ac:dyDescent="0.25">
      <c r="B28" s="29" t="s">
        <v>358</v>
      </c>
      <c r="C28" s="29">
        <v>120575</v>
      </c>
      <c r="D28" t="s">
        <v>360</v>
      </c>
      <c r="E28" t="s">
        <v>360</v>
      </c>
      <c r="F28" t="s">
        <v>360</v>
      </c>
      <c r="G28">
        <v>118459</v>
      </c>
      <c r="H28">
        <v>121627</v>
      </c>
      <c r="I28">
        <v>120457</v>
      </c>
      <c r="J28">
        <v>112189</v>
      </c>
      <c r="K28">
        <v>119519</v>
      </c>
      <c r="L28">
        <v>132027</v>
      </c>
    </row>
    <row r="29" spans="2:12" x14ac:dyDescent="0.25">
      <c r="B29" s="29" t="s">
        <v>359</v>
      </c>
      <c r="C29" s="29">
        <v>118459</v>
      </c>
      <c r="D29" t="s">
        <v>360</v>
      </c>
      <c r="E29" t="s">
        <v>360</v>
      </c>
      <c r="F29" t="s">
        <v>360</v>
      </c>
      <c r="G29">
        <v>118459</v>
      </c>
      <c r="H29" t="s">
        <v>360</v>
      </c>
      <c r="I29">
        <v>118459</v>
      </c>
      <c r="J29" t="s">
        <v>360</v>
      </c>
      <c r="K29" t="s">
        <v>360</v>
      </c>
      <c r="L29">
        <v>118459</v>
      </c>
    </row>
    <row r="30" spans="2:12" x14ac:dyDescent="0.25">
      <c r="B30" s="29" t="s">
        <v>343</v>
      </c>
      <c r="C30" s="29">
        <v>107342</v>
      </c>
      <c r="D30">
        <v>74964</v>
      </c>
      <c r="E30">
        <v>99688</v>
      </c>
      <c r="F30">
        <v>106759</v>
      </c>
      <c r="G30">
        <v>112898</v>
      </c>
      <c r="H30">
        <v>118887</v>
      </c>
      <c r="I30">
        <v>124504</v>
      </c>
      <c r="J30">
        <v>130241</v>
      </c>
      <c r="K30">
        <v>143832</v>
      </c>
      <c r="L30">
        <v>150349</v>
      </c>
    </row>
  </sheetData>
  <hyperlinks>
    <hyperlink ref="A1" location="TOC!A1" display="TOC"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59999389629810485"/>
  </sheetPr>
  <dimension ref="A1:Q37"/>
  <sheetViews>
    <sheetView workbookViewId="0">
      <selection activeCell="N35" sqref="N35"/>
    </sheetView>
  </sheetViews>
  <sheetFormatPr defaultRowHeight="15" x14ac:dyDescent="0.25"/>
  <cols>
    <col min="1" max="1" width="11.42578125" style="13" customWidth="1"/>
    <col min="2" max="4" width="9.140625" style="13"/>
    <col min="5" max="5" width="11" style="13" customWidth="1"/>
    <col min="6" max="6" width="10.7109375" style="13" customWidth="1"/>
    <col min="7" max="16" width="9.140625" style="13"/>
    <col min="17" max="17" width="10.5703125" style="13" bestFit="1" customWidth="1"/>
    <col min="18" max="16384" width="9.140625" style="13"/>
  </cols>
  <sheetData>
    <row r="1" spans="1:6" x14ac:dyDescent="0.25">
      <c r="A1" s="9" t="s">
        <v>0</v>
      </c>
    </row>
    <row r="2" spans="1:6" x14ac:dyDescent="0.25">
      <c r="A2" s="14" t="s">
        <v>35</v>
      </c>
      <c r="B2" s="15" t="s">
        <v>269</v>
      </c>
      <c r="C2" s="15" t="s">
        <v>270</v>
      </c>
    </row>
    <row r="3" spans="1:6" x14ac:dyDescent="0.25">
      <c r="A3" s="14" t="s">
        <v>37</v>
      </c>
      <c r="B3" s="15" t="s">
        <v>434</v>
      </c>
      <c r="C3" s="15" t="s">
        <v>271</v>
      </c>
    </row>
    <row r="4" spans="1:6" x14ac:dyDescent="0.25">
      <c r="A4" s="73" t="s">
        <v>430</v>
      </c>
      <c r="B4" s="73" t="s">
        <v>431</v>
      </c>
      <c r="C4" s="15"/>
    </row>
    <row r="5" spans="1:6" x14ac:dyDescent="0.25">
      <c r="A5" s="73" t="s">
        <v>432</v>
      </c>
      <c r="B5" s="73" t="s">
        <v>43</v>
      </c>
      <c r="C5" s="15"/>
    </row>
    <row r="6" spans="1:6" x14ac:dyDescent="0.25">
      <c r="A6" s="73" t="s">
        <v>433</v>
      </c>
      <c r="B6" s="73" t="s">
        <v>44</v>
      </c>
      <c r="C6" s="15"/>
    </row>
    <row r="7" spans="1:6" x14ac:dyDescent="0.25">
      <c r="A7" s="15" t="s">
        <v>310</v>
      </c>
      <c r="B7" s="15" t="s">
        <v>311</v>
      </c>
      <c r="C7" s="15"/>
    </row>
    <row r="9" spans="1:6" ht="16.5" customHeight="1" x14ac:dyDescent="0.25">
      <c r="B9" s="16" t="s">
        <v>40</v>
      </c>
      <c r="C9" s="16" t="s">
        <v>39</v>
      </c>
      <c r="D9" s="45" t="s">
        <v>361</v>
      </c>
      <c r="E9" s="45" t="s">
        <v>362</v>
      </c>
    </row>
    <row r="10" spans="1:6" ht="16.5" customHeight="1" x14ac:dyDescent="0.25">
      <c r="B10" s="21" t="s">
        <v>264</v>
      </c>
      <c r="C10" s="55">
        <v>42</v>
      </c>
      <c r="D10" s="57">
        <v>100</v>
      </c>
      <c r="E10" s="57">
        <v>51773.248800000001</v>
      </c>
    </row>
    <row r="11" spans="1:6" x14ac:dyDescent="0.25">
      <c r="B11" s="21" t="s">
        <v>265</v>
      </c>
      <c r="C11" s="56">
        <v>47</v>
      </c>
      <c r="D11" s="52">
        <v>125</v>
      </c>
      <c r="E11" s="53">
        <v>49634.320319999999</v>
      </c>
      <c r="F11" s="33"/>
    </row>
    <row r="12" spans="1:6" x14ac:dyDescent="0.25">
      <c r="B12" s="13" t="s">
        <v>45</v>
      </c>
      <c r="C12" s="56">
        <v>52</v>
      </c>
      <c r="D12" s="52">
        <v>391</v>
      </c>
      <c r="E12" s="53">
        <v>56653.85923273657</v>
      </c>
    </row>
    <row r="13" spans="1:6" x14ac:dyDescent="0.25">
      <c r="B13" s="13" t="s">
        <v>46</v>
      </c>
      <c r="C13" s="56">
        <v>57</v>
      </c>
      <c r="D13" s="52">
        <v>1138</v>
      </c>
      <c r="E13" s="53">
        <v>70661.204920913879</v>
      </c>
    </row>
    <row r="14" spans="1:6" x14ac:dyDescent="0.25">
      <c r="B14" s="13" t="s">
        <v>47</v>
      </c>
      <c r="C14" s="56">
        <v>62</v>
      </c>
      <c r="D14" s="52">
        <v>1597</v>
      </c>
      <c r="E14" s="53">
        <v>74198.171872260486</v>
      </c>
    </row>
    <row r="15" spans="1:6" x14ac:dyDescent="0.25">
      <c r="B15" s="13" t="s">
        <v>48</v>
      </c>
      <c r="C15" s="56">
        <v>67</v>
      </c>
      <c r="D15" s="52">
        <v>2591</v>
      </c>
      <c r="E15" s="53">
        <v>69910.547865688932</v>
      </c>
    </row>
    <row r="16" spans="1:6" x14ac:dyDescent="0.25">
      <c r="B16" s="13" t="s">
        <v>49</v>
      </c>
      <c r="C16" s="56">
        <v>72</v>
      </c>
      <c r="D16" s="52">
        <v>2382</v>
      </c>
      <c r="E16" s="53">
        <v>63055.202720403031</v>
      </c>
    </row>
    <row r="17" spans="2:17" x14ac:dyDescent="0.25">
      <c r="B17" s="13" t="s">
        <v>50</v>
      </c>
      <c r="C17" s="56">
        <v>77</v>
      </c>
      <c r="D17" s="52">
        <v>1619</v>
      </c>
      <c r="E17" s="53">
        <v>58454.153551575044</v>
      </c>
    </row>
    <row r="18" spans="2:17" x14ac:dyDescent="0.25">
      <c r="B18" s="21" t="s">
        <v>363</v>
      </c>
      <c r="C18" s="56">
        <v>82</v>
      </c>
      <c r="D18" s="52">
        <v>1034</v>
      </c>
      <c r="E18" s="53">
        <v>56191.942398452607</v>
      </c>
    </row>
    <row r="19" spans="2:17" x14ac:dyDescent="0.25">
      <c r="B19" s="18" t="s">
        <v>364</v>
      </c>
      <c r="C19" s="56">
        <v>87</v>
      </c>
      <c r="D19" s="54">
        <v>812</v>
      </c>
      <c r="E19" s="54">
        <v>53363.463842364523</v>
      </c>
    </row>
    <row r="20" spans="2:17" x14ac:dyDescent="0.25">
      <c r="B20" s="18" t="s">
        <v>365</v>
      </c>
      <c r="C20" s="56">
        <v>92</v>
      </c>
      <c r="D20" s="54">
        <v>804</v>
      </c>
      <c r="E20" s="54">
        <v>52701.117611940303</v>
      </c>
    </row>
    <row r="21" spans="2:17" x14ac:dyDescent="0.25">
      <c r="B21" s="18"/>
      <c r="C21" s="18"/>
      <c r="E21" s="19"/>
    </row>
    <row r="27" spans="2:17" x14ac:dyDescent="0.25">
      <c r="H27"/>
      <c r="I27"/>
      <c r="J27"/>
      <c r="K27"/>
      <c r="L27"/>
      <c r="N27" s="16"/>
      <c r="O27" s="16"/>
      <c r="P27" s="16"/>
      <c r="Q27" s="16"/>
    </row>
    <row r="28" spans="2:17" x14ac:dyDescent="0.25">
      <c r="H28"/>
      <c r="I28"/>
      <c r="J28"/>
      <c r="K28" s="29"/>
      <c r="L28" s="29"/>
      <c r="N28" s="21"/>
      <c r="P28" s="29"/>
      <c r="Q28" s="34"/>
    </row>
    <row r="29" spans="2:17" x14ac:dyDescent="0.25">
      <c r="H29"/>
      <c r="I29"/>
      <c r="J29"/>
      <c r="K29" s="29"/>
      <c r="L29" s="29"/>
      <c r="P29" s="29"/>
      <c r="Q29" s="34"/>
    </row>
    <row r="30" spans="2:17" x14ac:dyDescent="0.25">
      <c r="H30"/>
      <c r="I30"/>
      <c r="J30"/>
      <c r="K30" s="29"/>
      <c r="L30" s="29"/>
      <c r="P30" s="29"/>
      <c r="Q30" s="34"/>
    </row>
    <row r="31" spans="2:17" x14ac:dyDescent="0.25">
      <c r="H31"/>
      <c r="I31"/>
      <c r="J31"/>
      <c r="K31" s="29"/>
      <c r="L31" s="29"/>
      <c r="P31" s="29"/>
      <c r="Q31" s="34"/>
    </row>
    <row r="32" spans="2:17" x14ac:dyDescent="0.25">
      <c r="H32"/>
      <c r="I32"/>
      <c r="J32"/>
      <c r="K32" s="29"/>
      <c r="L32" s="29"/>
      <c r="P32" s="29"/>
      <c r="Q32" s="34"/>
    </row>
    <row r="33" spans="8:17" x14ac:dyDescent="0.25">
      <c r="H33"/>
      <c r="I33"/>
      <c r="J33"/>
      <c r="K33" s="29"/>
      <c r="L33" s="29"/>
      <c r="P33" s="29"/>
      <c r="Q33" s="34"/>
    </row>
    <row r="34" spans="8:17" x14ac:dyDescent="0.25">
      <c r="H34"/>
      <c r="I34"/>
      <c r="J34"/>
      <c r="K34" s="29"/>
      <c r="L34" s="29"/>
      <c r="P34" s="29"/>
      <c r="Q34" s="34"/>
    </row>
    <row r="35" spans="8:17" x14ac:dyDescent="0.25">
      <c r="H35"/>
      <c r="I35"/>
      <c r="J35"/>
      <c r="K35" s="29"/>
      <c r="L35" s="29"/>
      <c r="N35" s="21"/>
      <c r="P35" s="29"/>
      <c r="Q35" s="34"/>
    </row>
    <row r="36" spans="8:17" x14ac:dyDescent="0.25">
      <c r="H36"/>
      <c r="I36"/>
      <c r="J36"/>
      <c r="K36" s="29"/>
      <c r="L36" s="29"/>
    </row>
    <row r="37" spans="8:17" x14ac:dyDescent="0.25">
      <c r="H37"/>
      <c r="I37"/>
      <c r="J37"/>
      <c r="K37" s="30"/>
      <c r="L37" s="30"/>
    </row>
  </sheetData>
  <hyperlinks>
    <hyperlink ref="A1" location="TOC!A1" display="TOC"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5"/>
  <sheetViews>
    <sheetView workbookViewId="0">
      <selection activeCell="R5" sqref="R5:R15"/>
    </sheetView>
  </sheetViews>
  <sheetFormatPr defaultRowHeight="15" x14ac:dyDescent="0.25"/>
  <cols>
    <col min="4" max="4" width="10.5703125" bestFit="1" customWidth="1"/>
    <col min="5" max="5" width="13.28515625" bestFit="1" customWidth="1"/>
  </cols>
  <sheetData>
    <row r="1" spans="1:18" x14ac:dyDescent="0.25">
      <c r="A1" s="1" t="s">
        <v>0</v>
      </c>
    </row>
    <row r="2" spans="1:18" x14ac:dyDescent="0.25">
      <c r="A2" s="1"/>
      <c r="B2" s="58" t="s">
        <v>369</v>
      </c>
    </row>
    <row r="3" spans="1:18" x14ac:dyDescent="0.25">
      <c r="B3" t="s">
        <v>368</v>
      </c>
      <c r="G3" t="s">
        <v>366</v>
      </c>
      <c r="L3" t="s">
        <v>367</v>
      </c>
    </row>
    <row r="4" spans="1:18" x14ac:dyDescent="0.25">
      <c r="B4" s="49" t="s">
        <v>40</v>
      </c>
      <c r="C4" s="49" t="s">
        <v>39</v>
      </c>
      <c r="D4" s="49" t="s">
        <v>361</v>
      </c>
      <c r="E4" s="49" t="s">
        <v>362</v>
      </c>
      <c r="G4" s="49" t="s">
        <v>40</v>
      </c>
      <c r="H4" s="49" t="s">
        <v>39</v>
      </c>
      <c r="I4" s="49" t="s">
        <v>361</v>
      </c>
      <c r="J4" s="49" t="s">
        <v>362</v>
      </c>
      <c r="L4" s="49" t="s">
        <v>40</v>
      </c>
      <c r="M4" s="49" t="s">
        <v>39</v>
      </c>
      <c r="N4" s="49" t="s">
        <v>361</v>
      </c>
      <c r="O4" s="49" t="s">
        <v>362</v>
      </c>
      <c r="Q4" s="49" t="s">
        <v>361</v>
      </c>
      <c r="R4" s="49" t="s">
        <v>362</v>
      </c>
    </row>
    <row r="5" spans="1:18" x14ac:dyDescent="0.25">
      <c r="B5" s="50" t="s">
        <v>264</v>
      </c>
      <c r="C5" s="50">
        <v>42</v>
      </c>
      <c r="D5">
        <v>3</v>
      </c>
      <c r="E5" s="51">
        <v>3885.61</v>
      </c>
      <c r="G5" s="50" t="s">
        <v>264</v>
      </c>
      <c r="H5" s="50">
        <v>42</v>
      </c>
      <c r="I5">
        <v>59</v>
      </c>
      <c r="J5" s="51">
        <v>4806.79</v>
      </c>
      <c r="L5" s="50" t="s">
        <v>264</v>
      </c>
      <c r="M5" s="50">
        <v>42</v>
      </c>
      <c r="N5">
        <v>38</v>
      </c>
      <c r="O5" s="51">
        <v>3583.85</v>
      </c>
      <c r="Q5">
        <f>D5+I5+N5</f>
        <v>100</v>
      </c>
      <c r="R5">
        <f>(D5*E5+I5*J5+N5*O5)/Q5 *12</f>
        <v>51773.248800000001</v>
      </c>
    </row>
    <row r="6" spans="1:18" x14ac:dyDescent="0.25">
      <c r="B6" s="50" t="s">
        <v>265</v>
      </c>
      <c r="C6" s="50">
        <v>47</v>
      </c>
      <c r="D6">
        <v>24</v>
      </c>
      <c r="E6" s="51">
        <v>4367.6000000000004</v>
      </c>
      <c r="G6" s="50" t="s">
        <v>265</v>
      </c>
      <c r="H6" s="50">
        <v>47</v>
      </c>
      <c r="I6">
        <v>29</v>
      </c>
      <c r="J6" s="51">
        <v>4606.7700000000004</v>
      </c>
      <c r="L6" s="50" t="s">
        <v>265</v>
      </c>
      <c r="M6" s="50">
        <v>47</v>
      </c>
      <c r="N6">
        <v>72</v>
      </c>
      <c r="O6" s="51">
        <v>3869.52</v>
      </c>
      <c r="Q6">
        <f t="shared" ref="Q6:Q15" si="0">D6+I6+N6</f>
        <v>125</v>
      </c>
      <c r="R6">
        <f t="shared" ref="R6:R15" si="1">(D6*E6+I6*J6+N6*O6)/Q6 *12</f>
        <v>49634.320319999999</v>
      </c>
    </row>
    <row r="7" spans="1:18" x14ac:dyDescent="0.25">
      <c r="B7" s="50" t="s">
        <v>45</v>
      </c>
      <c r="C7" s="50">
        <v>52</v>
      </c>
      <c r="D7">
        <v>224</v>
      </c>
      <c r="E7" s="51">
        <v>4958.87</v>
      </c>
      <c r="G7" s="50" t="s">
        <v>45</v>
      </c>
      <c r="H7" s="50">
        <v>52</v>
      </c>
      <c r="I7">
        <v>61</v>
      </c>
      <c r="J7" s="51">
        <v>4922.04</v>
      </c>
      <c r="L7" s="50" t="s">
        <v>45</v>
      </c>
      <c r="M7" s="50">
        <v>52</v>
      </c>
      <c r="N7">
        <v>106</v>
      </c>
      <c r="O7" s="51">
        <v>4103.21</v>
      </c>
      <c r="Q7">
        <f t="shared" si="0"/>
        <v>391</v>
      </c>
      <c r="R7">
        <f t="shared" si="1"/>
        <v>56653.85923273657</v>
      </c>
    </row>
    <row r="8" spans="1:18" x14ac:dyDescent="0.25">
      <c r="B8" s="50" t="s">
        <v>46</v>
      </c>
      <c r="C8" s="50">
        <v>57</v>
      </c>
      <c r="D8">
        <v>924</v>
      </c>
      <c r="E8" s="51">
        <v>6255.31</v>
      </c>
      <c r="G8" s="50" t="s">
        <v>46</v>
      </c>
      <c r="H8" s="50">
        <v>57</v>
      </c>
      <c r="I8">
        <v>83</v>
      </c>
      <c r="J8" s="51">
        <v>4406.47</v>
      </c>
      <c r="L8" s="50" t="s">
        <v>46</v>
      </c>
      <c r="M8" s="50">
        <v>57</v>
      </c>
      <c r="N8">
        <v>131</v>
      </c>
      <c r="O8" s="51">
        <v>4239.6499999999996</v>
      </c>
      <c r="Q8">
        <f t="shared" si="0"/>
        <v>1138</v>
      </c>
      <c r="R8">
        <f t="shared" si="1"/>
        <v>70661.204920913879</v>
      </c>
    </row>
    <row r="9" spans="1:18" x14ac:dyDescent="0.25">
      <c r="B9" s="50" t="s">
        <v>47</v>
      </c>
      <c r="C9" s="50">
        <v>62</v>
      </c>
      <c r="D9">
        <v>1296</v>
      </c>
      <c r="E9" s="51">
        <v>6589.82</v>
      </c>
      <c r="G9" s="50" t="s">
        <v>47</v>
      </c>
      <c r="H9" s="50">
        <v>62</v>
      </c>
      <c r="I9">
        <v>141</v>
      </c>
      <c r="J9" s="51">
        <v>4471.72</v>
      </c>
      <c r="L9" s="50" t="s">
        <v>47</v>
      </c>
      <c r="M9" s="50">
        <v>62</v>
      </c>
      <c r="N9">
        <v>160</v>
      </c>
      <c r="O9" s="51">
        <v>4397.63</v>
      </c>
      <c r="Q9">
        <f t="shared" si="0"/>
        <v>1597</v>
      </c>
      <c r="R9">
        <f t="shared" si="1"/>
        <v>74198.171872260486</v>
      </c>
    </row>
    <row r="10" spans="1:18" x14ac:dyDescent="0.25">
      <c r="B10" s="50" t="s">
        <v>48</v>
      </c>
      <c r="C10" s="50">
        <v>67</v>
      </c>
      <c r="D10">
        <v>1931</v>
      </c>
      <c r="E10" s="51">
        <v>6304.52</v>
      </c>
      <c r="G10" s="50" t="s">
        <v>48</v>
      </c>
      <c r="H10" s="50">
        <v>67</v>
      </c>
      <c r="I10">
        <v>274</v>
      </c>
      <c r="J10" s="51">
        <v>4167.93</v>
      </c>
      <c r="L10" s="50" t="s">
        <v>48</v>
      </c>
      <c r="M10" s="50">
        <v>67</v>
      </c>
      <c r="N10">
        <v>386</v>
      </c>
      <c r="O10" s="51">
        <v>4608.32</v>
      </c>
      <c r="Q10">
        <f t="shared" si="0"/>
        <v>2591</v>
      </c>
      <c r="R10">
        <f t="shared" si="1"/>
        <v>69910.547865688932</v>
      </c>
    </row>
    <row r="11" spans="1:18" x14ac:dyDescent="0.25">
      <c r="B11" s="50" t="s">
        <v>49</v>
      </c>
      <c r="C11" s="50">
        <v>72</v>
      </c>
      <c r="D11">
        <v>1595</v>
      </c>
      <c r="E11" s="51">
        <v>5645.75</v>
      </c>
      <c r="G11" s="50" t="s">
        <v>49</v>
      </c>
      <c r="H11" s="50">
        <v>72</v>
      </c>
      <c r="I11">
        <v>324</v>
      </c>
      <c r="J11" s="51">
        <v>4138.84</v>
      </c>
      <c r="L11" s="50" t="s">
        <v>49</v>
      </c>
      <c r="M11" s="50">
        <v>72</v>
      </c>
      <c r="N11">
        <v>463</v>
      </c>
      <c r="O11" s="51">
        <v>4687.91</v>
      </c>
      <c r="Q11">
        <f t="shared" si="0"/>
        <v>2382</v>
      </c>
      <c r="R11">
        <f t="shared" si="1"/>
        <v>63055.202720403031</v>
      </c>
    </row>
    <row r="12" spans="1:18" x14ac:dyDescent="0.25">
      <c r="B12" s="50" t="s">
        <v>50</v>
      </c>
      <c r="C12" s="50">
        <v>77</v>
      </c>
      <c r="D12">
        <v>942</v>
      </c>
      <c r="E12" s="51">
        <v>5092.8999999999996</v>
      </c>
      <c r="G12" s="50" t="s">
        <v>50</v>
      </c>
      <c r="H12" s="50">
        <v>77</v>
      </c>
      <c r="I12">
        <v>309</v>
      </c>
      <c r="J12" s="51">
        <v>4111.1499999999996</v>
      </c>
      <c r="L12" s="50" t="s">
        <v>50</v>
      </c>
      <c r="M12" s="50">
        <v>77</v>
      </c>
      <c r="N12">
        <v>368</v>
      </c>
      <c r="O12" s="51">
        <v>4941.8</v>
      </c>
      <c r="Q12">
        <f t="shared" si="0"/>
        <v>1619</v>
      </c>
      <c r="R12">
        <f t="shared" si="1"/>
        <v>58454.153551575044</v>
      </c>
    </row>
    <row r="13" spans="1:18" x14ac:dyDescent="0.25">
      <c r="B13" s="50" t="s">
        <v>363</v>
      </c>
      <c r="C13" s="50">
        <v>82</v>
      </c>
      <c r="D13">
        <v>517</v>
      </c>
      <c r="E13" s="51">
        <v>4919.8500000000004</v>
      </c>
      <c r="G13" s="50" t="s">
        <v>363</v>
      </c>
      <c r="H13" s="50">
        <v>82</v>
      </c>
      <c r="I13">
        <v>337</v>
      </c>
      <c r="J13" s="51">
        <v>4108.16</v>
      </c>
      <c r="L13" s="50" t="s">
        <v>363</v>
      </c>
      <c r="M13" s="50">
        <v>82</v>
      </c>
      <c r="N13">
        <v>180</v>
      </c>
      <c r="O13" s="51">
        <v>5077</v>
      </c>
      <c r="Q13">
        <f t="shared" si="0"/>
        <v>1034</v>
      </c>
      <c r="R13">
        <f t="shared" si="1"/>
        <v>56191.942398452607</v>
      </c>
    </row>
    <row r="14" spans="1:18" x14ac:dyDescent="0.25">
      <c r="B14" s="50" t="s">
        <v>364</v>
      </c>
      <c r="C14" s="50">
        <v>87</v>
      </c>
      <c r="D14">
        <v>320</v>
      </c>
      <c r="E14" s="51">
        <v>4892.3599999999997</v>
      </c>
      <c r="G14" s="50" t="s">
        <v>364</v>
      </c>
      <c r="H14" s="50">
        <v>87</v>
      </c>
      <c r="I14">
        <v>399</v>
      </c>
      <c r="J14" s="51">
        <v>3985.68</v>
      </c>
      <c r="L14" s="50" t="s">
        <v>364</v>
      </c>
      <c r="M14" s="50">
        <v>87</v>
      </c>
      <c r="N14">
        <v>93</v>
      </c>
      <c r="O14" s="51">
        <v>4893.3999999999996</v>
      </c>
      <c r="Q14">
        <f t="shared" si="0"/>
        <v>812</v>
      </c>
      <c r="R14">
        <f t="shared" si="1"/>
        <v>53363.463842364523</v>
      </c>
    </row>
    <row r="15" spans="1:18" x14ac:dyDescent="0.25">
      <c r="B15" s="50" t="s">
        <v>365</v>
      </c>
      <c r="C15" s="50">
        <v>92</v>
      </c>
      <c r="D15">
        <v>346</v>
      </c>
      <c r="E15" s="51">
        <v>4776.54</v>
      </c>
      <c r="G15" s="50" t="s">
        <v>365</v>
      </c>
      <c r="H15" s="50">
        <v>92</v>
      </c>
      <c r="I15">
        <v>424</v>
      </c>
      <c r="J15" s="51">
        <v>4065.94</v>
      </c>
      <c r="L15" s="50" t="s">
        <v>365</v>
      </c>
      <c r="M15" s="50">
        <v>92</v>
      </c>
      <c r="N15">
        <v>34</v>
      </c>
      <c r="O15" s="51">
        <v>4539.22</v>
      </c>
      <c r="Q15">
        <f t="shared" si="0"/>
        <v>804</v>
      </c>
      <c r="R15">
        <f t="shared" si="1"/>
        <v>52701.117611940303</v>
      </c>
    </row>
  </sheetData>
  <hyperlinks>
    <hyperlink ref="A1" location="TOC!A1" display="TOC" xr:uid="{00000000-0004-0000-0C00-000000000000}"/>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59999389629810485"/>
  </sheetPr>
  <dimension ref="A1:N69"/>
  <sheetViews>
    <sheetView workbookViewId="0">
      <selection activeCell="K24" sqref="K24"/>
    </sheetView>
  </sheetViews>
  <sheetFormatPr defaultRowHeight="15" x14ac:dyDescent="0.25"/>
  <cols>
    <col min="1" max="1" width="11.42578125" style="13" customWidth="1"/>
    <col min="2" max="3" width="9.140625" style="13"/>
    <col min="4" max="4" width="9.140625" style="67"/>
    <col min="5" max="7" width="9.140625" style="13"/>
    <col min="8" max="8" width="9.140625" style="20"/>
    <col min="9" max="16384" width="9.140625" style="13"/>
  </cols>
  <sheetData>
    <row r="1" spans="1:13" x14ac:dyDescent="0.25">
      <c r="A1" s="9" t="s">
        <v>0</v>
      </c>
    </row>
    <row r="2" spans="1:13" x14ac:dyDescent="0.25">
      <c r="A2" s="14" t="s">
        <v>35</v>
      </c>
      <c r="B2" s="15" t="s">
        <v>333</v>
      </c>
      <c r="C2" s="15" t="s">
        <v>281</v>
      </c>
    </row>
    <row r="3" spans="1:13" x14ac:dyDescent="0.25">
      <c r="A3" s="14" t="s">
        <v>37</v>
      </c>
      <c r="B3" s="15" t="s">
        <v>314</v>
      </c>
      <c r="C3" s="15" t="s">
        <v>271</v>
      </c>
    </row>
    <row r="4" spans="1:13" x14ac:dyDescent="0.25">
      <c r="A4" s="15" t="s">
        <v>313</v>
      </c>
      <c r="B4" s="15"/>
      <c r="C4" s="14"/>
    </row>
    <row r="5" spans="1:13" x14ac:dyDescent="0.25">
      <c r="A5" s="15"/>
      <c r="B5" s="15"/>
      <c r="C5" s="14"/>
    </row>
    <row r="7" spans="1:13" x14ac:dyDescent="0.25">
      <c r="B7" s="21"/>
      <c r="C7" s="46" t="s">
        <v>312</v>
      </c>
      <c r="D7" s="68" t="s">
        <v>51</v>
      </c>
      <c r="E7" s="16"/>
      <c r="G7" s="20"/>
      <c r="H7" s="13"/>
      <c r="K7" s="21"/>
      <c r="L7" s="21"/>
      <c r="M7" s="37"/>
    </row>
    <row r="8" spans="1:13" x14ac:dyDescent="0.25">
      <c r="C8" s="13">
        <v>0</v>
      </c>
      <c r="D8" s="69">
        <v>0.11499999999999999</v>
      </c>
      <c r="E8" s="17"/>
      <c r="G8" s="20"/>
      <c r="H8" s="13"/>
      <c r="M8" s="39"/>
    </row>
    <row r="9" spans="1:13" x14ac:dyDescent="0.25">
      <c r="C9" s="13">
        <v>1</v>
      </c>
      <c r="D9" s="69">
        <v>0.10500000000000001</v>
      </c>
      <c r="E9" s="17"/>
      <c r="G9" s="20"/>
      <c r="H9" s="13"/>
      <c r="M9" s="39"/>
    </row>
    <row r="10" spans="1:13" x14ac:dyDescent="0.25">
      <c r="C10" s="13">
        <v>2</v>
      </c>
      <c r="D10" s="69">
        <v>0.09</v>
      </c>
      <c r="E10" s="17"/>
      <c r="G10" s="20"/>
      <c r="H10" s="13"/>
      <c r="M10" s="39"/>
    </row>
    <row r="11" spans="1:13" x14ac:dyDescent="0.25">
      <c r="C11" s="13">
        <v>3</v>
      </c>
      <c r="D11" s="69">
        <v>8.7499999999999994E-2</v>
      </c>
      <c r="E11" s="17"/>
      <c r="G11" s="20"/>
      <c r="H11" s="13"/>
      <c r="M11" s="39"/>
    </row>
    <row r="12" spans="1:13" x14ac:dyDescent="0.25">
      <c r="C12" s="13">
        <v>4</v>
      </c>
      <c r="D12" s="69">
        <v>7.7500000000000013E-2</v>
      </c>
      <c r="E12" s="17"/>
      <c r="G12" s="20"/>
      <c r="H12" s="13"/>
      <c r="M12" s="39"/>
    </row>
    <row r="13" spans="1:13" x14ac:dyDescent="0.25">
      <c r="C13" s="13">
        <v>5</v>
      </c>
      <c r="D13" s="69">
        <v>7.0000000000000007E-2</v>
      </c>
      <c r="E13" s="17"/>
      <c r="G13" s="20"/>
      <c r="H13" s="13"/>
      <c r="M13" s="39"/>
    </row>
    <row r="14" spans="1:13" x14ac:dyDescent="0.25">
      <c r="C14" s="13">
        <v>6</v>
      </c>
      <c r="D14" s="69">
        <v>6.25E-2</v>
      </c>
      <c r="E14" s="17"/>
      <c r="G14" s="20"/>
      <c r="H14" s="13"/>
      <c r="M14" s="39"/>
    </row>
    <row r="15" spans="1:13" x14ac:dyDescent="0.25">
      <c r="C15" s="13">
        <v>7</v>
      </c>
      <c r="D15" s="69">
        <v>6.0000000000000005E-2</v>
      </c>
      <c r="E15" s="17"/>
      <c r="G15" s="20"/>
      <c r="H15" s="13"/>
      <c r="M15" s="39"/>
    </row>
    <row r="16" spans="1:13" x14ac:dyDescent="0.25">
      <c r="C16" s="13">
        <v>8</v>
      </c>
      <c r="D16" s="69">
        <v>5.7500000000000002E-2</v>
      </c>
      <c r="E16" s="17"/>
      <c r="G16" s="20"/>
      <c r="H16" s="13"/>
      <c r="M16" s="39"/>
    </row>
    <row r="17" spans="3:14" x14ac:dyDescent="0.25">
      <c r="C17" s="13">
        <v>9</v>
      </c>
      <c r="D17" s="69">
        <v>5.7500000000000002E-2</v>
      </c>
      <c r="E17" s="17"/>
      <c r="G17" s="20"/>
      <c r="H17" s="13"/>
      <c r="M17" s="39"/>
    </row>
    <row r="18" spans="3:14" x14ac:dyDescent="0.25">
      <c r="C18" s="13">
        <v>10</v>
      </c>
      <c r="D18" s="69">
        <v>5.2499999999999998E-2</v>
      </c>
      <c r="E18" s="19"/>
      <c r="G18" s="20"/>
      <c r="H18" s="13"/>
      <c r="M18" s="39"/>
    </row>
    <row r="19" spans="3:14" x14ac:dyDescent="0.25">
      <c r="C19" s="13">
        <v>11</v>
      </c>
      <c r="D19" s="69">
        <v>4.7500000000000001E-2</v>
      </c>
      <c r="E19" s="19"/>
      <c r="G19" s="20"/>
      <c r="H19" s="13"/>
      <c r="M19" s="39"/>
    </row>
    <row r="20" spans="3:14" x14ac:dyDescent="0.25">
      <c r="C20" s="13">
        <v>12</v>
      </c>
      <c r="D20" s="69">
        <v>4.7500000000000001E-2</v>
      </c>
      <c r="E20" s="19"/>
      <c r="G20" s="20"/>
      <c r="H20" s="13"/>
      <c r="M20" s="39"/>
    </row>
    <row r="21" spans="3:14" x14ac:dyDescent="0.25">
      <c r="C21" s="13">
        <v>13</v>
      </c>
      <c r="D21" s="69">
        <v>4.7500000000000001E-2</v>
      </c>
      <c r="E21" s="19"/>
      <c r="N21" s="39"/>
    </row>
    <row r="22" spans="3:14" x14ac:dyDescent="0.25">
      <c r="C22" s="13">
        <v>14</v>
      </c>
      <c r="D22" s="69">
        <v>4.7500000000000001E-2</v>
      </c>
      <c r="E22" s="19"/>
      <c r="N22" s="39"/>
    </row>
    <row r="23" spans="3:14" x14ac:dyDescent="0.25">
      <c r="C23" s="13">
        <v>15</v>
      </c>
      <c r="D23" s="69">
        <v>4.7500000000000001E-2</v>
      </c>
      <c r="E23" s="19"/>
      <c r="N23" s="39"/>
    </row>
    <row r="24" spans="3:14" x14ac:dyDescent="0.25">
      <c r="C24" s="13">
        <v>16</v>
      </c>
      <c r="D24" s="69">
        <v>4.7500000000000001E-2</v>
      </c>
      <c r="E24" s="19"/>
      <c r="N24" s="39"/>
    </row>
    <row r="25" spans="3:14" x14ac:dyDescent="0.25">
      <c r="C25" s="13">
        <v>17</v>
      </c>
      <c r="D25" s="69">
        <v>4.7500000000000001E-2</v>
      </c>
      <c r="E25" s="19"/>
      <c r="N25" s="39"/>
    </row>
    <row r="26" spans="3:14" x14ac:dyDescent="0.25">
      <c r="C26" s="13">
        <v>18</v>
      </c>
      <c r="D26" s="69">
        <v>4.7500000000000001E-2</v>
      </c>
      <c r="N26" s="39"/>
    </row>
    <row r="27" spans="3:14" x14ac:dyDescent="0.25">
      <c r="C27" s="13">
        <v>19</v>
      </c>
      <c r="D27" s="69">
        <v>4.7500000000000001E-2</v>
      </c>
      <c r="I27" s="21"/>
      <c r="N27" s="39"/>
    </row>
    <row r="28" spans="3:14" x14ac:dyDescent="0.25">
      <c r="C28" s="13">
        <v>20</v>
      </c>
      <c r="D28" s="69">
        <v>4.7500000000000001E-2</v>
      </c>
      <c r="I28" s="21"/>
      <c r="N28" s="39"/>
    </row>
    <row r="29" spans="3:14" x14ac:dyDescent="0.25">
      <c r="C29" s="13">
        <v>21</v>
      </c>
      <c r="D29" s="69">
        <v>4.7500000000000001E-2</v>
      </c>
      <c r="I29" s="22"/>
      <c r="N29" s="39"/>
    </row>
    <row r="30" spans="3:14" x14ac:dyDescent="0.25">
      <c r="C30" s="13">
        <v>22</v>
      </c>
      <c r="D30" s="69">
        <v>4.7500000000000001E-2</v>
      </c>
      <c r="I30" s="22"/>
      <c r="N30" s="39"/>
    </row>
    <row r="31" spans="3:14" x14ac:dyDescent="0.25">
      <c r="C31" s="13">
        <v>23</v>
      </c>
      <c r="D31" s="69">
        <v>4.7500000000000001E-2</v>
      </c>
      <c r="I31" s="22"/>
      <c r="N31" s="39"/>
    </row>
    <row r="32" spans="3:14" x14ac:dyDescent="0.25">
      <c r="C32" s="13">
        <v>24</v>
      </c>
      <c r="D32" s="69">
        <v>4.7500000000000001E-2</v>
      </c>
      <c r="I32" s="22"/>
      <c r="N32" s="39"/>
    </row>
    <row r="33" spans="3:14" x14ac:dyDescent="0.25">
      <c r="C33" s="13">
        <v>25</v>
      </c>
      <c r="D33" s="69">
        <v>4.7500000000000001E-2</v>
      </c>
      <c r="I33" s="22"/>
      <c r="N33" s="39"/>
    </row>
    <row r="34" spans="3:14" x14ac:dyDescent="0.25">
      <c r="C34" s="13">
        <v>26</v>
      </c>
      <c r="D34" s="69">
        <v>4.7500000000000001E-2</v>
      </c>
      <c r="I34" s="22"/>
      <c r="N34" s="39"/>
    </row>
    <row r="35" spans="3:14" x14ac:dyDescent="0.25">
      <c r="C35" s="13">
        <v>27</v>
      </c>
      <c r="D35" s="69">
        <v>4.7500000000000001E-2</v>
      </c>
      <c r="I35" s="22"/>
      <c r="N35" s="39"/>
    </row>
    <row r="36" spans="3:14" x14ac:dyDescent="0.25">
      <c r="C36" s="13">
        <v>28</v>
      </c>
      <c r="D36" s="69">
        <v>4.7500000000000001E-2</v>
      </c>
      <c r="I36" s="22"/>
      <c r="N36" s="39"/>
    </row>
    <row r="37" spans="3:14" x14ac:dyDescent="0.25">
      <c r="C37" s="13">
        <v>29</v>
      </c>
      <c r="D37" s="69">
        <v>4.7500000000000001E-2</v>
      </c>
      <c r="I37" s="22"/>
      <c r="N37" s="39"/>
    </row>
    <row r="38" spans="3:14" x14ac:dyDescent="0.25">
      <c r="C38" s="13">
        <v>30</v>
      </c>
      <c r="D38" s="69">
        <v>4.7500000000000001E-2</v>
      </c>
      <c r="I38" s="22"/>
      <c r="N38" s="39"/>
    </row>
    <row r="39" spans="3:14" x14ac:dyDescent="0.25">
      <c r="C39" s="13">
        <v>31</v>
      </c>
      <c r="D39" s="69">
        <v>4.7500000000000001E-2</v>
      </c>
      <c r="I39" s="22"/>
    </row>
    <row r="40" spans="3:14" x14ac:dyDescent="0.25">
      <c r="C40" s="13">
        <v>32</v>
      </c>
      <c r="D40" s="69">
        <v>4.7500000000000001E-2</v>
      </c>
      <c r="I40" s="22"/>
    </row>
    <row r="41" spans="3:14" x14ac:dyDescent="0.25">
      <c r="C41" s="13">
        <v>33</v>
      </c>
      <c r="D41" s="69">
        <v>4.7500000000000001E-2</v>
      </c>
      <c r="I41" s="22"/>
    </row>
    <row r="42" spans="3:14" x14ac:dyDescent="0.25">
      <c r="C42" s="13">
        <v>34</v>
      </c>
      <c r="D42" s="69">
        <v>4.7500000000000001E-2</v>
      </c>
      <c r="I42" s="22"/>
    </row>
    <row r="43" spans="3:14" x14ac:dyDescent="0.25">
      <c r="C43" s="13">
        <v>35</v>
      </c>
      <c r="D43" s="69">
        <v>4.7500000000000001E-2</v>
      </c>
      <c r="I43" s="22"/>
    </row>
    <row r="44" spans="3:14" x14ac:dyDescent="0.25">
      <c r="C44" s="13">
        <v>36</v>
      </c>
      <c r="D44" s="69">
        <v>4.7500000000000001E-2</v>
      </c>
      <c r="I44" s="22"/>
    </row>
    <row r="45" spans="3:14" x14ac:dyDescent="0.25">
      <c r="C45" s="13">
        <v>37</v>
      </c>
      <c r="D45" s="69">
        <v>4.7500000000000001E-2</v>
      </c>
      <c r="I45" s="22"/>
    </row>
    <row r="46" spans="3:14" x14ac:dyDescent="0.25">
      <c r="C46" s="13">
        <v>38</v>
      </c>
      <c r="D46" s="69">
        <v>4.7500000000000001E-2</v>
      </c>
      <c r="I46" s="22"/>
    </row>
    <row r="47" spans="3:14" x14ac:dyDescent="0.25">
      <c r="C47" s="13">
        <v>39</v>
      </c>
      <c r="D47" s="69">
        <v>4.7500000000000001E-2</v>
      </c>
      <c r="I47" s="22"/>
    </row>
    <row r="48" spans="3:14" x14ac:dyDescent="0.25">
      <c r="C48" s="13">
        <v>40</v>
      </c>
      <c r="D48" s="69">
        <v>4.7500000000000001E-2</v>
      </c>
      <c r="I48" s="22"/>
    </row>
    <row r="49" spans="3:9" x14ac:dyDescent="0.25">
      <c r="C49" s="13">
        <v>41</v>
      </c>
      <c r="D49" s="69">
        <v>4.7500000000000001E-2</v>
      </c>
      <c r="I49" s="22"/>
    </row>
    <row r="50" spans="3:9" x14ac:dyDescent="0.25">
      <c r="C50" s="13">
        <v>42</v>
      </c>
      <c r="D50" s="69">
        <v>4.7500000000000001E-2</v>
      </c>
      <c r="I50" s="22"/>
    </row>
    <row r="51" spans="3:9" x14ac:dyDescent="0.25">
      <c r="C51" s="13">
        <v>43</v>
      </c>
      <c r="D51" s="69">
        <v>4.7500000000000001E-2</v>
      </c>
      <c r="I51" s="22"/>
    </row>
    <row r="52" spans="3:9" x14ac:dyDescent="0.25">
      <c r="C52" s="13">
        <v>44</v>
      </c>
      <c r="D52" s="69">
        <v>4.7500000000000001E-2</v>
      </c>
      <c r="I52" s="22"/>
    </row>
    <row r="53" spans="3:9" x14ac:dyDescent="0.25">
      <c r="C53" s="13">
        <v>45</v>
      </c>
      <c r="D53" s="69">
        <v>4.7500000000000001E-2</v>
      </c>
      <c r="I53" s="22"/>
    </row>
    <row r="54" spans="3:9" x14ac:dyDescent="0.25">
      <c r="C54" s="13">
        <v>46</v>
      </c>
      <c r="D54" s="69">
        <v>4.7500000000000001E-2</v>
      </c>
      <c r="I54" s="22"/>
    </row>
    <row r="55" spans="3:9" x14ac:dyDescent="0.25">
      <c r="C55" s="13">
        <v>47</v>
      </c>
      <c r="D55" s="69">
        <v>4.7500000000000001E-2</v>
      </c>
      <c r="I55" s="22"/>
    </row>
    <row r="56" spans="3:9" x14ac:dyDescent="0.25">
      <c r="C56" s="13">
        <v>48</v>
      </c>
      <c r="D56" s="69">
        <v>4.7500000000000001E-2</v>
      </c>
      <c r="I56" s="22"/>
    </row>
    <row r="57" spans="3:9" x14ac:dyDescent="0.25">
      <c r="C57" s="13">
        <v>49</v>
      </c>
      <c r="D57" s="69">
        <v>4.7500000000000001E-2</v>
      </c>
      <c r="I57" s="22"/>
    </row>
    <row r="58" spans="3:9" x14ac:dyDescent="0.25">
      <c r="C58" s="13">
        <v>50</v>
      </c>
      <c r="D58" s="69">
        <v>4.7500000000000001E-2</v>
      </c>
      <c r="I58" s="22"/>
    </row>
    <row r="59" spans="3:9" x14ac:dyDescent="0.25">
      <c r="C59" s="13">
        <v>51</v>
      </c>
      <c r="D59" s="69">
        <v>4.7500000000000001E-2</v>
      </c>
      <c r="I59" s="22"/>
    </row>
    <row r="60" spans="3:9" x14ac:dyDescent="0.25">
      <c r="C60" s="13">
        <v>52</v>
      </c>
      <c r="D60" s="69">
        <v>4.7500000000000001E-2</v>
      </c>
      <c r="I60" s="22"/>
    </row>
    <row r="61" spans="3:9" x14ac:dyDescent="0.25">
      <c r="C61" s="13">
        <v>53</v>
      </c>
      <c r="D61" s="69">
        <v>4.7500000000000001E-2</v>
      </c>
      <c r="I61" s="22"/>
    </row>
    <row r="62" spans="3:9" x14ac:dyDescent="0.25">
      <c r="C62" s="13">
        <v>54</v>
      </c>
      <c r="D62" s="69">
        <v>4.7500000000000001E-2</v>
      </c>
      <c r="I62" s="22"/>
    </row>
    <row r="63" spans="3:9" x14ac:dyDescent="0.25">
      <c r="I63" s="22"/>
    </row>
    <row r="64" spans="3: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sheetData>
  <hyperlinks>
    <hyperlink ref="A1" location="TOC!A1" display="TOC"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A1:Q68"/>
  <sheetViews>
    <sheetView workbookViewId="0">
      <selection activeCell="J37" sqref="J37"/>
    </sheetView>
  </sheetViews>
  <sheetFormatPr defaultRowHeight="15" x14ac:dyDescent="0.25"/>
  <cols>
    <col min="1" max="1" width="11.42578125" style="13" customWidth="1"/>
    <col min="2" max="7" width="9.140625" style="13"/>
    <col min="8" max="8" width="9.140625" style="20"/>
    <col min="9" max="16384" width="9.140625" style="13"/>
  </cols>
  <sheetData>
    <row r="1" spans="1:17" x14ac:dyDescent="0.25">
      <c r="A1" s="9" t="s">
        <v>0</v>
      </c>
    </row>
    <row r="2" spans="1:17" x14ac:dyDescent="0.25">
      <c r="A2" s="14" t="s">
        <v>35</v>
      </c>
      <c r="B2" s="15" t="s">
        <v>322</v>
      </c>
      <c r="C2" s="15" t="s">
        <v>332</v>
      </c>
    </row>
    <row r="3" spans="1:17" x14ac:dyDescent="0.25">
      <c r="A3" s="14" t="s">
        <v>37</v>
      </c>
      <c r="B3" s="15" t="s">
        <v>321</v>
      </c>
      <c r="C3" s="15" t="s">
        <v>271</v>
      </c>
    </row>
    <row r="4" spans="1:17" x14ac:dyDescent="0.25">
      <c r="A4" s="15"/>
      <c r="B4" s="15"/>
      <c r="C4" s="14"/>
    </row>
    <row r="5" spans="1:17" x14ac:dyDescent="0.25">
      <c r="E5" s="16"/>
      <c r="G5" s="21" t="s">
        <v>323</v>
      </c>
      <c r="H5" s="13"/>
    </row>
    <row r="6" spans="1:17" x14ac:dyDescent="0.25">
      <c r="B6" s="21"/>
      <c r="C6"/>
      <c r="D6" s="10"/>
      <c r="E6" s="10"/>
      <c r="F6" s="32" t="s">
        <v>319</v>
      </c>
      <c r="G6" t="s">
        <v>109</v>
      </c>
      <c r="H6" t="s">
        <v>249</v>
      </c>
      <c r="I6" t="s">
        <v>110</v>
      </c>
      <c r="J6" t="s">
        <v>111</v>
      </c>
      <c r="K6" t="s">
        <v>112</v>
      </c>
      <c r="L6" t="s">
        <v>113</v>
      </c>
      <c r="M6" t="s">
        <v>114</v>
      </c>
      <c r="N6" t="s">
        <v>115</v>
      </c>
      <c r="O6" t="s">
        <v>116</v>
      </c>
      <c r="P6" t="s">
        <v>117</v>
      </c>
      <c r="Q6" t="s">
        <v>118</v>
      </c>
    </row>
    <row r="7" spans="1:17" x14ac:dyDescent="0.25">
      <c r="C7"/>
      <c r="D7" s="10"/>
      <c r="E7" s="10"/>
      <c r="F7" s="32" t="s">
        <v>247</v>
      </c>
      <c r="G7" t="s">
        <v>248</v>
      </c>
      <c r="H7" t="s">
        <v>250</v>
      </c>
      <c r="I7" t="s">
        <v>251</v>
      </c>
      <c r="J7" t="s">
        <v>252</v>
      </c>
      <c r="K7" t="s">
        <v>253</v>
      </c>
      <c r="L7" t="s">
        <v>254</v>
      </c>
      <c r="M7" t="s">
        <v>255</v>
      </c>
      <c r="N7" t="s">
        <v>256</v>
      </c>
      <c r="O7" t="s">
        <v>257</v>
      </c>
      <c r="P7" t="s">
        <v>258</v>
      </c>
      <c r="Q7" t="s">
        <v>259</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108</v>
      </c>
      <c r="D9" s="32" t="s">
        <v>41</v>
      </c>
      <c r="E9" s="10"/>
      <c r="F9" s="10"/>
      <c r="G9"/>
      <c r="H9" s="10"/>
      <c r="I9"/>
      <c r="J9"/>
      <c r="K9"/>
      <c r="L9"/>
      <c r="M9"/>
      <c r="N9"/>
      <c r="O9"/>
      <c r="P9"/>
      <c r="Q9"/>
    </row>
    <row r="10" spans="1:17" x14ac:dyDescent="0.25">
      <c r="C10" t="s">
        <v>119</v>
      </c>
      <c r="D10" s="32" t="s">
        <v>51</v>
      </c>
      <c r="E10" s="48">
        <v>18</v>
      </c>
      <c r="F10" s="32" t="s">
        <v>260</v>
      </c>
      <c r="G10" s="29"/>
      <c r="H10" s="29"/>
      <c r="I10" s="29"/>
      <c r="J10" s="29"/>
      <c r="K10" s="29"/>
      <c r="L10" s="29"/>
      <c r="M10" s="29"/>
      <c r="N10" s="29"/>
      <c r="O10" s="29"/>
      <c r="P10" s="29"/>
      <c r="Q10" s="29"/>
    </row>
    <row r="11" spans="1:17" x14ac:dyDescent="0.25">
      <c r="C11" t="s">
        <v>120</v>
      </c>
      <c r="D11" s="32" t="s">
        <v>51</v>
      </c>
      <c r="E11" s="48">
        <v>22</v>
      </c>
      <c r="F11" s="32" t="s">
        <v>266</v>
      </c>
      <c r="G11" s="29"/>
      <c r="H11" s="29"/>
      <c r="I11" s="29"/>
      <c r="J11" s="29"/>
      <c r="K11" s="29"/>
      <c r="L11" s="29"/>
      <c r="M11" s="29"/>
      <c r="N11" s="29"/>
      <c r="O11" s="29"/>
      <c r="P11" s="29"/>
      <c r="Q11" s="29"/>
    </row>
    <row r="12" spans="1:17" x14ac:dyDescent="0.25">
      <c r="C12" t="s">
        <v>121</v>
      </c>
      <c r="D12" s="32" t="s">
        <v>51</v>
      </c>
      <c r="E12" s="48">
        <v>27</v>
      </c>
      <c r="F12" s="10" t="s">
        <v>261</v>
      </c>
      <c r="G12" s="29"/>
      <c r="H12" s="29"/>
      <c r="I12" s="29"/>
      <c r="J12" s="29"/>
      <c r="K12" s="29"/>
      <c r="L12" s="29"/>
      <c r="M12" s="29"/>
      <c r="N12" s="29"/>
      <c r="O12" s="29"/>
      <c r="P12" s="29"/>
      <c r="Q12" s="29"/>
    </row>
    <row r="13" spans="1:17" x14ac:dyDescent="0.25">
      <c r="C13" t="s">
        <v>122</v>
      </c>
      <c r="D13" s="32" t="s">
        <v>51</v>
      </c>
      <c r="E13" s="48">
        <v>32</v>
      </c>
      <c r="F13" s="10" t="s">
        <v>262</v>
      </c>
      <c r="G13" s="29"/>
      <c r="H13" s="29"/>
      <c r="I13" s="29"/>
      <c r="J13" s="29"/>
      <c r="K13" s="29"/>
      <c r="L13" s="29"/>
      <c r="M13" s="29"/>
      <c r="N13" s="29"/>
      <c r="O13" s="29"/>
      <c r="P13" s="29"/>
      <c r="Q13" s="29"/>
    </row>
    <row r="14" spans="1:17" x14ac:dyDescent="0.25">
      <c r="C14" t="s">
        <v>123</v>
      </c>
      <c r="D14" s="32" t="s">
        <v>51</v>
      </c>
      <c r="E14" s="48">
        <v>37</v>
      </c>
      <c r="F14" s="10" t="s">
        <v>263</v>
      </c>
      <c r="G14" s="29"/>
      <c r="H14" s="29"/>
      <c r="I14" s="29"/>
      <c r="J14" s="29"/>
      <c r="K14" s="29"/>
      <c r="L14" s="29"/>
      <c r="M14" s="29"/>
      <c r="N14" s="29"/>
      <c r="O14" s="29"/>
      <c r="P14" s="29"/>
      <c r="Q14" s="29"/>
    </row>
    <row r="15" spans="1:17" x14ac:dyDescent="0.25">
      <c r="C15" t="s">
        <v>124</v>
      </c>
      <c r="D15" s="32" t="s">
        <v>51</v>
      </c>
      <c r="E15" s="48">
        <v>42</v>
      </c>
      <c r="F15" s="10" t="s">
        <v>264</v>
      </c>
      <c r="G15" s="29"/>
      <c r="H15" s="29"/>
      <c r="I15" s="29"/>
      <c r="J15" s="29"/>
      <c r="K15" s="29"/>
      <c r="L15" s="29"/>
      <c r="M15" s="29"/>
      <c r="N15" s="29"/>
      <c r="O15" s="29"/>
      <c r="P15" s="29"/>
      <c r="Q15" s="29"/>
    </row>
    <row r="16" spans="1:17" x14ac:dyDescent="0.25">
      <c r="C16" t="s">
        <v>125</v>
      </c>
      <c r="D16" s="32" t="s">
        <v>51</v>
      </c>
      <c r="E16" s="48">
        <v>47</v>
      </c>
      <c r="F16" s="10" t="s">
        <v>265</v>
      </c>
      <c r="G16" s="29"/>
      <c r="H16" s="29"/>
      <c r="I16" s="29"/>
      <c r="J16" s="29"/>
      <c r="K16" s="29"/>
      <c r="L16" s="29"/>
      <c r="M16" s="29"/>
      <c r="N16" s="29"/>
      <c r="O16" s="29"/>
      <c r="P16" s="29"/>
      <c r="Q16" s="29"/>
    </row>
    <row r="17" spans="3:17" x14ac:dyDescent="0.25">
      <c r="C17" t="s">
        <v>126</v>
      </c>
      <c r="D17" s="32" t="s">
        <v>51</v>
      </c>
      <c r="E17" s="48">
        <v>52</v>
      </c>
      <c r="F17" s="10" t="s">
        <v>45</v>
      </c>
      <c r="G17" s="29"/>
      <c r="H17" s="29"/>
      <c r="I17" s="29"/>
      <c r="J17" s="29"/>
      <c r="K17" s="29"/>
      <c r="L17" s="29"/>
      <c r="M17" s="29"/>
      <c r="N17" s="29"/>
      <c r="O17" s="29"/>
      <c r="P17" s="29"/>
      <c r="Q17" s="29"/>
    </row>
    <row r="18" spans="3:17" x14ac:dyDescent="0.25">
      <c r="C18" t="s">
        <v>127</v>
      </c>
      <c r="D18" s="32" t="s">
        <v>51</v>
      </c>
      <c r="E18" s="48">
        <v>57</v>
      </c>
      <c r="F18" s="10" t="s">
        <v>46</v>
      </c>
      <c r="G18" s="29"/>
      <c r="H18" s="29"/>
      <c r="I18" s="29"/>
      <c r="J18" s="29"/>
      <c r="K18" s="29"/>
      <c r="L18" s="29"/>
      <c r="M18" s="29"/>
      <c r="N18" s="29"/>
      <c r="O18" s="29"/>
      <c r="P18" s="29"/>
      <c r="Q18" s="29"/>
    </row>
    <row r="19" spans="3:17" x14ac:dyDescent="0.25">
      <c r="C19" t="s">
        <v>128</v>
      </c>
      <c r="D19" s="32" t="s">
        <v>51</v>
      </c>
      <c r="E19" s="48">
        <v>62</v>
      </c>
      <c r="F19" s="10" t="s">
        <v>47</v>
      </c>
      <c r="G19" s="29"/>
      <c r="H19" s="29"/>
      <c r="I19" s="29"/>
      <c r="J19" s="29"/>
      <c r="K19" s="29"/>
      <c r="L19" s="29"/>
      <c r="M19" s="29"/>
      <c r="N19" s="29"/>
      <c r="O19" s="29"/>
      <c r="P19" s="29"/>
      <c r="Q19" s="29"/>
    </row>
    <row r="20" spans="3:17" x14ac:dyDescent="0.25">
      <c r="C20" t="s">
        <v>129</v>
      </c>
      <c r="D20" s="32" t="s">
        <v>51</v>
      </c>
      <c r="E20" s="48">
        <v>67</v>
      </c>
      <c r="F20" s="32" t="s">
        <v>48</v>
      </c>
      <c r="G20" s="29"/>
      <c r="H20" s="29"/>
      <c r="I20" s="29"/>
      <c r="J20" s="29"/>
      <c r="K20" s="29"/>
      <c r="L20" s="29"/>
      <c r="M20" s="29"/>
      <c r="N20" s="29"/>
      <c r="O20" s="29"/>
      <c r="P20" s="29"/>
      <c r="Q20" s="41"/>
    </row>
    <row r="21" spans="3:17" x14ac:dyDescent="0.25">
      <c r="D21" s="39"/>
      <c r="E21" s="19"/>
      <c r="N21" s="39"/>
    </row>
    <row r="22" spans="3:17" x14ac:dyDescent="0.25">
      <c r="D22" s="39"/>
      <c r="E22" s="19"/>
      <c r="N22" s="39"/>
    </row>
    <row r="23" spans="3:17" x14ac:dyDescent="0.25">
      <c r="D23" s="39"/>
      <c r="E23" s="19"/>
      <c r="N23" s="39"/>
    </row>
    <row r="24" spans="3:17" x14ac:dyDescent="0.25">
      <c r="D24" s="39"/>
      <c r="E24" s="19"/>
      <c r="N24" s="39"/>
    </row>
    <row r="25" spans="3:17" x14ac:dyDescent="0.25">
      <c r="D25" s="39"/>
      <c r="N25" s="39"/>
    </row>
    <row r="26" spans="3:17" x14ac:dyDescent="0.25">
      <c r="D26" s="39"/>
      <c r="I26" s="21"/>
      <c r="N26" s="39"/>
    </row>
    <row r="27" spans="3:17" x14ac:dyDescent="0.25">
      <c r="D27" s="39"/>
      <c r="I27" s="21"/>
      <c r="N27" s="39"/>
    </row>
    <row r="28" spans="3:17" x14ac:dyDescent="0.25">
      <c r="D28" s="39"/>
      <c r="I28" s="22"/>
      <c r="N28" s="39"/>
    </row>
    <row r="29" spans="3:17" x14ac:dyDescent="0.25">
      <c r="D29" s="39"/>
      <c r="I29" s="22"/>
      <c r="N29" s="39"/>
    </row>
    <row r="30" spans="3:17" x14ac:dyDescent="0.25">
      <c r="D30" s="39"/>
      <c r="I30" s="22"/>
      <c r="N30" s="39"/>
    </row>
    <row r="31" spans="3:17" x14ac:dyDescent="0.25">
      <c r="D31" s="39"/>
      <c r="I31" s="22"/>
      <c r="N31" s="39"/>
    </row>
    <row r="32" spans="3:17" x14ac:dyDescent="0.25">
      <c r="D32" s="39"/>
      <c r="I32" s="22"/>
      <c r="N32" s="39"/>
    </row>
    <row r="33" spans="4:14" x14ac:dyDescent="0.25">
      <c r="D33" s="39"/>
      <c r="I33" s="22"/>
      <c r="N33" s="39"/>
    </row>
    <row r="34" spans="4:14" x14ac:dyDescent="0.25">
      <c r="D34" s="39"/>
      <c r="I34" s="22"/>
      <c r="N34" s="39"/>
    </row>
    <row r="35" spans="4:14" x14ac:dyDescent="0.25">
      <c r="D35" s="39"/>
      <c r="I35" s="22"/>
      <c r="N35" s="39"/>
    </row>
    <row r="36" spans="4:14" x14ac:dyDescent="0.25">
      <c r="D36" s="39"/>
      <c r="I36" s="22"/>
      <c r="N36" s="39"/>
    </row>
    <row r="37" spans="4:14" x14ac:dyDescent="0.25">
      <c r="D37" s="39"/>
      <c r="I37" s="22"/>
      <c r="N37" s="39"/>
    </row>
    <row r="38" spans="4:14" x14ac:dyDescent="0.25">
      <c r="I38" s="22"/>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sheetData>
  <hyperlinks>
    <hyperlink ref="A1" location="TOC!A1" display="TOC"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34"/>
  <sheetViews>
    <sheetView workbookViewId="0">
      <selection activeCell="E5" activeCellId="1" sqref="C5:C16 E5:E16"/>
    </sheetView>
  </sheetViews>
  <sheetFormatPr defaultRowHeight="15" x14ac:dyDescent="0.25"/>
  <sheetData>
    <row r="1" spans="1:16" x14ac:dyDescent="0.25">
      <c r="A1" s="1" t="s">
        <v>0</v>
      </c>
    </row>
    <row r="2" spans="1:16" x14ac:dyDescent="0.25">
      <c r="A2" s="1"/>
    </row>
    <row r="3" spans="1:16" ht="76.5" x14ac:dyDescent="0.25">
      <c r="C3" s="59" t="s">
        <v>370</v>
      </c>
      <c r="D3" s="60" t="s">
        <v>371</v>
      </c>
    </row>
    <row r="4" spans="1:16" ht="25.5" x14ac:dyDescent="0.25">
      <c r="B4" s="37"/>
      <c r="C4" s="61" t="s">
        <v>312</v>
      </c>
      <c r="D4" s="61" t="s">
        <v>372</v>
      </c>
      <c r="E4" s="37"/>
      <c r="F4" s="37"/>
      <c r="G4" s="37"/>
      <c r="H4" s="37"/>
      <c r="I4" s="37"/>
      <c r="J4" s="37"/>
      <c r="K4" s="37"/>
      <c r="L4" s="37"/>
      <c r="M4" s="37"/>
      <c r="N4" s="37"/>
      <c r="O4" s="37"/>
      <c r="P4" s="38"/>
    </row>
    <row r="5" spans="1:16" x14ac:dyDescent="0.25">
      <c r="B5" s="37"/>
      <c r="C5" s="62">
        <v>0</v>
      </c>
      <c r="D5" s="63">
        <v>7.4999999999999997E-2</v>
      </c>
      <c r="E5" s="37">
        <f>D5+0.0325+0.0075</f>
        <v>0.11499999999999999</v>
      </c>
      <c r="F5" s="37"/>
      <c r="G5" s="37"/>
      <c r="H5" s="37"/>
      <c r="I5" s="37"/>
      <c r="J5" s="37"/>
      <c r="K5" s="37"/>
      <c r="L5" s="37"/>
      <c r="M5" s="37"/>
      <c r="N5" s="37"/>
      <c r="O5" s="37"/>
      <c r="P5" s="38"/>
    </row>
    <row r="6" spans="1:16" x14ac:dyDescent="0.25">
      <c r="B6" s="37"/>
      <c r="C6" s="64">
        <v>1</v>
      </c>
      <c r="D6" s="65">
        <v>6.5000000000000002E-2</v>
      </c>
      <c r="E6" s="37">
        <f t="shared" ref="E6:E16" si="0">D6+0.0325+0.0075</f>
        <v>0.10500000000000001</v>
      </c>
      <c r="F6" s="37"/>
      <c r="G6" s="37"/>
      <c r="H6" s="37"/>
      <c r="I6" s="37"/>
      <c r="J6" s="37"/>
      <c r="K6" s="37"/>
      <c r="L6" s="37"/>
      <c r="M6" s="37"/>
      <c r="N6" s="37"/>
      <c r="O6" s="37"/>
      <c r="P6" s="38"/>
    </row>
    <row r="7" spans="1:16" x14ac:dyDescent="0.25">
      <c r="B7" s="37"/>
      <c r="C7" s="64">
        <v>2</v>
      </c>
      <c r="D7" s="65">
        <v>0.05</v>
      </c>
      <c r="E7" s="37">
        <f t="shared" si="0"/>
        <v>0.09</v>
      </c>
      <c r="F7" s="37"/>
      <c r="G7" s="37"/>
      <c r="H7" s="37"/>
      <c r="I7" s="37"/>
      <c r="J7" s="37"/>
      <c r="K7" s="37"/>
      <c r="L7" s="37"/>
      <c r="M7" s="37"/>
      <c r="N7" s="37"/>
      <c r="O7" s="37"/>
      <c r="P7" s="38"/>
    </row>
    <row r="8" spans="1:16" x14ac:dyDescent="0.25">
      <c r="B8" s="37"/>
      <c r="C8" s="64">
        <v>3</v>
      </c>
      <c r="D8" s="65">
        <v>4.7500000000000001E-2</v>
      </c>
      <c r="E8" s="37">
        <f t="shared" si="0"/>
        <v>8.7499999999999994E-2</v>
      </c>
      <c r="F8" s="37"/>
      <c r="G8" s="37"/>
      <c r="H8" s="37"/>
      <c r="I8" s="37"/>
      <c r="J8" s="37"/>
      <c r="K8" s="37"/>
      <c r="L8" s="37"/>
      <c r="M8" s="37"/>
      <c r="N8" s="37"/>
      <c r="O8" s="37"/>
      <c r="P8" s="38"/>
    </row>
    <row r="9" spans="1:16" x14ac:dyDescent="0.25">
      <c r="B9" s="37"/>
      <c r="C9" s="64">
        <v>4</v>
      </c>
      <c r="D9" s="65">
        <v>3.7499999999999999E-2</v>
      </c>
      <c r="E9" s="37">
        <f t="shared" si="0"/>
        <v>7.7500000000000013E-2</v>
      </c>
      <c r="F9" s="37"/>
      <c r="G9" s="37"/>
      <c r="H9" s="37"/>
      <c r="I9" s="37"/>
      <c r="J9" s="37"/>
      <c r="K9" s="37"/>
      <c r="L9" s="37"/>
      <c r="M9" s="37"/>
      <c r="N9" s="37"/>
      <c r="O9" s="37"/>
      <c r="P9" s="38"/>
    </row>
    <row r="10" spans="1:16" x14ac:dyDescent="0.25">
      <c r="B10" s="37"/>
      <c r="C10" s="64">
        <v>5</v>
      </c>
      <c r="D10" s="65">
        <v>0.03</v>
      </c>
      <c r="E10" s="37">
        <f t="shared" si="0"/>
        <v>7.0000000000000007E-2</v>
      </c>
      <c r="F10" s="37"/>
      <c r="G10" s="37"/>
      <c r="H10" s="37"/>
      <c r="I10" s="37"/>
      <c r="J10" s="37"/>
      <c r="K10" s="37"/>
      <c r="L10" s="37"/>
      <c r="M10" s="37"/>
      <c r="N10" s="37"/>
      <c r="O10" s="37"/>
      <c r="P10" s="38"/>
    </row>
    <row r="11" spans="1:16" x14ac:dyDescent="0.25">
      <c r="B11" s="37"/>
      <c r="C11" s="64">
        <v>6</v>
      </c>
      <c r="D11" s="65">
        <v>2.2499999999999999E-2</v>
      </c>
      <c r="E11" s="37">
        <f t="shared" si="0"/>
        <v>6.25E-2</v>
      </c>
      <c r="F11" s="37"/>
      <c r="G11" s="37"/>
      <c r="H11" s="37"/>
      <c r="I11" s="37"/>
      <c r="J11" s="37"/>
      <c r="K11" s="37"/>
      <c r="L11" s="37"/>
      <c r="M11" s="37"/>
      <c r="N11" s="37"/>
      <c r="O11" s="37"/>
      <c r="P11" s="38"/>
    </row>
    <row r="12" spans="1:16" x14ac:dyDescent="0.25">
      <c r="B12" s="37"/>
      <c r="C12" s="64">
        <v>7</v>
      </c>
      <c r="D12" s="65">
        <v>0.02</v>
      </c>
      <c r="E12" s="37">
        <f t="shared" si="0"/>
        <v>6.0000000000000005E-2</v>
      </c>
      <c r="F12" s="37"/>
      <c r="G12" s="37"/>
      <c r="H12" s="37"/>
      <c r="I12" s="37"/>
      <c r="J12" s="37"/>
      <c r="K12" s="37"/>
      <c r="L12" s="37"/>
      <c r="M12" s="37"/>
      <c r="N12" s="37"/>
      <c r="O12" s="37"/>
      <c r="P12" s="38"/>
    </row>
    <row r="13" spans="1:16" x14ac:dyDescent="0.25">
      <c r="B13" s="37"/>
      <c r="C13" s="64">
        <v>8</v>
      </c>
      <c r="D13" s="65">
        <v>1.7500000000000002E-2</v>
      </c>
      <c r="E13" s="37">
        <f t="shared" si="0"/>
        <v>5.7500000000000002E-2</v>
      </c>
      <c r="F13" s="37"/>
      <c r="G13" s="37"/>
      <c r="H13" s="37"/>
      <c r="I13" s="37"/>
      <c r="J13" s="37"/>
      <c r="K13" s="37"/>
      <c r="L13" s="37"/>
      <c r="M13" s="37"/>
      <c r="N13" s="37"/>
      <c r="O13" s="37"/>
      <c r="P13" s="38"/>
    </row>
    <row r="14" spans="1:16" x14ac:dyDescent="0.25">
      <c r="B14" s="37"/>
      <c r="C14" s="64">
        <v>9</v>
      </c>
      <c r="D14" s="65">
        <v>1.7500000000000002E-2</v>
      </c>
      <c r="E14" s="37">
        <f t="shared" si="0"/>
        <v>5.7500000000000002E-2</v>
      </c>
      <c r="F14" s="37"/>
      <c r="G14" s="37"/>
      <c r="H14" s="37"/>
      <c r="I14" s="37"/>
      <c r="J14" s="37"/>
      <c r="K14" s="37"/>
      <c r="L14" s="37"/>
      <c r="M14" s="37"/>
      <c r="N14" s="37"/>
      <c r="O14" s="37"/>
      <c r="P14" s="38"/>
    </row>
    <row r="15" spans="1:16" x14ac:dyDescent="0.25">
      <c r="B15" s="37"/>
      <c r="C15" s="64">
        <v>10</v>
      </c>
      <c r="D15" s="65">
        <v>1.2500000000000001E-2</v>
      </c>
      <c r="E15" s="37">
        <f t="shared" si="0"/>
        <v>5.2499999999999998E-2</v>
      </c>
      <c r="F15" s="37"/>
      <c r="G15" s="37"/>
      <c r="H15" s="37"/>
      <c r="I15" s="37"/>
      <c r="J15" s="37"/>
      <c r="K15" s="37"/>
      <c r="L15" s="37"/>
      <c r="M15" s="37"/>
      <c r="N15" s="37"/>
      <c r="O15" s="37"/>
      <c r="P15" s="38"/>
    </row>
    <row r="16" spans="1:16" x14ac:dyDescent="0.25">
      <c r="B16" s="37"/>
      <c r="C16" s="64">
        <v>11</v>
      </c>
      <c r="D16" s="65">
        <v>7.4999999999999997E-3</v>
      </c>
      <c r="E16" s="37">
        <f t="shared" si="0"/>
        <v>4.7500000000000001E-2</v>
      </c>
      <c r="F16" s="37"/>
      <c r="G16" s="37"/>
      <c r="H16" s="37"/>
      <c r="I16" s="37"/>
      <c r="J16" s="37"/>
      <c r="K16" s="37"/>
      <c r="L16" s="37"/>
      <c r="M16" s="37"/>
      <c r="N16" s="37"/>
      <c r="O16" s="37"/>
      <c r="P16" s="38"/>
    </row>
    <row r="17" spans="2:16" x14ac:dyDescent="0.25">
      <c r="B17" s="37"/>
      <c r="C17" s="37"/>
      <c r="D17" s="37"/>
      <c r="E17" s="37"/>
      <c r="F17" s="37"/>
      <c r="G17" s="37"/>
      <c r="H17" s="37"/>
      <c r="I17" s="37"/>
      <c r="J17" s="37"/>
      <c r="K17" s="37"/>
      <c r="L17" s="37"/>
      <c r="M17" s="37"/>
      <c r="N17" s="37"/>
      <c r="O17" s="37"/>
      <c r="P17" s="38"/>
    </row>
    <row r="18" spans="2:16" x14ac:dyDescent="0.25">
      <c r="B18" s="37"/>
      <c r="C18" s="37"/>
      <c r="D18" s="37"/>
      <c r="E18" s="37"/>
      <c r="F18" s="37"/>
      <c r="G18" s="37"/>
      <c r="H18" s="37"/>
      <c r="I18" s="37"/>
      <c r="J18" s="37"/>
      <c r="K18" s="37"/>
      <c r="L18" s="37"/>
      <c r="M18" s="37"/>
      <c r="N18" s="37"/>
      <c r="O18" s="37"/>
      <c r="P18" s="38"/>
    </row>
    <row r="19" spans="2:16" x14ac:dyDescent="0.25">
      <c r="B19" s="37"/>
      <c r="C19" s="37"/>
      <c r="D19" s="37"/>
      <c r="E19" s="37"/>
      <c r="F19" s="37"/>
      <c r="G19" s="37"/>
      <c r="H19" s="37"/>
      <c r="I19" s="37"/>
      <c r="J19" s="37"/>
      <c r="K19" s="37"/>
      <c r="L19" s="37"/>
      <c r="M19" s="37"/>
      <c r="N19" s="37"/>
      <c r="O19" s="37"/>
      <c r="P19" s="38"/>
    </row>
    <row r="20" spans="2:16" x14ac:dyDescent="0.25">
      <c r="B20" s="37"/>
      <c r="C20" s="37"/>
      <c r="D20" s="37"/>
      <c r="E20" s="37"/>
      <c r="F20" s="37"/>
      <c r="G20" s="37"/>
      <c r="H20" s="37"/>
      <c r="I20" s="37"/>
      <c r="J20" s="37"/>
      <c r="K20" s="37"/>
      <c r="L20" s="37"/>
      <c r="M20" s="37"/>
      <c r="N20" s="37"/>
      <c r="O20" s="37"/>
      <c r="P20" s="38"/>
    </row>
    <row r="21" spans="2:16" x14ac:dyDescent="0.25">
      <c r="B21" s="37"/>
      <c r="C21" s="37"/>
      <c r="D21" s="37"/>
      <c r="E21" s="37"/>
      <c r="F21" s="37"/>
      <c r="G21" s="37"/>
      <c r="H21" s="37"/>
      <c r="I21" s="37"/>
      <c r="J21" s="37"/>
      <c r="K21" s="37"/>
      <c r="L21" s="37"/>
      <c r="M21" s="37"/>
      <c r="N21" s="37"/>
      <c r="O21" s="37"/>
      <c r="P21" s="38"/>
    </row>
    <row r="22" spans="2:16" x14ac:dyDescent="0.25">
      <c r="B22" s="37"/>
      <c r="C22" s="37"/>
      <c r="D22" s="37"/>
      <c r="E22" s="37"/>
      <c r="F22" s="37"/>
      <c r="G22" s="37"/>
      <c r="H22" s="37"/>
      <c r="I22" s="37"/>
      <c r="J22" s="37"/>
      <c r="K22" s="37"/>
      <c r="L22" s="37"/>
      <c r="M22" s="37"/>
      <c r="N22" s="37"/>
      <c r="O22" s="37"/>
      <c r="P22" s="38"/>
    </row>
    <row r="23" spans="2:16" x14ac:dyDescent="0.25">
      <c r="B23" s="37"/>
      <c r="C23" s="37"/>
      <c r="D23" s="37"/>
      <c r="E23" s="37"/>
      <c r="F23" s="37"/>
      <c r="G23" s="37"/>
      <c r="H23" s="37"/>
      <c r="I23" s="37"/>
      <c r="J23" s="37"/>
      <c r="K23" s="37"/>
      <c r="L23" s="37"/>
      <c r="M23" s="37"/>
      <c r="N23" s="37"/>
      <c r="O23" s="37"/>
      <c r="P23" s="38"/>
    </row>
    <row r="24" spans="2:16" x14ac:dyDescent="0.25">
      <c r="B24" s="37"/>
      <c r="C24" s="37"/>
      <c r="D24" s="37"/>
      <c r="E24" s="37"/>
      <c r="F24" s="37"/>
      <c r="G24" s="37"/>
      <c r="H24" s="37"/>
      <c r="I24" s="37"/>
      <c r="J24" s="37"/>
      <c r="K24" s="37"/>
      <c r="L24" s="37"/>
      <c r="M24" s="37"/>
      <c r="N24" s="37"/>
      <c r="O24" s="37"/>
      <c r="P24" s="38"/>
    </row>
    <row r="25" spans="2:16" x14ac:dyDescent="0.25">
      <c r="B25" s="37"/>
      <c r="C25" s="37"/>
      <c r="D25" s="37"/>
      <c r="E25" s="37"/>
      <c r="F25" s="37"/>
      <c r="G25" s="37"/>
      <c r="H25" s="37"/>
      <c r="I25" s="37"/>
      <c r="J25" s="37"/>
      <c r="K25" s="37"/>
      <c r="L25" s="37"/>
      <c r="M25" s="37"/>
      <c r="N25" s="37"/>
      <c r="O25" s="37"/>
      <c r="P25" s="38"/>
    </row>
    <row r="26" spans="2:16" x14ac:dyDescent="0.25">
      <c r="B26" s="37"/>
      <c r="C26" s="37"/>
      <c r="D26" s="37"/>
      <c r="E26" s="37"/>
      <c r="F26" s="37"/>
      <c r="G26" s="37"/>
      <c r="H26" s="37"/>
      <c r="I26" s="37"/>
      <c r="J26" s="37"/>
      <c r="K26" s="37"/>
      <c r="L26" s="37"/>
      <c r="M26" s="37"/>
      <c r="N26" s="37"/>
      <c r="O26" s="37"/>
      <c r="P26" s="38"/>
    </row>
    <row r="27" spans="2:16" x14ac:dyDescent="0.25">
      <c r="B27" s="37"/>
      <c r="C27" s="37"/>
      <c r="D27" s="37"/>
      <c r="E27" s="37"/>
      <c r="F27" s="37"/>
      <c r="G27" s="37"/>
      <c r="H27" s="37"/>
      <c r="I27" s="37"/>
      <c r="J27" s="37"/>
      <c r="K27" s="37"/>
      <c r="L27" s="37"/>
      <c r="M27" s="37"/>
      <c r="N27" s="37"/>
      <c r="O27" s="37"/>
      <c r="P27" s="38"/>
    </row>
    <row r="28" spans="2:16" x14ac:dyDescent="0.25">
      <c r="B28" s="37"/>
      <c r="C28" s="37"/>
      <c r="D28" s="37"/>
      <c r="E28" s="37"/>
      <c r="F28" s="37"/>
      <c r="G28" s="37"/>
      <c r="H28" s="37"/>
      <c r="I28" s="37"/>
      <c r="J28" s="37"/>
      <c r="K28" s="37"/>
      <c r="L28" s="37"/>
      <c r="M28" s="37"/>
      <c r="N28" s="37"/>
      <c r="O28" s="37"/>
      <c r="P28" s="38"/>
    </row>
    <row r="29" spans="2:16" x14ac:dyDescent="0.25">
      <c r="B29" s="37"/>
      <c r="C29" s="37"/>
      <c r="D29" s="37"/>
      <c r="E29" s="37"/>
      <c r="F29" s="37"/>
      <c r="G29" s="37"/>
      <c r="H29" s="37"/>
      <c r="I29" s="37"/>
      <c r="J29" s="37"/>
      <c r="K29" s="37"/>
      <c r="L29" s="37"/>
      <c r="M29" s="37"/>
      <c r="N29" s="37"/>
      <c r="O29" s="37"/>
      <c r="P29" s="38"/>
    </row>
    <row r="30" spans="2:16" x14ac:dyDescent="0.25">
      <c r="B30" s="37"/>
      <c r="C30" s="37"/>
      <c r="D30" s="37"/>
      <c r="E30" s="37"/>
      <c r="F30" s="37"/>
      <c r="G30" s="37"/>
      <c r="H30" s="37"/>
      <c r="I30" s="37"/>
      <c r="J30" s="37"/>
      <c r="K30" s="37"/>
      <c r="L30" s="37"/>
      <c r="M30" s="37"/>
      <c r="N30" s="37"/>
      <c r="O30" s="37"/>
      <c r="P30" s="38"/>
    </row>
    <row r="31" spans="2:16" x14ac:dyDescent="0.25">
      <c r="B31" s="37"/>
      <c r="C31" s="37"/>
      <c r="D31" s="37"/>
      <c r="E31" s="37"/>
      <c r="F31" s="37"/>
      <c r="G31" s="37"/>
      <c r="H31" s="37"/>
      <c r="I31" s="37"/>
      <c r="J31" s="37"/>
      <c r="K31" s="37"/>
      <c r="L31" s="37"/>
      <c r="M31" s="37"/>
      <c r="N31" s="37"/>
      <c r="O31" s="37"/>
      <c r="P31" s="38"/>
    </row>
    <row r="32" spans="2:16" x14ac:dyDescent="0.25">
      <c r="B32" s="37"/>
      <c r="C32" s="37"/>
      <c r="D32" s="37"/>
      <c r="E32" s="37"/>
      <c r="F32" s="37"/>
      <c r="G32" s="37"/>
      <c r="H32" s="37"/>
      <c r="I32" s="37"/>
      <c r="J32" s="37"/>
      <c r="K32" s="37"/>
      <c r="L32" s="37"/>
      <c r="M32" s="37"/>
      <c r="N32" s="37"/>
      <c r="O32" s="37"/>
      <c r="P32" s="38"/>
    </row>
    <row r="33" spans="2:16" x14ac:dyDescent="0.25">
      <c r="B33" s="37"/>
      <c r="C33" s="37"/>
      <c r="D33" s="37"/>
      <c r="E33" s="37"/>
      <c r="F33" s="37"/>
      <c r="G33" s="37"/>
      <c r="H33" s="37"/>
      <c r="I33" s="37"/>
      <c r="J33" s="37"/>
      <c r="K33" s="37"/>
      <c r="L33" s="37"/>
      <c r="M33" s="37"/>
      <c r="N33" s="37"/>
      <c r="O33" s="37"/>
      <c r="P33" s="38"/>
    </row>
    <row r="34" spans="2:16" x14ac:dyDescent="0.25">
      <c r="B34" s="37"/>
      <c r="C34" s="37"/>
      <c r="D34" s="37"/>
      <c r="E34" s="37"/>
      <c r="F34" s="37"/>
      <c r="G34" s="37"/>
      <c r="H34" s="37"/>
      <c r="I34" s="37"/>
      <c r="J34" s="37"/>
      <c r="K34" s="37"/>
      <c r="L34" s="37"/>
      <c r="M34" s="37"/>
      <c r="N34" s="37"/>
      <c r="O34" s="37"/>
      <c r="P34" s="38"/>
    </row>
  </sheetData>
  <sortState columnSort="1" ref="A3:CI34">
    <sortCondition ref="A3:CI3"/>
  </sortState>
  <hyperlinks>
    <hyperlink ref="A1" location="TOC!A1" display="TOC"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59999389629810485"/>
  </sheetPr>
  <dimension ref="A1:E15"/>
  <sheetViews>
    <sheetView workbookViewId="0">
      <selection activeCell="F30" sqref="F30"/>
    </sheetView>
  </sheetViews>
  <sheetFormatPr defaultRowHeight="15" x14ac:dyDescent="0.25"/>
  <cols>
    <col min="1" max="1" width="11.42578125" style="13" customWidth="1"/>
    <col min="2" max="3" width="9.140625" style="13"/>
    <col min="4" max="4" width="10.28515625" style="13" customWidth="1"/>
    <col min="5" max="16384" width="9.140625" style="13"/>
  </cols>
  <sheetData>
    <row r="1" spans="1:5" x14ac:dyDescent="0.25">
      <c r="A1" s="9" t="s">
        <v>0</v>
      </c>
    </row>
    <row r="2" spans="1:5" x14ac:dyDescent="0.25">
      <c r="A2" s="14" t="s">
        <v>35</v>
      </c>
      <c r="B2" s="15" t="s">
        <v>55</v>
      </c>
      <c r="C2" s="14"/>
    </row>
    <row r="3" spans="1:5" x14ac:dyDescent="0.25">
      <c r="A3" s="14" t="s">
        <v>37</v>
      </c>
      <c r="B3" s="15" t="s">
        <v>391</v>
      </c>
      <c r="C3" s="14"/>
    </row>
    <row r="4" spans="1:5" x14ac:dyDescent="0.25">
      <c r="A4" s="15" t="s">
        <v>313</v>
      </c>
    </row>
    <row r="5" spans="1:5" x14ac:dyDescent="0.25">
      <c r="E5" s="16"/>
    </row>
    <row r="6" spans="1:5" x14ac:dyDescent="0.25">
      <c r="C6" s="45" t="s">
        <v>315</v>
      </c>
      <c r="D6" s="45" t="s">
        <v>287</v>
      </c>
    </row>
    <row r="7" spans="1:5" x14ac:dyDescent="0.25">
      <c r="C7" s="18">
        <v>20</v>
      </c>
      <c r="D7" s="79">
        <v>1.755741127348643E-2</v>
      </c>
    </row>
    <row r="8" spans="1:5" x14ac:dyDescent="0.25">
      <c r="C8" s="18">
        <v>25</v>
      </c>
      <c r="D8" s="79">
        <v>1.755741127348643E-2</v>
      </c>
    </row>
    <row r="9" spans="1:5" x14ac:dyDescent="0.25">
      <c r="C9" s="18">
        <v>30</v>
      </c>
      <c r="D9" s="79">
        <v>1.4923799582463466E-2</v>
      </c>
    </row>
    <row r="10" spans="1:5" x14ac:dyDescent="0.25">
      <c r="C10" s="18">
        <v>35</v>
      </c>
      <c r="D10" s="79">
        <v>1.0387891440501043E-2</v>
      </c>
    </row>
    <row r="11" spans="1:5" x14ac:dyDescent="0.25">
      <c r="C11" s="18">
        <v>40</v>
      </c>
      <c r="D11" s="79">
        <v>7.3275574112734859E-3</v>
      </c>
    </row>
    <row r="12" spans="1:5" x14ac:dyDescent="0.25">
      <c r="C12" s="18">
        <v>45</v>
      </c>
      <c r="D12" s="79">
        <v>5.40313152400835E-3</v>
      </c>
    </row>
    <row r="13" spans="1:5" x14ac:dyDescent="0.25">
      <c r="C13" s="18">
        <v>50</v>
      </c>
      <c r="D13" s="79">
        <v>1.8626304801670143E-3</v>
      </c>
    </row>
    <row r="14" spans="1:5" x14ac:dyDescent="0.25">
      <c r="C14" s="18">
        <v>55</v>
      </c>
      <c r="D14" s="79">
        <v>0</v>
      </c>
    </row>
    <row r="15" spans="1:5" x14ac:dyDescent="0.25">
      <c r="C15" s="18">
        <v>60</v>
      </c>
      <c r="D15" s="79">
        <v>0</v>
      </c>
    </row>
  </sheetData>
  <hyperlinks>
    <hyperlink ref="A1" location="TOC!A1" display="TOC"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sheetPr>
  <dimension ref="A1:E61"/>
  <sheetViews>
    <sheetView workbookViewId="0">
      <selection activeCell="H25" sqref="H25"/>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393</v>
      </c>
      <c r="C2" s="14"/>
    </row>
    <row r="3" spans="1:5" x14ac:dyDescent="0.25">
      <c r="A3" s="14" t="s">
        <v>37</v>
      </c>
      <c r="B3" s="15" t="s">
        <v>394</v>
      </c>
      <c r="C3" s="14"/>
    </row>
    <row r="4" spans="1:5" x14ac:dyDescent="0.25">
      <c r="A4" s="15" t="s">
        <v>318</v>
      </c>
    </row>
    <row r="5" spans="1:5" x14ac:dyDescent="0.25">
      <c r="E5" s="16"/>
    </row>
    <row r="6" spans="1:5" x14ac:dyDescent="0.25">
      <c r="C6" s="7" t="s">
        <v>312</v>
      </c>
      <c r="D6" s="7" t="s">
        <v>316</v>
      </c>
    </row>
    <row r="7" spans="1:5" x14ac:dyDescent="0.25">
      <c r="C7">
        <v>0</v>
      </c>
      <c r="D7" s="47">
        <v>0.08</v>
      </c>
    </row>
    <row r="8" spans="1:5" x14ac:dyDescent="0.25">
      <c r="C8">
        <v>1</v>
      </c>
      <c r="D8" s="47">
        <v>2.8778705636743212E-2</v>
      </c>
    </row>
    <row r="9" spans="1:5" x14ac:dyDescent="0.25">
      <c r="C9">
        <v>2</v>
      </c>
      <c r="D9" s="47">
        <v>2.2557411273486431E-2</v>
      </c>
    </row>
    <row r="10" spans="1:5" x14ac:dyDescent="0.25">
      <c r="C10">
        <v>3</v>
      </c>
      <c r="D10" s="47">
        <v>2.0725469728601256E-2</v>
      </c>
    </row>
    <row r="11" spans="1:5" x14ac:dyDescent="0.25">
      <c r="C11">
        <v>4</v>
      </c>
      <c r="D11" s="47">
        <v>1.4446764091858038E-2</v>
      </c>
    </row>
    <row r="12" spans="1:5" x14ac:dyDescent="0.25">
      <c r="C12"/>
      <c r="D12" s="47"/>
    </row>
    <row r="13" spans="1:5" x14ac:dyDescent="0.25">
      <c r="C13"/>
      <c r="D13" s="47"/>
    </row>
    <row r="14" spans="1:5" x14ac:dyDescent="0.25">
      <c r="C14"/>
      <c r="D14" s="47"/>
    </row>
    <row r="15" spans="1:5" x14ac:dyDescent="0.25">
      <c r="C15"/>
      <c r="D15" s="47"/>
    </row>
    <row r="16" spans="1:5" x14ac:dyDescent="0.25">
      <c r="C16"/>
      <c r="D16" s="47"/>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Q61"/>
  <sheetViews>
    <sheetView workbookViewId="0">
      <selection activeCell="C5" sqref="C5:Q20"/>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322</v>
      </c>
      <c r="C2" t="s">
        <v>325</v>
      </c>
    </row>
    <row r="3" spans="1:17" x14ac:dyDescent="0.25">
      <c r="A3" s="14" t="s">
        <v>37</v>
      </c>
      <c r="B3" s="15" t="s">
        <v>321</v>
      </c>
      <c r="C3" t="s">
        <v>280</v>
      </c>
    </row>
    <row r="4" spans="1:17" x14ac:dyDescent="0.25">
      <c r="A4" s="15" t="s">
        <v>317</v>
      </c>
    </row>
    <row r="5" spans="1:17" x14ac:dyDescent="0.25">
      <c r="E5" s="16"/>
      <c r="G5" s="21" t="s">
        <v>323</v>
      </c>
    </row>
    <row r="6" spans="1:17" x14ac:dyDescent="0.25">
      <c r="C6"/>
      <c r="D6" s="10"/>
      <c r="E6" s="10"/>
      <c r="F6" s="32" t="s">
        <v>319</v>
      </c>
      <c r="G6" t="s">
        <v>109</v>
      </c>
      <c r="H6" t="s">
        <v>249</v>
      </c>
      <c r="I6" t="s">
        <v>110</v>
      </c>
      <c r="J6" t="s">
        <v>111</v>
      </c>
      <c r="K6" t="s">
        <v>112</v>
      </c>
      <c r="L6" t="s">
        <v>113</v>
      </c>
      <c r="M6" t="s">
        <v>114</v>
      </c>
      <c r="N6" t="s">
        <v>115</v>
      </c>
      <c r="O6" t="s">
        <v>116</v>
      </c>
      <c r="P6" t="s">
        <v>117</v>
      </c>
      <c r="Q6" t="s">
        <v>118</v>
      </c>
    </row>
    <row r="7" spans="1:17" x14ac:dyDescent="0.25">
      <c r="C7"/>
      <c r="D7" s="10"/>
      <c r="E7" s="10"/>
      <c r="F7" s="32" t="s">
        <v>247</v>
      </c>
      <c r="G7" t="s">
        <v>248</v>
      </c>
      <c r="H7" t="s">
        <v>250</v>
      </c>
      <c r="I7" t="s">
        <v>251</v>
      </c>
      <c r="J7" t="s">
        <v>252</v>
      </c>
      <c r="K7" t="s">
        <v>253</v>
      </c>
      <c r="L7" t="s">
        <v>254</v>
      </c>
      <c r="M7" t="s">
        <v>255</v>
      </c>
      <c r="N7" t="s">
        <v>256</v>
      </c>
      <c r="O7" t="s">
        <v>257</v>
      </c>
      <c r="P7" t="s">
        <v>258</v>
      </c>
      <c r="Q7" t="s">
        <v>259</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108</v>
      </c>
      <c r="D9" s="32" t="s">
        <v>41</v>
      </c>
      <c r="E9" s="10"/>
      <c r="F9" s="10"/>
      <c r="G9"/>
      <c r="H9" s="10"/>
      <c r="I9"/>
      <c r="J9"/>
      <c r="K9"/>
      <c r="L9"/>
      <c r="M9"/>
      <c r="N9"/>
      <c r="O9"/>
      <c r="P9"/>
      <c r="Q9"/>
    </row>
    <row r="10" spans="1:17" x14ac:dyDescent="0.25">
      <c r="C10" t="s">
        <v>119</v>
      </c>
      <c r="D10" s="32" t="s">
        <v>320</v>
      </c>
      <c r="E10" s="48">
        <v>18</v>
      </c>
      <c r="F10" s="32" t="s">
        <v>260</v>
      </c>
      <c r="G10" s="29"/>
      <c r="H10" s="29"/>
      <c r="I10" s="29"/>
      <c r="J10" s="29"/>
      <c r="K10" s="29"/>
      <c r="L10" s="29"/>
      <c r="M10" s="29"/>
      <c r="N10" s="29"/>
      <c r="O10" s="29"/>
      <c r="P10" s="29"/>
      <c r="Q10" s="29"/>
    </row>
    <row r="11" spans="1:17" x14ac:dyDescent="0.25">
      <c r="C11" t="s">
        <v>120</v>
      </c>
      <c r="D11" s="32" t="s">
        <v>320</v>
      </c>
      <c r="E11" s="48">
        <v>22</v>
      </c>
      <c r="F11" s="32" t="s">
        <v>266</v>
      </c>
      <c r="G11" s="29"/>
      <c r="H11" s="29"/>
      <c r="I11" s="29"/>
      <c r="J11" s="29"/>
      <c r="K11" s="29"/>
      <c r="L11" s="29"/>
      <c r="M11" s="29"/>
      <c r="N11" s="29"/>
      <c r="O11" s="29"/>
      <c r="P11" s="29"/>
      <c r="Q11" s="29"/>
    </row>
    <row r="12" spans="1:17" x14ac:dyDescent="0.25">
      <c r="C12" t="s">
        <v>121</v>
      </c>
      <c r="D12" s="32" t="s">
        <v>320</v>
      </c>
      <c r="E12" s="48">
        <v>27</v>
      </c>
      <c r="F12" s="10" t="s">
        <v>261</v>
      </c>
      <c r="G12" s="29"/>
      <c r="H12" s="29"/>
      <c r="I12" s="29"/>
      <c r="J12" s="29"/>
      <c r="K12" s="29"/>
      <c r="L12" s="29"/>
      <c r="M12" s="29"/>
      <c r="N12" s="29"/>
      <c r="O12" s="29"/>
      <c r="P12" s="29"/>
      <c r="Q12" s="29"/>
    </row>
    <row r="13" spans="1:17" x14ac:dyDescent="0.25">
      <c r="C13" t="s">
        <v>122</v>
      </c>
      <c r="D13" s="32" t="s">
        <v>320</v>
      </c>
      <c r="E13" s="48">
        <v>32</v>
      </c>
      <c r="F13" s="10" t="s">
        <v>262</v>
      </c>
      <c r="G13" s="29"/>
      <c r="H13" s="29"/>
      <c r="I13" s="29"/>
      <c r="J13" s="29"/>
      <c r="K13" s="29"/>
      <c r="L13" s="29"/>
      <c r="M13" s="29"/>
      <c r="N13" s="29"/>
      <c r="O13" s="29"/>
      <c r="P13" s="29"/>
      <c r="Q13" s="29"/>
    </row>
    <row r="14" spans="1:17" x14ac:dyDescent="0.25">
      <c r="C14" t="s">
        <v>123</v>
      </c>
      <c r="D14" s="32" t="s">
        <v>320</v>
      </c>
      <c r="E14" s="48">
        <v>37</v>
      </c>
      <c r="F14" s="10" t="s">
        <v>263</v>
      </c>
      <c r="G14" s="29"/>
      <c r="H14" s="29"/>
      <c r="I14" s="29"/>
      <c r="J14" s="29"/>
      <c r="K14" s="29"/>
      <c r="L14" s="29"/>
      <c r="M14" s="29"/>
      <c r="N14" s="29"/>
      <c r="O14" s="29"/>
      <c r="P14" s="29"/>
      <c r="Q14" s="29"/>
    </row>
    <row r="15" spans="1:17" x14ac:dyDescent="0.25">
      <c r="C15" t="s">
        <v>124</v>
      </c>
      <c r="D15" s="32" t="s">
        <v>320</v>
      </c>
      <c r="E15" s="48">
        <v>42</v>
      </c>
      <c r="F15" s="10" t="s">
        <v>264</v>
      </c>
      <c r="G15" s="29"/>
      <c r="H15" s="29"/>
      <c r="I15" s="29"/>
      <c r="J15" s="29"/>
      <c r="K15" s="29"/>
      <c r="L15" s="29"/>
      <c r="M15" s="29"/>
      <c r="N15" s="29"/>
      <c r="O15" s="29"/>
      <c r="P15" s="29"/>
      <c r="Q15" s="29"/>
    </row>
    <row r="16" spans="1:17" x14ac:dyDescent="0.25">
      <c r="C16" t="s">
        <v>125</v>
      </c>
      <c r="D16" s="32" t="s">
        <v>320</v>
      </c>
      <c r="E16" s="48">
        <v>47</v>
      </c>
      <c r="F16" s="10" t="s">
        <v>265</v>
      </c>
      <c r="G16" s="29"/>
      <c r="H16" s="29"/>
      <c r="I16" s="29"/>
      <c r="J16" s="29"/>
      <c r="K16" s="29"/>
      <c r="L16" s="29"/>
      <c r="M16" s="29"/>
      <c r="N16" s="29"/>
      <c r="O16" s="29"/>
      <c r="P16" s="29"/>
      <c r="Q16" s="29"/>
    </row>
    <row r="17" spans="3:17" x14ac:dyDescent="0.25">
      <c r="C17" t="s">
        <v>126</v>
      </c>
      <c r="D17" s="32" t="s">
        <v>320</v>
      </c>
      <c r="E17" s="48">
        <v>52</v>
      </c>
      <c r="F17" s="10" t="s">
        <v>45</v>
      </c>
      <c r="G17" s="29"/>
      <c r="H17" s="29"/>
      <c r="I17" s="29"/>
      <c r="J17" s="29"/>
      <c r="K17" s="29"/>
      <c r="L17" s="29"/>
      <c r="M17" s="29"/>
      <c r="N17" s="29"/>
      <c r="O17" s="29"/>
      <c r="P17" s="29"/>
      <c r="Q17" s="29"/>
    </row>
    <row r="18" spans="3:17" x14ac:dyDescent="0.25">
      <c r="C18" t="s">
        <v>127</v>
      </c>
      <c r="D18" s="32" t="s">
        <v>320</v>
      </c>
      <c r="E18" s="48">
        <v>57</v>
      </c>
      <c r="F18" s="10" t="s">
        <v>46</v>
      </c>
      <c r="G18" s="29"/>
      <c r="H18" s="29"/>
      <c r="I18" s="29"/>
      <c r="J18" s="29"/>
      <c r="K18" s="29"/>
      <c r="L18" s="29"/>
      <c r="M18" s="29"/>
      <c r="N18" s="29"/>
      <c r="O18" s="29"/>
      <c r="P18" s="29"/>
      <c r="Q18" s="29"/>
    </row>
    <row r="19" spans="3:17" x14ac:dyDescent="0.25">
      <c r="C19" t="s">
        <v>128</v>
      </c>
      <c r="D19" s="32" t="s">
        <v>320</v>
      </c>
      <c r="E19" s="48">
        <v>62</v>
      </c>
      <c r="F19" s="10" t="s">
        <v>47</v>
      </c>
      <c r="G19" s="29"/>
      <c r="H19" s="29"/>
      <c r="I19" s="29"/>
      <c r="J19" s="29"/>
      <c r="K19" s="29"/>
      <c r="L19" s="29"/>
      <c r="M19" s="29"/>
      <c r="N19" s="29"/>
      <c r="O19" s="29"/>
      <c r="P19" s="29"/>
      <c r="Q19" s="29"/>
    </row>
    <row r="20" spans="3:17" x14ac:dyDescent="0.25">
      <c r="C20" t="s">
        <v>129</v>
      </c>
      <c r="D20" s="32" t="s">
        <v>320</v>
      </c>
      <c r="E20" s="48">
        <v>67</v>
      </c>
      <c r="F20" s="32" t="s">
        <v>48</v>
      </c>
      <c r="G20" s="29"/>
      <c r="H20" s="29"/>
      <c r="I20" s="29"/>
      <c r="J20" s="29"/>
      <c r="K20" s="29"/>
      <c r="L20" s="29"/>
      <c r="M20" s="29"/>
      <c r="N20" s="29"/>
      <c r="O20" s="29"/>
      <c r="P20" s="29"/>
      <c r="Q20" s="41"/>
    </row>
    <row r="21" spans="3:17" x14ac:dyDescent="0.25">
      <c r="C21" s="18"/>
    </row>
    <row r="22" spans="3:17" x14ac:dyDescent="0.25">
      <c r="C22" s="18"/>
    </row>
    <row r="23" spans="3:17" x14ac:dyDescent="0.25">
      <c r="C23" s="18"/>
    </row>
    <row r="24" spans="3:17" x14ac:dyDescent="0.25">
      <c r="C24" s="18"/>
    </row>
    <row r="25" spans="3:17" x14ac:dyDescent="0.25">
      <c r="C25" s="18"/>
    </row>
    <row r="26" spans="3:17" x14ac:dyDescent="0.25">
      <c r="C26" s="18"/>
    </row>
    <row r="27" spans="3:17" x14ac:dyDescent="0.25">
      <c r="C27" s="18"/>
    </row>
    <row r="28" spans="3:17" x14ac:dyDescent="0.25">
      <c r="C28" s="18"/>
    </row>
    <row r="29" spans="3:17" x14ac:dyDescent="0.25">
      <c r="C29" s="18"/>
    </row>
    <row r="30" spans="3:17" x14ac:dyDescent="0.25">
      <c r="C30" s="18"/>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pane xSplit="3" ySplit="1" topLeftCell="D2" activePane="bottomRight" state="frozen"/>
      <selection pane="topRight" activeCell="E1" sqref="E1"/>
      <selection pane="bottomLeft" activeCell="A5" sqref="A5"/>
      <selection pane="bottomRight" activeCell="D2" sqref="D2"/>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8" customFormat="1" x14ac:dyDescent="0.25">
      <c r="A3" s="27" t="s">
        <v>97</v>
      </c>
    </row>
    <row r="4" spans="1:2" x14ac:dyDescent="0.25">
      <c r="B4" t="s">
        <v>98</v>
      </c>
    </row>
    <row r="5" spans="1:2" x14ac:dyDescent="0.25">
      <c r="B5" t="s">
        <v>99</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43"/>
  <sheetViews>
    <sheetView workbookViewId="0">
      <selection activeCell="C18" sqref="C18:G26"/>
    </sheetView>
  </sheetViews>
  <sheetFormatPr defaultRowHeight="15" x14ac:dyDescent="0.25"/>
  <cols>
    <col min="4" max="4" width="13.7109375" customWidth="1"/>
    <col min="5" max="5" width="12.85546875" customWidth="1"/>
    <col min="6" max="7" width="9.140625" style="73"/>
    <col min="10" max="10" width="14" customWidth="1"/>
    <col min="11" max="11" width="12" customWidth="1"/>
    <col min="12" max="12" width="20.42578125" bestFit="1" customWidth="1"/>
  </cols>
  <sheetData>
    <row r="1" spans="1:13" x14ac:dyDescent="0.25">
      <c r="A1" s="1" t="s">
        <v>0</v>
      </c>
    </row>
    <row r="2" spans="1:13" x14ac:dyDescent="0.25">
      <c r="A2" s="1"/>
    </row>
    <row r="4" spans="1:13" x14ac:dyDescent="0.25">
      <c r="B4" s="37"/>
      <c r="C4" s="70" t="s">
        <v>312</v>
      </c>
      <c r="D4" s="70" t="s">
        <v>374</v>
      </c>
      <c r="E4" s="70" t="s">
        <v>375</v>
      </c>
      <c r="H4" s="37"/>
      <c r="I4" s="70" t="s">
        <v>315</v>
      </c>
      <c r="J4" s="70" t="s">
        <v>376</v>
      </c>
      <c r="K4" s="70" t="s">
        <v>377</v>
      </c>
      <c r="L4" s="37"/>
      <c r="M4" s="37"/>
    </row>
    <row r="5" spans="1:13" x14ac:dyDescent="0.25">
      <c r="B5" s="37"/>
      <c r="C5" s="70">
        <v>0</v>
      </c>
      <c r="D5" s="71">
        <v>0.08</v>
      </c>
      <c r="E5" s="71">
        <v>0.08</v>
      </c>
      <c r="F5" s="74">
        <f>D5*$D$26+E5*$E$26</f>
        <v>0.08</v>
      </c>
      <c r="G5" s="74"/>
      <c r="H5" s="37"/>
      <c r="I5" s="70">
        <v>20</v>
      </c>
      <c r="J5" s="63">
        <v>0.01</v>
      </c>
      <c r="K5" s="63">
        <v>0.02</v>
      </c>
      <c r="L5" s="37">
        <f>J5*$D$26+K5*$E$26</f>
        <v>1.755741127348643E-2</v>
      </c>
      <c r="M5" s="37"/>
    </row>
    <row r="6" spans="1:13" x14ac:dyDescent="0.25">
      <c r="B6" s="37"/>
      <c r="C6" s="70">
        <v>1</v>
      </c>
      <c r="D6" s="71">
        <v>2.5000000000000001E-2</v>
      </c>
      <c r="E6" s="71">
        <v>0.03</v>
      </c>
      <c r="F6" s="74">
        <f t="shared" ref="F6:F9" si="0">D6*$D$26+E6*$E$26</f>
        <v>2.8778705636743212E-2</v>
      </c>
      <c r="G6" s="74"/>
      <c r="H6" s="37"/>
      <c r="I6" s="70">
        <v>25</v>
      </c>
      <c r="J6" s="65">
        <v>0.01</v>
      </c>
      <c r="K6" s="65">
        <v>0.02</v>
      </c>
      <c r="L6" s="37">
        <f t="shared" ref="L6:L13" si="1">J6*$D$26+K6*$E$26</f>
        <v>1.755741127348643E-2</v>
      </c>
      <c r="M6" s="37"/>
    </row>
    <row r="7" spans="1:13" x14ac:dyDescent="0.25">
      <c r="B7" s="37"/>
      <c r="C7" s="70">
        <v>2</v>
      </c>
      <c r="D7" s="71">
        <v>1.4999999999999999E-2</v>
      </c>
      <c r="E7" s="71">
        <v>2.5000000000000001E-2</v>
      </c>
      <c r="F7" s="74">
        <f t="shared" si="0"/>
        <v>2.2557411273486431E-2</v>
      </c>
      <c r="G7" s="74"/>
      <c r="H7" s="37"/>
      <c r="I7" s="70">
        <v>30</v>
      </c>
      <c r="J7" s="65">
        <v>8.5000000000000006E-3</v>
      </c>
      <c r="K7" s="65">
        <v>1.7000000000000001E-2</v>
      </c>
      <c r="L7" s="37">
        <f t="shared" si="1"/>
        <v>1.4923799582463466E-2</v>
      </c>
      <c r="M7" s="37"/>
    </row>
    <row r="8" spans="1:13" x14ac:dyDescent="0.25">
      <c r="B8" s="37"/>
      <c r="C8" s="70">
        <v>3</v>
      </c>
      <c r="D8" s="72">
        <v>7.4999999999999997E-3</v>
      </c>
      <c r="E8" s="71">
        <v>2.5000000000000001E-2</v>
      </c>
      <c r="F8" s="74">
        <f t="shared" si="0"/>
        <v>2.0725469728601256E-2</v>
      </c>
      <c r="G8" s="74"/>
      <c r="H8" s="37"/>
      <c r="I8" s="70">
        <v>35</v>
      </c>
      <c r="J8" s="65">
        <v>5.4000000000000003E-3</v>
      </c>
      <c r="K8" s="65">
        <v>1.2E-2</v>
      </c>
      <c r="L8" s="37">
        <f t="shared" si="1"/>
        <v>1.0387891440501043E-2</v>
      </c>
      <c r="M8" s="37"/>
    </row>
    <row r="9" spans="1:13" x14ac:dyDescent="0.25">
      <c r="B9" s="37"/>
      <c r="C9" s="70">
        <v>4</v>
      </c>
      <c r="D9" s="71">
        <v>5.0000000000000001E-3</v>
      </c>
      <c r="E9" s="72">
        <v>1.7500000000000002E-2</v>
      </c>
      <c r="F9" s="74">
        <f t="shared" si="0"/>
        <v>1.4446764091858038E-2</v>
      </c>
      <c r="G9" s="75"/>
      <c r="H9" s="37"/>
      <c r="I9" s="70">
        <v>40</v>
      </c>
      <c r="J9" s="65">
        <v>3.7000000000000002E-3</v>
      </c>
      <c r="K9" s="65">
        <v>8.5000000000000006E-3</v>
      </c>
      <c r="L9" s="37">
        <f t="shared" si="1"/>
        <v>7.3275574112734859E-3</v>
      </c>
      <c r="M9" s="37"/>
    </row>
    <row r="10" spans="1:13" x14ac:dyDescent="0.25">
      <c r="B10" s="37"/>
      <c r="C10" s="37"/>
      <c r="D10" s="37"/>
      <c r="E10" s="37"/>
      <c r="F10" s="75"/>
      <c r="G10" s="75"/>
      <c r="H10" s="37"/>
      <c r="I10" s="70">
        <v>45</v>
      </c>
      <c r="J10" s="65">
        <v>1.7000000000000001E-3</v>
      </c>
      <c r="K10" s="65">
        <v>6.6E-3</v>
      </c>
      <c r="L10" s="37">
        <f t="shared" si="1"/>
        <v>5.40313152400835E-3</v>
      </c>
      <c r="M10" s="37"/>
    </row>
    <row r="11" spans="1:13" x14ac:dyDescent="0.25">
      <c r="B11" s="37"/>
      <c r="C11" s="37"/>
      <c r="D11" s="37"/>
      <c r="E11" s="37"/>
      <c r="F11" s="75"/>
      <c r="G11" s="75"/>
      <c r="H11" s="37"/>
      <c r="I11" s="70">
        <v>50</v>
      </c>
      <c r="J11" s="65">
        <v>2.0000000000000001E-4</v>
      </c>
      <c r="K11" s="65">
        <v>2.3999999999999998E-3</v>
      </c>
      <c r="L11" s="37">
        <f t="shared" si="1"/>
        <v>1.8626304801670143E-3</v>
      </c>
      <c r="M11" s="37"/>
    </row>
    <row r="12" spans="1:13" x14ac:dyDescent="0.25">
      <c r="B12" s="37"/>
      <c r="C12" s="37"/>
      <c r="D12" s="37"/>
      <c r="E12" s="37"/>
      <c r="F12" s="75"/>
      <c r="G12" s="75"/>
      <c r="H12" s="37"/>
      <c r="I12" s="70">
        <v>55</v>
      </c>
      <c r="J12" s="65">
        <v>0</v>
      </c>
      <c r="K12" s="65">
        <v>0</v>
      </c>
      <c r="L12" s="37">
        <f t="shared" si="1"/>
        <v>0</v>
      </c>
      <c r="M12" s="37"/>
    </row>
    <row r="13" spans="1:13" x14ac:dyDescent="0.25">
      <c r="B13" s="37"/>
      <c r="C13" s="37"/>
      <c r="D13" s="37"/>
      <c r="E13" s="37"/>
      <c r="F13" s="75"/>
      <c r="G13" s="75"/>
      <c r="H13" s="37"/>
      <c r="I13" s="70">
        <v>60</v>
      </c>
      <c r="J13" s="65">
        <v>0</v>
      </c>
      <c r="K13" s="65">
        <v>0</v>
      </c>
      <c r="L13" s="37">
        <f t="shared" si="1"/>
        <v>0</v>
      </c>
      <c r="M13" s="37"/>
    </row>
    <row r="14" spans="1:13" x14ac:dyDescent="0.25">
      <c r="B14" s="37"/>
      <c r="C14" s="37"/>
      <c r="D14" s="37"/>
      <c r="E14" s="37"/>
      <c r="F14" s="75"/>
      <c r="G14" s="75"/>
      <c r="H14" s="37"/>
      <c r="I14" s="37"/>
      <c r="J14" s="37"/>
      <c r="K14" s="37"/>
      <c r="L14" s="37"/>
      <c r="M14" s="37"/>
    </row>
    <row r="17" spans="2:13" x14ac:dyDescent="0.25">
      <c r="B17" s="37"/>
      <c r="C17" s="37"/>
      <c r="D17" s="37"/>
      <c r="E17" s="37"/>
      <c r="F17" s="75"/>
      <c r="G17" s="75"/>
      <c r="H17" s="37"/>
      <c r="I17" s="37"/>
      <c r="J17" s="37"/>
      <c r="K17" s="37"/>
      <c r="L17" s="37"/>
      <c r="M17" s="37"/>
    </row>
    <row r="18" spans="2:13" x14ac:dyDescent="0.25">
      <c r="B18" s="37"/>
      <c r="C18" s="70" t="s">
        <v>378</v>
      </c>
      <c r="D18" s="76" t="s">
        <v>379</v>
      </c>
      <c r="E18" s="76" t="s">
        <v>380</v>
      </c>
      <c r="F18" s="76" t="s">
        <v>381</v>
      </c>
      <c r="G18" s="76" t="s">
        <v>382</v>
      </c>
      <c r="H18" s="37"/>
      <c r="I18" s="37"/>
      <c r="J18" s="37"/>
      <c r="K18" s="37"/>
      <c r="L18" s="37"/>
      <c r="M18" s="37"/>
    </row>
    <row r="19" spans="2:13" x14ac:dyDescent="0.25">
      <c r="B19" s="37"/>
      <c r="C19" s="70" t="s">
        <v>383</v>
      </c>
      <c r="D19" s="76">
        <v>0</v>
      </c>
      <c r="E19" s="76">
        <v>0</v>
      </c>
      <c r="F19" s="76">
        <v>0</v>
      </c>
      <c r="G19" s="76">
        <v>2015</v>
      </c>
      <c r="H19" s="37"/>
      <c r="I19" s="37"/>
      <c r="J19" s="37"/>
      <c r="K19" s="37"/>
      <c r="L19" s="37"/>
      <c r="M19" s="37"/>
    </row>
    <row r="20" spans="2:13" x14ac:dyDescent="0.25">
      <c r="B20" s="37"/>
      <c r="C20" s="70" t="s">
        <v>384</v>
      </c>
      <c r="D20" s="76">
        <v>7</v>
      </c>
      <c r="E20" s="76">
        <v>5</v>
      </c>
      <c r="F20" s="76">
        <v>0</v>
      </c>
      <c r="G20" s="76">
        <v>2015</v>
      </c>
      <c r="H20" s="37"/>
      <c r="I20" s="37"/>
      <c r="J20" s="37"/>
      <c r="K20" s="37"/>
      <c r="L20" s="37"/>
      <c r="M20" s="37"/>
    </row>
    <row r="21" spans="2:13" x14ac:dyDescent="0.25">
      <c r="B21" s="37"/>
      <c r="C21" s="70" t="s">
        <v>385</v>
      </c>
      <c r="D21" s="76">
        <v>22</v>
      </c>
      <c r="E21" s="76">
        <v>777</v>
      </c>
      <c r="F21" s="76">
        <v>0</v>
      </c>
      <c r="G21" s="76">
        <v>2015</v>
      </c>
      <c r="H21" s="37"/>
      <c r="I21" s="37"/>
      <c r="J21" s="37"/>
      <c r="K21" s="37"/>
      <c r="L21" s="37"/>
      <c r="M21" s="37"/>
    </row>
    <row r="22" spans="2:13" x14ac:dyDescent="0.25">
      <c r="B22" s="37"/>
      <c r="C22" s="70" t="s">
        <v>386</v>
      </c>
      <c r="D22" s="76">
        <v>52</v>
      </c>
      <c r="E22" s="76">
        <v>247</v>
      </c>
      <c r="F22" s="76">
        <v>0</v>
      </c>
      <c r="G22" s="76">
        <v>2015</v>
      </c>
      <c r="H22" s="37"/>
      <c r="I22" s="37"/>
      <c r="J22" s="37"/>
      <c r="K22" s="37"/>
      <c r="L22" s="37"/>
      <c r="M22" s="37"/>
    </row>
    <row r="23" spans="2:13" x14ac:dyDescent="0.25">
      <c r="B23" s="37"/>
      <c r="C23" s="70" t="s">
        <v>387</v>
      </c>
      <c r="D23" s="76">
        <v>2689</v>
      </c>
      <c r="E23" s="76">
        <v>7370</v>
      </c>
      <c r="F23" s="76">
        <v>100</v>
      </c>
      <c r="G23" s="76">
        <v>2015</v>
      </c>
      <c r="H23" s="37"/>
      <c r="I23" s="37"/>
      <c r="J23" s="37"/>
      <c r="K23" s="37"/>
      <c r="L23" s="37"/>
      <c r="M23" s="37"/>
    </row>
    <row r="24" spans="2:13" x14ac:dyDescent="0.25">
      <c r="B24" s="37"/>
      <c r="C24" s="70" t="s">
        <v>388</v>
      </c>
      <c r="D24" s="76">
        <v>389</v>
      </c>
      <c r="E24" s="76">
        <v>1375</v>
      </c>
      <c r="F24" s="76">
        <v>17</v>
      </c>
      <c r="G24" s="76">
        <v>2015</v>
      </c>
      <c r="H24" s="37"/>
      <c r="I24" s="37"/>
      <c r="J24" s="37"/>
      <c r="K24" s="37"/>
      <c r="L24" s="37"/>
      <c r="M24" s="37"/>
    </row>
    <row r="25" spans="2:13" x14ac:dyDescent="0.25">
      <c r="B25" s="37"/>
      <c r="C25" s="37" t="s">
        <v>389</v>
      </c>
      <c r="D25" s="77">
        <f>SUM(D19:D24)</f>
        <v>3159</v>
      </c>
      <c r="E25" s="77">
        <f t="shared" ref="E25:F25" si="2">SUM(E19:E24)</f>
        <v>9774</v>
      </c>
      <c r="F25" s="77">
        <f t="shared" si="2"/>
        <v>117</v>
      </c>
      <c r="G25" s="75"/>
      <c r="H25" s="37"/>
      <c r="I25" s="37"/>
      <c r="J25" s="37"/>
      <c r="K25" s="37"/>
      <c r="L25" s="37"/>
      <c r="M25" s="37"/>
    </row>
    <row r="26" spans="2:13" ht="63" customHeight="1" x14ac:dyDescent="0.25">
      <c r="B26" s="37"/>
      <c r="C26" s="78" t="s">
        <v>390</v>
      </c>
      <c r="D26" s="37">
        <f>D25/SUM(D25:E25)</f>
        <v>0.24425887265135698</v>
      </c>
      <c r="E26" s="37">
        <f>E25/SUM(D25:E25)</f>
        <v>0.75574112734864296</v>
      </c>
      <c r="F26" s="75"/>
      <c r="G26" s="75"/>
      <c r="H26" s="37"/>
      <c r="I26" s="37"/>
      <c r="J26" s="37"/>
      <c r="K26" s="37"/>
      <c r="L26" s="37"/>
      <c r="M26" s="37"/>
    </row>
    <row r="27" spans="2:13" x14ac:dyDescent="0.25">
      <c r="B27" s="37"/>
      <c r="C27" s="37"/>
      <c r="D27" s="37"/>
      <c r="E27" s="37"/>
      <c r="F27" s="75"/>
      <c r="G27" s="75"/>
      <c r="H27" s="37"/>
      <c r="I27" s="37"/>
      <c r="J27" s="37"/>
      <c r="K27" s="37"/>
      <c r="L27" s="37"/>
      <c r="M27" s="37"/>
    </row>
    <row r="31" spans="2:13" x14ac:dyDescent="0.25">
      <c r="B31" s="37"/>
      <c r="C31" s="37"/>
      <c r="D31" s="37"/>
      <c r="E31" s="37"/>
      <c r="F31" s="75"/>
      <c r="G31" s="75"/>
      <c r="H31" s="37"/>
      <c r="I31" s="37"/>
      <c r="J31" s="37"/>
      <c r="K31" s="37"/>
      <c r="L31" s="37"/>
      <c r="M31" s="37"/>
    </row>
    <row r="32" spans="2:13" x14ac:dyDescent="0.25">
      <c r="B32" s="37"/>
      <c r="C32" s="37"/>
      <c r="D32" s="37"/>
      <c r="E32" s="37"/>
      <c r="F32" s="75"/>
      <c r="G32" s="75"/>
      <c r="H32" s="37"/>
      <c r="I32" s="37"/>
      <c r="J32" s="37"/>
      <c r="K32" s="37"/>
      <c r="L32" s="37"/>
      <c r="M32" s="37"/>
    </row>
    <row r="33" spans="2:13" x14ac:dyDescent="0.25">
      <c r="B33" s="37"/>
      <c r="C33" s="37"/>
      <c r="D33" s="37"/>
      <c r="E33" s="37"/>
      <c r="F33" s="75"/>
      <c r="G33" s="75"/>
      <c r="H33" s="37"/>
      <c r="I33" s="37"/>
      <c r="J33" s="37"/>
      <c r="K33" s="37"/>
      <c r="L33" s="37"/>
      <c r="M33" s="37"/>
    </row>
    <row r="34" spans="2:13" x14ac:dyDescent="0.25">
      <c r="B34" s="37"/>
      <c r="C34" s="37"/>
      <c r="D34" s="37"/>
      <c r="E34" s="37"/>
      <c r="F34" s="75"/>
      <c r="G34" s="75"/>
      <c r="H34" s="37"/>
      <c r="I34" s="37"/>
      <c r="J34" s="37"/>
      <c r="K34" s="37"/>
      <c r="L34" s="37"/>
      <c r="M34" s="37"/>
    </row>
    <row r="35" spans="2:13" x14ac:dyDescent="0.25">
      <c r="B35" s="37"/>
      <c r="C35" s="37"/>
      <c r="D35" s="37"/>
      <c r="E35" s="37"/>
      <c r="F35" s="75"/>
      <c r="G35" s="75"/>
      <c r="H35" s="37"/>
      <c r="I35" s="37"/>
      <c r="J35" s="37"/>
      <c r="K35" s="37"/>
      <c r="L35" s="37"/>
      <c r="M35" s="37"/>
    </row>
    <row r="36" spans="2:13" x14ac:dyDescent="0.25">
      <c r="B36" s="37"/>
      <c r="C36" s="37"/>
      <c r="D36" s="37"/>
      <c r="E36" s="37"/>
      <c r="F36" s="75"/>
      <c r="G36" s="75"/>
      <c r="H36" s="37"/>
      <c r="I36" s="37"/>
      <c r="J36" s="37"/>
      <c r="K36" s="37"/>
      <c r="L36" s="37"/>
      <c r="M36" s="37"/>
    </row>
    <row r="37" spans="2:13" x14ac:dyDescent="0.25">
      <c r="B37" s="37"/>
      <c r="C37" s="37"/>
      <c r="D37" s="37"/>
      <c r="E37" s="37"/>
      <c r="F37" s="75"/>
      <c r="G37" s="75"/>
      <c r="H37" s="37"/>
      <c r="I37" s="37"/>
      <c r="J37" s="37"/>
      <c r="K37" s="37"/>
      <c r="L37" s="37"/>
      <c r="M37" s="37"/>
    </row>
    <row r="38" spans="2:13" x14ac:dyDescent="0.25">
      <c r="B38" s="37"/>
      <c r="C38" s="37"/>
      <c r="D38" s="37"/>
      <c r="E38" s="37"/>
      <c r="F38" s="75"/>
      <c r="G38" s="75"/>
      <c r="H38" s="37"/>
      <c r="I38" s="37"/>
      <c r="J38" s="37"/>
      <c r="K38" s="37"/>
      <c r="L38" s="37"/>
      <c r="M38" s="37"/>
    </row>
    <row r="39" spans="2:13" x14ac:dyDescent="0.25">
      <c r="B39" s="37"/>
      <c r="C39" s="37"/>
      <c r="D39" s="37"/>
      <c r="E39" s="37"/>
      <c r="F39" s="75"/>
      <c r="G39" s="75"/>
      <c r="H39" s="37"/>
      <c r="I39" s="37"/>
      <c r="J39" s="37"/>
      <c r="K39" s="37"/>
      <c r="L39" s="37"/>
      <c r="M39" s="37"/>
    </row>
    <row r="40" spans="2:13" x14ac:dyDescent="0.25">
      <c r="B40" s="37"/>
      <c r="C40" s="37"/>
      <c r="D40" s="37"/>
      <c r="E40" s="37"/>
      <c r="F40" s="75"/>
      <c r="G40" s="75"/>
      <c r="H40" s="37"/>
      <c r="I40" s="37"/>
      <c r="J40" s="37"/>
      <c r="K40" s="37"/>
      <c r="L40" s="37"/>
      <c r="M40" s="37"/>
    </row>
    <row r="41" spans="2:13" x14ac:dyDescent="0.25">
      <c r="B41" s="37"/>
      <c r="C41" s="37"/>
      <c r="D41" s="37"/>
      <c r="E41" s="37"/>
      <c r="F41" s="75"/>
      <c r="G41" s="75"/>
      <c r="H41" s="37"/>
      <c r="I41" s="37"/>
      <c r="J41" s="37"/>
      <c r="K41" s="37"/>
      <c r="L41" s="37"/>
      <c r="M41" s="37"/>
    </row>
    <row r="43" spans="2:13" x14ac:dyDescent="0.25">
      <c r="B43" s="7"/>
    </row>
  </sheetData>
  <sortState columnSort="1" ref="A3:BY14">
    <sortCondition ref="A3:BY3"/>
  </sortState>
  <hyperlinks>
    <hyperlink ref="A1" location="TOC!A1" display="TOC"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tint="0.59999389629810485"/>
  </sheetPr>
  <dimension ref="A1:C32"/>
  <sheetViews>
    <sheetView topLeftCell="A3" workbookViewId="0">
      <selection activeCell="N24" sqref="N24"/>
    </sheetView>
  </sheetViews>
  <sheetFormatPr defaultRowHeight="15" x14ac:dyDescent="0.25"/>
  <sheetData>
    <row r="1" spans="1:3" x14ac:dyDescent="0.25">
      <c r="A1" s="1" t="s">
        <v>0</v>
      </c>
    </row>
    <row r="2" spans="1:3" x14ac:dyDescent="0.25">
      <c r="A2" s="14" t="s">
        <v>35</v>
      </c>
      <c r="B2" s="15" t="s">
        <v>36</v>
      </c>
      <c r="C2" t="s">
        <v>328</v>
      </c>
    </row>
    <row r="3" spans="1:3" x14ac:dyDescent="0.25">
      <c r="A3" s="14" t="s">
        <v>37</v>
      </c>
      <c r="B3" s="15" t="s">
        <v>415</v>
      </c>
      <c r="C3" t="s">
        <v>280</v>
      </c>
    </row>
    <row r="7" spans="1:3" x14ac:dyDescent="0.25">
      <c r="B7" s="44" t="s">
        <v>315</v>
      </c>
      <c r="C7" s="44" t="s">
        <v>279</v>
      </c>
    </row>
    <row r="8" spans="1:3" x14ac:dyDescent="0.25">
      <c r="B8">
        <v>41</v>
      </c>
      <c r="C8" s="66">
        <v>1.9941235598855645E-3</v>
      </c>
    </row>
    <row r="9" spans="1:3" x14ac:dyDescent="0.25">
      <c r="B9">
        <v>42</v>
      </c>
      <c r="C9" s="66">
        <v>1.9941235598855645E-3</v>
      </c>
    </row>
    <row r="10" spans="1:3" x14ac:dyDescent="0.25">
      <c r="B10">
        <v>43</v>
      </c>
      <c r="C10" s="66">
        <v>1.9941235598855645E-3</v>
      </c>
    </row>
    <row r="11" spans="1:3" x14ac:dyDescent="0.25">
      <c r="B11">
        <v>44</v>
      </c>
      <c r="C11" s="66">
        <v>1.9941235598855645E-3</v>
      </c>
    </row>
    <row r="12" spans="1:3" x14ac:dyDescent="0.25">
      <c r="B12">
        <v>45</v>
      </c>
      <c r="C12" s="66">
        <v>1.9941235598855645E-3</v>
      </c>
    </row>
    <row r="13" spans="1:3" x14ac:dyDescent="0.25">
      <c r="B13">
        <v>46</v>
      </c>
      <c r="C13" s="66">
        <v>1.4095724116600945E-3</v>
      </c>
    </row>
    <row r="14" spans="1:3" x14ac:dyDescent="0.25">
      <c r="B14">
        <v>47</v>
      </c>
      <c r="C14" s="66">
        <v>1.4095724116600945E-3</v>
      </c>
    </row>
    <row r="15" spans="1:3" x14ac:dyDescent="0.25">
      <c r="B15">
        <v>48</v>
      </c>
      <c r="C15" s="66">
        <v>1.4551921441274263E-3</v>
      </c>
    </row>
    <row r="16" spans="1:3" x14ac:dyDescent="0.25">
      <c r="B16">
        <v>49</v>
      </c>
      <c r="C16" s="66">
        <v>1.4551921441274263E-3</v>
      </c>
    </row>
    <row r="17" spans="2:3" x14ac:dyDescent="0.25">
      <c r="B17">
        <v>50</v>
      </c>
      <c r="C17" s="66">
        <v>6.2267068738885024E-2</v>
      </c>
    </row>
    <row r="18" spans="2:3" x14ac:dyDescent="0.25">
      <c r="B18">
        <v>51</v>
      </c>
      <c r="C18" s="66">
        <v>5.8139642774298304E-2</v>
      </c>
    </row>
    <row r="19" spans="2:3" x14ac:dyDescent="0.25">
      <c r="B19">
        <v>52</v>
      </c>
      <c r="C19" s="66">
        <v>5.8486043454728215E-2</v>
      </c>
    </row>
    <row r="20" spans="2:3" x14ac:dyDescent="0.25">
      <c r="B20">
        <v>53</v>
      </c>
      <c r="C20" s="66">
        <v>6.4915332869403847E-2</v>
      </c>
    </row>
    <row r="21" spans="2:3" x14ac:dyDescent="0.25">
      <c r="B21">
        <v>54</v>
      </c>
      <c r="C21" s="66">
        <v>9.9699992267841958E-2</v>
      </c>
    </row>
    <row r="22" spans="2:3" x14ac:dyDescent="0.25">
      <c r="B22">
        <v>55</v>
      </c>
      <c r="C22" s="66">
        <v>0.16549756437021573</v>
      </c>
    </row>
    <row r="23" spans="2:3" x14ac:dyDescent="0.25">
      <c r="B23">
        <v>56</v>
      </c>
      <c r="C23" s="66">
        <v>0.17126575427201732</v>
      </c>
    </row>
    <row r="24" spans="2:3" x14ac:dyDescent="0.25">
      <c r="B24">
        <v>57</v>
      </c>
      <c r="C24" s="66">
        <v>0.1910855949895616</v>
      </c>
    </row>
    <row r="25" spans="2:3" x14ac:dyDescent="0.25">
      <c r="B25">
        <v>58</v>
      </c>
      <c r="C25" s="66">
        <v>0.21509781179927318</v>
      </c>
    </row>
    <row r="26" spans="2:3" x14ac:dyDescent="0.25">
      <c r="B26">
        <v>59</v>
      </c>
      <c r="C26" s="66">
        <v>0.24826799659785043</v>
      </c>
    </row>
    <row r="27" spans="2:3" x14ac:dyDescent="0.25">
      <c r="B27">
        <v>60</v>
      </c>
      <c r="C27" s="66">
        <v>0.24977190133766336</v>
      </c>
    </row>
    <row r="28" spans="2:3" x14ac:dyDescent="0.25">
      <c r="B28">
        <v>61</v>
      </c>
      <c r="C28" s="66">
        <v>0.26175674630789453</v>
      </c>
    </row>
    <row r="29" spans="2:3" x14ac:dyDescent="0.25">
      <c r="B29">
        <v>62</v>
      </c>
      <c r="C29" s="66">
        <v>0.27246578520064951</v>
      </c>
    </row>
    <row r="30" spans="2:3" x14ac:dyDescent="0.25">
      <c r="B30">
        <v>63</v>
      </c>
      <c r="C30" s="66">
        <v>0.28542488208458977</v>
      </c>
    </row>
    <row r="31" spans="2:3" x14ac:dyDescent="0.25">
      <c r="B31">
        <v>64</v>
      </c>
      <c r="C31" s="66">
        <v>0.32591819376788056</v>
      </c>
    </row>
    <row r="32" spans="2:3" x14ac:dyDescent="0.25">
      <c r="B32">
        <v>65</v>
      </c>
      <c r="C32" s="66">
        <v>1</v>
      </c>
    </row>
  </sheetData>
  <hyperlinks>
    <hyperlink ref="A1" location="TOC!A1" display="TOC"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C34"/>
  <sheetViews>
    <sheetView workbookViewId="0">
      <selection activeCell="J24" sqref="J24"/>
    </sheetView>
  </sheetViews>
  <sheetFormatPr defaultRowHeight="15" x14ac:dyDescent="0.25"/>
  <cols>
    <col min="3" max="3" width="19.42578125" customWidth="1"/>
  </cols>
  <sheetData>
    <row r="1" spans="1:3" x14ac:dyDescent="0.25">
      <c r="A1" s="1" t="s">
        <v>0</v>
      </c>
    </row>
    <row r="2" spans="1:3" x14ac:dyDescent="0.25">
      <c r="A2" s="14" t="s">
        <v>35</v>
      </c>
      <c r="B2" s="15" t="s">
        <v>36</v>
      </c>
      <c r="C2" t="s">
        <v>331</v>
      </c>
    </row>
    <row r="3" spans="1:3" x14ac:dyDescent="0.25">
      <c r="A3" s="14" t="s">
        <v>37</v>
      </c>
      <c r="B3" s="15" t="s">
        <v>329</v>
      </c>
      <c r="C3" t="s">
        <v>280</v>
      </c>
    </row>
    <row r="4" spans="1:3" x14ac:dyDescent="0.25">
      <c r="A4" s="15" t="s">
        <v>330</v>
      </c>
    </row>
    <row r="7" spans="1:3" x14ac:dyDescent="0.25">
      <c r="B7" t="s">
        <v>312</v>
      </c>
      <c r="C7" t="s">
        <v>327</v>
      </c>
    </row>
    <row r="8" spans="1:3" x14ac:dyDescent="0.25">
      <c r="B8">
        <v>0</v>
      </c>
      <c r="C8" s="35"/>
    </row>
    <row r="9" spans="1:3" x14ac:dyDescent="0.25">
      <c r="B9">
        <v>1</v>
      </c>
      <c r="C9" s="35"/>
    </row>
    <row r="10" spans="1:3" x14ac:dyDescent="0.25">
      <c r="B10">
        <v>2</v>
      </c>
      <c r="C10" s="35"/>
    </row>
    <row r="11" spans="1:3" x14ac:dyDescent="0.25">
      <c r="B11">
        <v>3</v>
      </c>
      <c r="C11" s="35"/>
    </row>
    <row r="12" spans="1:3" x14ac:dyDescent="0.25">
      <c r="B12">
        <v>4</v>
      </c>
      <c r="C12" s="35"/>
    </row>
    <row r="13" spans="1:3" x14ac:dyDescent="0.25">
      <c r="B13">
        <v>5</v>
      </c>
      <c r="C13" s="35"/>
    </row>
    <row r="14" spans="1:3" x14ac:dyDescent="0.25">
      <c r="B14">
        <v>6</v>
      </c>
      <c r="C14" s="35"/>
    </row>
    <row r="15" spans="1:3" x14ac:dyDescent="0.25">
      <c r="B15">
        <v>7</v>
      </c>
      <c r="C15" s="35"/>
    </row>
    <row r="16" spans="1:3" x14ac:dyDescent="0.25">
      <c r="B16">
        <v>8</v>
      </c>
      <c r="C16" s="35"/>
    </row>
    <row r="17" spans="2:3" x14ac:dyDescent="0.25">
      <c r="B17">
        <v>9</v>
      </c>
      <c r="C17" s="35"/>
    </row>
    <row r="18" spans="2:3" x14ac:dyDescent="0.25">
      <c r="C18" s="35"/>
    </row>
    <row r="19" spans="2:3" x14ac:dyDescent="0.25">
      <c r="C19" s="35"/>
    </row>
    <row r="20" spans="2:3" x14ac:dyDescent="0.25">
      <c r="C20" s="35"/>
    </row>
    <row r="21" spans="2:3" x14ac:dyDescent="0.25">
      <c r="C21" s="35"/>
    </row>
    <row r="22" spans="2:3" x14ac:dyDescent="0.25">
      <c r="C22" s="35"/>
    </row>
    <row r="23" spans="2:3" x14ac:dyDescent="0.25">
      <c r="C23" s="35"/>
    </row>
    <row r="24" spans="2:3" x14ac:dyDescent="0.25">
      <c r="C24" s="35"/>
    </row>
    <row r="25" spans="2:3" x14ac:dyDescent="0.25">
      <c r="C25" s="35"/>
    </row>
    <row r="26" spans="2:3" x14ac:dyDescent="0.25">
      <c r="C26" s="35"/>
    </row>
    <row r="27" spans="2:3" x14ac:dyDescent="0.25">
      <c r="C27" s="35"/>
    </row>
    <row r="28" spans="2:3" x14ac:dyDescent="0.25">
      <c r="C28" s="35"/>
    </row>
    <row r="29" spans="2:3" x14ac:dyDescent="0.25">
      <c r="C29" s="35"/>
    </row>
    <row r="30" spans="2:3" x14ac:dyDescent="0.25">
      <c r="C30" s="35"/>
    </row>
    <row r="31" spans="2:3" x14ac:dyDescent="0.25">
      <c r="C31" s="35"/>
    </row>
    <row r="32" spans="2:3" x14ac:dyDescent="0.25">
      <c r="C32" s="35"/>
    </row>
    <row r="33" spans="3:3" x14ac:dyDescent="0.25">
      <c r="C33" s="35"/>
    </row>
    <row r="34" spans="3:3" x14ac:dyDescent="0.25">
      <c r="C34" s="35"/>
    </row>
  </sheetData>
  <hyperlinks>
    <hyperlink ref="A1" location="TOC!A1" display="TOC"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Q33"/>
  <sheetViews>
    <sheetView workbookViewId="0">
      <selection activeCell="C3" sqref="C3"/>
    </sheetView>
  </sheetViews>
  <sheetFormatPr defaultRowHeight="15" x14ac:dyDescent="0.25"/>
  <sheetData>
    <row r="1" spans="1:17" x14ac:dyDescent="0.25">
      <c r="A1" s="1" t="s">
        <v>0</v>
      </c>
    </row>
    <row r="2" spans="1:17" x14ac:dyDescent="0.25">
      <c r="A2" s="14" t="s">
        <v>35</v>
      </c>
      <c r="B2" s="15" t="s">
        <v>322</v>
      </c>
      <c r="C2" t="s">
        <v>325</v>
      </c>
    </row>
    <row r="3" spans="1:17" x14ac:dyDescent="0.25">
      <c r="A3" s="14" t="s">
        <v>37</v>
      </c>
      <c r="B3" s="15" t="s">
        <v>321</v>
      </c>
      <c r="C3" t="s">
        <v>280</v>
      </c>
    </row>
    <row r="5" spans="1:17" x14ac:dyDescent="0.25">
      <c r="C5" s="13"/>
      <c r="D5" s="13"/>
      <c r="E5" s="16"/>
      <c r="F5" s="13"/>
      <c r="G5" s="21" t="s">
        <v>323</v>
      </c>
      <c r="H5" s="13"/>
      <c r="I5" s="13"/>
      <c r="J5" s="13"/>
      <c r="K5" s="13"/>
      <c r="L5" s="13"/>
      <c r="M5" s="13"/>
      <c r="N5" s="13"/>
      <c r="O5" s="13"/>
      <c r="P5" s="13"/>
      <c r="Q5" s="13"/>
    </row>
    <row r="6" spans="1:17" x14ac:dyDescent="0.25">
      <c r="D6" s="10"/>
      <c r="E6" s="10"/>
      <c r="F6" s="32" t="s">
        <v>319</v>
      </c>
      <c r="G6" t="s">
        <v>109</v>
      </c>
      <c r="H6" t="s">
        <v>249</v>
      </c>
      <c r="I6" t="s">
        <v>110</v>
      </c>
      <c r="J6" t="s">
        <v>111</v>
      </c>
      <c r="K6" t="s">
        <v>112</v>
      </c>
      <c r="L6" t="s">
        <v>113</v>
      </c>
      <c r="M6" t="s">
        <v>114</v>
      </c>
      <c r="N6" t="s">
        <v>115</v>
      </c>
      <c r="O6" t="s">
        <v>116</v>
      </c>
      <c r="P6" t="s">
        <v>117</v>
      </c>
      <c r="Q6" t="s">
        <v>118</v>
      </c>
    </row>
    <row r="7" spans="1:17" x14ac:dyDescent="0.25">
      <c r="D7" s="10"/>
      <c r="E7" s="10"/>
      <c r="F7" s="32" t="s">
        <v>247</v>
      </c>
      <c r="G7" t="s">
        <v>248</v>
      </c>
      <c r="H7" t="s">
        <v>250</v>
      </c>
      <c r="I7" t="s">
        <v>251</v>
      </c>
      <c r="J7" t="s">
        <v>252</v>
      </c>
      <c r="K7" t="s">
        <v>253</v>
      </c>
      <c r="L7" t="s">
        <v>254</v>
      </c>
      <c r="M7" t="s">
        <v>255</v>
      </c>
      <c r="N7" t="s">
        <v>256</v>
      </c>
      <c r="O7" t="s">
        <v>257</v>
      </c>
      <c r="P7" t="s">
        <v>258</v>
      </c>
      <c r="Q7" t="s">
        <v>259</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108</v>
      </c>
      <c r="D9" s="32" t="s">
        <v>41</v>
      </c>
      <c r="E9" s="10"/>
      <c r="F9" s="10"/>
      <c r="H9" s="10"/>
    </row>
    <row r="10" spans="1:17" x14ac:dyDescent="0.25">
      <c r="C10" t="s">
        <v>119</v>
      </c>
      <c r="D10" s="32" t="s">
        <v>324</v>
      </c>
      <c r="E10" s="48">
        <v>18</v>
      </c>
      <c r="F10" s="32" t="s">
        <v>260</v>
      </c>
      <c r="G10" s="29"/>
      <c r="H10" s="29"/>
      <c r="I10" s="29"/>
      <c r="J10" s="29"/>
      <c r="K10" s="29"/>
      <c r="L10" s="29"/>
      <c r="M10" s="29"/>
      <c r="N10" s="29"/>
      <c r="O10" s="29"/>
      <c r="P10" s="29"/>
      <c r="Q10" s="29"/>
    </row>
    <row r="11" spans="1:17" x14ac:dyDescent="0.25">
      <c r="C11" t="s">
        <v>120</v>
      </c>
      <c r="D11" s="32" t="s">
        <v>324</v>
      </c>
      <c r="E11" s="48">
        <v>22</v>
      </c>
      <c r="F11" s="32" t="s">
        <v>266</v>
      </c>
      <c r="G11" s="29"/>
      <c r="H11" s="29"/>
      <c r="I11" s="29"/>
      <c r="J11" s="29"/>
      <c r="K11" s="29"/>
      <c r="L11" s="29"/>
      <c r="M11" s="29"/>
      <c r="N11" s="29"/>
      <c r="O11" s="29"/>
      <c r="P11" s="29"/>
      <c r="Q11" s="29"/>
    </row>
    <row r="12" spans="1:17" x14ac:dyDescent="0.25">
      <c r="C12" t="s">
        <v>121</v>
      </c>
      <c r="D12" s="32" t="s">
        <v>324</v>
      </c>
      <c r="E12" s="48">
        <v>27</v>
      </c>
      <c r="F12" s="10" t="s">
        <v>261</v>
      </c>
      <c r="G12" s="29"/>
      <c r="H12" s="29"/>
      <c r="I12" s="29"/>
      <c r="J12" s="29"/>
      <c r="K12" s="29"/>
      <c r="L12" s="29"/>
      <c r="M12" s="29"/>
      <c r="N12" s="29"/>
      <c r="O12" s="29"/>
      <c r="P12" s="29"/>
      <c r="Q12" s="29"/>
    </row>
    <row r="13" spans="1:17" x14ac:dyDescent="0.25">
      <c r="C13" t="s">
        <v>122</v>
      </c>
      <c r="D13" s="32" t="s">
        <v>324</v>
      </c>
      <c r="E13" s="48">
        <v>32</v>
      </c>
      <c r="F13" s="10" t="s">
        <v>262</v>
      </c>
      <c r="G13" s="29"/>
      <c r="H13" s="29"/>
      <c r="I13" s="29"/>
      <c r="J13" s="29"/>
      <c r="K13" s="29"/>
      <c r="L13" s="29"/>
      <c r="M13" s="29"/>
      <c r="N13" s="29"/>
      <c r="O13" s="29"/>
      <c r="P13" s="29"/>
      <c r="Q13" s="29"/>
    </row>
    <row r="14" spans="1:17" x14ac:dyDescent="0.25">
      <c r="C14" t="s">
        <v>123</v>
      </c>
      <c r="D14" s="32" t="s">
        <v>324</v>
      </c>
      <c r="E14" s="48">
        <v>37</v>
      </c>
      <c r="F14" s="10" t="s">
        <v>263</v>
      </c>
      <c r="G14" s="29"/>
      <c r="H14" s="29"/>
      <c r="I14" s="29"/>
      <c r="J14" s="29"/>
      <c r="K14" s="29"/>
      <c r="L14" s="29"/>
      <c r="M14" s="29"/>
      <c r="N14" s="29"/>
      <c r="O14" s="29"/>
      <c r="P14" s="29"/>
      <c r="Q14" s="29"/>
    </row>
    <row r="15" spans="1:17" x14ac:dyDescent="0.25">
      <c r="C15" t="s">
        <v>124</v>
      </c>
      <c r="D15" s="32" t="s">
        <v>324</v>
      </c>
      <c r="E15" s="48">
        <v>42</v>
      </c>
      <c r="F15" s="10" t="s">
        <v>264</v>
      </c>
      <c r="G15" s="29"/>
      <c r="H15" s="29"/>
      <c r="I15" s="29"/>
      <c r="J15" s="29"/>
      <c r="K15" s="29"/>
      <c r="L15" s="29"/>
      <c r="M15" s="29"/>
      <c r="N15" s="29"/>
      <c r="O15" s="29"/>
      <c r="P15" s="29"/>
      <c r="Q15" s="29"/>
    </row>
    <row r="16" spans="1:17" x14ac:dyDescent="0.25">
      <c r="C16" t="s">
        <v>125</v>
      </c>
      <c r="D16" s="32" t="s">
        <v>324</v>
      </c>
      <c r="E16" s="48">
        <v>47</v>
      </c>
      <c r="F16" s="10" t="s">
        <v>265</v>
      </c>
      <c r="G16" s="29"/>
      <c r="H16" s="29"/>
      <c r="I16" s="29"/>
      <c r="J16" s="29"/>
      <c r="K16" s="29"/>
      <c r="L16" s="29"/>
      <c r="M16" s="29"/>
      <c r="N16" s="29"/>
      <c r="O16" s="29"/>
      <c r="P16" s="29"/>
      <c r="Q16" s="29"/>
    </row>
    <row r="17" spans="3:17" x14ac:dyDescent="0.25">
      <c r="C17" t="s">
        <v>126</v>
      </c>
      <c r="D17" s="32" t="s">
        <v>324</v>
      </c>
      <c r="E17" s="48">
        <v>52</v>
      </c>
      <c r="F17" s="10" t="s">
        <v>45</v>
      </c>
      <c r="G17" s="29"/>
      <c r="H17" s="29"/>
      <c r="I17" s="29"/>
      <c r="J17" s="29"/>
      <c r="K17" s="29"/>
      <c r="L17" s="29"/>
      <c r="M17" s="29"/>
      <c r="N17" s="29"/>
      <c r="O17" s="29"/>
      <c r="P17" s="29"/>
      <c r="Q17" s="29"/>
    </row>
    <row r="18" spans="3:17" x14ac:dyDescent="0.25">
      <c r="C18" t="s">
        <v>127</v>
      </c>
      <c r="D18" s="32" t="s">
        <v>324</v>
      </c>
      <c r="E18" s="48">
        <v>57</v>
      </c>
      <c r="F18" s="10" t="s">
        <v>46</v>
      </c>
      <c r="G18" s="29"/>
      <c r="H18" s="29"/>
      <c r="I18" s="29"/>
      <c r="J18" s="29"/>
      <c r="K18" s="29"/>
      <c r="L18" s="29"/>
      <c r="M18" s="29"/>
      <c r="N18" s="29"/>
      <c r="O18" s="29"/>
      <c r="P18" s="29"/>
      <c r="Q18" s="29"/>
    </row>
    <row r="19" spans="3:17" x14ac:dyDescent="0.25">
      <c r="C19" t="s">
        <v>128</v>
      </c>
      <c r="D19" s="32" t="s">
        <v>324</v>
      </c>
      <c r="E19" s="48">
        <v>62</v>
      </c>
      <c r="F19" s="10" t="s">
        <v>47</v>
      </c>
      <c r="G19" s="29"/>
      <c r="H19" s="29"/>
      <c r="I19" s="29"/>
      <c r="J19" s="29"/>
      <c r="K19" s="29"/>
      <c r="L19" s="29"/>
      <c r="M19" s="29"/>
      <c r="N19" s="29"/>
      <c r="O19" s="29"/>
      <c r="P19" s="29"/>
      <c r="Q19" s="29"/>
    </row>
    <row r="20" spans="3:17" x14ac:dyDescent="0.25">
      <c r="C20" t="s">
        <v>129</v>
      </c>
      <c r="D20" s="32" t="s">
        <v>324</v>
      </c>
      <c r="E20" s="48">
        <v>67</v>
      </c>
      <c r="F20" s="32" t="s">
        <v>48</v>
      </c>
      <c r="G20" s="29"/>
      <c r="H20" s="29"/>
      <c r="I20" s="29"/>
      <c r="J20" s="29"/>
      <c r="K20" s="29"/>
      <c r="L20" s="29"/>
      <c r="M20" s="29"/>
      <c r="N20" s="29"/>
      <c r="O20" s="29"/>
      <c r="P20" s="29"/>
      <c r="Q20" s="41"/>
    </row>
    <row r="21" spans="3:17" x14ac:dyDescent="0.25">
      <c r="C21" s="35"/>
    </row>
    <row r="22" spans="3:17" x14ac:dyDescent="0.25">
      <c r="C22" s="35"/>
    </row>
    <row r="23" spans="3:17" x14ac:dyDescent="0.25">
      <c r="C23" s="35"/>
    </row>
    <row r="24" spans="3:17" x14ac:dyDescent="0.25">
      <c r="C24" s="35"/>
    </row>
    <row r="25" spans="3:17" x14ac:dyDescent="0.25">
      <c r="C25" s="35"/>
    </row>
    <row r="26" spans="3:17" x14ac:dyDescent="0.25">
      <c r="C26" s="35"/>
    </row>
    <row r="27" spans="3:17" x14ac:dyDescent="0.25">
      <c r="C27" s="35"/>
    </row>
    <row r="28" spans="3:17" x14ac:dyDescent="0.25">
      <c r="C28" s="35"/>
    </row>
    <row r="29" spans="3:17" x14ac:dyDescent="0.25">
      <c r="C29" s="35"/>
    </row>
    <row r="30" spans="3:17" x14ac:dyDescent="0.25">
      <c r="C30" s="35"/>
    </row>
    <row r="31" spans="3:17" x14ac:dyDescent="0.25">
      <c r="C31" s="35"/>
    </row>
    <row r="32" spans="3:17" x14ac:dyDescent="0.25">
      <c r="C32" s="35"/>
    </row>
    <row r="33" spans="3:3" x14ac:dyDescent="0.25">
      <c r="C33" s="35"/>
    </row>
  </sheetData>
  <hyperlinks>
    <hyperlink ref="A1" location="TOC!A1" display="TOC"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31"/>
  <sheetViews>
    <sheetView workbookViewId="0">
      <selection activeCell="B6" activeCellId="1" sqref="J6:J30 B6:B30"/>
    </sheetView>
  </sheetViews>
  <sheetFormatPr defaultRowHeight="15" x14ac:dyDescent="0.25"/>
  <cols>
    <col min="3" max="8" width="12.5703125" customWidth="1"/>
    <col min="15" max="15" width="12.85546875" customWidth="1"/>
  </cols>
  <sheetData>
    <row r="1" spans="1:19" x14ac:dyDescent="0.25">
      <c r="A1" s="1" t="s">
        <v>0</v>
      </c>
    </row>
    <row r="3" spans="1:19" x14ac:dyDescent="0.25">
      <c r="B3" s="109" t="s">
        <v>395</v>
      </c>
      <c r="C3" s="110" t="s">
        <v>396</v>
      </c>
      <c r="D3" s="110"/>
      <c r="E3" s="110"/>
      <c r="F3" s="110" t="s">
        <v>397</v>
      </c>
      <c r="G3" s="110"/>
      <c r="H3" s="110"/>
    </row>
    <row r="4" spans="1:19" x14ac:dyDescent="0.25">
      <c r="B4" s="109"/>
      <c r="C4" s="80" t="s">
        <v>398</v>
      </c>
      <c r="D4" s="80" t="s">
        <v>399</v>
      </c>
      <c r="E4" s="81" t="s">
        <v>400</v>
      </c>
      <c r="F4" s="82" t="s">
        <v>398</v>
      </c>
      <c r="G4" s="80" t="s">
        <v>399</v>
      </c>
      <c r="H4" s="83" t="s">
        <v>400</v>
      </c>
    </row>
    <row r="5" spans="1:19" x14ac:dyDescent="0.25">
      <c r="B5" s="84" t="s">
        <v>315</v>
      </c>
      <c r="C5" s="85" t="s">
        <v>401</v>
      </c>
      <c r="D5" s="85" t="s">
        <v>402</v>
      </c>
      <c r="E5" s="85" t="s">
        <v>403</v>
      </c>
      <c r="F5" s="85" t="s">
        <v>404</v>
      </c>
      <c r="G5" s="85" t="s">
        <v>405</v>
      </c>
      <c r="H5" s="85" t="s">
        <v>406</v>
      </c>
      <c r="I5" s="35"/>
      <c r="J5" s="36"/>
      <c r="K5" s="36"/>
      <c r="L5" s="37"/>
      <c r="M5" s="38"/>
      <c r="O5" s="70" t="s">
        <v>378</v>
      </c>
      <c r="P5" s="76" t="s">
        <v>379</v>
      </c>
      <c r="Q5" s="76" t="s">
        <v>380</v>
      </c>
      <c r="R5" s="76" t="s">
        <v>381</v>
      </c>
      <c r="S5" s="76" t="s">
        <v>382</v>
      </c>
    </row>
    <row r="6" spans="1:19" x14ac:dyDescent="0.25">
      <c r="B6" s="86">
        <v>41</v>
      </c>
      <c r="C6" s="87">
        <v>0.01</v>
      </c>
      <c r="D6" s="87">
        <v>0</v>
      </c>
      <c r="E6" s="87">
        <v>0</v>
      </c>
      <c r="F6" s="87">
        <v>0.1</v>
      </c>
      <c r="G6" s="87">
        <v>0</v>
      </c>
      <c r="H6" s="87">
        <v>0</v>
      </c>
      <c r="I6" s="35"/>
      <c r="J6" s="36">
        <f>C6*$Q$13+D6*$Q$14+E6*$Q$15+F6*$Q$17+G6*$Q$18+$Q$19*H6</f>
        <v>1.9941235598855645E-3</v>
      </c>
      <c r="K6" s="36"/>
      <c r="L6" s="37"/>
      <c r="M6" s="38"/>
      <c r="O6" s="70" t="s">
        <v>383</v>
      </c>
      <c r="P6" s="76">
        <v>0</v>
      </c>
      <c r="Q6" s="76">
        <v>0</v>
      </c>
      <c r="R6" s="76">
        <v>0</v>
      </c>
      <c r="S6" s="76">
        <v>2015</v>
      </c>
    </row>
    <row r="7" spans="1:19" x14ac:dyDescent="0.25">
      <c r="B7" s="88">
        <v>42</v>
      </c>
      <c r="C7" s="89">
        <v>0.01</v>
      </c>
      <c r="D7" s="89">
        <v>0</v>
      </c>
      <c r="E7" s="89">
        <v>0</v>
      </c>
      <c r="F7" s="89">
        <v>0.1</v>
      </c>
      <c r="G7" s="89">
        <v>0</v>
      </c>
      <c r="H7" s="89">
        <v>0</v>
      </c>
      <c r="I7" s="35"/>
      <c r="J7" s="36">
        <f t="shared" ref="J7:J30" si="0">C7*$Q$13+D7*$Q$14+E7*$Q$15+F7*$Q$17+G7*$Q$18+$Q$19*H7</f>
        <v>1.9941235598855645E-3</v>
      </c>
      <c r="K7" s="36"/>
      <c r="L7" s="37"/>
      <c r="M7" s="38"/>
      <c r="O7" s="70" t="s">
        <v>384</v>
      </c>
      <c r="P7" s="76">
        <v>7</v>
      </c>
      <c r="Q7" s="76">
        <v>5</v>
      </c>
      <c r="R7" s="76">
        <v>0</v>
      </c>
      <c r="S7" s="76">
        <v>2015</v>
      </c>
    </row>
    <row r="8" spans="1:19" x14ac:dyDescent="0.25">
      <c r="B8" s="88">
        <v>43</v>
      </c>
      <c r="C8" s="89">
        <v>0.01</v>
      </c>
      <c r="D8" s="89">
        <v>0</v>
      </c>
      <c r="E8" s="89">
        <v>0</v>
      </c>
      <c r="F8" s="89">
        <v>0.1</v>
      </c>
      <c r="G8" s="89">
        <v>0</v>
      </c>
      <c r="H8" s="89">
        <v>0</v>
      </c>
      <c r="I8" s="35"/>
      <c r="J8" s="36">
        <f t="shared" si="0"/>
        <v>1.9941235598855645E-3</v>
      </c>
      <c r="K8" s="36"/>
      <c r="L8" s="37"/>
      <c r="M8" s="38"/>
      <c r="O8" s="70" t="s">
        <v>385</v>
      </c>
      <c r="P8" s="76">
        <v>22</v>
      </c>
      <c r="Q8" s="76">
        <v>777</v>
      </c>
      <c r="R8" s="76">
        <v>0</v>
      </c>
      <c r="S8" s="76">
        <v>2015</v>
      </c>
    </row>
    <row r="9" spans="1:19" x14ac:dyDescent="0.25">
      <c r="B9" s="88">
        <v>44</v>
      </c>
      <c r="C9" s="89">
        <v>0.01</v>
      </c>
      <c r="D9" s="89">
        <v>0</v>
      </c>
      <c r="E9" s="89">
        <v>0</v>
      </c>
      <c r="F9" s="89">
        <v>0.1</v>
      </c>
      <c r="G9" s="89">
        <v>0</v>
      </c>
      <c r="H9" s="89">
        <v>0</v>
      </c>
      <c r="I9" s="35"/>
      <c r="J9" s="36">
        <f t="shared" si="0"/>
        <v>1.9941235598855645E-3</v>
      </c>
      <c r="K9" s="36"/>
      <c r="L9" s="37"/>
      <c r="M9" s="38"/>
      <c r="O9" s="70" t="s">
        <v>386</v>
      </c>
      <c r="P9" s="76">
        <v>52</v>
      </c>
      <c r="Q9" s="76">
        <v>247</v>
      </c>
      <c r="R9" s="76">
        <v>0</v>
      </c>
      <c r="S9" s="76">
        <v>2015</v>
      </c>
    </row>
    <row r="10" spans="1:19" x14ac:dyDescent="0.25">
      <c r="B10" s="88">
        <v>45</v>
      </c>
      <c r="C10" s="89">
        <v>0.01</v>
      </c>
      <c r="D10" s="89">
        <v>0</v>
      </c>
      <c r="E10" s="89">
        <v>0</v>
      </c>
      <c r="F10" s="89">
        <v>0.1</v>
      </c>
      <c r="G10" s="89">
        <v>0</v>
      </c>
      <c r="H10" s="89">
        <v>0</v>
      </c>
      <c r="I10" s="35"/>
      <c r="J10" s="36">
        <f t="shared" si="0"/>
        <v>1.9941235598855645E-3</v>
      </c>
      <c r="K10" s="36"/>
      <c r="L10" s="37"/>
      <c r="M10" s="38"/>
      <c r="O10" s="70" t="s">
        <v>387</v>
      </c>
      <c r="P10" s="76">
        <v>2689</v>
      </c>
      <c r="Q10" s="76">
        <v>7370</v>
      </c>
      <c r="R10" s="76">
        <v>100</v>
      </c>
      <c r="S10" s="76">
        <v>2015</v>
      </c>
    </row>
    <row r="11" spans="1:19" x14ac:dyDescent="0.25">
      <c r="B11" s="88">
        <v>46</v>
      </c>
      <c r="C11" s="89">
        <v>0.01</v>
      </c>
      <c r="D11" s="89">
        <v>0</v>
      </c>
      <c r="E11" s="89">
        <v>0</v>
      </c>
      <c r="F11" s="89">
        <v>7.0000000000000007E-2</v>
      </c>
      <c r="G11" s="89">
        <v>0</v>
      </c>
      <c r="H11" s="89">
        <v>0</v>
      </c>
      <c r="I11" s="35"/>
      <c r="J11" s="36">
        <f t="shared" si="0"/>
        <v>1.4095724116600945E-3</v>
      </c>
      <c r="K11" s="36"/>
      <c r="L11" s="37"/>
      <c r="M11" s="38"/>
      <c r="O11" s="70" t="s">
        <v>388</v>
      </c>
      <c r="P11" s="76">
        <v>389</v>
      </c>
      <c r="Q11" s="76">
        <v>1375</v>
      </c>
      <c r="R11" s="76">
        <v>17</v>
      </c>
      <c r="S11" s="76">
        <v>2015</v>
      </c>
    </row>
    <row r="12" spans="1:19" x14ac:dyDescent="0.25">
      <c r="B12" s="88">
        <v>47</v>
      </c>
      <c r="C12" s="89">
        <v>0.01</v>
      </c>
      <c r="D12" s="89">
        <v>0</v>
      </c>
      <c r="E12" s="89">
        <v>0</v>
      </c>
      <c r="F12" s="89">
        <v>7.0000000000000007E-2</v>
      </c>
      <c r="G12" s="89">
        <v>0</v>
      </c>
      <c r="H12" s="89">
        <v>0</v>
      </c>
      <c r="I12" s="35"/>
      <c r="J12" s="36">
        <f t="shared" si="0"/>
        <v>1.4095724116600945E-3</v>
      </c>
      <c r="K12" s="36"/>
      <c r="L12" s="37"/>
      <c r="M12" s="38"/>
      <c r="P12" t="s">
        <v>413</v>
      </c>
      <c r="Q12" t="s">
        <v>414</v>
      </c>
    </row>
    <row r="13" spans="1:19" x14ac:dyDescent="0.25">
      <c r="B13" s="88">
        <v>48</v>
      </c>
      <c r="C13" s="89">
        <v>0.02</v>
      </c>
      <c r="D13" s="89">
        <v>0</v>
      </c>
      <c r="E13" s="89">
        <v>0</v>
      </c>
      <c r="F13" s="89">
        <v>7.0000000000000007E-2</v>
      </c>
      <c r="G13" s="89">
        <v>0</v>
      </c>
      <c r="H13" s="89">
        <v>0</v>
      </c>
      <c r="I13" s="35"/>
      <c r="J13" s="36">
        <f t="shared" si="0"/>
        <v>1.4551921441274263E-3</v>
      </c>
      <c r="K13" s="36"/>
      <c r="L13" s="37"/>
      <c r="M13" s="38"/>
      <c r="O13" s="70" t="s">
        <v>407</v>
      </c>
      <c r="P13">
        <f>SUM(P7,P9)</f>
        <v>59</v>
      </c>
      <c r="Q13">
        <f>P13/$P$20</f>
        <v>4.561973246733163E-3</v>
      </c>
    </row>
    <row r="14" spans="1:19" x14ac:dyDescent="0.25">
      <c r="B14" s="88">
        <v>49</v>
      </c>
      <c r="C14" s="89">
        <v>0.02</v>
      </c>
      <c r="D14" s="89">
        <v>0</v>
      </c>
      <c r="E14" s="89">
        <v>0</v>
      </c>
      <c r="F14" s="89">
        <v>7.0000000000000007E-2</v>
      </c>
      <c r="G14" s="89">
        <v>0</v>
      </c>
      <c r="H14" s="89">
        <v>0</v>
      </c>
      <c r="I14" s="35"/>
      <c r="J14" s="36">
        <f t="shared" si="0"/>
        <v>1.4551921441274263E-3</v>
      </c>
      <c r="K14" s="36"/>
      <c r="L14" s="37"/>
      <c r="M14" s="38"/>
      <c r="O14" s="70" t="s">
        <v>408</v>
      </c>
      <c r="P14">
        <f>SUM(P8,P10)</f>
        <v>2711</v>
      </c>
      <c r="Q14">
        <f t="shared" ref="Q14:Q21" si="1">P14/$P$20</f>
        <v>0.20961880460836618</v>
      </c>
    </row>
    <row r="15" spans="1:19" x14ac:dyDescent="0.25">
      <c r="B15" s="88">
        <v>50</v>
      </c>
      <c r="C15" s="89">
        <v>0.03</v>
      </c>
      <c r="D15" s="89">
        <v>0.03</v>
      </c>
      <c r="E15" s="89">
        <v>0.03</v>
      </c>
      <c r="F15" s="89">
        <v>0.12</v>
      </c>
      <c r="G15" s="89">
        <v>7.0000000000000007E-2</v>
      </c>
      <c r="H15" s="89">
        <v>0.08</v>
      </c>
      <c r="I15" s="35"/>
      <c r="J15" s="36">
        <f t="shared" si="0"/>
        <v>6.2267068738885024E-2</v>
      </c>
      <c r="K15" s="36"/>
      <c r="L15" s="37"/>
      <c r="M15" s="38"/>
      <c r="O15" s="70" t="s">
        <v>409</v>
      </c>
      <c r="P15" s="76">
        <v>389</v>
      </c>
      <c r="Q15">
        <f t="shared" si="1"/>
        <v>3.0078094796257636E-2</v>
      </c>
    </row>
    <row r="16" spans="1:19" x14ac:dyDescent="0.25">
      <c r="B16" s="88">
        <v>51</v>
      </c>
      <c r="C16" s="89">
        <v>0.04</v>
      </c>
      <c r="D16" s="89">
        <v>0.03</v>
      </c>
      <c r="E16" s="89">
        <v>0.03</v>
      </c>
      <c r="F16" s="89">
        <v>0.12</v>
      </c>
      <c r="G16" s="89">
        <v>0.06</v>
      </c>
      <c r="H16" s="89">
        <v>0.1</v>
      </c>
      <c r="I16" s="35"/>
      <c r="J16" s="36">
        <f t="shared" si="0"/>
        <v>5.8139642774298304E-2</v>
      </c>
      <c r="K16" s="36"/>
      <c r="L16" s="37"/>
      <c r="M16" s="38"/>
      <c r="Q16">
        <f t="shared" si="1"/>
        <v>0</v>
      </c>
    </row>
    <row r="17" spans="2:17" x14ac:dyDescent="0.25">
      <c r="B17" s="88">
        <v>52</v>
      </c>
      <c r="C17" s="89">
        <v>0.05</v>
      </c>
      <c r="D17" s="89">
        <v>0.03</v>
      </c>
      <c r="E17" s="89">
        <v>0.04</v>
      </c>
      <c r="F17" s="89">
        <v>0.12</v>
      </c>
      <c r="G17" s="89">
        <v>0.06</v>
      </c>
      <c r="H17" s="89">
        <v>0.1</v>
      </c>
      <c r="I17" s="35"/>
      <c r="J17" s="36">
        <f t="shared" si="0"/>
        <v>5.8486043454728215E-2</v>
      </c>
      <c r="K17" s="36"/>
      <c r="L17" s="37"/>
      <c r="M17" s="38"/>
      <c r="O17" s="70" t="s">
        <v>410</v>
      </c>
      <c r="P17">
        <f>Q7+Q9</f>
        <v>252</v>
      </c>
      <c r="Q17">
        <f t="shared" si="1"/>
        <v>1.9485038274182326E-2</v>
      </c>
    </row>
    <row r="18" spans="2:17" x14ac:dyDescent="0.25">
      <c r="B18" s="88">
        <v>53</v>
      </c>
      <c r="C18" s="89">
        <v>0.1</v>
      </c>
      <c r="D18" s="89">
        <v>0.03</v>
      </c>
      <c r="E18" s="89">
        <v>0.05</v>
      </c>
      <c r="F18" s="89">
        <v>0.15</v>
      </c>
      <c r="G18" s="89">
        <v>0.06</v>
      </c>
      <c r="H18" s="89">
        <v>0.15</v>
      </c>
      <c r="I18" s="35"/>
      <c r="J18" s="36">
        <f t="shared" si="0"/>
        <v>6.4915332869403847E-2</v>
      </c>
      <c r="K18" s="36"/>
      <c r="L18" s="37"/>
      <c r="M18" s="38"/>
      <c r="O18" s="70" t="s">
        <v>411</v>
      </c>
      <c r="P18">
        <f>Q8+Q10</f>
        <v>8147</v>
      </c>
      <c r="Q18">
        <f t="shared" si="1"/>
        <v>0.62993891595144202</v>
      </c>
    </row>
    <row r="19" spans="2:17" x14ac:dyDescent="0.25">
      <c r="B19" s="88">
        <v>54</v>
      </c>
      <c r="C19" s="89">
        <v>0.15</v>
      </c>
      <c r="D19" s="89">
        <v>7.0000000000000007E-2</v>
      </c>
      <c r="E19" s="89">
        <v>0.05</v>
      </c>
      <c r="F19" s="89">
        <v>0.2</v>
      </c>
      <c r="G19" s="89">
        <v>0.1</v>
      </c>
      <c r="H19" s="89">
        <v>0.15</v>
      </c>
      <c r="I19" s="35"/>
      <c r="J19" s="36">
        <f t="shared" si="0"/>
        <v>9.9699992267841958E-2</v>
      </c>
      <c r="K19" s="36"/>
      <c r="L19" s="37"/>
      <c r="M19" s="38"/>
      <c r="O19" s="70" t="s">
        <v>412</v>
      </c>
      <c r="P19">
        <f>Q11</f>
        <v>1375</v>
      </c>
      <c r="Q19">
        <f t="shared" si="1"/>
        <v>0.10631717312301864</v>
      </c>
    </row>
    <row r="20" spans="2:17" x14ac:dyDescent="0.25">
      <c r="B20" s="88">
        <v>55</v>
      </c>
      <c r="C20" s="89">
        <v>0.2</v>
      </c>
      <c r="D20" s="89">
        <v>0.12</v>
      </c>
      <c r="E20" s="89">
        <v>0.1</v>
      </c>
      <c r="F20" s="89">
        <v>0.2</v>
      </c>
      <c r="G20" s="89">
        <v>0.18</v>
      </c>
      <c r="H20" s="89">
        <v>0.18</v>
      </c>
      <c r="I20" s="35"/>
      <c r="J20" s="36">
        <f t="shared" si="0"/>
        <v>0.16549756437021573</v>
      </c>
      <c r="K20" s="36"/>
      <c r="L20" s="37"/>
      <c r="M20" s="38"/>
      <c r="O20" s="70" t="s">
        <v>389</v>
      </c>
      <c r="P20">
        <f>SUM(P13:P19)</f>
        <v>12933</v>
      </c>
      <c r="Q20">
        <f t="shared" si="1"/>
        <v>1</v>
      </c>
    </row>
    <row r="21" spans="2:17" x14ac:dyDescent="0.25">
      <c r="B21" s="88">
        <v>56</v>
      </c>
      <c r="C21" s="89">
        <v>0.2</v>
      </c>
      <c r="D21" s="89">
        <v>0.14000000000000001</v>
      </c>
      <c r="E21" s="89">
        <v>0.12</v>
      </c>
      <c r="F21" s="89">
        <v>0.25</v>
      </c>
      <c r="G21" s="89">
        <v>0.18</v>
      </c>
      <c r="H21" s="89">
        <v>0.18</v>
      </c>
      <c r="I21" s="35"/>
      <c r="J21" s="36">
        <f t="shared" si="0"/>
        <v>0.17126575427201732</v>
      </c>
      <c r="K21" s="36"/>
      <c r="L21" s="37"/>
      <c r="M21" s="38"/>
      <c r="Q21">
        <f t="shared" si="1"/>
        <v>0</v>
      </c>
    </row>
    <row r="22" spans="2:17" x14ac:dyDescent="0.25">
      <c r="B22" s="88">
        <v>57</v>
      </c>
      <c r="C22" s="89">
        <v>0.2</v>
      </c>
      <c r="D22" s="89">
        <v>0.16</v>
      </c>
      <c r="E22" s="89">
        <v>0.15</v>
      </c>
      <c r="F22" s="89">
        <v>0.25</v>
      </c>
      <c r="G22" s="89">
        <v>0.2</v>
      </c>
      <c r="H22" s="89">
        <v>0.2</v>
      </c>
      <c r="I22" s="35"/>
      <c r="J22" s="36">
        <f t="shared" si="0"/>
        <v>0.1910855949895616</v>
      </c>
      <c r="K22" s="36"/>
      <c r="L22" s="37"/>
      <c r="M22" s="38"/>
    </row>
    <row r="23" spans="2:17" x14ac:dyDescent="0.25">
      <c r="B23" s="88">
        <v>58</v>
      </c>
      <c r="C23" s="89">
        <v>0.2</v>
      </c>
      <c r="D23" s="89">
        <v>0.2</v>
      </c>
      <c r="E23" s="89">
        <v>0.18</v>
      </c>
      <c r="F23" s="89">
        <v>0.25</v>
      </c>
      <c r="G23" s="89">
        <v>0.22</v>
      </c>
      <c r="H23" s="89">
        <v>0.22</v>
      </c>
      <c r="I23" s="35"/>
      <c r="J23" s="36">
        <f t="shared" si="0"/>
        <v>0.21509781179927318</v>
      </c>
      <c r="K23" s="36"/>
      <c r="L23" s="37"/>
      <c r="M23" s="38"/>
    </row>
    <row r="24" spans="2:17" x14ac:dyDescent="0.25">
      <c r="B24" s="88">
        <v>59</v>
      </c>
      <c r="C24" s="89">
        <v>0.2</v>
      </c>
      <c r="D24" s="89">
        <v>0.25</v>
      </c>
      <c r="E24" s="89">
        <v>0.2</v>
      </c>
      <c r="F24" s="89">
        <v>0.25</v>
      </c>
      <c r="G24" s="89">
        <v>0.25</v>
      </c>
      <c r="H24" s="89">
        <v>0.25</v>
      </c>
      <c r="I24" s="35"/>
      <c r="J24" s="36">
        <f t="shared" si="0"/>
        <v>0.24826799659785043</v>
      </c>
      <c r="K24" s="36"/>
      <c r="L24" s="37"/>
      <c r="M24" s="38"/>
    </row>
    <row r="25" spans="2:17" x14ac:dyDescent="0.25">
      <c r="B25" s="88">
        <v>60</v>
      </c>
      <c r="C25" s="89">
        <v>0.2</v>
      </c>
      <c r="D25" s="89">
        <v>0.25</v>
      </c>
      <c r="E25" s="89">
        <v>0.25</v>
      </c>
      <c r="F25" s="89">
        <v>0.25</v>
      </c>
      <c r="G25" s="89">
        <v>0.25</v>
      </c>
      <c r="H25" s="89">
        <v>0.25</v>
      </c>
      <c r="I25" s="35"/>
      <c r="J25" s="36">
        <f t="shared" si="0"/>
        <v>0.24977190133766336</v>
      </c>
      <c r="K25" s="36"/>
      <c r="L25" s="37"/>
      <c r="M25" s="38"/>
    </row>
    <row r="26" spans="2:17" x14ac:dyDescent="0.25">
      <c r="B26" s="88">
        <v>61</v>
      </c>
      <c r="C26" s="89">
        <v>0.2</v>
      </c>
      <c r="D26" s="89">
        <v>0.3</v>
      </c>
      <c r="E26" s="89">
        <v>0.3</v>
      </c>
      <c r="F26" s="89">
        <v>0.25</v>
      </c>
      <c r="G26" s="89">
        <v>0.25</v>
      </c>
      <c r="H26" s="89">
        <v>0.25</v>
      </c>
      <c r="I26" s="35"/>
      <c r="J26" s="36">
        <f t="shared" si="0"/>
        <v>0.26175674630789453</v>
      </c>
      <c r="K26" s="36"/>
      <c r="L26" s="37"/>
      <c r="M26" s="38"/>
    </row>
    <row r="27" spans="2:17" x14ac:dyDescent="0.25">
      <c r="B27" s="88">
        <v>62</v>
      </c>
      <c r="C27" s="89">
        <v>0.25</v>
      </c>
      <c r="D27" s="89">
        <v>0.35</v>
      </c>
      <c r="E27" s="89">
        <v>0.3</v>
      </c>
      <c r="F27" s="89">
        <v>0.25</v>
      </c>
      <c r="G27" s="89">
        <v>0.25</v>
      </c>
      <c r="H27" s="89">
        <v>0.25</v>
      </c>
      <c r="I27" s="35"/>
      <c r="J27" s="36">
        <f t="shared" si="0"/>
        <v>0.27246578520064951</v>
      </c>
      <c r="K27" s="36"/>
      <c r="L27" s="37"/>
      <c r="M27" s="38"/>
    </row>
    <row r="28" spans="2:17" x14ac:dyDescent="0.25">
      <c r="B28" s="88">
        <v>63</v>
      </c>
      <c r="C28" s="89">
        <v>0.25</v>
      </c>
      <c r="D28" s="89">
        <v>0.4</v>
      </c>
      <c r="E28" s="89">
        <v>0.35</v>
      </c>
      <c r="F28" s="89">
        <v>0.3</v>
      </c>
      <c r="G28" s="89">
        <v>0.25</v>
      </c>
      <c r="H28" s="89">
        <v>0.25</v>
      </c>
      <c r="I28" s="35"/>
      <c r="J28" s="36">
        <f t="shared" si="0"/>
        <v>0.28542488208458977</v>
      </c>
      <c r="K28" s="36"/>
      <c r="L28" s="37"/>
      <c r="M28" s="38"/>
    </row>
    <row r="29" spans="2:17" x14ac:dyDescent="0.25">
      <c r="B29" s="88">
        <v>64</v>
      </c>
      <c r="C29" s="89">
        <v>0.3</v>
      </c>
      <c r="D29" s="89">
        <v>0.4</v>
      </c>
      <c r="E29" s="89">
        <v>0.4</v>
      </c>
      <c r="F29" s="89">
        <v>0.4</v>
      </c>
      <c r="G29" s="89">
        <v>0.3</v>
      </c>
      <c r="H29" s="89">
        <v>0.3</v>
      </c>
      <c r="I29" s="35"/>
      <c r="J29" s="36">
        <f t="shared" si="0"/>
        <v>0.32591819376788056</v>
      </c>
      <c r="K29" s="36"/>
      <c r="L29" s="37"/>
      <c r="M29" s="38"/>
    </row>
    <row r="30" spans="2:17" x14ac:dyDescent="0.25">
      <c r="B30" s="88">
        <v>65</v>
      </c>
      <c r="C30" s="89">
        <v>1</v>
      </c>
      <c r="D30" s="89">
        <v>1</v>
      </c>
      <c r="E30" s="89">
        <v>1</v>
      </c>
      <c r="F30" s="89">
        <v>1</v>
      </c>
      <c r="G30" s="89">
        <v>1</v>
      </c>
      <c r="H30" s="89">
        <v>1</v>
      </c>
      <c r="I30" s="35"/>
      <c r="J30" s="36">
        <f t="shared" si="0"/>
        <v>1</v>
      </c>
      <c r="K30" s="36"/>
      <c r="L30" s="37"/>
      <c r="M30" s="38"/>
    </row>
    <row r="31" spans="2:17" x14ac:dyDescent="0.25">
      <c r="B31" s="35"/>
      <c r="C31" s="35"/>
      <c r="D31" s="35"/>
      <c r="E31" s="35"/>
      <c r="F31" s="35"/>
      <c r="G31" s="35"/>
      <c r="H31" s="35"/>
      <c r="I31" s="35"/>
      <c r="J31" s="36"/>
      <c r="K31" s="36"/>
      <c r="L31" s="37"/>
      <c r="M31" s="38"/>
    </row>
  </sheetData>
  <mergeCells count="3">
    <mergeCell ref="B3:B4"/>
    <mergeCell ref="C3:E3"/>
    <mergeCell ref="F3:H3"/>
  </mergeCells>
  <hyperlinks>
    <hyperlink ref="A1" location="TOC!A1" display="TOC"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tint="0.59999389629810485"/>
  </sheetPr>
  <dimension ref="A1:C16"/>
  <sheetViews>
    <sheetView workbookViewId="0"/>
  </sheetViews>
  <sheetFormatPr defaultRowHeight="15" x14ac:dyDescent="0.25"/>
  <sheetData>
    <row r="1" spans="1:3" x14ac:dyDescent="0.25">
      <c r="A1" s="1" t="s">
        <v>0</v>
      </c>
    </row>
    <row r="2" spans="1:3" x14ac:dyDescent="0.25">
      <c r="A2" s="14" t="s">
        <v>35</v>
      </c>
      <c r="B2" s="15" t="s">
        <v>36</v>
      </c>
      <c r="C2" t="s">
        <v>328</v>
      </c>
    </row>
    <row r="3" spans="1:3" x14ac:dyDescent="0.25">
      <c r="A3" s="14" t="s">
        <v>37</v>
      </c>
      <c r="B3" s="15" t="s">
        <v>418</v>
      </c>
      <c r="C3" t="s">
        <v>280</v>
      </c>
    </row>
    <row r="7" spans="1:3" x14ac:dyDescent="0.25">
      <c r="B7" s="44" t="s">
        <v>315</v>
      </c>
      <c r="C7" s="44" t="s">
        <v>290</v>
      </c>
    </row>
    <row r="8" spans="1:3" x14ac:dyDescent="0.25">
      <c r="B8">
        <v>20</v>
      </c>
      <c r="C8">
        <v>1.9999999999999998E-4</v>
      </c>
    </row>
    <row r="9" spans="1:3" x14ac:dyDescent="0.25">
      <c r="B9">
        <v>25</v>
      </c>
      <c r="C9">
        <v>2.7557411273486425E-4</v>
      </c>
    </row>
    <row r="10" spans="1:3" x14ac:dyDescent="0.25">
      <c r="B10">
        <v>30</v>
      </c>
      <c r="C10">
        <v>4.5114822546972857E-4</v>
      </c>
    </row>
    <row r="11" spans="1:3" x14ac:dyDescent="0.25">
      <c r="B11">
        <v>35</v>
      </c>
      <c r="C11">
        <v>7.5114822546972848E-4</v>
      </c>
    </row>
    <row r="12" spans="1:3" x14ac:dyDescent="0.25">
      <c r="B12">
        <v>40</v>
      </c>
      <c r="C12">
        <v>2.0290187891440501E-3</v>
      </c>
    </row>
    <row r="13" spans="1:3" x14ac:dyDescent="0.25">
      <c r="B13">
        <v>45</v>
      </c>
      <c r="C13">
        <v>3.2824634655532359E-3</v>
      </c>
    </row>
    <row r="14" spans="1:3" x14ac:dyDescent="0.25">
      <c r="B14">
        <v>50</v>
      </c>
      <c r="C14">
        <v>4.1603340292275569E-3</v>
      </c>
    </row>
    <row r="15" spans="1:3" x14ac:dyDescent="0.25">
      <c r="B15">
        <v>55</v>
      </c>
      <c r="C15">
        <v>8.5373695198329852E-3</v>
      </c>
    </row>
    <row r="16" spans="1:3" x14ac:dyDescent="0.25">
      <c r="B16">
        <v>60</v>
      </c>
      <c r="C16">
        <v>1.6245511482254695E-2</v>
      </c>
    </row>
  </sheetData>
  <hyperlinks>
    <hyperlink ref="A1" location="TOC!A1" display="TOC"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C17"/>
  <sheetViews>
    <sheetView workbookViewId="0">
      <selection activeCell="L44" sqref="L44"/>
    </sheetView>
  </sheetViews>
  <sheetFormatPr defaultRowHeight="15" x14ac:dyDescent="0.25"/>
  <cols>
    <col min="3" max="3" width="15.7109375" customWidth="1"/>
  </cols>
  <sheetData>
    <row r="1" spans="1:3" x14ac:dyDescent="0.25">
      <c r="A1" s="1" t="s">
        <v>0</v>
      </c>
    </row>
    <row r="2" spans="1:3" x14ac:dyDescent="0.25">
      <c r="A2" s="14" t="s">
        <v>35</v>
      </c>
      <c r="B2" s="15" t="s">
        <v>36</v>
      </c>
      <c r="C2" t="s">
        <v>331</v>
      </c>
    </row>
    <row r="3" spans="1:3" x14ac:dyDescent="0.25">
      <c r="A3" s="14" t="s">
        <v>37</v>
      </c>
      <c r="B3" s="15" t="s">
        <v>329</v>
      </c>
      <c r="C3" t="s">
        <v>280</v>
      </c>
    </row>
    <row r="7" spans="1:3" x14ac:dyDescent="0.25">
      <c r="B7" t="s">
        <v>312</v>
      </c>
      <c r="C7" t="s">
        <v>326</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Q20"/>
  <sheetViews>
    <sheetView workbookViewId="0">
      <selection activeCell="N37" sqref="N37"/>
    </sheetView>
  </sheetViews>
  <sheetFormatPr defaultRowHeight="15" x14ac:dyDescent="0.25"/>
  <sheetData>
    <row r="1" spans="1:17" x14ac:dyDescent="0.25">
      <c r="A1" s="1" t="s">
        <v>0</v>
      </c>
    </row>
    <row r="2" spans="1:17" x14ac:dyDescent="0.25">
      <c r="A2" s="14" t="s">
        <v>35</v>
      </c>
      <c r="B2" s="15" t="s">
        <v>322</v>
      </c>
      <c r="C2" t="s">
        <v>325</v>
      </c>
    </row>
    <row r="3" spans="1:17" x14ac:dyDescent="0.25">
      <c r="A3" s="14" t="s">
        <v>37</v>
      </c>
      <c r="B3" s="15" t="s">
        <v>321</v>
      </c>
      <c r="C3" t="s">
        <v>280</v>
      </c>
    </row>
    <row r="5" spans="1:17" x14ac:dyDescent="0.25">
      <c r="C5" s="13"/>
      <c r="D5" s="13"/>
      <c r="E5" s="16"/>
      <c r="F5" s="13"/>
      <c r="G5" s="21" t="s">
        <v>323</v>
      </c>
      <c r="H5" s="13"/>
      <c r="I5" s="13"/>
      <c r="J5" s="13"/>
      <c r="K5" s="13"/>
      <c r="L5" s="13"/>
      <c r="M5" s="13"/>
      <c r="N5" s="13"/>
      <c r="O5" s="13"/>
      <c r="P5" s="13"/>
      <c r="Q5" s="13"/>
    </row>
    <row r="6" spans="1:17" x14ac:dyDescent="0.25">
      <c r="D6" s="10"/>
      <c r="E6" s="10"/>
      <c r="F6" s="32" t="s">
        <v>319</v>
      </c>
      <c r="G6" t="s">
        <v>109</v>
      </c>
      <c r="H6" t="s">
        <v>249</v>
      </c>
      <c r="I6" t="s">
        <v>110</v>
      </c>
      <c r="J6" t="s">
        <v>111</v>
      </c>
      <c r="K6" t="s">
        <v>112</v>
      </c>
      <c r="L6" t="s">
        <v>113</v>
      </c>
      <c r="M6" t="s">
        <v>114</v>
      </c>
      <c r="N6" t="s">
        <v>115</v>
      </c>
      <c r="O6" t="s">
        <v>116</v>
      </c>
      <c r="P6" t="s">
        <v>117</v>
      </c>
      <c r="Q6" t="s">
        <v>118</v>
      </c>
    </row>
    <row r="7" spans="1:17" x14ac:dyDescent="0.25">
      <c r="D7" s="10"/>
      <c r="E7" s="10"/>
      <c r="F7" s="32" t="s">
        <v>247</v>
      </c>
      <c r="G7" t="s">
        <v>248</v>
      </c>
      <c r="H7" t="s">
        <v>250</v>
      </c>
      <c r="I7" t="s">
        <v>251</v>
      </c>
      <c r="J7" t="s">
        <v>252</v>
      </c>
      <c r="K7" t="s">
        <v>253</v>
      </c>
      <c r="L7" t="s">
        <v>254</v>
      </c>
      <c r="M7" t="s">
        <v>255</v>
      </c>
      <c r="N7" t="s">
        <v>256</v>
      </c>
      <c r="O7" t="s">
        <v>257</v>
      </c>
      <c r="P7" t="s">
        <v>258</v>
      </c>
      <c r="Q7" t="s">
        <v>259</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108</v>
      </c>
      <c r="D9" s="32" t="s">
        <v>41</v>
      </c>
      <c r="E9" s="10"/>
      <c r="F9" s="10"/>
      <c r="H9" s="10"/>
    </row>
    <row r="10" spans="1:17" x14ac:dyDescent="0.25">
      <c r="C10" t="s">
        <v>119</v>
      </c>
      <c r="D10" s="32" t="s">
        <v>324</v>
      </c>
      <c r="E10" s="48">
        <v>18</v>
      </c>
      <c r="F10" s="32" t="s">
        <v>260</v>
      </c>
      <c r="G10" s="29"/>
      <c r="H10" s="29"/>
      <c r="I10" s="29"/>
      <c r="J10" s="29"/>
      <c r="K10" s="29"/>
      <c r="L10" s="29"/>
      <c r="M10" s="29"/>
      <c r="N10" s="29"/>
      <c r="O10" s="29"/>
      <c r="P10" s="29"/>
      <c r="Q10" s="29"/>
    </row>
    <row r="11" spans="1:17" x14ac:dyDescent="0.25">
      <c r="C11" t="s">
        <v>120</v>
      </c>
      <c r="D11" s="32" t="s">
        <v>324</v>
      </c>
      <c r="E11" s="48">
        <v>22</v>
      </c>
      <c r="F11" s="32" t="s">
        <v>266</v>
      </c>
      <c r="G11" s="29"/>
      <c r="H11" s="29"/>
      <c r="I11" s="29"/>
      <c r="J11" s="29"/>
      <c r="K11" s="29"/>
      <c r="L11" s="29"/>
      <c r="M11" s="29"/>
      <c r="N11" s="29"/>
      <c r="O11" s="29"/>
      <c r="P11" s="29"/>
      <c r="Q11" s="29"/>
    </row>
    <row r="12" spans="1:17" x14ac:dyDescent="0.25">
      <c r="C12" t="s">
        <v>121</v>
      </c>
      <c r="D12" s="32" t="s">
        <v>324</v>
      </c>
      <c r="E12" s="48">
        <v>27</v>
      </c>
      <c r="F12" s="10" t="s">
        <v>261</v>
      </c>
      <c r="G12" s="29"/>
      <c r="H12" s="29"/>
      <c r="I12" s="29"/>
      <c r="J12" s="29"/>
      <c r="K12" s="29"/>
      <c r="L12" s="29"/>
      <c r="M12" s="29"/>
      <c r="N12" s="29"/>
      <c r="O12" s="29"/>
      <c r="P12" s="29"/>
      <c r="Q12" s="29"/>
    </row>
    <row r="13" spans="1:17" x14ac:dyDescent="0.25">
      <c r="C13" t="s">
        <v>122</v>
      </c>
      <c r="D13" s="32" t="s">
        <v>324</v>
      </c>
      <c r="E13" s="48">
        <v>32</v>
      </c>
      <c r="F13" s="10" t="s">
        <v>262</v>
      </c>
      <c r="G13" s="29"/>
      <c r="H13" s="29"/>
      <c r="I13" s="29"/>
      <c r="J13" s="29"/>
      <c r="K13" s="29"/>
      <c r="L13" s="29"/>
      <c r="M13" s="29"/>
      <c r="N13" s="29"/>
      <c r="O13" s="29"/>
      <c r="P13" s="29"/>
      <c r="Q13" s="29"/>
    </row>
    <row r="14" spans="1:17" x14ac:dyDescent="0.25">
      <c r="C14" t="s">
        <v>123</v>
      </c>
      <c r="D14" s="32" t="s">
        <v>324</v>
      </c>
      <c r="E14" s="48">
        <v>37</v>
      </c>
      <c r="F14" s="10" t="s">
        <v>263</v>
      </c>
      <c r="G14" s="29"/>
      <c r="H14" s="29"/>
      <c r="I14" s="29"/>
      <c r="J14" s="29"/>
      <c r="K14" s="29"/>
      <c r="L14" s="29"/>
      <c r="M14" s="29"/>
      <c r="N14" s="29"/>
      <c r="O14" s="29"/>
      <c r="P14" s="29"/>
      <c r="Q14" s="29"/>
    </row>
    <row r="15" spans="1:17" x14ac:dyDescent="0.25">
      <c r="C15" t="s">
        <v>124</v>
      </c>
      <c r="D15" s="32" t="s">
        <v>324</v>
      </c>
      <c r="E15" s="48">
        <v>42</v>
      </c>
      <c r="F15" s="10" t="s">
        <v>264</v>
      </c>
      <c r="G15" s="29"/>
      <c r="H15" s="29"/>
      <c r="I15" s="29"/>
      <c r="J15" s="29"/>
      <c r="K15" s="29"/>
      <c r="L15" s="29"/>
      <c r="M15" s="29"/>
      <c r="N15" s="29"/>
      <c r="O15" s="29"/>
      <c r="P15" s="29"/>
      <c r="Q15" s="29"/>
    </row>
    <row r="16" spans="1:17" x14ac:dyDescent="0.25">
      <c r="C16" t="s">
        <v>125</v>
      </c>
      <c r="D16" s="32" t="s">
        <v>324</v>
      </c>
      <c r="E16" s="48">
        <v>47</v>
      </c>
      <c r="F16" s="10" t="s">
        <v>265</v>
      </c>
      <c r="G16" s="29"/>
      <c r="H16" s="29"/>
      <c r="I16" s="29"/>
      <c r="J16" s="29"/>
      <c r="K16" s="29"/>
      <c r="L16" s="29"/>
      <c r="M16" s="29"/>
      <c r="N16" s="29"/>
      <c r="O16" s="29"/>
      <c r="P16" s="29"/>
      <c r="Q16" s="29"/>
    </row>
    <row r="17" spans="3:17" x14ac:dyDescent="0.25">
      <c r="C17" t="s">
        <v>126</v>
      </c>
      <c r="D17" s="32" t="s">
        <v>324</v>
      </c>
      <c r="E17" s="48">
        <v>52</v>
      </c>
      <c r="F17" s="10" t="s">
        <v>45</v>
      </c>
      <c r="G17" s="29"/>
      <c r="H17" s="29"/>
      <c r="I17" s="29"/>
      <c r="J17" s="29"/>
      <c r="K17" s="29"/>
      <c r="L17" s="29"/>
      <c r="M17" s="29"/>
      <c r="N17" s="29"/>
      <c r="O17" s="29"/>
      <c r="P17" s="29"/>
      <c r="Q17" s="29"/>
    </row>
    <row r="18" spans="3:17" x14ac:dyDescent="0.25">
      <c r="C18" t="s">
        <v>127</v>
      </c>
      <c r="D18" s="32" t="s">
        <v>324</v>
      </c>
      <c r="E18" s="48">
        <v>57</v>
      </c>
      <c r="F18" s="10" t="s">
        <v>46</v>
      </c>
      <c r="G18" s="29"/>
      <c r="H18" s="29"/>
      <c r="I18" s="29"/>
      <c r="J18" s="29"/>
      <c r="K18" s="29"/>
      <c r="L18" s="29"/>
      <c r="M18" s="29"/>
      <c r="N18" s="29"/>
      <c r="O18" s="29"/>
      <c r="P18" s="29"/>
      <c r="Q18" s="29"/>
    </row>
    <row r="19" spans="3:17" x14ac:dyDescent="0.25">
      <c r="C19" t="s">
        <v>128</v>
      </c>
      <c r="D19" s="32" t="s">
        <v>324</v>
      </c>
      <c r="E19" s="48">
        <v>62</v>
      </c>
      <c r="F19" s="10" t="s">
        <v>47</v>
      </c>
      <c r="G19" s="29"/>
      <c r="H19" s="29"/>
      <c r="I19" s="29"/>
      <c r="J19" s="29"/>
      <c r="K19" s="29"/>
      <c r="L19" s="29"/>
      <c r="M19" s="29"/>
      <c r="N19" s="29"/>
      <c r="O19" s="29"/>
      <c r="P19" s="29"/>
      <c r="Q19" s="29"/>
    </row>
    <row r="20" spans="3:17" x14ac:dyDescent="0.25">
      <c r="C20" t="s">
        <v>129</v>
      </c>
      <c r="D20" s="32" t="s">
        <v>324</v>
      </c>
      <c r="E20" s="48">
        <v>67</v>
      </c>
      <c r="F20" s="32" t="s">
        <v>48</v>
      </c>
      <c r="G20" s="29"/>
      <c r="H20" s="29"/>
      <c r="I20" s="29"/>
      <c r="J20" s="29"/>
      <c r="K20" s="29"/>
      <c r="L20" s="29"/>
      <c r="M20" s="29"/>
      <c r="N20" s="29"/>
      <c r="O20" s="29"/>
      <c r="P20" s="29"/>
      <c r="Q20" s="41"/>
    </row>
  </sheetData>
  <hyperlinks>
    <hyperlink ref="A1" location="TOC!A1" display="TOC"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34"/>
  <sheetViews>
    <sheetView workbookViewId="0">
      <selection activeCell="F5" activeCellId="1" sqref="C5:C13 F5:F13"/>
    </sheetView>
  </sheetViews>
  <sheetFormatPr defaultRowHeight="15" x14ac:dyDescent="0.25"/>
  <cols>
    <col min="3" max="3" width="15.42578125" customWidth="1"/>
  </cols>
  <sheetData>
    <row r="1" spans="1:7" x14ac:dyDescent="0.25">
      <c r="A1" s="1" t="s">
        <v>0</v>
      </c>
    </row>
    <row r="4" spans="1:7" x14ac:dyDescent="0.25">
      <c r="C4" s="90" t="s">
        <v>315</v>
      </c>
      <c r="D4" s="90" t="s">
        <v>416</v>
      </c>
      <c r="E4" s="90" t="s">
        <v>417</v>
      </c>
    </row>
    <row r="5" spans="1:7" x14ac:dyDescent="0.25">
      <c r="C5" s="91">
        <v>20</v>
      </c>
      <c r="D5" s="63">
        <v>2.0000000000000001E-4</v>
      </c>
      <c r="E5" s="63">
        <v>2.0000000000000001E-4</v>
      </c>
      <c r="F5" s="93">
        <f>D5*$D$24+E5*$E$24</f>
        <v>1.9999999999999998E-4</v>
      </c>
    </row>
    <row r="6" spans="1:7" x14ac:dyDescent="0.25">
      <c r="C6" s="92">
        <v>25</v>
      </c>
      <c r="D6" s="65">
        <v>2.0000000000000001E-4</v>
      </c>
      <c r="E6" s="65">
        <v>2.9999999999999997E-4</v>
      </c>
      <c r="F6" s="93">
        <f t="shared" ref="F6:F13" si="0">D6*$D$24+E6*$E$24</f>
        <v>2.7557411273486425E-4</v>
      </c>
    </row>
    <row r="7" spans="1:7" x14ac:dyDescent="0.25">
      <c r="C7" s="92">
        <v>30</v>
      </c>
      <c r="D7" s="65">
        <v>2.9999999999999997E-4</v>
      </c>
      <c r="E7" s="65">
        <v>5.0000000000000001E-4</v>
      </c>
      <c r="F7" s="93">
        <f t="shared" si="0"/>
        <v>4.5114822546972857E-4</v>
      </c>
    </row>
    <row r="8" spans="1:7" x14ac:dyDescent="0.25">
      <c r="C8" s="92">
        <v>35</v>
      </c>
      <c r="D8" s="65">
        <v>5.9999999999999995E-4</v>
      </c>
      <c r="E8" s="65">
        <v>8.0000000000000004E-4</v>
      </c>
      <c r="F8" s="93">
        <f t="shared" si="0"/>
        <v>7.5114822546972848E-4</v>
      </c>
    </row>
    <row r="9" spans="1:7" x14ac:dyDescent="0.25">
      <c r="C9" s="92">
        <v>40</v>
      </c>
      <c r="D9" s="65">
        <v>1.5E-3</v>
      </c>
      <c r="E9" s="65">
        <v>2.2000000000000001E-3</v>
      </c>
      <c r="F9" s="93">
        <f t="shared" si="0"/>
        <v>2.0290187891440501E-3</v>
      </c>
    </row>
    <row r="10" spans="1:7" x14ac:dyDescent="0.25">
      <c r="C10" s="92">
        <v>45</v>
      </c>
      <c r="D10" s="65">
        <v>2.3E-3</v>
      </c>
      <c r="E10" s="65">
        <v>3.5999999999999999E-3</v>
      </c>
      <c r="F10" s="93">
        <f t="shared" si="0"/>
        <v>3.2824634655532359E-3</v>
      </c>
    </row>
    <row r="11" spans="1:7" x14ac:dyDescent="0.25">
      <c r="C11" s="92">
        <v>50</v>
      </c>
      <c r="D11" s="65">
        <v>2.8E-3</v>
      </c>
      <c r="E11" s="65">
        <v>4.5999999999999999E-3</v>
      </c>
      <c r="F11" s="93">
        <f t="shared" si="0"/>
        <v>4.1603340292275569E-3</v>
      </c>
    </row>
    <row r="12" spans="1:7" x14ac:dyDescent="0.25">
      <c r="C12" s="92">
        <v>55</v>
      </c>
      <c r="D12" s="65">
        <v>1.0200000000000001E-2</v>
      </c>
      <c r="E12" s="65">
        <v>8.0000000000000002E-3</v>
      </c>
      <c r="F12" s="93">
        <f t="shared" si="0"/>
        <v>8.5373695198329852E-3</v>
      </c>
    </row>
    <row r="13" spans="1:7" x14ac:dyDescent="0.25">
      <c r="C13" s="92">
        <v>60</v>
      </c>
      <c r="D13" s="65">
        <v>0.03</v>
      </c>
      <c r="E13" s="65">
        <v>1.18E-2</v>
      </c>
      <c r="F13" s="93">
        <f t="shared" si="0"/>
        <v>1.6245511482254695E-2</v>
      </c>
    </row>
    <row r="16" spans="1:7" x14ac:dyDescent="0.25">
      <c r="C16" s="70" t="s">
        <v>378</v>
      </c>
      <c r="D16" s="76" t="s">
        <v>379</v>
      </c>
      <c r="E16" s="76" t="s">
        <v>380</v>
      </c>
      <c r="F16" s="76" t="s">
        <v>381</v>
      </c>
      <c r="G16" s="76" t="s">
        <v>382</v>
      </c>
    </row>
    <row r="17" spans="3:7" x14ac:dyDescent="0.25">
      <c r="C17" s="70" t="s">
        <v>383</v>
      </c>
      <c r="D17" s="76">
        <v>0</v>
      </c>
      <c r="E17" s="76">
        <v>0</v>
      </c>
      <c r="F17" s="76">
        <v>0</v>
      </c>
      <c r="G17" s="76">
        <v>2015</v>
      </c>
    </row>
    <row r="18" spans="3:7" x14ac:dyDescent="0.25">
      <c r="C18" s="70" t="s">
        <v>384</v>
      </c>
      <c r="D18" s="76">
        <v>7</v>
      </c>
      <c r="E18" s="76">
        <v>5</v>
      </c>
      <c r="F18" s="76">
        <v>0</v>
      </c>
      <c r="G18" s="76">
        <v>2015</v>
      </c>
    </row>
    <row r="19" spans="3:7" x14ac:dyDescent="0.25">
      <c r="C19" s="70" t="s">
        <v>385</v>
      </c>
      <c r="D19" s="76">
        <v>22</v>
      </c>
      <c r="E19" s="76">
        <v>777</v>
      </c>
      <c r="F19" s="76">
        <v>0</v>
      </c>
      <c r="G19" s="76">
        <v>2015</v>
      </c>
    </row>
    <row r="20" spans="3:7" x14ac:dyDescent="0.25">
      <c r="C20" s="70" t="s">
        <v>386</v>
      </c>
      <c r="D20" s="76">
        <v>52</v>
      </c>
      <c r="E20" s="76">
        <v>247</v>
      </c>
      <c r="F20" s="76">
        <v>0</v>
      </c>
      <c r="G20" s="76">
        <v>2015</v>
      </c>
    </row>
    <row r="21" spans="3:7" x14ac:dyDescent="0.25">
      <c r="C21" s="70" t="s">
        <v>387</v>
      </c>
      <c r="D21" s="76">
        <v>2689</v>
      </c>
      <c r="E21" s="76">
        <v>7370</v>
      </c>
      <c r="F21" s="76">
        <v>100</v>
      </c>
      <c r="G21" s="76">
        <v>2015</v>
      </c>
    </row>
    <row r="22" spans="3:7" x14ac:dyDescent="0.25">
      <c r="C22" s="70" t="s">
        <v>388</v>
      </c>
      <c r="D22" s="76">
        <v>389</v>
      </c>
      <c r="E22" s="76">
        <v>1375</v>
      </c>
      <c r="F22" s="76">
        <v>17</v>
      </c>
      <c r="G22" s="76">
        <v>2015</v>
      </c>
    </row>
    <row r="23" spans="3:7" x14ac:dyDescent="0.25">
      <c r="C23" s="37" t="s">
        <v>389</v>
      </c>
      <c r="D23" s="77">
        <f>SUM(D17:D22)</f>
        <v>3159</v>
      </c>
      <c r="E23" s="77">
        <f t="shared" ref="E23:F23" si="1">SUM(E17:E22)</f>
        <v>9774</v>
      </c>
      <c r="F23" s="77">
        <f t="shared" si="1"/>
        <v>117</v>
      </c>
      <c r="G23" s="75"/>
    </row>
    <row r="24" spans="3:7" ht="30" x14ac:dyDescent="0.25">
      <c r="C24" s="78" t="s">
        <v>390</v>
      </c>
      <c r="D24" s="37">
        <f>D23/SUM(D23:E23)</f>
        <v>0.24425887265135698</v>
      </c>
      <c r="E24" s="37">
        <f>E23/SUM(D23:E23)</f>
        <v>0.75574112734864296</v>
      </c>
      <c r="F24" s="75"/>
      <c r="G24" s="75"/>
    </row>
    <row r="33" spans="8:9" x14ac:dyDescent="0.25">
      <c r="H33" s="14"/>
      <c r="I33" s="15"/>
    </row>
    <row r="34" spans="8:9" x14ac:dyDescent="0.25">
      <c r="H34" s="14"/>
      <c r="I34" s="15"/>
    </row>
  </sheetData>
  <hyperlinks>
    <hyperlink ref="A1" location="TOC!A1" display="TOC"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3"/>
  <sheetViews>
    <sheetView workbookViewId="0">
      <selection activeCell="L29" sqref="L29"/>
    </sheetView>
  </sheetViews>
  <sheetFormatPr defaultRowHeight="15" x14ac:dyDescent="0.25"/>
  <sheetData>
    <row r="1" spans="1:2" x14ac:dyDescent="0.25">
      <c r="A1" s="1" t="s">
        <v>0</v>
      </c>
    </row>
    <row r="2" spans="1:2" x14ac:dyDescent="0.25">
      <c r="B2" t="s">
        <v>288</v>
      </c>
    </row>
    <row r="3" spans="1:2" x14ac:dyDescent="0.25">
      <c r="B3" t="s">
        <v>289</v>
      </c>
    </row>
  </sheetData>
  <hyperlinks>
    <hyperlink ref="A1" location="TOC!A1" display="TOC"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130</v>
      </c>
    </row>
    <row r="4" spans="1:2" x14ac:dyDescent="0.25">
      <c r="A4" s="3"/>
      <c r="B4" s="2" t="s">
        <v>233</v>
      </c>
    </row>
    <row r="5" spans="1:2" x14ac:dyDescent="0.25">
      <c r="A5" s="3"/>
      <c r="B5" s="2" t="s">
        <v>228</v>
      </c>
    </row>
    <row r="6" spans="1:2" x14ac:dyDescent="0.25">
      <c r="A6" s="3"/>
      <c r="B6" s="2" t="s">
        <v>227</v>
      </c>
    </row>
    <row r="7" spans="1:2" x14ac:dyDescent="0.25">
      <c r="A7" s="3"/>
      <c r="B7" s="2" t="s">
        <v>229</v>
      </c>
    </row>
    <row r="8" spans="1:2" x14ac:dyDescent="0.25">
      <c r="A8" s="3"/>
      <c r="B8" s="2" t="s">
        <v>230</v>
      </c>
    </row>
    <row r="9" spans="1:2" x14ac:dyDescent="0.25">
      <c r="A9" s="3"/>
      <c r="B9" s="2" t="s">
        <v>231</v>
      </c>
    </row>
    <row r="10" spans="1:2" x14ac:dyDescent="0.25">
      <c r="A10" s="3"/>
      <c r="B10" s="2" t="s">
        <v>232</v>
      </c>
    </row>
    <row r="11" spans="1:2" x14ac:dyDescent="0.25">
      <c r="A11" s="3"/>
    </row>
    <row r="12" spans="1:2" x14ac:dyDescent="0.25">
      <c r="A12" s="3" t="s">
        <v>244</v>
      </c>
    </row>
    <row r="13" spans="1:2" x14ac:dyDescent="0.25">
      <c r="A13" s="3"/>
      <c r="B13" s="2" t="s">
        <v>245</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131</v>
      </c>
      <c r="C4" s="7"/>
    </row>
    <row r="5" spans="1:3" ht="30" x14ac:dyDescent="0.25">
      <c r="A5" s="31" t="s">
        <v>132</v>
      </c>
      <c r="B5" s="31" t="s">
        <v>133</v>
      </c>
      <c r="C5" s="31" t="s">
        <v>134</v>
      </c>
    </row>
    <row r="6" spans="1:3" x14ac:dyDescent="0.25">
      <c r="A6">
        <v>9</v>
      </c>
      <c r="B6" t="s">
        <v>135</v>
      </c>
      <c r="C6" t="s">
        <v>136</v>
      </c>
    </row>
    <row r="7" spans="1:3" x14ac:dyDescent="0.25">
      <c r="A7">
        <v>83</v>
      </c>
      <c r="B7" t="s">
        <v>137</v>
      </c>
      <c r="C7" t="s">
        <v>138</v>
      </c>
    </row>
    <row r="8" spans="1:3" x14ac:dyDescent="0.25">
      <c r="A8">
        <v>26</v>
      </c>
      <c r="B8" t="s">
        <v>139</v>
      </c>
      <c r="C8" t="s">
        <v>140</v>
      </c>
    </row>
    <row r="9" spans="1:3" x14ac:dyDescent="0.25">
      <c r="A9">
        <v>125</v>
      </c>
      <c r="B9" t="s">
        <v>141</v>
      </c>
      <c r="C9" t="s">
        <v>142</v>
      </c>
    </row>
    <row r="10" spans="1:3" x14ac:dyDescent="0.25">
      <c r="A10">
        <v>85</v>
      </c>
      <c r="B10" t="s">
        <v>143</v>
      </c>
      <c r="C10" t="s">
        <v>144</v>
      </c>
    </row>
    <row r="11" spans="1:3" x14ac:dyDescent="0.25">
      <c r="A11">
        <v>115</v>
      </c>
      <c r="B11" t="s">
        <v>145</v>
      </c>
      <c r="C11" t="s">
        <v>146</v>
      </c>
    </row>
    <row r="12" spans="1:3" x14ac:dyDescent="0.25">
      <c r="A12">
        <v>80</v>
      </c>
      <c r="B12" t="s">
        <v>147</v>
      </c>
      <c r="C12" t="s">
        <v>148</v>
      </c>
    </row>
    <row r="13" spans="1:3" x14ac:dyDescent="0.25">
      <c r="A13">
        <v>91</v>
      </c>
      <c r="B13" t="s">
        <v>149</v>
      </c>
      <c r="C13" t="s">
        <v>150</v>
      </c>
    </row>
    <row r="14" spans="1:3" x14ac:dyDescent="0.25">
      <c r="A14">
        <v>76</v>
      </c>
      <c r="B14" t="s">
        <v>151</v>
      </c>
      <c r="C14" t="s">
        <v>152</v>
      </c>
    </row>
    <row r="15" spans="1:3" x14ac:dyDescent="0.25">
      <c r="A15">
        <v>43</v>
      </c>
      <c r="B15" t="s">
        <v>153</v>
      </c>
      <c r="C15" t="s">
        <v>154</v>
      </c>
    </row>
    <row r="16" spans="1:3" x14ac:dyDescent="0.25">
      <c r="A16">
        <v>32</v>
      </c>
      <c r="B16" t="s">
        <v>155</v>
      </c>
      <c r="C16" t="s">
        <v>156</v>
      </c>
    </row>
    <row r="17" spans="1:3" x14ac:dyDescent="0.25">
      <c r="A17">
        <v>6</v>
      </c>
      <c r="B17" t="s">
        <v>157</v>
      </c>
      <c r="C17" t="s">
        <v>158</v>
      </c>
    </row>
    <row r="18" spans="1:3" x14ac:dyDescent="0.25">
      <c r="A18">
        <v>119</v>
      </c>
      <c r="B18" t="s">
        <v>159</v>
      </c>
      <c r="C18" t="s">
        <v>160</v>
      </c>
    </row>
    <row r="19" spans="1:3" x14ac:dyDescent="0.25">
      <c r="A19">
        <v>38</v>
      </c>
      <c r="B19" t="s">
        <v>161</v>
      </c>
      <c r="C19" t="s">
        <v>162</v>
      </c>
    </row>
    <row r="20" spans="1:3" x14ac:dyDescent="0.25">
      <c r="A20">
        <v>69</v>
      </c>
      <c r="B20" t="s">
        <v>163</v>
      </c>
      <c r="C20" t="s">
        <v>164</v>
      </c>
    </row>
    <row r="22" spans="1:3" x14ac:dyDescent="0.25">
      <c r="A22" s="7" t="s">
        <v>165</v>
      </c>
      <c r="C22" s="7"/>
    </row>
    <row r="23" spans="1:3" ht="30" x14ac:dyDescent="0.25">
      <c r="A23" s="31" t="s">
        <v>132</v>
      </c>
      <c r="B23" s="31"/>
      <c r="C23" s="31" t="s">
        <v>134</v>
      </c>
    </row>
    <row r="24" spans="1:3" x14ac:dyDescent="0.25">
      <c r="A24">
        <v>10</v>
      </c>
      <c r="B24" t="s">
        <v>166</v>
      </c>
      <c r="C24" t="s">
        <v>167</v>
      </c>
    </row>
    <row r="25" spans="1:3" x14ac:dyDescent="0.25">
      <c r="A25">
        <v>108</v>
      </c>
      <c r="B25" t="s">
        <v>168</v>
      </c>
      <c r="C25" t="s">
        <v>169</v>
      </c>
    </row>
    <row r="26" spans="1:3" x14ac:dyDescent="0.25">
      <c r="A26">
        <v>78</v>
      </c>
      <c r="B26" t="s">
        <v>170</v>
      </c>
      <c r="C26" t="s">
        <v>171</v>
      </c>
    </row>
    <row r="27" spans="1:3" x14ac:dyDescent="0.25">
      <c r="A27">
        <v>88</v>
      </c>
      <c r="B27" t="s">
        <v>172</v>
      </c>
      <c r="C27" t="s">
        <v>173</v>
      </c>
    </row>
    <row r="28" spans="1:3" x14ac:dyDescent="0.25">
      <c r="A28">
        <v>28</v>
      </c>
      <c r="B28" t="s">
        <v>174</v>
      </c>
      <c r="C28" t="s">
        <v>175</v>
      </c>
    </row>
    <row r="29" spans="1:3" x14ac:dyDescent="0.25">
      <c r="A29">
        <v>111</v>
      </c>
      <c r="B29" t="s">
        <v>176</v>
      </c>
      <c r="C29" t="s">
        <v>177</v>
      </c>
    </row>
    <row r="30" spans="1:3" x14ac:dyDescent="0.25">
      <c r="A30">
        <v>92</v>
      </c>
      <c r="B30" t="s">
        <v>178</v>
      </c>
      <c r="C30" t="s">
        <v>179</v>
      </c>
    </row>
    <row r="31" spans="1:3" x14ac:dyDescent="0.25">
      <c r="A31">
        <v>34</v>
      </c>
      <c r="B31" t="s">
        <v>180</v>
      </c>
      <c r="C31" t="s">
        <v>181</v>
      </c>
    </row>
    <row r="32" spans="1:3" x14ac:dyDescent="0.25">
      <c r="A32">
        <v>77</v>
      </c>
      <c r="B32" t="s">
        <v>182</v>
      </c>
      <c r="C32" t="s">
        <v>183</v>
      </c>
    </row>
    <row r="33" spans="1:3" x14ac:dyDescent="0.25">
      <c r="A33">
        <v>53</v>
      </c>
      <c r="B33" t="s">
        <v>184</v>
      </c>
      <c r="C33" t="s">
        <v>185</v>
      </c>
    </row>
    <row r="34" spans="1:3" x14ac:dyDescent="0.25">
      <c r="A34">
        <v>64</v>
      </c>
      <c r="B34" t="s">
        <v>186</v>
      </c>
      <c r="C34" t="s">
        <v>187</v>
      </c>
    </row>
    <row r="35" spans="1:3" x14ac:dyDescent="0.25">
      <c r="A35">
        <v>49</v>
      </c>
      <c r="B35" t="s">
        <v>188</v>
      </c>
      <c r="C35" t="s">
        <v>189</v>
      </c>
    </row>
    <row r="36" spans="1:3" x14ac:dyDescent="0.25">
      <c r="A36">
        <v>51</v>
      </c>
      <c r="B36" t="s">
        <v>190</v>
      </c>
      <c r="C36" t="s">
        <v>191</v>
      </c>
    </row>
    <row r="37" spans="1:3" x14ac:dyDescent="0.25">
      <c r="A37">
        <v>2</v>
      </c>
      <c r="B37" t="s">
        <v>192</v>
      </c>
      <c r="C37" t="s">
        <v>193</v>
      </c>
    </row>
    <row r="38" spans="1:3" x14ac:dyDescent="0.25">
      <c r="A38">
        <v>73</v>
      </c>
      <c r="B38" t="s">
        <v>194</v>
      </c>
      <c r="C38" t="s">
        <v>195</v>
      </c>
    </row>
    <row r="40" spans="1:3" x14ac:dyDescent="0.25">
      <c r="A40" s="7" t="s">
        <v>196</v>
      </c>
      <c r="C40" s="7"/>
    </row>
    <row r="41" spans="1:3" x14ac:dyDescent="0.25">
      <c r="A41" s="31" t="s">
        <v>132</v>
      </c>
      <c r="B41" s="31"/>
      <c r="C41" s="31" t="s">
        <v>134</v>
      </c>
    </row>
    <row r="42" spans="1:3" x14ac:dyDescent="0.25">
      <c r="A42">
        <v>150</v>
      </c>
      <c r="B42" t="s">
        <v>197</v>
      </c>
      <c r="C42" t="s">
        <v>198</v>
      </c>
    </row>
    <row r="43" spans="1:3" x14ac:dyDescent="0.25">
      <c r="A43">
        <v>84</v>
      </c>
      <c r="B43" t="s">
        <v>199</v>
      </c>
      <c r="C43" t="s">
        <v>200</v>
      </c>
    </row>
    <row r="44" spans="1:3" x14ac:dyDescent="0.25">
      <c r="A44">
        <v>72</v>
      </c>
      <c r="B44" t="s">
        <v>201</v>
      </c>
      <c r="C44" t="s">
        <v>202</v>
      </c>
    </row>
    <row r="45" spans="1:3" x14ac:dyDescent="0.25">
      <c r="A45">
        <v>140</v>
      </c>
      <c r="B45" t="s">
        <v>203</v>
      </c>
      <c r="C45" t="s">
        <v>204</v>
      </c>
    </row>
    <row r="46" spans="1:3" x14ac:dyDescent="0.25">
      <c r="A46">
        <v>86</v>
      </c>
      <c r="B46" t="s">
        <v>205</v>
      </c>
      <c r="C46" t="s">
        <v>206</v>
      </c>
    </row>
    <row r="47" spans="1:3" x14ac:dyDescent="0.25">
      <c r="A47">
        <v>149</v>
      </c>
      <c r="B47" t="s">
        <v>207</v>
      </c>
      <c r="C47" t="s">
        <v>208</v>
      </c>
    </row>
    <row r="48" spans="1:3" x14ac:dyDescent="0.25">
      <c r="A48">
        <v>117</v>
      </c>
      <c r="B48" t="s">
        <v>209</v>
      </c>
      <c r="C48" t="s">
        <v>210</v>
      </c>
    </row>
    <row r="49" spans="1:3" x14ac:dyDescent="0.25">
      <c r="A49">
        <v>68</v>
      </c>
      <c r="B49" t="s">
        <v>211</v>
      </c>
      <c r="C49" t="s">
        <v>212</v>
      </c>
    </row>
    <row r="50" spans="1:3" x14ac:dyDescent="0.25">
      <c r="A50">
        <v>133</v>
      </c>
      <c r="B50" t="s">
        <v>213</v>
      </c>
      <c r="C50" t="s">
        <v>214</v>
      </c>
    </row>
    <row r="51" spans="1:3" x14ac:dyDescent="0.25">
      <c r="A51">
        <v>5</v>
      </c>
      <c r="B51" t="s">
        <v>215</v>
      </c>
      <c r="C51" t="s">
        <v>216</v>
      </c>
    </row>
    <row r="52" spans="1:3" x14ac:dyDescent="0.25">
      <c r="A52">
        <v>19</v>
      </c>
      <c r="B52" t="s">
        <v>217</v>
      </c>
      <c r="C52" t="s">
        <v>218</v>
      </c>
    </row>
    <row r="53" spans="1:3" x14ac:dyDescent="0.25">
      <c r="A53">
        <v>99</v>
      </c>
      <c r="B53" t="s">
        <v>219</v>
      </c>
      <c r="C53" t="s">
        <v>220</v>
      </c>
    </row>
    <row r="54" spans="1:3" x14ac:dyDescent="0.25">
      <c r="A54">
        <v>30</v>
      </c>
      <c r="B54" t="s">
        <v>221</v>
      </c>
      <c r="C54" t="s">
        <v>222</v>
      </c>
    </row>
    <row r="55" spans="1:3" x14ac:dyDescent="0.25">
      <c r="A55">
        <v>135</v>
      </c>
      <c r="B55" t="s">
        <v>223</v>
      </c>
      <c r="C55" t="s">
        <v>224</v>
      </c>
    </row>
    <row r="56" spans="1:3" x14ac:dyDescent="0.25">
      <c r="A56">
        <v>146</v>
      </c>
      <c r="B56" t="s">
        <v>225</v>
      </c>
      <c r="C56" t="s">
        <v>226</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L62"/>
  <sheetViews>
    <sheetView tabSelected="1" zoomScale="120" zoomScaleNormal="120" workbookViewId="0">
      <pane xSplit="5" ySplit="7" topLeftCell="F8" activePane="bottomRight" state="frozen"/>
      <selection pane="topRight" activeCell="D1" sqref="D1"/>
      <selection pane="bottomLeft" activeCell="A4" sqref="A4"/>
      <selection pane="bottomRight" activeCell="F9" sqref="F9"/>
    </sheetView>
  </sheetViews>
  <sheetFormatPr defaultRowHeight="15" x14ac:dyDescent="0.25"/>
  <cols>
    <col min="2" max="2" width="10.42578125" customWidth="1"/>
    <col min="3" max="3" width="33.85546875" customWidth="1"/>
    <col min="4" max="4" width="8.7109375" bestFit="1" customWidth="1"/>
    <col min="5" max="5" width="45.42578125" customWidth="1"/>
    <col min="6" max="6" width="22.5703125" style="51" customWidth="1"/>
    <col min="7" max="7" width="15.5703125" customWidth="1"/>
    <col min="8" max="8" width="13.5703125" customWidth="1"/>
    <col min="9" max="9" width="26" customWidth="1"/>
    <col min="10" max="10" width="15.5703125" customWidth="1"/>
    <col min="11" max="11" width="38.5703125" customWidth="1"/>
    <col min="12" max="12" width="11.85546875" customWidth="1"/>
    <col min="13" max="13" width="38.85546875" customWidth="1"/>
    <col min="14" max="14" width="24" customWidth="1"/>
    <col min="15" max="15" width="34.7109375" bestFit="1" customWidth="1"/>
    <col min="16" max="16" width="8.140625" bestFit="1" customWidth="1"/>
  </cols>
  <sheetData>
    <row r="1" spans="1:12" x14ac:dyDescent="0.25">
      <c r="A1" s="1" t="s">
        <v>0</v>
      </c>
    </row>
    <row r="2" spans="1:12" x14ac:dyDescent="0.25">
      <c r="A2" s="11" t="s">
        <v>35</v>
      </c>
      <c r="B2" s="12" t="s">
        <v>36</v>
      </c>
    </row>
    <row r="3" spans="1:12" x14ac:dyDescent="0.25">
      <c r="A3" s="11" t="s">
        <v>37</v>
      </c>
      <c r="B3" s="12" t="s">
        <v>438</v>
      </c>
    </row>
    <row r="4" spans="1:12" x14ac:dyDescent="0.25">
      <c r="A4" s="11"/>
      <c r="B4" s="12"/>
    </row>
    <row r="5" spans="1:12" s="27" customFormat="1" x14ac:dyDescent="0.25">
      <c r="A5" s="27" t="s">
        <v>282</v>
      </c>
      <c r="F5" s="94"/>
    </row>
    <row r="6" spans="1:12" ht="60" x14ac:dyDescent="0.25">
      <c r="J6" s="23" t="s">
        <v>69</v>
      </c>
      <c r="K6" s="23"/>
      <c r="L6" s="23"/>
    </row>
    <row r="7" spans="1:12" s="7" customFormat="1" x14ac:dyDescent="0.25">
      <c r="A7" s="7" t="s">
        <v>272</v>
      </c>
      <c r="B7" s="7" t="s">
        <v>24</v>
      </c>
      <c r="C7" s="7" t="s">
        <v>19</v>
      </c>
      <c r="D7" s="7" t="s">
        <v>420</v>
      </c>
      <c r="E7" s="7" t="s">
        <v>20</v>
      </c>
      <c r="F7" s="95" t="s">
        <v>53</v>
      </c>
      <c r="G7" s="7" t="s">
        <v>72</v>
      </c>
      <c r="H7" s="7" t="s">
        <v>70</v>
      </c>
      <c r="I7" s="7" t="s">
        <v>67</v>
      </c>
      <c r="J7" s="7" t="s">
        <v>68</v>
      </c>
      <c r="K7" s="7" t="s">
        <v>71</v>
      </c>
    </row>
    <row r="8" spans="1:12" s="7" customFormat="1" x14ac:dyDescent="0.25">
      <c r="B8" s="103" t="s">
        <v>427</v>
      </c>
      <c r="C8" s="103" t="s">
        <v>428</v>
      </c>
      <c r="D8" s="25" t="s">
        <v>422</v>
      </c>
      <c r="F8" t="s">
        <v>445</v>
      </c>
    </row>
    <row r="9" spans="1:12" s="7" customFormat="1" x14ac:dyDescent="0.25">
      <c r="B9" s="103" t="s">
        <v>427</v>
      </c>
      <c r="C9" s="103" t="s">
        <v>429</v>
      </c>
      <c r="D9" s="25" t="s">
        <v>422</v>
      </c>
      <c r="F9" s="104" t="s">
        <v>446</v>
      </c>
    </row>
    <row r="10" spans="1:12" s="7" customFormat="1" x14ac:dyDescent="0.25">
      <c r="F10" s="95"/>
    </row>
    <row r="11" spans="1:12" x14ac:dyDescent="0.25">
      <c r="A11" t="s">
        <v>373</v>
      </c>
      <c r="B11" s="25" t="s">
        <v>23</v>
      </c>
      <c r="C11" s="25" t="s">
        <v>15</v>
      </c>
      <c r="D11" s="25" t="s">
        <v>421</v>
      </c>
      <c r="E11" s="25" t="s">
        <v>21</v>
      </c>
      <c r="F11" s="100">
        <f>F14-F16</f>
        <v>8110239370</v>
      </c>
      <c r="G11" s="25">
        <v>1</v>
      </c>
      <c r="H11" s="102" t="s">
        <v>335</v>
      </c>
      <c r="I11" s="25" t="s">
        <v>337</v>
      </c>
      <c r="J11" s="24"/>
      <c r="K11" t="s">
        <v>336</v>
      </c>
    </row>
    <row r="12" spans="1:12" x14ac:dyDescent="0.25">
      <c r="A12" t="s">
        <v>373</v>
      </c>
      <c r="B12" s="25" t="s">
        <v>23</v>
      </c>
      <c r="C12" s="25" t="s">
        <v>16</v>
      </c>
      <c r="D12" s="25" t="s">
        <v>421</v>
      </c>
      <c r="E12" s="25" t="s">
        <v>22</v>
      </c>
      <c r="F12" s="100">
        <v>10688271164</v>
      </c>
      <c r="G12" s="25">
        <v>1</v>
      </c>
      <c r="H12" s="25" t="s">
        <v>335</v>
      </c>
      <c r="I12" s="25" t="s">
        <v>337</v>
      </c>
      <c r="J12" s="24" t="s">
        <v>338</v>
      </c>
    </row>
    <row r="13" spans="1:12" x14ac:dyDescent="0.25">
      <c r="A13" t="s">
        <v>373</v>
      </c>
      <c r="B13" s="25" t="s">
        <v>23</v>
      </c>
      <c r="C13" t="s">
        <v>80</v>
      </c>
      <c r="D13" s="25" t="s">
        <v>421</v>
      </c>
      <c r="E13" t="s">
        <v>100</v>
      </c>
      <c r="F13" s="100">
        <v>18798510534</v>
      </c>
      <c r="G13" s="25">
        <v>1</v>
      </c>
      <c r="H13" s="25" t="s">
        <v>335</v>
      </c>
      <c r="I13" s="25" t="s">
        <v>337</v>
      </c>
      <c r="J13" s="24" t="s">
        <v>339</v>
      </c>
    </row>
    <row r="14" spans="1:12" x14ac:dyDescent="0.25">
      <c r="A14" t="s">
        <v>373</v>
      </c>
      <c r="B14" s="25" t="s">
        <v>23</v>
      </c>
      <c r="C14" s="25" t="s">
        <v>17</v>
      </c>
      <c r="D14" s="25" t="s">
        <v>421</v>
      </c>
      <c r="E14" s="25" t="s">
        <v>25</v>
      </c>
      <c r="F14" s="100">
        <v>12207759189</v>
      </c>
      <c r="G14" s="25">
        <v>1</v>
      </c>
      <c r="H14" s="25" t="s">
        <v>335</v>
      </c>
      <c r="I14" s="25" t="s">
        <v>337</v>
      </c>
      <c r="J14" s="24" t="s">
        <v>338</v>
      </c>
    </row>
    <row r="15" spans="1:12" x14ac:dyDescent="0.25">
      <c r="A15" t="s">
        <v>373</v>
      </c>
      <c r="B15" s="25" t="s">
        <v>23</v>
      </c>
      <c r="C15" s="25" t="s">
        <v>18</v>
      </c>
      <c r="D15" s="25" t="s">
        <v>421</v>
      </c>
      <c r="E15" s="25" t="s">
        <v>26</v>
      </c>
      <c r="F15" s="100">
        <v>10688271164</v>
      </c>
      <c r="G15" s="25">
        <v>1</v>
      </c>
      <c r="H15" s="25" t="s">
        <v>335</v>
      </c>
      <c r="I15" s="25" t="s">
        <v>337</v>
      </c>
      <c r="J15" s="24" t="s">
        <v>338</v>
      </c>
      <c r="K15" t="s">
        <v>334</v>
      </c>
    </row>
    <row r="16" spans="1:12" x14ac:dyDescent="0.25">
      <c r="A16" t="s">
        <v>373</v>
      </c>
      <c r="B16" s="25" t="s">
        <v>23</v>
      </c>
      <c r="C16" t="s">
        <v>104</v>
      </c>
      <c r="D16" s="25" t="s">
        <v>421</v>
      </c>
      <c r="E16" t="s">
        <v>105</v>
      </c>
      <c r="F16" s="100">
        <v>4097519819</v>
      </c>
      <c r="G16" s="25">
        <v>1</v>
      </c>
      <c r="H16" s="25" t="s">
        <v>335</v>
      </c>
      <c r="I16" s="25" t="s">
        <v>337</v>
      </c>
      <c r="J16" s="24" t="s">
        <v>338</v>
      </c>
    </row>
    <row r="17" spans="1:12" ht="28.5" customHeight="1" x14ac:dyDescent="0.25">
      <c r="A17" t="s">
        <v>373</v>
      </c>
      <c r="B17" s="25" t="s">
        <v>23</v>
      </c>
      <c r="C17" s="25" t="s">
        <v>73</v>
      </c>
      <c r="D17" s="25" t="s">
        <v>421</v>
      </c>
      <c r="E17" s="25" t="s">
        <v>76</v>
      </c>
      <c r="F17" s="100">
        <v>1400813100</v>
      </c>
      <c r="G17" s="25">
        <v>1</v>
      </c>
      <c r="H17" s="25" t="s">
        <v>335</v>
      </c>
      <c r="I17" s="25" t="s">
        <v>337</v>
      </c>
      <c r="J17" s="24" t="s">
        <v>339</v>
      </c>
      <c r="K17" s="25" t="s">
        <v>340</v>
      </c>
    </row>
    <row r="18" spans="1:12" x14ac:dyDescent="0.25">
      <c r="B18" s="25" t="s">
        <v>23</v>
      </c>
      <c r="C18" s="25" t="s">
        <v>292</v>
      </c>
      <c r="D18" s="25" t="s">
        <v>421</v>
      </c>
      <c r="E18" s="25" t="s">
        <v>293</v>
      </c>
      <c r="F18" s="97" t="s">
        <v>424</v>
      </c>
      <c r="G18" s="25"/>
      <c r="H18" s="25"/>
      <c r="I18" s="25"/>
      <c r="J18" s="24"/>
      <c r="K18" s="25"/>
      <c r="L18" s="26"/>
    </row>
    <row r="19" spans="1:12" x14ac:dyDescent="0.25">
      <c r="B19" s="25"/>
      <c r="C19" s="25"/>
      <c r="D19" s="25"/>
      <c r="E19" s="25"/>
      <c r="F19" s="96"/>
      <c r="J19" s="24"/>
    </row>
    <row r="20" spans="1:12" x14ac:dyDescent="0.25">
      <c r="A20" t="s">
        <v>373</v>
      </c>
      <c r="B20" s="25" t="s">
        <v>106</v>
      </c>
      <c r="C20" s="25" t="s">
        <v>27</v>
      </c>
      <c r="D20" s="25" t="s">
        <v>421</v>
      </c>
      <c r="E20" s="25" t="s">
        <v>28</v>
      </c>
      <c r="F20" s="107">
        <v>7.4999999999999997E-3</v>
      </c>
      <c r="H20" s="25" t="s">
        <v>335</v>
      </c>
      <c r="I20" s="25" t="s">
        <v>337</v>
      </c>
      <c r="J20" s="24" t="s">
        <v>341</v>
      </c>
      <c r="K20" t="s">
        <v>342</v>
      </c>
    </row>
    <row r="21" spans="1:12" x14ac:dyDescent="0.25">
      <c r="A21" t="s">
        <v>373</v>
      </c>
      <c r="B21" s="25" t="s">
        <v>106</v>
      </c>
      <c r="C21" s="25" t="s">
        <v>54</v>
      </c>
      <c r="D21" s="25" t="s">
        <v>421</v>
      </c>
      <c r="E21" s="25" t="s">
        <v>74</v>
      </c>
      <c r="F21" s="108">
        <v>3.2500000000000001E-2</v>
      </c>
      <c r="H21" s="25" t="s">
        <v>335</v>
      </c>
      <c r="I21" s="25" t="s">
        <v>337</v>
      </c>
      <c r="J21" s="24" t="s">
        <v>341</v>
      </c>
    </row>
    <row r="22" spans="1:12" x14ac:dyDescent="0.25">
      <c r="A22" t="s">
        <v>373</v>
      </c>
      <c r="B22" s="25" t="s">
        <v>106</v>
      </c>
      <c r="C22" s="25" t="s">
        <v>107</v>
      </c>
      <c r="D22" s="25" t="s">
        <v>421</v>
      </c>
      <c r="E22" s="25" t="s">
        <v>75</v>
      </c>
      <c r="F22" s="107">
        <v>0.04</v>
      </c>
      <c r="H22" s="25" t="s">
        <v>335</v>
      </c>
      <c r="I22" s="25" t="s">
        <v>337</v>
      </c>
      <c r="J22" s="24" t="s">
        <v>341</v>
      </c>
    </row>
    <row r="23" spans="1:12" x14ac:dyDescent="0.25">
      <c r="B23" s="25"/>
      <c r="C23" s="25"/>
      <c r="D23" s="25"/>
      <c r="E23" s="25"/>
      <c r="F23" s="96"/>
    </row>
    <row r="24" spans="1:12" x14ac:dyDescent="0.25">
      <c r="B24" s="25" t="s">
        <v>77</v>
      </c>
      <c r="C24" s="25" t="s">
        <v>52</v>
      </c>
      <c r="D24" s="25" t="s">
        <v>422</v>
      </c>
      <c r="E24" t="s">
        <v>101</v>
      </c>
      <c r="F24" s="97" t="s">
        <v>419</v>
      </c>
      <c r="H24" s="25"/>
      <c r="J24" s="24"/>
    </row>
    <row r="26" spans="1:12" x14ac:dyDescent="0.25">
      <c r="B26" s="43" t="s">
        <v>294</v>
      </c>
      <c r="C26" s="43" t="s">
        <v>295</v>
      </c>
      <c r="D26" s="25" t="s">
        <v>422</v>
      </c>
      <c r="E26" s="44" t="s">
        <v>304</v>
      </c>
      <c r="F26" s="98" t="s">
        <v>437</v>
      </c>
      <c r="G26" s="44"/>
      <c r="H26" s="44"/>
      <c r="I26" s="44"/>
      <c r="J26" s="44"/>
      <c r="K26" s="44" t="s">
        <v>435</v>
      </c>
    </row>
    <row r="27" spans="1:12" x14ac:dyDescent="0.25">
      <c r="B27" s="43" t="s">
        <v>294</v>
      </c>
      <c r="C27" s="43" t="s">
        <v>296</v>
      </c>
      <c r="D27" s="25" t="s">
        <v>422</v>
      </c>
      <c r="E27" s="44" t="s">
        <v>304</v>
      </c>
      <c r="F27" s="98" t="s">
        <v>297</v>
      </c>
      <c r="G27" s="44"/>
      <c r="H27" s="44"/>
      <c r="I27" s="44"/>
      <c r="J27" s="44"/>
      <c r="K27" s="44" t="s">
        <v>435</v>
      </c>
    </row>
    <row r="28" spans="1:12" x14ac:dyDescent="0.25">
      <c r="B28" s="43" t="s">
        <v>294</v>
      </c>
      <c r="C28" s="43" t="s">
        <v>298</v>
      </c>
      <c r="D28" s="25" t="s">
        <v>422</v>
      </c>
      <c r="E28" s="44" t="s">
        <v>304</v>
      </c>
      <c r="F28" s="98" t="s">
        <v>437</v>
      </c>
      <c r="G28" s="44"/>
      <c r="H28" s="44"/>
      <c r="I28" s="44"/>
      <c r="J28" s="44"/>
      <c r="K28" s="44" t="s">
        <v>435</v>
      </c>
    </row>
    <row r="29" spans="1:12" x14ac:dyDescent="0.25">
      <c r="A29" t="s">
        <v>373</v>
      </c>
      <c r="B29" s="43" t="s">
        <v>294</v>
      </c>
      <c r="C29" s="43" t="s">
        <v>426</v>
      </c>
      <c r="D29" s="25" t="s">
        <v>422</v>
      </c>
      <c r="E29" s="44" t="s">
        <v>304</v>
      </c>
      <c r="F29" s="98" t="s">
        <v>436</v>
      </c>
      <c r="G29" s="44"/>
      <c r="H29" s="44"/>
      <c r="I29" s="44"/>
      <c r="J29" s="44"/>
      <c r="K29" s="44" t="s">
        <v>435</v>
      </c>
    </row>
    <row r="30" spans="1:12" x14ac:dyDescent="0.25">
      <c r="B30" s="44"/>
      <c r="C30" s="44"/>
      <c r="D30" s="44"/>
      <c r="E30" s="44"/>
      <c r="F30" s="99"/>
      <c r="G30" s="44"/>
      <c r="H30" s="44"/>
      <c r="I30" s="44"/>
      <c r="J30" s="44"/>
      <c r="K30" s="44"/>
    </row>
    <row r="31" spans="1:12" x14ac:dyDescent="0.25">
      <c r="B31" s="43" t="s">
        <v>294</v>
      </c>
      <c r="C31" s="43" t="s">
        <v>299</v>
      </c>
      <c r="D31" s="43" t="s">
        <v>421</v>
      </c>
      <c r="E31" s="44" t="s">
        <v>302</v>
      </c>
      <c r="F31" s="99">
        <v>-1</v>
      </c>
      <c r="G31" s="44"/>
      <c r="H31" s="44"/>
      <c r="I31" s="44"/>
      <c r="J31" s="44"/>
      <c r="K31" s="44" t="s">
        <v>303</v>
      </c>
    </row>
    <row r="32" spans="1:12" x14ac:dyDescent="0.25">
      <c r="B32" s="43" t="s">
        <v>294</v>
      </c>
      <c r="C32" s="43" t="s">
        <v>300</v>
      </c>
      <c r="D32" s="43" t="s">
        <v>421</v>
      </c>
      <c r="E32" s="44" t="s">
        <v>302</v>
      </c>
      <c r="F32" s="99">
        <v>4</v>
      </c>
      <c r="G32" s="44"/>
      <c r="H32" s="44"/>
      <c r="I32" s="44"/>
      <c r="J32" s="44"/>
      <c r="K32" s="44" t="s">
        <v>303</v>
      </c>
    </row>
    <row r="33" spans="1:11" x14ac:dyDescent="0.25">
      <c r="B33" s="43" t="s">
        <v>294</v>
      </c>
      <c r="C33" s="43" t="s">
        <v>301</v>
      </c>
      <c r="D33" s="43" t="s">
        <v>421</v>
      </c>
      <c r="E33" s="44" t="s">
        <v>302</v>
      </c>
      <c r="F33" s="99">
        <v>-1</v>
      </c>
      <c r="G33" s="44"/>
      <c r="H33" s="44"/>
      <c r="I33" s="44"/>
      <c r="J33" s="44"/>
      <c r="K33" s="44" t="s">
        <v>303</v>
      </c>
    </row>
    <row r="34" spans="1:11" x14ac:dyDescent="0.25">
      <c r="B34" s="43" t="s">
        <v>294</v>
      </c>
      <c r="C34" s="43" t="s">
        <v>425</v>
      </c>
      <c r="D34" s="43" t="s">
        <v>421</v>
      </c>
      <c r="E34" s="44" t="s">
        <v>302</v>
      </c>
      <c r="F34" s="99">
        <v>-1</v>
      </c>
      <c r="G34" s="44"/>
      <c r="H34" s="44"/>
      <c r="I34" s="44"/>
      <c r="J34" s="44"/>
      <c r="K34" s="44" t="s">
        <v>303</v>
      </c>
    </row>
    <row r="35" spans="1:11" x14ac:dyDescent="0.25">
      <c r="B35" s="44"/>
      <c r="C35" s="44"/>
      <c r="D35" s="44"/>
      <c r="E35" s="44"/>
      <c r="F35" s="99"/>
      <c r="G35" s="44"/>
      <c r="H35" s="44"/>
      <c r="I35" s="44"/>
      <c r="J35" s="44"/>
      <c r="K35" s="44"/>
    </row>
    <row r="36" spans="1:11" x14ac:dyDescent="0.25">
      <c r="B36" s="43" t="s">
        <v>294</v>
      </c>
      <c r="C36" s="43" t="s">
        <v>305</v>
      </c>
      <c r="D36" s="43" t="s">
        <v>423</v>
      </c>
      <c r="E36" s="44"/>
      <c r="F36" s="101">
        <v>0</v>
      </c>
      <c r="G36" s="44"/>
      <c r="H36" s="44"/>
      <c r="I36" s="44"/>
      <c r="J36" s="44"/>
      <c r="K36" s="44"/>
    </row>
    <row r="38" spans="1:11" s="27" customFormat="1" x14ac:dyDescent="0.25">
      <c r="A38" s="27" t="s">
        <v>81</v>
      </c>
      <c r="F38" s="94"/>
    </row>
    <row r="39" spans="1:11" s="7" customFormat="1" x14ac:dyDescent="0.25">
      <c r="A39" s="7" t="s">
        <v>272</v>
      </c>
      <c r="B39" s="7" t="s">
        <v>283</v>
      </c>
      <c r="C39" s="7" t="s">
        <v>20</v>
      </c>
      <c r="F39" s="95"/>
    </row>
    <row r="40" spans="1:11" x14ac:dyDescent="0.25">
      <c r="A40" t="s">
        <v>373</v>
      </c>
      <c r="B40">
        <v>1</v>
      </c>
      <c r="C40" t="s">
        <v>246</v>
      </c>
    </row>
    <row r="41" spans="1:11" x14ac:dyDescent="0.25">
      <c r="A41" t="s">
        <v>373</v>
      </c>
      <c r="B41">
        <v>1</v>
      </c>
      <c r="C41" t="s">
        <v>82</v>
      </c>
    </row>
    <row r="42" spans="1:11" x14ac:dyDescent="0.25">
      <c r="E42" t="s">
        <v>83</v>
      </c>
    </row>
    <row r="43" spans="1:11" x14ac:dyDescent="0.25">
      <c r="E43" t="s">
        <v>84</v>
      </c>
    </row>
    <row r="44" spans="1:11" x14ac:dyDescent="0.25">
      <c r="E44" t="s">
        <v>85</v>
      </c>
    </row>
    <row r="46" spans="1:11" x14ac:dyDescent="0.25">
      <c r="A46" t="s">
        <v>373</v>
      </c>
      <c r="B46">
        <v>2</v>
      </c>
      <c r="C46" t="s">
        <v>86</v>
      </c>
    </row>
    <row r="47" spans="1:11" x14ac:dyDescent="0.25">
      <c r="A47" t="s">
        <v>373</v>
      </c>
      <c r="B47">
        <v>2</v>
      </c>
      <c r="C47" t="s">
        <v>87</v>
      </c>
    </row>
    <row r="49" spans="1:5" x14ac:dyDescent="0.25">
      <c r="A49" t="s">
        <v>373</v>
      </c>
      <c r="B49">
        <v>3</v>
      </c>
      <c r="C49" t="s">
        <v>88</v>
      </c>
    </row>
    <row r="50" spans="1:5" x14ac:dyDescent="0.25">
      <c r="E50" t="s">
        <v>89</v>
      </c>
    </row>
    <row r="51" spans="1:5" x14ac:dyDescent="0.25">
      <c r="E51" t="s">
        <v>90</v>
      </c>
    </row>
    <row r="52" spans="1:5" x14ac:dyDescent="0.25">
      <c r="E52" t="s">
        <v>91</v>
      </c>
    </row>
    <row r="53" spans="1:5" x14ac:dyDescent="0.25">
      <c r="E53" t="s">
        <v>84</v>
      </c>
    </row>
    <row r="54" spans="1:5" x14ac:dyDescent="0.25">
      <c r="E54" t="s">
        <v>85</v>
      </c>
    </row>
    <row r="56" spans="1:5" x14ac:dyDescent="0.25">
      <c r="A56" t="s">
        <v>373</v>
      </c>
      <c r="B56">
        <v>4</v>
      </c>
      <c r="C56" t="s">
        <v>92</v>
      </c>
    </row>
    <row r="57" spans="1:5" x14ac:dyDescent="0.25">
      <c r="A57" t="s">
        <v>373</v>
      </c>
      <c r="B57">
        <v>4</v>
      </c>
      <c r="C57" t="s">
        <v>93</v>
      </c>
    </row>
    <row r="58" spans="1:5" x14ac:dyDescent="0.25">
      <c r="E58" t="s">
        <v>94</v>
      </c>
    </row>
    <row r="59" spans="1:5" x14ac:dyDescent="0.25">
      <c r="E59" t="s">
        <v>84</v>
      </c>
    </row>
    <row r="61" spans="1:5" x14ac:dyDescent="0.25">
      <c r="A61" t="s">
        <v>373</v>
      </c>
      <c r="B61">
        <v>5</v>
      </c>
      <c r="C61" t="s">
        <v>95</v>
      </c>
    </row>
    <row r="62" spans="1:5" x14ac:dyDescent="0.25">
      <c r="A62" t="s">
        <v>373</v>
      </c>
      <c r="B62">
        <v>6</v>
      </c>
      <c r="C62" t="s">
        <v>96</v>
      </c>
    </row>
  </sheetData>
  <hyperlinks>
    <hyperlink ref="A1" location="TOC!A1" display="TOC"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Q74" sqref="Q74"/>
    </sheetView>
  </sheetViews>
  <sheetFormatPr defaultRowHeight="15" x14ac:dyDescent="0.25"/>
  <sheetData>
    <row r="1" spans="1:1" x14ac:dyDescent="0.25">
      <c r="A1" s="1" t="s">
        <v>0</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row r="1" spans="1:1" x14ac:dyDescent="0.25">
      <c r="A1" s="1" t="s">
        <v>0</v>
      </c>
    </row>
  </sheetData>
  <hyperlinks>
    <hyperlink ref="A1" location="TOC!A1" display="TOC"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row r="1" spans="1:1" x14ac:dyDescent="0.25">
      <c r="A1" s="1" t="s">
        <v>0</v>
      </c>
    </row>
  </sheetData>
  <hyperlinks>
    <hyperlink ref="A1" location="TOC!A1" display="TOC"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3"/>
  <sheetViews>
    <sheetView workbookViewId="0">
      <selection activeCell="T21" sqref="T21"/>
    </sheetView>
  </sheetViews>
  <sheetFormatPr defaultRowHeight="15" x14ac:dyDescent="0.25"/>
  <cols>
    <col min="1" max="16384" width="9.140625" style="10"/>
  </cols>
  <sheetData>
    <row r="1" spans="1:13" x14ac:dyDescent="0.25">
      <c r="A1" s="9" t="s">
        <v>0</v>
      </c>
    </row>
    <row r="2" spans="1:13" x14ac:dyDescent="0.25">
      <c r="A2" s="11" t="s">
        <v>35</v>
      </c>
      <c r="B2" s="12" t="s">
        <v>269</v>
      </c>
      <c r="C2" s="32" t="s">
        <v>267</v>
      </c>
    </row>
    <row r="3" spans="1:13" x14ac:dyDescent="0.25">
      <c r="A3" s="11" t="s">
        <v>37</v>
      </c>
      <c r="B3" s="12" t="s">
        <v>392</v>
      </c>
      <c r="C3" s="32" t="s">
        <v>268</v>
      </c>
    </row>
    <row r="4" spans="1:13" x14ac:dyDescent="0.25">
      <c r="A4" s="32" t="s">
        <v>286</v>
      </c>
    </row>
    <row r="5" spans="1:13" customFormat="1" x14ac:dyDescent="0.25"/>
    <row r="6" spans="1:13" x14ac:dyDescent="0.25">
      <c r="E6" t="s">
        <v>439</v>
      </c>
      <c r="F6"/>
      <c r="G6"/>
      <c r="H6"/>
      <c r="I6"/>
      <c r="J6"/>
      <c r="K6"/>
      <c r="L6"/>
      <c r="M6"/>
    </row>
    <row r="7" spans="1:13" x14ac:dyDescent="0.25">
      <c r="A7"/>
      <c r="D7" s="32"/>
      <c r="E7" t="s">
        <v>109</v>
      </c>
      <c r="F7" t="s">
        <v>249</v>
      </c>
      <c r="G7" t="s">
        <v>110</v>
      </c>
      <c r="H7" t="s">
        <v>111</v>
      </c>
      <c r="I7" t="s">
        <v>112</v>
      </c>
      <c r="J7" t="s">
        <v>113</v>
      </c>
      <c r="K7" t="s">
        <v>114</v>
      </c>
      <c r="L7" t="s">
        <v>115</v>
      </c>
      <c r="M7" t="s">
        <v>440</v>
      </c>
    </row>
    <row r="8" spans="1:13" x14ac:dyDescent="0.25">
      <c r="A8"/>
      <c r="D8" s="32" t="s">
        <v>247</v>
      </c>
      <c r="E8" t="s">
        <v>248</v>
      </c>
      <c r="F8" t="s">
        <v>250</v>
      </c>
      <c r="G8" t="s">
        <v>251</v>
      </c>
      <c r="H8" t="s">
        <v>252</v>
      </c>
      <c r="I8" t="s">
        <v>253</v>
      </c>
      <c r="J8" t="s">
        <v>254</v>
      </c>
      <c r="K8" t="s">
        <v>255</v>
      </c>
      <c r="L8" t="s">
        <v>256</v>
      </c>
      <c r="M8" t="s">
        <v>257</v>
      </c>
    </row>
    <row r="9" spans="1:13" x14ac:dyDescent="0.25">
      <c r="B9" s="40" t="s">
        <v>38</v>
      </c>
      <c r="C9" s="32" t="s">
        <v>39</v>
      </c>
      <c r="D9" s="32" t="s">
        <v>40</v>
      </c>
      <c r="E9" s="10">
        <v>2</v>
      </c>
      <c r="F9" s="10">
        <v>7</v>
      </c>
      <c r="G9" s="10">
        <v>12</v>
      </c>
      <c r="H9" s="10">
        <v>17</v>
      </c>
      <c r="I9" s="10">
        <v>22</v>
      </c>
      <c r="J9" s="10">
        <v>27</v>
      </c>
      <c r="K9" s="10">
        <v>32</v>
      </c>
      <c r="L9" s="10">
        <v>37</v>
      </c>
      <c r="M9" s="10">
        <v>42</v>
      </c>
    </row>
    <row r="10" spans="1:13" x14ac:dyDescent="0.25">
      <c r="A10" t="s">
        <v>108</v>
      </c>
      <c r="B10" s="32" t="s">
        <v>41</v>
      </c>
      <c r="E10" s="105" t="s">
        <v>344</v>
      </c>
      <c r="F10" s="106" t="s">
        <v>345</v>
      </c>
      <c r="G10" s="106" t="s">
        <v>346</v>
      </c>
      <c r="H10" s="105" t="s">
        <v>252</v>
      </c>
      <c r="I10" s="105" t="s">
        <v>253</v>
      </c>
      <c r="J10" s="105" t="s">
        <v>444</v>
      </c>
      <c r="K10" s="105" t="s">
        <v>255</v>
      </c>
      <c r="L10" s="105" t="s">
        <v>256</v>
      </c>
      <c r="M10" s="105" t="s">
        <v>257</v>
      </c>
    </row>
    <row r="11" spans="1:13" x14ac:dyDescent="0.25">
      <c r="A11" t="s">
        <v>120</v>
      </c>
      <c r="B11" s="10" t="s">
        <v>441</v>
      </c>
      <c r="C11" s="10">
        <v>22</v>
      </c>
      <c r="D11" s="32" t="s">
        <v>266</v>
      </c>
      <c r="E11">
        <v>405</v>
      </c>
      <c r="F11" t="s">
        <v>360</v>
      </c>
      <c r="G11" t="s">
        <v>360</v>
      </c>
      <c r="H11" t="s">
        <v>360</v>
      </c>
      <c r="I11" t="s">
        <v>360</v>
      </c>
      <c r="J11" t="s">
        <v>360</v>
      </c>
      <c r="K11" t="s">
        <v>360</v>
      </c>
      <c r="L11" t="s">
        <v>360</v>
      </c>
      <c r="M11" t="s">
        <v>360</v>
      </c>
    </row>
    <row r="12" spans="1:13" x14ac:dyDescent="0.25">
      <c r="A12" t="s">
        <v>121</v>
      </c>
      <c r="B12" s="10" t="s">
        <v>441</v>
      </c>
      <c r="C12" s="10">
        <v>27</v>
      </c>
      <c r="D12" s="10" t="s">
        <v>261</v>
      </c>
      <c r="E12">
        <v>879</v>
      </c>
      <c r="F12">
        <v>216</v>
      </c>
      <c r="G12" t="s">
        <v>360</v>
      </c>
      <c r="H12" t="s">
        <v>360</v>
      </c>
      <c r="I12" t="s">
        <v>360</v>
      </c>
      <c r="J12" t="s">
        <v>360</v>
      </c>
      <c r="K12" t="s">
        <v>360</v>
      </c>
      <c r="L12" t="s">
        <v>360</v>
      </c>
      <c r="M12" t="s">
        <v>360</v>
      </c>
    </row>
    <row r="13" spans="1:13" x14ac:dyDescent="0.25">
      <c r="A13" t="s">
        <v>122</v>
      </c>
      <c r="B13" s="10" t="s">
        <v>441</v>
      </c>
      <c r="C13" s="10">
        <v>32</v>
      </c>
      <c r="D13" s="10" t="s">
        <v>262</v>
      </c>
      <c r="E13">
        <v>380</v>
      </c>
      <c r="F13">
        <v>1249</v>
      </c>
      <c r="G13">
        <v>216</v>
      </c>
      <c r="H13" t="s">
        <v>360</v>
      </c>
      <c r="I13" t="s">
        <v>360</v>
      </c>
      <c r="J13" t="s">
        <v>360</v>
      </c>
      <c r="K13" t="s">
        <v>360</v>
      </c>
      <c r="L13" t="s">
        <v>360</v>
      </c>
      <c r="M13" t="s">
        <v>360</v>
      </c>
    </row>
    <row r="14" spans="1:13" x14ac:dyDescent="0.25">
      <c r="A14" t="s">
        <v>123</v>
      </c>
      <c r="B14" s="10" t="s">
        <v>441</v>
      </c>
      <c r="C14" s="10">
        <v>37</v>
      </c>
      <c r="D14" s="10" t="s">
        <v>263</v>
      </c>
      <c r="E14">
        <v>104</v>
      </c>
      <c r="F14">
        <v>708</v>
      </c>
      <c r="G14">
        <v>941</v>
      </c>
      <c r="H14">
        <v>207</v>
      </c>
      <c r="I14" t="s">
        <v>360</v>
      </c>
      <c r="J14" t="s">
        <v>360</v>
      </c>
      <c r="K14" t="s">
        <v>360</v>
      </c>
      <c r="L14" t="s">
        <v>360</v>
      </c>
      <c r="M14" t="s">
        <v>360</v>
      </c>
    </row>
    <row r="15" spans="1:13" x14ac:dyDescent="0.25">
      <c r="A15" t="s">
        <v>124</v>
      </c>
      <c r="B15" s="10" t="s">
        <v>441</v>
      </c>
      <c r="C15" s="10">
        <v>42</v>
      </c>
      <c r="D15" s="10" t="s">
        <v>264</v>
      </c>
      <c r="E15">
        <v>33</v>
      </c>
      <c r="F15">
        <v>294</v>
      </c>
      <c r="G15">
        <v>571</v>
      </c>
      <c r="H15">
        <v>1027</v>
      </c>
      <c r="I15">
        <v>318</v>
      </c>
      <c r="J15" t="s">
        <v>360</v>
      </c>
      <c r="K15" t="s">
        <v>360</v>
      </c>
      <c r="L15" t="s">
        <v>360</v>
      </c>
      <c r="M15" t="s">
        <v>360</v>
      </c>
    </row>
    <row r="16" spans="1:13" x14ac:dyDescent="0.25">
      <c r="A16" t="s">
        <v>125</v>
      </c>
      <c r="B16" s="10" t="s">
        <v>441</v>
      </c>
      <c r="C16" s="10">
        <v>47</v>
      </c>
      <c r="D16" s="10" t="s">
        <v>265</v>
      </c>
      <c r="E16">
        <v>12</v>
      </c>
      <c r="F16">
        <v>104</v>
      </c>
      <c r="G16">
        <v>276</v>
      </c>
      <c r="H16">
        <v>741</v>
      </c>
      <c r="I16">
        <v>884</v>
      </c>
      <c r="J16">
        <v>407</v>
      </c>
      <c r="K16" t="s">
        <v>360</v>
      </c>
      <c r="L16" t="s">
        <v>360</v>
      </c>
      <c r="M16" t="s">
        <v>360</v>
      </c>
    </row>
    <row r="17" spans="1:13" x14ac:dyDescent="0.25">
      <c r="A17" t="s">
        <v>126</v>
      </c>
      <c r="B17" s="10" t="s">
        <v>441</v>
      </c>
      <c r="C17" s="10">
        <v>52</v>
      </c>
      <c r="D17" s="10" t="s">
        <v>45</v>
      </c>
      <c r="E17">
        <v>4</v>
      </c>
      <c r="F17">
        <v>28</v>
      </c>
      <c r="G17">
        <v>71</v>
      </c>
      <c r="H17">
        <v>226</v>
      </c>
      <c r="I17">
        <v>426</v>
      </c>
      <c r="J17">
        <v>1105</v>
      </c>
      <c r="K17">
        <v>154</v>
      </c>
      <c r="L17">
        <v>9</v>
      </c>
      <c r="M17" t="s">
        <v>360</v>
      </c>
    </row>
    <row r="18" spans="1:13" x14ac:dyDescent="0.25">
      <c r="A18" t="s">
        <v>127</v>
      </c>
      <c r="B18" s="10" t="s">
        <v>441</v>
      </c>
      <c r="C18" s="10">
        <v>57</v>
      </c>
      <c r="D18" s="10" t="s">
        <v>46</v>
      </c>
      <c r="E18">
        <v>2</v>
      </c>
      <c r="F18">
        <v>3</v>
      </c>
      <c r="G18">
        <v>11</v>
      </c>
      <c r="H18">
        <v>65</v>
      </c>
      <c r="I18">
        <v>101</v>
      </c>
      <c r="J18">
        <v>431</v>
      </c>
      <c r="K18">
        <v>160</v>
      </c>
      <c r="L18">
        <v>79</v>
      </c>
      <c r="M18" t="s">
        <v>360</v>
      </c>
    </row>
    <row r="19" spans="1:13" x14ac:dyDescent="0.25">
      <c r="A19" t="s">
        <v>128</v>
      </c>
      <c r="B19" s="10" t="s">
        <v>441</v>
      </c>
      <c r="C19" s="10">
        <v>62</v>
      </c>
      <c r="D19" s="10" t="s">
        <v>47</v>
      </c>
      <c r="E19">
        <v>1</v>
      </c>
      <c r="F19">
        <v>1</v>
      </c>
      <c r="G19">
        <v>1</v>
      </c>
      <c r="H19">
        <v>18</v>
      </c>
      <c r="I19">
        <v>26</v>
      </c>
      <c r="J19">
        <v>79</v>
      </c>
      <c r="K19">
        <v>37</v>
      </c>
      <c r="L19">
        <v>18</v>
      </c>
      <c r="M19">
        <v>2</v>
      </c>
    </row>
    <row r="20" spans="1:13" x14ac:dyDescent="0.25">
      <c r="A20" t="s">
        <v>442</v>
      </c>
      <c r="B20" s="10" t="s">
        <v>441</v>
      </c>
      <c r="C20" s="10">
        <v>67</v>
      </c>
      <c r="D20" s="32" t="s">
        <v>48</v>
      </c>
      <c r="E20" t="s">
        <v>360</v>
      </c>
      <c r="F20" t="s">
        <v>360</v>
      </c>
      <c r="G20" t="s">
        <v>360</v>
      </c>
      <c r="H20">
        <v>1</v>
      </c>
      <c r="I20">
        <v>3</v>
      </c>
      <c r="J20">
        <v>8</v>
      </c>
      <c r="K20">
        <v>1</v>
      </c>
      <c r="L20">
        <v>3</v>
      </c>
      <c r="M20">
        <v>1</v>
      </c>
    </row>
    <row r="21" spans="1:13" x14ac:dyDescent="0.25">
      <c r="A21" t="s">
        <v>443</v>
      </c>
      <c r="B21" s="10" t="s">
        <v>441</v>
      </c>
      <c r="C21" s="10">
        <v>72</v>
      </c>
      <c r="D21" s="32" t="s">
        <v>49</v>
      </c>
      <c r="E21" t="s">
        <v>360</v>
      </c>
      <c r="F21" t="s">
        <v>360</v>
      </c>
      <c r="G21" t="s">
        <v>360</v>
      </c>
      <c r="H21">
        <v>1</v>
      </c>
      <c r="I21" t="s">
        <v>360</v>
      </c>
      <c r="J21">
        <v>1</v>
      </c>
      <c r="K21" t="s">
        <v>360</v>
      </c>
      <c r="L21" t="s">
        <v>360</v>
      </c>
      <c r="M21">
        <v>1</v>
      </c>
    </row>
    <row r="22" spans="1:13" x14ac:dyDescent="0.25">
      <c r="A22"/>
      <c r="D22" s="32"/>
      <c r="E22" s="29"/>
      <c r="F22" s="29"/>
      <c r="G22" s="29"/>
      <c r="H22" s="29"/>
      <c r="I22" s="29"/>
      <c r="J22" s="29"/>
      <c r="K22" s="29"/>
      <c r="L22" s="29"/>
      <c r="M22" s="29"/>
    </row>
    <row r="23" spans="1:13" x14ac:dyDescent="0.25">
      <c r="A23" t="s">
        <v>120</v>
      </c>
      <c r="B23" s="10" t="s">
        <v>42</v>
      </c>
      <c r="C23" s="10">
        <v>22</v>
      </c>
      <c r="D23" s="10" t="s">
        <v>266</v>
      </c>
      <c r="E23">
        <v>64619</v>
      </c>
      <c r="F23" t="s">
        <v>360</v>
      </c>
      <c r="G23" t="s">
        <v>360</v>
      </c>
      <c r="H23" t="s">
        <v>360</v>
      </c>
      <c r="I23" t="s">
        <v>360</v>
      </c>
      <c r="J23" t="s">
        <v>360</v>
      </c>
      <c r="K23" t="s">
        <v>360</v>
      </c>
      <c r="L23" t="s">
        <v>360</v>
      </c>
      <c r="M23" t="s">
        <v>360</v>
      </c>
    </row>
    <row r="24" spans="1:13" x14ac:dyDescent="0.25">
      <c r="A24" t="s">
        <v>121</v>
      </c>
      <c r="B24" s="10" t="s">
        <v>42</v>
      </c>
      <c r="C24" s="10">
        <v>27</v>
      </c>
      <c r="D24" s="10" t="s">
        <v>261</v>
      </c>
      <c r="E24">
        <v>76021</v>
      </c>
      <c r="F24">
        <v>97625</v>
      </c>
      <c r="G24" t="s">
        <v>360</v>
      </c>
      <c r="H24" t="s">
        <v>360</v>
      </c>
      <c r="I24" t="s">
        <v>360</v>
      </c>
      <c r="J24" t="s">
        <v>360</v>
      </c>
      <c r="K24" t="s">
        <v>360</v>
      </c>
      <c r="L24" t="s">
        <v>360</v>
      </c>
      <c r="M24" t="s">
        <v>360</v>
      </c>
    </row>
    <row r="25" spans="1:13" x14ac:dyDescent="0.25">
      <c r="A25" t="s">
        <v>122</v>
      </c>
      <c r="B25" s="10" t="s">
        <v>42</v>
      </c>
      <c r="C25" s="10">
        <v>32</v>
      </c>
      <c r="D25" s="10" t="s">
        <v>262</v>
      </c>
      <c r="E25">
        <v>80333</v>
      </c>
      <c r="F25">
        <v>99663</v>
      </c>
      <c r="G25">
        <v>104663</v>
      </c>
      <c r="H25" t="s">
        <v>360</v>
      </c>
      <c r="I25" t="s">
        <v>360</v>
      </c>
      <c r="J25" t="s">
        <v>360</v>
      </c>
      <c r="K25" t="s">
        <v>360</v>
      </c>
      <c r="L25" t="s">
        <v>360</v>
      </c>
      <c r="M25" t="s">
        <v>360</v>
      </c>
    </row>
    <row r="26" spans="1:13" x14ac:dyDescent="0.25">
      <c r="A26" t="s">
        <v>123</v>
      </c>
      <c r="B26" s="10" t="s">
        <v>42</v>
      </c>
      <c r="C26" s="10">
        <v>37</v>
      </c>
      <c r="D26" s="10" t="s">
        <v>263</v>
      </c>
      <c r="E26">
        <v>80446</v>
      </c>
      <c r="F26">
        <v>100523</v>
      </c>
      <c r="G26">
        <v>106938</v>
      </c>
      <c r="H26">
        <v>114257</v>
      </c>
      <c r="I26" t="s">
        <v>360</v>
      </c>
      <c r="J26" t="s">
        <v>360</v>
      </c>
      <c r="K26" t="s">
        <v>360</v>
      </c>
      <c r="L26" t="s">
        <v>360</v>
      </c>
      <c r="M26" t="s">
        <v>360</v>
      </c>
    </row>
    <row r="27" spans="1:13" x14ac:dyDescent="0.25">
      <c r="A27" t="s">
        <v>124</v>
      </c>
      <c r="B27" s="10" t="s">
        <v>42</v>
      </c>
      <c r="C27" s="10">
        <v>42</v>
      </c>
      <c r="D27" s="10" t="s">
        <v>264</v>
      </c>
      <c r="E27">
        <v>81516</v>
      </c>
      <c r="F27">
        <v>99528</v>
      </c>
      <c r="G27">
        <v>107289</v>
      </c>
      <c r="H27">
        <v>112862</v>
      </c>
      <c r="I27">
        <v>119093</v>
      </c>
      <c r="J27" t="s">
        <v>360</v>
      </c>
      <c r="K27" t="s">
        <v>360</v>
      </c>
      <c r="L27" t="s">
        <v>360</v>
      </c>
      <c r="M27" t="s">
        <v>360</v>
      </c>
    </row>
    <row r="28" spans="1:13" x14ac:dyDescent="0.25">
      <c r="A28" t="s">
        <v>125</v>
      </c>
      <c r="B28" s="10" t="s">
        <v>42</v>
      </c>
      <c r="C28" s="10">
        <v>47</v>
      </c>
      <c r="D28" s="10" t="s">
        <v>265</v>
      </c>
      <c r="E28">
        <v>84257</v>
      </c>
      <c r="F28">
        <v>98306</v>
      </c>
      <c r="G28">
        <v>106697</v>
      </c>
      <c r="H28">
        <v>113055</v>
      </c>
      <c r="I28">
        <v>119792</v>
      </c>
      <c r="J28">
        <v>124670</v>
      </c>
      <c r="K28" t="s">
        <v>360</v>
      </c>
      <c r="L28" t="s">
        <v>360</v>
      </c>
      <c r="M28" t="s">
        <v>360</v>
      </c>
    </row>
    <row r="29" spans="1:13" x14ac:dyDescent="0.25">
      <c r="A29" t="s">
        <v>126</v>
      </c>
      <c r="B29" s="10" t="s">
        <v>42</v>
      </c>
      <c r="C29" s="10">
        <v>52</v>
      </c>
      <c r="D29" s="10" t="s">
        <v>45</v>
      </c>
      <c r="E29">
        <v>83971</v>
      </c>
      <c r="F29">
        <v>102464</v>
      </c>
      <c r="G29">
        <v>106160</v>
      </c>
      <c r="H29">
        <v>112290</v>
      </c>
      <c r="I29">
        <v>118018</v>
      </c>
      <c r="J29">
        <v>124871</v>
      </c>
      <c r="K29">
        <v>131041</v>
      </c>
      <c r="L29">
        <v>126431</v>
      </c>
      <c r="M29" t="s">
        <v>360</v>
      </c>
    </row>
    <row r="30" spans="1:13" x14ac:dyDescent="0.25">
      <c r="A30" t="s">
        <v>127</v>
      </c>
      <c r="B30" s="10" t="s">
        <v>42</v>
      </c>
      <c r="C30" s="10">
        <v>57</v>
      </c>
      <c r="D30" s="10" t="s">
        <v>46</v>
      </c>
      <c r="E30">
        <v>159242</v>
      </c>
      <c r="F30">
        <v>95499</v>
      </c>
      <c r="G30">
        <v>111083</v>
      </c>
      <c r="H30">
        <v>110366</v>
      </c>
      <c r="I30">
        <v>115866</v>
      </c>
      <c r="J30">
        <v>124142</v>
      </c>
      <c r="K30">
        <v>131324</v>
      </c>
      <c r="L30">
        <v>143839</v>
      </c>
      <c r="M30" t="s">
        <v>360</v>
      </c>
    </row>
    <row r="31" spans="1:13" x14ac:dyDescent="0.25">
      <c r="A31" t="s">
        <v>128</v>
      </c>
      <c r="B31" s="10" t="s">
        <v>42</v>
      </c>
      <c r="C31" s="10">
        <v>62</v>
      </c>
      <c r="D31" s="10" t="s">
        <v>47</v>
      </c>
      <c r="E31">
        <v>192511</v>
      </c>
      <c r="F31">
        <v>109681</v>
      </c>
      <c r="G31">
        <v>100391</v>
      </c>
      <c r="H31">
        <v>109103</v>
      </c>
      <c r="I31">
        <v>111247</v>
      </c>
      <c r="J31">
        <v>120981</v>
      </c>
      <c r="K31">
        <v>122714</v>
      </c>
      <c r="L31">
        <v>156555</v>
      </c>
      <c r="M31">
        <v>175455</v>
      </c>
    </row>
    <row r="32" spans="1:13" x14ac:dyDescent="0.25">
      <c r="A32" t="s">
        <v>442</v>
      </c>
      <c r="B32" s="10" t="s">
        <v>42</v>
      </c>
      <c r="C32" s="10">
        <v>67</v>
      </c>
      <c r="D32" s="32" t="s">
        <v>48</v>
      </c>
      <c r="E32" t="s">
        <v>360</v>
      </c>
      <c r="F32" t="s">
        <v>360</v>
      </c>
      <c r="G32" t="s">
        <v>360</v>
      </c>
      <c r="H32">
        <v>118459</v>
      </c>
      <c r="I32">
        <v>121627</v>
      </c>
      <c r="J32">
        <v>120457</v>
      </c>
      <c r="K32">
        <v>112189</v>
      </c>
      <c r="L32">
        <v>119519</v>
      </c>
      <c r="M32">
        <v>132027</v>
      </c>
    </row>
    <row r="33" spans="1:13" x14ac:dyDescent="0.25">
      <c r="A33" t="s">
        <v>443</v>
      </c>
      <c r="B33" s="10" t="s">
        <v>42</v>
      </c>
      <c r="C33" s="10">
        <v>72</v>
      </c>
      <c r="D33" s="32" t="s">
        <v>49</v>
      </c>
      <c r="E33" t="s">
        <v>360</v>
      </c>
      <c r="F33" t="s">
        <v>360</v>
      </c>
      <c r="G33" t="s">
        <v>360</v>
      </c>
      <c r="H33">
        <v>118459</v>
      </c>
      <c r="I33" t="s">
        <v>360</v>
      </c>
      <c r="J33">
        <v>118459</v>
      </c>
      <c r="K33" t="s">
        <v>360</v>
      </c>
      <c r="L33" t="s">
        <v>360</v>
      </c>
      <c r="M33">
        <v>118459</v>
      </c>
    </row>
  </sheetData>
  <hyperlinks>
    <hyperlink ref="A1" location="TOC!A1" display="TOC"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TOC</vt:lpstr>
      <vt:lpstr>Issues</vt:lpstr>
      <vt:lpstr>StepsAndLinks</vt:lpstr>
      <vt:lpstr>PlanNames</vt:lpstr>
      <vt:lpstr>singleValues</vt:lpstr>
      <vt:lpstr>singleValuesScreenshots</vt:lpstr>
      <vt:lpstr>erc_rule</vt:lpstr>
      <vt:lpstr>SummaryAssumptions</vt:lpstr>
      <vt:lpstr>ActivesSched</vt:lpstr>
      <vt:lpstr>SalarySched_byAgeGrp</vt:lpstr>
      <vt:lpstr>Actives_raw</vt:lpstr>
      <vt:lpstr>RetireesSched</vt:lpstr>
      <vt:lpstr>Retirees_raw</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RetirementRatesSched_Matrix</vt:lpstr>
      <vt:lpstr>RetirementRates_raw</vt:lpstr>
      <vt:lpstr>DisbRatesSched_SingleCol</vt:lpstr>
      <vt:lpstr>DisbRatesSched_LowYOS</vt:lpstr>
      <vt:lpstr>DisbRatesSched_Matrix</vt:lpstr>
      <vt:lpstr>DisbRates_raw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2017-11-04T02:23:54Z</dcterms:modified>
</cp:coreProperties>
</file>