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431"/>
  <workbookPr/>
  <mc:AlternateContent xmlns:mc="http://schemas.openxmlformats.org/markup-compatibility/2006">
    <mc:Choice Requires="x15">
      <x15ac:absPath xmlns:x15ac="http://schemas.microsoft.com/office/spreadsheetml/2010/11/ac" url="C:\Git\PenSim-Projects\PPD150_Experiment\Inputs_largePlans_raw\"/>
    </mc:Choice>
  </mc:AlternateContent>
  <bookViews>
    <workbookView xWindow="0" yWindow="0" windowWidth="28800" windowHeight="14010" tabRatio="810" firstSheet="11" activeTab="13" xr2:uid="{00000000-000D-0000-FFFF-FFFF00000000}"/>
  </bookViews>
  <sheets>
    <sheet name="TOC" sheetId="63" r:id="rId1"/>
    <sheet name="Issues" sheetId="28" r:id="rId2"/>
    <sheet name="StepsAndLinks" sheetId="2" r:id="rId3"/>
    <sheet name="PlanNames" sheetId="35" r:id="rId4"/>
    <sheet name="singleValues" sheetId="1" r:id="rId5"/>
    <sheet name="singleValuesScreenshots" sheetId="26" r:id="rId6"/>
    <sheet name="erc_rule" sheetId="38" r:id="rId7"/>
    <sheet name="SummaryAssumptions" sheetId="13" r:id="rId8"/>
    <sheet name="ActivesSched" sheetId="7" r:id="rId9"/>
    <sheet name="SalarySched_byAgeGrp" sheetId="55" r:id="rId10"/>
    <sheet name="Actives_raw" sheetId="34" r:id="rId11"/>
    <sheet name="RetireesSched" sheetId="8" r:id="rId12"/>
    <sheet name="Retirees_raw" sheetId="32" r:id="rId13"/>
    <sheet name="SalaryGrowthSched_SingleCol" sheetId="9" r:id="rId14"/>
    <sheet name="SalaryGrowthSched_Matrix" sheetId="62" r:id="rId15"/>
    <sheet name="SalaryGrowth_raw" sheetId="33" r:id="rId16"/>
    <sheet name="TermRatesSched_SingleCol" sheetId="10" r:id="rId17"/>
    <sheet name="TermRatesSched_LowYOS" sheetId="56" r:id="rId18"/>
    <sheet name="TermRatesSched_Matrix" sheetId="61" r:id="rId19"/>
    <sheet name="TermRates_raw" sheetId="43" r:id="rId20"/>
    <sheet name="RetirementRatesSched_SingleCol" sheetId="42" r:id="rId21"/>
    <sheet name="RetirementRatesSched_LowYOS" sheetId="57" r:id="rId22"/>
    <sheet name="RetirementRatesSched_Matrix" sheetId="58" r:id="rId23"/>
    <sheet name="RetirementRates_raw" sheetId="41" r:id="rId24"/>
    <sheet name="DisbRatesSched_SingleCol" sheetId="29" r:id="rId25"/>
    <sheet name="DisbRatesSched_LowYOS" sheetId="59" r:id="rId26"/>
    <sheet name="DisbRatesSched_Matrix" sheetId="60" r:id="rId27"/>
    <sheet name="DisbRates_raw" sheetId="52" r:id="rId28"/>
    <sheet name="MortalityInfo" sheetId="30" r:id="rId29"/>
  </sheets>
  <calcPr calcId="171027"/>
  <fileRecoveryPr autoRecover="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9" i="29" l="1"/>
  <c r="M10" i="29"/>
  <c r="M11" i="29"/>
  <c r="M12" i="29"/>
  <c r="M13" i="29"/>
  <c r="M14" i="29"/>
  <c r="M8" i="29"/>
  <c r="L8" i="29"/>
  <c r="L9" i="29" l="1"/>
  <c r="L10" i="29"/>
  <c r="L11" i="29"/>
  <c r="L12" i="29"/>
  <c r="L13" i="29"/>
  <c r="L14" i="29"/>
  <c r="N6" i="42"/>
  <c r="N7" i="42"/>
  <c r="N8" i="42"/>
  <c r="N9" i="42"/>
  <c r="N10" i="42"/>
  <c r="N11" i="42"/>
  <c r="N12" i="42"/>
  <c r="N13" i="42"/>
  <c r="N14" i="42"/>
  <c r="N15" i="42"/>
  <c r="N16" i="42"/>
  <c r="N5" i="42"/>
  <c r="I8" i="29" l="1"/>
  <c r="M16" i="42" l="1"/>
  <c r="M15" i="42"/>
  <c r="M14" i="42"/>
  <c r="M13" i="42"/>
  <c r="M12" i="42"/>
  <c r="M11" i="42"/>
  <c r="M10" i="42"/>
  <c r="M9" i="42"/>
  <c r="M8" i="42"/>
  <c r="M7" i="42"/>
  <c r="M6" i="42"/>
  <c r="M5" i="42"/>
  <c r="J5" i="41"/>
  <c r="J6" i="41"/>
  <c r="J7" i="41"/>
  <c r="J8" i="41"/>
  <c r="J9" i="41"/>
  <c r="J10" i="41"/>
  <c r="J11" i="41"/>
  <c r="J12" i="41"/>
  <c r="J13" i="41"/>
  <c r="J14" i="41"/>
  <c r="J15" i="41"/>
  <c r="J16" i="41"/>
  <c r="K12" i="29"/>
  <c r="J14" i="29"/>
  <c r="J13" i="29"/>
  <c r="J12" i="29"/>
  <c r="J11" i="29"/>
  <c r="J10" i="29"/>
  <c r="J9" i="29"/>
  <c r="J8" i="29"/>
  <c r="K8" i="29" s="1"/>
  <c r="I14" i="29"/>
  <c r="K14" i="29" s="1"/>
  <c r="I13" i="29"/>
  <c r="K13" i="29" s="1"/>
  <c r="I12" i="29"/>
  <c r="I11" i="29"/>
  <c r="K11" i="29" s="1"/>
  <c r="I10" i="29"/>
  <c r="K10" i="29" s="1"/>
  <c r="I9" i="29"/>
  <c r="K9" i="29" s="1"/>
  <c r="L38" i="43" l="1"/>
  <c r="K38" i="43"/>
  <c r="J38" i="43"/>
  <c r="I38" i="43"/>
  <c r="H38" i="43"/>
  <c r="G38" i="43"/>
  <c r="F38" i="43"/>
  <c r="E38" i="43"/>
  <c r="D38" i="43"/>
  <c r="C38" i="43"/>
  <c r="B38" i="43"/>
  <c r="L37" i="43"/>
  <c r="K37" i="43"/>
  <c r="J37" i="43"/>
  <c r="I37" i="43"/>
  <c r="H37" i="43"/>
  <c r="G37" i="43"/>
  <c r="F37" i="43"/>
  <c r="E37" i="43"/>
  <c r="D37" i="43"/>
  <c r="C37" i="43"/>
  <c r="B37" i="43"/>
  <c r="L36" i="43"/>
  <c r="K36" i="43"/>
  <c r="J36" i="43"/>
  <c r="I36" i="43"/>
  <c r="H36" i="43"/>
  <c r="G36" i="43"/>
  <c r="F36" i="43"/>
  <c r="E36" i="43"/>
  <c r="D36" i="43"/>
  <c r="C36" i="43"/>
  <c r="B36" i="43"/>
  <c r="L35" i="43"/>
  <c r="K35" i="43"/>
  <c r="J35" i="43"/>
  <c r="I35" i="43"/>
  <c r="H35" i="43"/>
  <c r="G35" i="43"/>
  <c r="F35" i="43"/>
  <c r="E35" i="43"/>
  <c r="D35" i="43"/>
  <c r="C35" i="43"/>
  <c r="B35" i="43"/>
  <c r="L34" i="43"/>
  <c r="K34" i="43"/>
  <c r="J34" i="43"/>
  <c r="I34" i="43"/>
  <c r="H34" i="43"/>
  <c r="G34" i="43"/>
  <c r="F34" i="43"/>
  <c r="E34" i="43"/>
  <c r="D34" i="43"/>
  <c r="C34" i="43"/>
  <c r="B34" i="43"/>
  <c r="L33" i="43"/>
  <c r="K33" i="43"/>
  <c r="J33" i="43"/>
  <c r="I33" i="43"/>
  <c r="H33" i="43"/>
  <c r="G33" i="43"/>
  <c r="F33" i="43"/>
  <c r="E33" i="43"/>
  <c r="D33" i="43"/>
  <c r="C33" i="43"/>
  <c r="B33" i="43"/>
  <c r="L32" i="43"/>
  <c r="K32" i="43"/>
  <c r="J32" i="43"/>
  <c r="I32" i="43"/>
  <c r="H32" i="43"/>
  <c r="G32" i="43"/>
  <c r="F32" i="43"/>
  <c r="E32" i="43"/>
  <c r="D32" i="43"/>
  <c r="C32" i="43"/>
  <c r="B32" i="43"/>
  <c r="L31" i="43"/>
  <c r="K31" i="43"/>
  <c r="J31" i="43"/>
  <c r="I31" i="43"/>
  <c r="H31" i="43"/>
  <c r="G31" i="43"/>
  <c r="F31" i="43"/>
  <c r="E31" i="43"/>
  <c r="D31" i="43"/>
  <c r="C31" i="43"/>
  <c r="B31" i="43"/>
  <c r="C30" i="43"/>
  <c r="D30" i="43" s="1"/>
  <c r="E30" i="43" s="1"/>
  <c r="F30" i="43" s="1"/>
  <c r="G30" i="43" s="1"/>
  <c r="H30" i="43" s="1"/>
  <c r="I30" i="43" s="1"/>
  <c r="J30" i="43" s="1"/>
  <c r="K30" i="43" s="1"/>
  <c r="C18" i="43"/>
  <c r="D18" i="43" s="1"/>
  <c r="E18" i="43" s="1"/>
  <c r="F18" i="43" s="1"/>
  <c r="G18" i="43" s="1"/>
  <c r="H18" i="43" s="1"/>
  <c r="I18" i="43" s="1"/>
  <c r="J18" i="43" s="1"/>
  <c r="K18" i="43" s="1"/>
  <c r="C6" i="43"/>
  <c r="D6" i="43" s="1"/>
  <c r="E6" i="43" s="1"/>
  <c r="F6" i="43" s="1"/>
  <c r="G6" i="43" s="1"/>
  <c r="H6" i="43" s="1"/>
  <c r="I6" i="43" s="1"/>
  <c r="J6" i="43" s="1"/>
  <c r="K6" i="43" s="1"/>
  <c r="N7" i="13"/>
  <c r="M8" i="13"/>
  <c r="N8" i="13" s="1"/>
  <c r="E36" i="32"/>
  <c r="D41" i="32"/>
  <c r="E41" i="32" s="1"/>
  <c r="C41" i="32"/>
  <c r="D40" i="32"/>
  <c r="E40" i="32" s="1"/>
  <c r="C40" i="32"/>
  <c r="D39" i="32"/>
  <c r="E39" i="32" s="1"/>
  <c r="C39" i="32"/>
  <c r="D38" i="32"/>
  <c r="E38" i="32" s="1"/>
  <c r="C38" i="32"/>
  <c r="D37" i="32"/>
  <c r="E37" i="32" s="1"/>
  <c r="C37" i="32"/>
  <c r="D36" i="32"/>
  <c r="C36" i="32"/>
  <c r="D35" i="32"/>
  <c r="E35" i="32" s="1"/>
  <c r="C35" i="32"/>
  <c r="E31" i="32"/>
  <c r="E30" i="32"/>
  <c r="E29" i="32"/>
  <c r="E28" i="32"/>
  <c r="E27" i="32"/>
  <c r="E26" i="32"/>
  <c r="E25" i="32"/>
  <c r="E22" i="32"/>
  <c r="E21" i="32"/>
  <c r="E20" i="32"/>
  <c r="E19" i="32"/>
  <c r="E18" i="32"/>
  <c r="E17" i="32"/>
  <c r="E16" i="32"/>
  <c r="E13" i="32"/>
  <c r="E12" i="32"/>
  <c r="E11" i="32"/>
  <c r="E10" i="32"/>
  <c r="E9" i="32"/>
  <c r="E8" i="32"/>
  <c r="E7" i="32"/>
  <c r="N6" i="1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Yimeng Yin</author>
  </authors>
  <commentList>
    <comment ref="C14" authorId="0" shapeId="0" xr:uid="{69D3582D-B90D-42B1-A65B-260EC7F7C36D}">
      <text>
        <r>
          <rPr>
            <b/>
            <sz val="9"/>
            <color indexed="81"/>
            <rFont val="Tahoma"/>
            <family val="2"/>
          </rPr>
          <t>Yimeng Yin:</t>
        </r>
        <r>
          <rPr>
            <sz val="9"/>
            <color indexed="81"/>
            <rFont val="Tahoma"/>
            <family val="2"/>
          </rPr>
          <t xml:space="preserve">
yos 5+ expanded by YY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Yimeng Yin</author>
  </authors>
  <commentList>
    <comment ref="F9" authorId="0" shapeId="0" xr:uid="{179A9868-B1CC-4EC9-B6E9-07FC619B9F22}">
      <text>
        <r>
          <rPr>
            <b/>
            <sz val="9"/>
            <color indexed="81"/>
            <rFont val="Tahoma"/>
            <family val="2"/>
          </rPr>
          <t>Yimeng Yin:</t>
        </r>
        <r>
          <rPr>
            <sz val="9"/>
            <color indexed="81"/>
            <rFont val="Tahoma"/>
            <family val="2"/>
          </rPr>
          <t xml:space="preserve">
Determined
 by YY
</t>
        </r>
      </text>
    </comment>
  </commentList>
</comments>
</file>

<file path=xl/sharedStrings.xml><?xml version="1.0" encoding="utf-8"?>
<sst xmlns="http://schemas.openxmlformats.org/spreadsheetml/2006/main" count="1038" uniqueCount="441">
  <si>
    <t>TOC</t>
  </si>
  <si>
    <t>Urban Institute benefits database</t>
  </si>
  <si>
    <t>http://apps.urban.org/features/SLEPP/data.html</t>
  </si>
  <si>
    <t>ppd quick facts</t>
  </si>
  <si>
    <t>http://publicplansdata.org/quick-facts/by-pension-plan</t>
  </si>
  <si>
    <t>ppd browse</t>
  </si>
  <si>
    <t>http://publicplansdata.org/public-plans-database/browse-data/</t>
  </si>
  <si>
    <t>ppd reports</t>
  </si>
  <si>
    <t>http://publicplansdata.org/reports/</t>
  </si>
  <si>
    <t>ppd documentation</t>
  </si>
  <si>
    <t>http://publicplansdata.org/public-plans-database/documentation/</t>
  </si>
  <si>
    <t>ppd downloads</t>
  </si>
  <si>
    <t>http://publicplansdata.org/public-plans-database/download-full-data-set/</t>
  </si>
  <si>
    <t>ppd codebook</t>
  </si>
  <si>
    <t>http://publicplansdata.org/wp-content/uploads/2015/04/Variable-List1.xlsx</t>
  </si>
  <si>
    <t>AL_active</t>
  </si>
  <si>
    <t>AL_retired</t>
  </si>
  <si>
    <t>PVB_active</t>
  </si>
  <si>
    <t>PVB_retired</t>
  </si>
  <si>
    <t>varname</t>
  </si>
  <si>
    <t>description</t>
  </si>
  <si>
    <t>Actuarial liability of actives</t>
  </si>
  <si>
    <t>Actuarial liability of retireds</t>
  </si>
  <si>
    <t>targets</t>
  </si>
  <si>
    <t>category</t>
  </si>
  <si>
    <t>Present value of benefits of actives</t>
  </si>
  <si>
    <t>Present value of benefits of retireds</t>
  </si>
  <si>
    <t>prod_growth</t>
  </si>
  <si>
    <t>productivity growth assumption</t>
  </si>
  <si>
    <t>Sheet #</t>
  </si>
  <si>
    <t>Table of Contents</t>
  </si>
  <si>
    <t>1</t>
  </si>
  <si>
    <t>2</t>
  </si>
  <si>
    <t>3</t>
  </si>
  <si>
    <t>4</t>
  </si>
  <si>
    <t>startcell</t>
  </si>
  <si>
    <t>B7</t>
  </si>
  <si>
    <t>endcell</t>
  </si>
  <si>
    <t>type</t>
  </si>
  <si>
    <t>age.cell</t>
  </si>
  <si>
    <t>agegrp</t>
  </si>
  <si>
    <t>yosgrp</t>
  </si>
  <si>
    <t>nactives</t>
  </si>
  <si>
    <t>salary</t>
  </si>
  <si>
    <t>nretirees</t>
  </si>
  <si>
    <t>benefit</t>
  </si>
  <si>
    <t>50-54</t>
  </si>
  <si>
    <t>55-59</t>
  </si>
  <si>
    <t>60-64</t>
  </si>
  <si>
    <t>65-69</t>
  </si>
  <si>
    <t>70-74</t>
  </si>
  <si>
    <t>75-79</t>
  </si>
  <si>
    <t>B5</t>
  </si>
  <si>
    <t>D16</t>
  </si>
  <si>
    <t>grate</t>
  </si>
  <si>
    <t>erc_rule</t>
  </si>
  <si>
    <t>value</t>
  </si>
  <si>
    <t>inflation</t>
  </si>
  <si>
    <t>B6</t>
  </si>
  <si>
    <t>SummaryAssumptions</t>
  </si>
  <si>
    <t>ActivesSched</t>
  </si>
  <si>
    <t>5</t>
  </si>
  <si>
    <t>RetireesSched</t>
  </si>
  <si>
    <t>6</t>
  </si>
  <si>
    <t>7</t>
  </si>
  <si>
    <t>8</t>
  </si>
  <si>
    <t>9</t>
  </si>
  <si>
    <t>10</t>
  </si>
  <si>
    <t>11</t>
  </si>
  <si>
    <t>sourcedoc</t>
  </si>
  <si>
    <t>sourcepage</t>
  </si>
  <si>
    <t>electronic page 5 would be e5, numbered page 5 would be n5</t>
  </si>
  <si>
    <t>year or date</t>
  </si>
  <si>
    <t>comments</t>
  </si>
  <si>
    <t>units</t>
  </si>
  <si>
    <t>payroll</t>
  </si>
  <si>
    <t>inflation assumption</t>
  </si>
  <si>
    <t>payroll growth assumption</t>
  </si>
  <si>
    <t>total payroll</t>
  </si>
  <si>
    <t>funding</t>
  </si>
  <si>
    <t>singleValues</t>
  </si>
  <si>
    <t>singleValuesScreenshots</t>
  </si>
  <si>
    <t>AL_total</t>
  </si>
  <si>
    <t>Schedules</t>
  </si>
  <si>
    <t>average salary of actives: age x yos</t>
  </si>
  <si>
    <t>The two schedules above may be presented in a single table, or can be 2 separate tables.</t>
  </si>
  <si>
    <t>We should follow the approach used by the plan.</t>
  </si>
  <si>
    <t>There is a template for either approach</t>
  </si>
  <si>
    <t># of retirees by age</t>
  </si>
  <si>
    <t>average benefit by age</t>
  </si>
  <si>
    <t>salary growth rates -- can be:</t>
  </si>
  <si>
    <t>vector of rates by age, or</t>
  </si>
  <si>
    <t>vector of rates by yos, or</t>
  </si>
  <si>
    <t>matrix of rates, age x yos</t>
  </si>
  <si>
    <t>separation rates by age</t>
  </si>
  <si>
    <t>retirement rates by age</t>
  </si>
  <si>
    <t>They may be presented in a single table or, more likely, in 2 tables</t>
  </si>
  <si>
    <t>disability rates by age - to help us understand difference in disability between safety plans and other plan types</t>
  </si>
  <si>
    <t>description of mortality table used: active and retirees (maybe just a screenshot of the section decscribing morality tabel) (eg.(1)RP2014 adjusted by improvement scale MP2015; (2)RP2000 adjusted by moving 2 years forward, (3) Plan's own mortality table)</t>
  </si>
  <si>
    <t>Issues</t>
  </si>
  <si>
    <t>be sure to get CURRENT assumptions, NOT proposed assumptions</t>
  </si>
  <si>
    <t>be sure to get ALL tiers aveage, or largest tier, NOT an individual tier</t>
  </si>
  <si>
    <t>Actuarial liability, total</t>
  </si>
  <si>
    <t>employer contribution "rule"</t>
  </si>
  <si>
    <t>MortalityInfo</t>
  </si>
  <si>
    <t>PVFNC_active</t>
  </si>
  <si>
    <t>Present value of future normal cost, actives</t>
  </si>
  <si>
    <t>assume</t>
  </si>
  <si>
    <t>payroll_growth</t>
  </si>
  <si>
    <t>Age</t>
  </si>
  <si>
    <t>Under 5</t>
  </si>
  <si>
    <t>10 to 15</t>
  </si>
  <si>
    <t>15 to 20</t>
  </si>
  <si>
    <t>20 to 25</t>
  </si>
  <si>
    <t>25 to 30</t>
  </si>
  <si>
    <t>30 to 35</t>
  </si>
  <si>
    <t>35 to 40</t>
  </si>
  <si>
    <t>40 to 45</t>
  </si>
  <si>
    <t>45 to 50</t>
  </si>
  <si>
    <t>50 &amp; Up</t>
  </si>
  <si>
    <t>Under 20</t>
  </si>
  <si>
    <t>20 to 24</t>
  </si>
  <si>
    <t>25 to 29</t>
  </si>
  <si>
    <t>30 to 34</t>
  </si>
  <si>
    <t>35 to 39</t>
  </si>
  <si>
    <t>40 to 44</t>
  </si>
  <si>
    <t>45 to 49</t>
  </si>
  <si>
    <t>50 to 54</t>
  </si>
  <si>
    <t>55 to 59</t>
  </si>
  <si>
    <t>60 to 64</t>
  </si>
  <si>
    <t>65 &amp; Up</t>
  </si>
  <si>
    <t>Years of service</t>
  </si>
  <si>
    <t>Steps</t>
  </si>
  <si>
    <t>Large General plans</t>
  </si>
  <si>
    <t>ppd_id</t>
  </si>
  <si>
    <t>file_prefix</t>
  </si>
  <si>
    <t>PlanName</t>
  </si>
  <si>
    <t>9_California_PERF</t>
  </si>
  <si>
    <t>California PERF</t>
  </si>
  <si>
    <t>83_NY_State_&amp;_Local_ERS</t>
  </si>
  <si>
    <t>NY State &amp; Local ERS</t>
  </si>
  <si>
    <t>26_Florida_RS</t>
  </si>
  <si>
    <t>Florida RS</t>
  </si>
  <si>
    <t>125_Wisconsin_Retirement_System</t>
  </si>
  <si>
    <t>Wisconsin Retirement System</t>
  </si>
  <si>
    <t>85_Ohio_PERS</t>
  </si>
  <si>
    <t>Ohio PERS</t>
  </si>
  <si>
    <t>115_Virginia_Retirement_System</t>
  </si>
  <si>
    <t>Virginia Retirement System</t>
  </si>
  <si>
    <t>80_North_Carolina_Teachers_and_State_Employees</t>
  </si>
  <si>
    <t>North Carolina Teachers and State Employees</t>
  </si>
  <si>
    <t>91_Oregon_PERS</t>
  </si>
  <si>
    <t>Oregon PERS</t>
  </si>
  <si>
    <t>76_New_York_City_ERS</t>
  </si>
  <si>
    <t>New York City ERS</t>
  </si>
  <si>
    <t>43_LA_County_ERS</t>
  </si>
  <si>
    <t>LA County ERS</t>
  </si>
  <si>
    <t>32_Illinois_Municipal</t>
  </si>
  <si>
    <t>Illinois Municipal</t>
  </si>
  <si>
    <t>6_Arizona_SRS</t>
  </si>
  <si>
    <t>Arizona SRS</t>
  </si>
  <si>
    <t>119_Washington_PERS_2_3</t>
  </si>
  <si>
    <t>Washington PERS 2/3</t>
  </si>
  <si>
    <t>38_Iowa_PERS</t>
  </si>
  <si>
    <t>Iowa PERS</t>
  </si>
  <si>
    <t>69_Nevada_Regular_Employees</t>
  </si>
  <si>
    <t>Nevada Regular Employees</t>
  </si>
  <si>
    <t>Large Teacher plans</t>
  </si>
  <si>
    <t>10_California_Teachers</t>
  </si>
  <si>
    <t>California Teachers</t>
  </si>
  <si>
    <t>108_Texas_Teachers</t>
  </si>
  <si>
    <t>Texas Teachers</t>
  </si>
  <si>
    <t>78_New_York_State_Teachers</t>
  </si>
  <si>
    <t>New York State Teachers</t>
  </si>
  <si>
    <t>88_Ohio_Teachers</t>
  </si>
  <si>
    <t>Ohio Teachers</t>
  </si>
  <si>
    <t>28_Georgia_Teachers</t>
  </si>
  <si>
    <t>Georgia Teachers</t>
  </si>
  <si>
    <t>111_University_of_California</t>
  </si>
  <si>
    <t>University of California</t>
  </si>
  <si>
    <t>92_Pennsylvania_School_Employees</t>
  </si>
  <si>
    <t>Pennsylvania School Employees</t>
  </si>
  <si>
    <t>34_Illinois_Teachers</t>
  </si>
  <si>
    <t>Illinois Teachers</t>
  </si>
  <si>
    <t>77_New_York_City_Teachers</t>
  </si>
  <si>
    <t>New York City Teachers</t>
  </si>
  <si>
    <t>53_Michigan_Public_Schools</t>
  </si>
  <si>
    <t>Michigan Public Schools</t>
  </si>
  <si>
    <t>64_Missouri_Teachers</t>
  </si>
  <si>
    <t>Missouri Teachers</t>
  </si>
  <si>
    <t>49_Maryland_Teachers</t>
  </si>
  <si>
    <t>Maryland Teachers</t>
  </si>
  <si>
    <t>51_Massachusetts_Teachers</t>
  </si>
  <si>
    <t>Massachusetts Teachers</t>
  </si>
  <si>
    <t>2_Alabama_Teachers</t>
  </si>
  <si>
    <t>Alabama Teachers</t>
  </si>
  <si>
    <t>73_New_Jersey_Teachers</t>
  </si>
  <si>
    <t>New Jersey Teachers</t>
  </si>
  <si>
    <t>Large Safety plans</t>
  </si>
  <si>
    <t>150_New_York_City_Police</t>
  </si>
  <si>
    <t>New York City Police</t>
  </si>
  <si>
    <t>84_NY_State_&amp;_Local_Police_&amp;_Fire</t>
  </si>
  <si>
    <t>NY State &amp; Local Police &amp; Fire</t>
  </si>
  <si>
    <t>72_New_Jersey_Police_&amp;_Fire</t>
  </si>
  <si>
    <t>New Jersey Police &amp; Fire</t>
  </si>
  <si>
    <t>140_Los_Angeles_Fire_and_Police</t>
  </si>
  <si>
    <t>Los Angeles Fire and Police</t>
  </si>
  <si>
    <t>86_Ohio_Police_&amp;_Fire</t>
  </si>
  <si>
    <t>Ohio Police &amp; Fire</t>
  </si>
  <si>
    <t>149_New_York_City_Fire</t>
  </si>
  <si>
    <t>New York City Fire</t>
  </si>
  <si>
    <t>117_Washington_LEOFF_Plan_2</t>
  </si>
  <si>
    <t>Washington LEOFF Plan 2</t>
  </si>
  <si>
    <t>68_Nevada_Police_Officer_and_Firefighter</t>
  </si>
  <si>
    <t>Nevada Police Officer and Firefighter</t>
  </si>
  <si>
    <t>133_Minnesota_Police_and_Fire_Retirement_Fund</t>
  </si>
  <si>
    <t>Minnesota Police and Fire Retirement Fund</t>
  </si>
  <si>
    <t>5_Arizona_Public_Safety_Personnel</t>
  </si>
  <si>
    <t>Arizona Public Safety Personnel</t>
  </si>
  <si>
    <t>19_DC_Police_&amp;_Fire</t>
  </si>
  <si>
    <t>DC Police &amp; Fire</t>
  </si>
  <si>
    <t>99_South_Carolina_Police</t>
  </si>
  <si>
    <t>South Carolina Police</t>
  </si>
  <si>
    <t>30_Houston_Firefighters</t>
  </si>
  <si>
    <t>Houston Firefighters</t>
  </si>
  <si>
    <t>135_Utah_Public_Safety</t>
  </si>
  <si>
    <t>Utah Public Safety</t>
  </si>
  <si>
    <t>146_Chicago_Police</t>
  </si>
  <si>
    <t>Chicago Police</t>
  </si>
  <si>
    <t>Open the latest CAFR (Comprehensive Annual Financial Report) pdf</t>
  </si>
  <si>
    <t>Open the latest AV (actuarial valuation) pdf</t>
  </si>
  <si>
    <t>Open the xlsx for the latest AV</t>
  </si>
  <si>
    <t>Carefully review the AV, look for relevant items based on TOC, browsing, and searching</t>
  </si>
  <si>
    <t>Examine the CAFR if the AV is not providing needed info</t>
  </si>
  <si>
    <t>Post information to the plan xlsx</t>
  </si>
  <si>
    <t>Create and keep open an Excel file for the plan based on plan template and save with the proper plan id</t>
  </si>
  <si>
    <t>StepsAndLinks</t>
  </si>
  <si>
    <t>PlanNames</t>
  </si>
  <si>
    <t>Actives_raw</t>
  </si>
  <si>
    <t>Retirees_raw</t>
  </si>
  <si>
    <t>12</t>
  </si>
  <si>
    <t>SalaryGrowth_raw</t>
  </si>
  <si>
    <t>13</t>
  </si>
  <si>
    <t>14</t>
  </si>
  <si>
    <t>15</t>
  </si>
  <si>
    <t>16</t>
  </si>
  <si>
    <t>Tips</t>
  </si>
  <si>
    <t>we want assumptions from the AV used for funding purposes, rather than assumptions for GASB purposes (occasionally, but not often, they are different)</t>
  </si>
  <si>
    <t># of actives: age x yos (years of service)</t>
  </si>
  <si>
    <t>my group</t>
  </si>
  <si>
    <t xml:space="preserve"> 0-4</t>
  </si>
  <si>
    <t>5 to 10</t>
  </si>
  <si>
    <t xml:space="preserve"> 5-9</t>
  </si>
  <si>
    <t xml:space="preserve"> 10-14</t>
  </si>
  <si>
    <t xml:space="preserve"> 15-19</t>
  </si>
  <si>
    <t xml:space="preserve"> 20-24</t>
  </si>
  <si>
    <t xml:space="preserve"> 25-39</t>
  </si>
  <si>
    <t xml:space="preserve"> 30-34</t>
  </si>
  <si>
    <t xml:space="preserve"> 35-39</t>
  </si>
  <si>
    <t xml:space="preserve"> 40-44</t>
  </si>
  <si>
    <t xml:space="preserve"> 45-49</t>
  </si>
  <si>
    <t xml:space="preserve"> 50+</t>
  </si>
  <si>
    <t xml:space="preserve"> 17-19</t>
  </si>
  <si>
    <t>25-29</t>
  </si>
  <si>
    <t>30-34</t>
  </si>
  <si>
    <t>35-39</t>
  </si>
  <si>
    <t>40-44</t>
  </si>
  <si>
    <t>45-49</t>
  </si>
  <si>
    <t>20-24</t>
  </si>
  <si>
    <t>location of word "type"</t>
  </si>
  <si>
    <t>location of lower-right number in table, an actual cell, NOT a total row/column</t>
  </si>
  <si>
    <t>B9</t>
  </si>
  <si>
    <t>cell with "agegrp"</t>
  </si>
  <si>
    <t>lower right data cell</t>
  </si>
  <si>
    <t>status</t>
  </si>
  <si>
    <t>17</t>
  </si>
  <si>
    <t>RetirementRates_raw</t>
  </si>
  <si>
    <t>18</t>
  </si>
  <si>
    <t>19</t>
  </si>
  <si>
    <t>20</t>
  </si>
  <si>
    <t>retrate</t>
  </si>
  <si>
    <t>lower rightmost data cell</t>
  </si>
  <si>
    <t>Single value</t>
  </si>
  <si>
    <t>group</t>
  </si>
  <si>
    <t>TermRates_raw</t>
  </si>
  <si>
    <t>NOTE: age and yos ranges below are just averages. Should use whatever the plan uses. Can be ordered with nactives in one block and salary in another (as below), or interleaved, depending on what the plan has</t>
  </si>
  <si>
    <t>termrate</t>
  </si>
  <si>
    <t>Screenshots of assumptions about mortality tables</t>
  </si>
  <si>
    <t>We want to know table and scaling used</t>
  </si>
  <si>
    <t>disbrate</t>
  </si>
  <si>
    <t>retiree_age</t>
  </si>
  <si>
    <t>average age of all retirees</t>
  </si>
  <si>
    <t>schedule</t>
  </si>
  <si>
    <t>RetRatesType</t>
  </si>
  <si>
    <t>TermRatesType</t>
  </si>
  <si>
    <t>DisbRatesType</t>
  </si>
  <si>
    <t>RetRates_LowYOSmax</t>
  </si>
  <si>
    <t>TermRates_LowYOSmax</t>
  </si>
  <si>
    <t>DisbRatesType_LowYOSmax</t>
  </si>
  <si>
    <t>SalaryGrwothType_LowYOSmax</t>
  </si>
  <si>
    <t>Max yos in the "XX_LowYOS" schedule</t>
  </si>
  <si>
    <t>defualt is -1, which means the "LowYOS" format is not used.</t>
  </si>
  <si>
    <t>Format of the schedule</t>
  </si>
  <si>
    <t>SalarySched_byAgeGrp</t>
  </si>
  <si>
    <t>E18</t>
  </si>
  <si>
    <t>17-19</t>
  </si>
  <si>
    <t>Note</t>
  </si>
  <si>
    <t>For age groups that only contain a single age,  set "agegrp" the same as "age.cell"</t>
  </si>
  <si>
    <t>Note:</t>
  </si>
  <si>
    <t>"benefit" should be annual benefits.</t>
  </si>
  <si>
    <t>yos</t>
  </si>
  <si>
    <t>Use whatever yos groupings or age groupings the plan has; yos grouping starts with 0</t>
  </si>
  <si>
    <t>age</t>
  </si>
  <si>
    <t>termrate.lowYOS</t>
  </si>
  <si>
    <t>Note: yos starts with 0</t>
  </si>
  <si>
    <t>Note: yos starts with 0; max value in the column "yos" should be used for the variable "TermRates_LowYOSmax" in tab "SingleValues"</t>
  </si>
  <si>
    <t>FRS text-&gt;</t>
  </si>
  <si>
    <t>termates</t>
  </si>
  <si>
    <t>Q20</t>
  </si>
  <si>
    <t>D8</t>
  </si>
  <si>
    <t>yos groups</t>
  </si>
  <si>
    <t>retrates</t>
  </si>
  <si>
    <t>cell with "type" in it</t>
  </si>
  <si>
    <t>disbrate.LowYOS</t>
  </si>
  <si>
    <t>retrate.LowYOS</t>
  </si>
  <si>
    <t>cell with "age" in it</t>
  </si>
  <si>
    <t>C17</t>
  </si>
  <si>
    <t>Note: yos starts with 0; max value in the column "yos" should be used for the variable "RetRates_LowYOSmax" in tab "SingleValues"</t>
  </si>
  <si>
    <t>cell with "yos" in it</t>
  </si>
  <si>
    <t>cell that has "type"</t>
  </si>
  <si>
    <t>AV 2016</t>
  </si>
  <si>
    <t>n8</t>
  </si>
  <si>
    <t>n7</t>
  </si>
  <si>
    <t>n22</t>
  </si>
  <si>
    <t>n6</t>
  </si>
  <si>
    <t>n6, 23</t>
  </si>
  <si>
    <t>19.5% police/24.00% fire/21.61 average</t>
  </si>
  <si>
    <t>n38</t>
  </si>
  <si>
    <t>SalaryGrowthSched_SingleCol</t>
  </si>
  <si>
    <t>SalaryGrowthSched_Matrix</t>
  </si>
  <si>
    <t>TermRatesSched_SingleCol</t>
  </si>
  <si>
    <t>TermRatesSched_LowYOS</t>
  </si>
  <si>
    <t>TermRatesSched_Matrix</t>
  </si>
  <si>
    <t>RetirementRatesSched_SingleCol</t>
  </si>
  <si>
    <t>21</t>
  </si>
  <si>
    <t>RetirementRatesSched_LowYOS</t>
  </si>
  <si>
    <t>22</t>
  </si>
  <si>
    <t>RetirementRatesSched_Matrix</t>
  </si>
  <si>
    <t>23</t>
  </si>
  <si>
    <t>24</t>
  </si>
  <si>
    <t>DisbRatesSched_SingleCol</t>
  </si>
  <si>
    <t>25</t>
  </si>
  <si>
    <t>DisbRatesSched_LowYOS</t>
  </si>
  <si>
    <t>26</t>
  </si>
  <si>
    <t>DisbRatesSched_Matrix</t>
  </si>
  <si>
    <t>27</t>
  </si>
  <si>
    <t>DisbRates_raw</t>
  </si>
  <si>
    <t>28</t>
  </si>
  <si>
    <t>C7</t>
  </si>
  <si>
    <t>cell that has "yos"</t>
  </si>
  <si>
    <t>Years of Service</t>
  </si>
  <si>
    <t>Total</t>
  </si>
  <si>
    <t>0-4</t>
  </si>
  <si>
    <t>5-9</t>
  </si>
  <si>
    <t>10-14</t>
  </si>
  <si>
    <t>15-19</t>
  </si>
  <si>
    <t>40+</t>
  </si>
  <si>
    <t>Under 25</t>
  </si>
  <si>
    <t>Over 64</t>
  </si>
  <si>
    <t>M30</t>
  </si>
  <si>
    <t>y</t>
  </si>
  <si>
    <t>SalaryGrowthType</t>
  </si>
  <si>
    <t>Average</t>
  </si>
  <si>
    <t>Annual</t>
  </si>
  <si>
    <t>Age ast Birthday</t>
  </si>
  <si>
    <t>Number</t>
  </si>
  <si>
    <t>Allowance</t>
  </si>
  <si>
    <t>Service Retirees</t>
  </si>
  <si>
    <t>60 - 64</t>
  </si>
  <si>
    <t>65 - 69</t>
  </si>
  <si>
    <t>70 - 74</t>
  </si>
  <si>
    <t>75 - 79</t>
  </si>
  <si>
    <t>Total
_x000D_
Survivors and Beneficia</t>
  </si>
  <si>
    <t>Disability Retirees</t>
  </si>
  <si>
    <t>Under 60</t>
  </si>
  <si>
    <t>Over 79</t>
  </si>
  <si>
    <t>Total beneficiaries</t>
  </si>
  <si>
    <t>police</t>
  </si>
  <si>
    <t>fire</t>
  </si>
  <si>
    <t>total</t>
  </si>
  <si>
    <t>share</t>
  </si>
  <si>
    <t># of active members</t>
  </si>
  <si>
    <t>10+</t>
  </si>
  <si>
    <t>average</t>
  </si>
  <si>
    <r>
      <rPr>
        <b/>
        <sz val="10"/>
        <color rgb="FFFFFFFF"/>
        <rFont val="Arial"/>
        <family val="2"/>
      </rPr>
      <t>Age</t>
    </r>
  </si>
  <si>
    <r>
      <rPr>
        <b/>
        <sz val="10"/>
        <color rgb="FFFFFFFF"/>
        <rFont val="Arial"/>
        <family val="2"/>
      </rPr>
      <t>Police</t>
    </r>
  </si>
  <si>
    <r>
      <rPr>
        <b/>
        <sz val="10"/>
        <color rgb="FFFFFFFF"/>
        <rFont val="Arial"/>
        <family val="2"/>
      </rPr>
      <t>Firefighters</t>
    </r>
  </si>
  <si>
    <t xml:space="preserve">police </t>
  </si>
  <si>
    <r>
      <rPr>
        <sz val="10"/>
        <rFont val="Arial"/>
        <family val="2"/>
      </rPr>
      <t>49-52</t>
    </r>
  </si>
  <si>
    <r>
      <rPr>
        <sz val="10"/>
        <rFont val="Arial"/>
        <family val="2"/>
      </rPr>
      <t>53-54</t>
    </r>
  </si>
  <si>
    <r>
      <rPr>
        <sz val="10"/>
        <rFont val="Arial"/>
        <family val="2"/>
      </rPr>
      <t>55-57</t>
    </r>
  </si>
  <si>
    <r>
      <rPr>
        <sz val="10"/>
        <rFont val="Arial"/>
        <family val="2"/>
      </rPr>
      <t>58-59</t>
    </r>
  </si>
  <si>
    <r>
      <rPr>
        <sz val="10"/>
        <rFont val="Arial"/>
        <family val="2"/>
      </rPr>
      <t>65-69</t>
    </r>
  </si>
  <si>
    <t>p. 19 of 2016 AV</t>
  </si>
  <si>
    <r>
      <rPr>
        <sz val="11"/>
        <color rgb="FFFF0000"/>
        <rFont val="Calibri"/>
        <family val="2"/>
        <scheme val="minor"/>
      </rPr>
      <t>YY--this is matrix that Don created. I did not know how to do this.</t>
    </r>
    <r>
      <rPr>
        <sz val="11"/>
        <color theme="1"/>
        <rFont val="Calibri"/>
        <family val="2"/>
        <scheme val="minor"/>
      </rPr>
      <t xml:space="preserve"> </t>
    </r>
  </si>
  <si>
    <t>C30</t>
  </si>
  <si>
    <t>Y</t>
  </si>
  <si>
    <t>YY-I was supposed to weight the values by proportion of police (.5363) vs. fire (.4637). I tried but could not understand how to apply the weights.</t>
  </si>
  <si>
    <t>Again, I should have weighted this average.</t>
  </si>
  <si>
    <t>50-59</t>
  </si>
  <si>
    <t>80-84</t>
  </si>
  <si>
    <t>5 or more</t>
  </si>
  <si>
    <t>Matrix</t>
  </si>
  <si>
    <t>10-54</t>
  </si>
  <si>
    <t>w.average</t>
  </si>
  <si>
    <t>H36</t>
  </si>
  <si>
    <t>planinfo</t>
  </si>
  <si>
    <t>planname</t>
  </si>
  <si>
    <t>characer</t>
  </si>
  <si>
    <t>plantype</t>
  </si>
  <si>
    <t>86_OH_OH-OPF</t>
  </si>
  <si>
    <t>Ohio Police and Fire</t>
  </si>
  <si>
    <t>varType</t>
  </si>
  <si>
    <t>numeric</t>
  </si>
  <si>
    <t>logical</t>
  </si>
  <si>
    <t>byYOS</t>
  </si>
  <si>
    <t>byAge</t>
  </si>
  <si>
    <t>One of "byAge", "byYOS", "LowYOS", "Matrix"</t>
  </si>
  <si>
    <t>safety</t>
  </si>
  <si>
    <t>benperiod</t>
  </si>
  <si>
    <t>annual</t>
  </si>
  <si>
    <t>name_N</t>
  </si>
  <si>
    <t>name_V</t>
  </si>
  <si>
    <t>V</t>
  </si>
  <si>
    <t>E15</t>
  </si>
  <si>
    <t>N</t>
  </si>
  <si>
    <t>D62</t>
  </si>
  <si>
    <t>D7</t>
  </si>
  <si>
    <t>Q16</t>
  </si>
  <si>
    <t>C14</t>
  </si>
  <si>
    <t xml:space="preserve"> 25-29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</si>
</sst>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_);_(* \(#,##0.0\);_(* &quot;-&quot;??_);_(@_)"/>
    <numFmt numFmtId="165" formatCode="_(* #,##0_);_(* \(#,##0\);_(* &quot;-&quot;??_);_(@_)"/>
    <numFmt numFmtId="166" formatCode="_(* #,##0.000_);_(* \(#,##0.000\);_(* &quot;-&quot;??_);_(@_)"/>
    <numFmt numFmtId="167" formatCode="_(* #,##0.0000_);_(* \(#,##0.0000\);_(* &quot;-&quot;??_);_(@_)"/>
    <numFmt numFmtId="168" formatCode="0.0%"/>
    <numFmt numFmtId="169" formatCode="0.000"/>
    <numFmt numFmtId="170" formatCode="0.000%"/>
    <numFmt numFmtId="171" formatCode="_(* #,##0.0000_);_(* \(#,##0.0000\);_(* &quot;-&quot;????_);_(@_)"/>
    <numFmt numFmtId="172" formatCode="0.0000"/>
  </numFmts>
  <fonts count="18"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font>
    <font>
      <sz val="11"/>
      <name val="Calibri"/>
      <family val="2"/>
    </font>
    <font>
      <sz val="10"/>
      <name val="Arial"/>
      <family val="2"/>
    </font>
    <font>
      <u/>
      <sz val="10"/>
      <color rgb="FF0000FF"/>
      <name val="Arial"/>
      <family val="2"/>
    </font>
    <font>
      <u/>
      <sz val="10"/>
      <color theme="10"/>
      <name val="Times New Roman"/>
      <family val="1"/>
    </font>
    <font>
      <sz val="10"/>
      <color rgb="FF000000"/>
      <name val="Times New Roman"/>
      <family val="1"/>
    </font>
    <font>
      <u/>
      <sz val="11"/>
      <color theme="10"/>
      <name val="Calibri"/>
      <family val="2"/>
      <scheme val="minor"/>
    </font>
    <font>
      <b/>
      <sz val="10"/>
      <name val="Arial"/>
      <family val="2"/>
    </font>
    <font>
      <sz val="11"/>
      <color rgb="FFFF0000"/>
      <name val="Calibri"/>
      <family val="2"/>
      <scheme val="minor"/>
    </font>
    <font>
      <b/>
      <sz val="10"/>
      <name val="Arial"/>
      <family val="2"/>
    </font>
    <font>
      <b/>
      <sz val="10"/>
      <color rgb="FFFFFFFF"/>
      <name val="Arial"/>
      <family val="2"/>
    </font>
    <font>
      <sz val="10"/>
      <color rgb="FF000000"/>
      <name val="Arial"/>
      <family val="2"/>
    </font>
    <font>
      <sz val="1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6" tint="0.79998168889431442"/>
        <bgColor indexed="64"/>
      </patternFill>
    </fill>
    <fill>
      <patternFill patternType="solid">
        <fgColor rgb="FF2895D5"/>
      </patternFill>
    </fill>
  </fills>
  <borders count="13">
    <border>
      <left/>
      <right/>
      <top/>
      <bottom/>
      <diagonal/>
    </border>
    <border>
      <left/>
      <right/>
      <top/>
      <bottom style="thin">
        <color indexed="64"/>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1">
    <xf numFmtId="0" fontId="0" fillId="0" borderId="0"/>
    <xf numFmtId="43" fontId="1" fillId="0" borderId="0" applyFont="0" applyFill="0" applyBorder="0" applyAlignment="0" applyProtection="0"/>
    <xf numFmtId="0" fontId="3" fillId="0" borderId="0" applyNumberFormat="0" applyFill="0" applyBorder="0" applyAlignment="0" applyProtection="0"/>
    <xf numFmtId="0" fontId="4" fillId="0" borderId="0"/>
    <xf numFmtId="0" fontId="4" fillId="0" borderId="0"/>
    <xf numFmtId="0" fontId="7" fillId="0" borderId="0" applyNumberFormat="0" applyFill="0" applyBorder="0" applyAlignment="0" applyProtection="0"/>
    <xf numFmtId="0" fontId="8" fillId="0" borderId="0"/>
    <xf numFmtId="0" fontId="9" fillId="0" borderId="0" applyNumberFormat="0" applyFill="0" applyBorder="0" applyAlignment="0" applyProtection="0"/>
    <xf numFmtId="0" fontId="1" fillId="0" borderId="0"/>
    <xf numFmtId="0" fontId="1" fillId="0" borderId="0"/>
    <xf numFmtId="9" fontId="1" fillId="0" borderId="0" applyFont="0" applyFill="0" applyBorder="0" applyAlignment="0" applyProtection="0"/>
  </cellStyleXfs>
  <cellXfs count="126">
    <xf numFmtId="0" fontId="0" fillId="0" borderId="0" xfId="0"/>
    <xf numFmtId="0" fontId="3" fillId="0" borderId="0" xfId="2"/>
    <xf numFmtId="0" fontId="4" fillId="0" borderId="0" xfId="3"/>
    <xf numFmtId="0" fontId="5" fillId="0" borderId="0" xfId="3" applyFont="1" applyAlignment="1"/>
    <xf numFmtId="0" fontId="6" fillId="0" borderId="0" xfId="3" applyFont="1" applyAlignment="1"/>
    <xf numFmtId="0" fontId="4" fillId="0" borderId="0" xfId="4" applyAlignment="1">
      <alignment wrapText="1"/>
    </xf>
    <xf numFmtId="0" fontId="3" fillId="0" borderId="0" xfId="2" applyAlignment="1"/>
    <xf numFmtId="0" fontId="2" fillId="0" borderId="0" xfId="0" applyFont="1"/>
    <xf numFmtId="0" fontId="0" fillId="0" borderId="0" xfId="0" quotePrefix="1"/>
    <xf numFmtId="0" fontId="9" fillId="0" borderId="0" xfId="7"/>
    <xf numFmtId="0" fontId="1" fillId="0" borderId="0" xfId="8"/>
    <xf numFmtId="0" fontId="1" fillId="0" borderId="0" xfId="8" applyFill="1"/>
    <xf numFmtId="0" fontId="0" fillId="0" borderId="0" xfId="8" applyFont="1" applyFill="1"/>
    <xf numFmtId="0" fontId="1" fillId="0" borderId="0" xfId="9"/>
    <xf numFmtId="0" fontId="1" fillId="0" borderId="0" xfId="9" applyFill="1"/>
    <xf numFmtId="0" fontId="0" fillId="0" borderId="0" xfId="9" applyFont="1" applyFill="1"/>
    <xf numFmtId="0" fontId="10" fillId="0" borderId="0" xfId="9" applyFont="1" applyAlignment="1">
      <alignment horizontal="center"/>
    </xf>
    <xf numFmtId="166" fontId="1" fillId="0" borderId="0" xfId="1" applyNumberFormat="1"/>
    <xf numFmtId="0" fontId="5" fillId="0" borderId="0" xfId="9" applyFont="1"/>
    <xf numFmtId="165" fontId="5" fillId="0" borderId="0" xfId="1" applyNumberFormat="1" applyFont="1"/>
    <xf numFmtId="2" fontId="1" fillId="0" borderId="0" xfId="9" applyNumberFormat="1"/>
    <xf numFmtId="164" fontId="1" fillId="0" borderId="0" xfId="1" applyNumberFormat="1"/>
    <xf numFmtId="0" fontId="0" fillId="0" borderId="0" xfId="9" applyFont="1"/>
    <xf numFmtId="167" fontId="1" fillId="0" borderId="0" xfId="1" applyNumberFormat="1"/>
    <xf numFmtId="0" fontId="0" fillId="0" borderId="0" xfId="0" applyAlignment="1">
      <alignment wrapText="1"/>
    </xf>
    <xf numFmtId="0" fontId="0" fillId="0" borderId="0" xfId="0" applyAlignment="1">
      <alignment horizontal="right" vertical="center"/>
    </xf>
    <xf numFmtId="0" fontId="0" fillId="0" borderId="0" xfId="0" applyAlignment="1">
      <alignment vertical="center" wrapText="1"/>
    </xf>
    <xf numFmtId="3" fontId="0" fillId="0" borderId="0" xfId="0" applyNumberFormat="1" applyAlignment="1">
      <alignment vertical="center"/>
    </xf>
    <xf numFmtId="0" fontId="2" fillId="3" borderId="0" xfId="0" applyFont="1" applyFill="1"/>
    <xf numFmtId="0" fontId="0" fillId="3" borderId="0" xfId="0" applyFill="1"/>
    <xf numFmtId="165" fontId="0" fillId="0" borderId="0" xfId="1" applyNumberFormat="1" applyFont="1"/>
    <xf numFmtId="165" fontId="0" fillId="0" borderId="0" xfId="0" applyNumberFormat="1"/>
    <xf numFmtId="0" fontId="2" fillId="0" borderId="0" xfId="0" applyFont="1" applyAlignment="1">
      <alignment wrapText="1"/>
    </xf>
    <xf numFmtId="0" fontId="0" fillId="0" borderId="0" xfId="8" applyFont="1"/>
    <xf numFmtId="165" fontId="1" fillId="0" borderId="0" xfId="9" applyNumberFormat="1"/>
    <xf numFmtId="43" fontId="1" fillId="0" borderId="0" xfId="9" applyNumberFormat="1"/>
    <xf numFmtId="168" fontId="0" fillId="0" borderId="0" xfId="10" applyNumberFormat="1" applyFont="1"/>
    <xf numFmtId="168" fontId="0" fillId="0" borderId="0" xfId="0" applyNumberFormat="1"/>
    <xf numFmtId="10" fontId="0" fillId="0" borderId="0" xfId="10" applyNumberFormat="1" applyFont="1"/>
    <xf numFmtId="10" fontId="0" fillId="0" borderId="0" xfId="0" applyNumberFormat="1"/>
    <xf numFmtId="10" fontId="1" fillId="0" borderId="0" xfId="10" applyNumberFormat="1"/>
    <xf numFmtId="0" fontId="0" fillId="2" borderId="0" xfId="8" applyFont="1" applyFill="1"/>
    <xf numFmtId="165" fontId="0" fillId="2" borderId="0" xfId="1" applyNumberFormat="1" applyFont="1" applyFill="1"/>
    <xf numFmtId="165" fontId="0" fillId="0" borderId="0" xfId="1" applyNumberFormat="1" applyFont="1" applyFill="1"/>
    <xf numFmtId="0" fontId="0" fillId="4" borderId="0" xfId="0" applyFill="1" applyAlignment="1">
      <alignment vertical="center" wrapText="1"/>
    </xf>
    <xf numFmtId="0" fontId="0" fillId="4" borderId="0" xfId="0" applyFill="1"/>
    <xf numFmtId="0" fontId="0" fillId="4" borderId="0" xfId="0" applyFill="1" applyAlignment="1">
      <alignment horizontal="right"/>
    </xf>
    <xf numFmtId="0" fontId="10" fillId="4" borderId="0" xfId="9" applyFont="1" applyFill="1" applyAlignment="1">
      <alignment horizontal="center"/>
    </xf>
    <xf numFmtId="0" fontId="0" fillId="4" borderId="0" xfId="9" applyFont="1" applyFill="1"/>
    <xf numFmtId="169" fontId="0" fillId="0" borderId="0" xfId="0" applyNumberFormat="1"/>
    <xf numFmtId="0" fontId="1" fillId="0" borderId="0" xfId="8" applyAlignment="1">
      <alignment horizontal="center"/>
    </xf>
    <xf numFmtId="164" fontId="0" fillId="0" borderId="0" xfId="1" applyNumberFormat="1" applyFont="1"/>
    <xf numFmtId="0" fontId="0" fillId="5" borderId="0" xfId="8" applyFont="1" applyFill="1"/>
    <xf numFmtId="0" fontId="1" fillId="5" borderId="0" xfId="8" applyFill="1"/>
    <xf numFmtId="0" fontId="0" fillId="5" borderId="0" xfId="0" applyFill="1"/>
    <xf numFmtId="165" fontId="1" fillId="0" borderId="0" xfId="1" applyNumberFormat="1"/>
    <xf numFmtId="166" fontId="0" fillId="0" borderId="0" xfId="1" applyNumberFormat="1" applyFont="1"/>
    <xf numFmtId="167" fontId="0" fillId="0" borderId="0" xfId="1" applyNumberFormat="1" applyFont="1"/>
    <xf numFmtId="165" fontId="0" fillId="0" borderId="0" xfId="10" applyNumberFormat="1" applyFont="1"/>
    <xf numFmtId="0" fontId="0" fillId="0" borderId="0" xfId="0" applyFill="1" applyBorder="1" applyAlignment="1">
      <alignment horizontal="left" wrapText="1"/>
    </xf>
    <xf numFmtId="0" fontId="12" fillId="6" borderId="2" xfId="0" applyFont="1" applyFill="1" applyBorder="1" applyAlignment="1">
      <alignment horizontal="left" vertical="top" wrapText="1"/>
    </xf>
    <xf numFmtId="0" fontId="12" fillId="6" borderId="2" xfId="0" applyFont="1" applyFill="1" applyBorder="1" applyAlignment="1">
      <alignment horizontal="center" vertical="top" wrapText="1"/>
    </xf>
    <xf numFmtId="1" fontId="14" fillId="0" borderId="5" xfId="0" applyNumberFormat="1" applyFont="1" applyFill="1" applyBorder="1" applyAlignment="1">
      <alignment horizontal="justify" vertical="top" shrinkToFit="1"/>
    </xf>
    <xf numFmtId="0" fontId="15" fillId="0" borderId="5" xfId="0" applyFont="1" applyFill="1" applyBorder="1" applyAlignment="1">
      <alignment horizontal="justify" vertical="top" wrapText="1"/>
    </xf>
    <xf numFmtId="1" fontId="14" fillId="0" borderId="5" xfId="0" applyNumberFormat="1" applyFont="1" applyFill="1" applyBorder="1" applyAlignment="1">
      <alignment horizontal="left" vertical="top" shrinkToFit="1"/>
    </xf>
    <xf numFmtId="1" fontId="14" fillId="0" borderId="10" xfId="0" applyNumberFormat="1" applyFont="1" applyFill="1" applyBorder="1" applyAlignment="1">
      <alignment horizontal="left" vertical="top" shrinkToFit="1"/>
    </xf>
    <xf numFmtId="9" fontId="14" fillId="0" borderId="7" xfId="0" applyNumberFormat="1" applyFont="1" applyFill="1" applyBorder="1" applyAlignment="1">
      <alignment horizontal="center" vertical="top" shrinkToFit="1"/>
    </xf>
    <xf numFmtId="9" fontId="14" fillId="0" borderId="8" xfId="0" applyNumberFormat="1" applyFont="1" applyFill="1" applyBorder="1" applyAlignment="1">
      <alignment horizontal="center" vertical="top" shrinkToFit="1"/>
    </xf>
    <xf numFmtId="9" fontId="14" fillId="0" borderId="9" xfId="0" applyNumberFormat="1" applyFont="1" applyFill="1" applyBorder="1" applyAlignment="1">
      <alignment horizontal="center" vertical="top" shrinkToFit="1"/>
    </xf>
    <xf numFmtId="9" fontId="14" fillId="0" borderId="5" xfId="0" applyNumberFormat="1" applyFont="1" applyFill="1" applyBorder="1" applyAlignment="1">
      <alignment horizontal="center" vertical="top" shrinkToFit="1"/>
    </xf>
    <xf numFmtId="9" fontId="14" fillId="0" borderId="0" xfId="0" applyNumberFormat="1" applyFont="1" applyFill="1" applyBorder="1" applyAlignment="1">
      <alignment horizontal="center" vertical="top" shrinkToFit="1"/>
    </xf>
    <xf numFmtId="9" fontId="14" fillId="0" borderId="6" xfId="0" applyNumberFormat="1" applyFont="1" applyFill="1" applyBorder="1" applyAlignment="1">
      <alignment horizontal="center" vertical="top" shrinkToFit="1"/>
    </xf>
    <xf numFmtId="9" fontId="14" fillId="0" borderId="10" xfId="0" applyNumberFormat="1" applyFont="1" applyFill="1" applyBorder="1" applyAlignment="1">
      <alignment horizontal="left" vertical="top" indent="3" shrinkToFit="1"/>
    </xf>
    <xf numFmtId="9" fontId="14" fillId="0" borderId="11" xfId="0" applyNumberFormat="1" applyFont="1" applyFill="1" applyBorder="1" applyAlignment="1">
      <alignment horizontal="left" vertical="top" indent="3" shrinkToFit="1"/>
    </xf>
    <xf numFmtId="9" fontId="14" fillId="0" borderId="12" xfId="0" applyNumberFormat="1" applyFont="1" applyFill="1" applyBorder="1" applyAlignment="1">
      <alignment horizontal="left" vertical="top" indent="3" shrinkToFit="1"/>
    </xf>
    <xf numFmtId="0" fontId="10" fillId="6" borderId="2" xfId="0" applyFont="1" applyFill="1" applyBorder="1" applyAlignment="1">
      <alignment horizontal="center" vertical="top" wrapText="1"/>
    </xf>
    <xf numFmtId="0" fontId="11" fillId="0" borderId="0" xfId="0" applyFont="1"/>
    <xf numFmtId="0" fontId="0" fillId="2" borderId="0" xfId="0" applyFill="1"/>
    <xf numFmtId="165" fontId="0" fillId="2" borderId="0" xfId="0" applyNumberFormat="1" applyFill="1"/>
    <xf numFmtId="0" fontId="0" fillId="2" borderId="1" xfId="0" applyFill="1" applyBorder="1"/>
    <xf numFmtId="165" fontId="0" fillId="2" borderId="1" xfId="0" applyNumberFormat="1" applyFill="1" applyBorder="1"/>
    <xf numFmtId="165" fontId="0" fillId="2" borderId="1" xfId="1" applyNumberFormat="1" applyFont="1" applyFill="1" applyBorder="1"/>
    <xf numFmtId="171" fontId="1" fillId="0" borderId="0" xfId="9" applyNumberFormat="1"/>
    <xf numFmtId="0" fontId="11" fillId="5" borderId="0" xfId="0" applyFont="1" applyFill="1"/>
    <xf numFmtId="0" fontId="11" fillId="0" borderId="0" xfId="9" applyFont="1"/>
    <xf numFmtId="17" fontId="0" fillId="0" borderId="0" xfId="8" quotePrefix="1" applyNumberFormat="1" applyFont="1"/>
    <xf numFmtId="169" fontId="0" fillId="0" borderId="0" xfId="10" applyNumberFormat="1" applyFont="1"/>
    <xf numFmtId="0" fontId="0" fillId="0" borderId="0" xfId="0" applyFont="1"/>
    <xf numFmtId="0" fontId="0" fillId="0" borderId="0" xfId="0" applyAlignment="1">
      <alignment horizontal="right"/>
    </xf>
    <xf numFmtId="0" fontId="0" fillId="0" borderId="0" xfId="0" applyFont="1" applyAlignment="1">
      <alignment horizontal="right"/>
    </xf>
    <xf numFmtId="2" fontId="0" fillId="0" borderId="0" xfId="0" applyNumberFormat="1" applyAlignment="1">
      <alignment vertical="center"/>
    </xf>
    <xf numFmtId="1" fontId="0" fillId="0" borderId="0" xfId="0" applyNumberFormat="1" applyAlignment="1">
      <alignment vertical="center"/>
    </xf>
    <xf numFmtId="172" fontId="0" fillId="0" borderId="0" xfId="0" applyNumberFormat="1" applyAlignment="1">
      <alignment vertical="center"/>
    </xf>
    <xf numFmtId="172" fontId="0" fillId="0" borderId="0" xfId="10" applyNumberFormat="1" applyFont="1" applyAlignment="1">
      <alignment vertical="center"/>
    </xf>
    <xf numFmtId="1" fontId="0" fillId="5" borderId="0" xfId="1" applyNumberFormat="1" applyFont="1" applyFill="1"/>
    <xf numFmtId="0" fontId="0" fillId="0" borderId="0" xfId="0" applyFill="1"/>
    <xf numFmtId="1" fontId="1" fillId="0" borderId="0" xfId="1" applyNumberFormat="1"/>
    <xf numFmtId="0" fontId="12" fillId="6" borderId="2" xfId="0" applyFont="1" applyFill="1" applyBorder="1" applyAlignment="1">
      <alignment horizontal="left" vertical="top" wrapText="1" indent="2"/>
    </xf>
    <xf numFmtId="0" fontId="12" fillId="6" borderId="3" xfId="0" applyFont="1" applyFill="1" applyBorder="1" applyAlignment="1">
      <alignment horizontal="left" vertical="top" wrapText="1" indent="2"/>
    </xf>
    <xf numFmtId="0" fontId="12" fillId="6" borderId="4" xfId="0" applyFont="1" applyFill="1" applyBorder="1" applyAlignment="1">
      <alignment horizontal="left" vertical="top" wrapText="1" indent="2"/>
    </xf>
    <xf numFmtId="0" fontId="12" fillId="6" borderId="2" xfId="0" applyFont="1" applyFill="1" applyBorder="1" applyAlignment="1">
      <alignment horizontal="left" vertical="top" wrapText="1" indent="1"/>
    </xf>
    <xf numFmtId="0" fontId="12" fillId="6" borderId="3" xfId="0" applyFont="1" applyFill="1" applyBorder="1" applyAlignment="1">
      <alignment horizontal="left" vertical="top" wrapText="1" indent="1"/>
    </xf>
    <xf numFmtId="1" fontId="14" fillId="0" borderId="5" xfId="0" applyNumberFormat="1" applyFont="1" applyFill="1" applyBorder="1" applyAlignment="1">
      <alignment horizontal="center" vertical="top" shrinkToFit="1"/>
    </xf>
    <xf numFmtId="1" fontId="14" fillId="0" borderId="0" xfId="0" applyNumberFormat="1" applyFont="1" applyFill="1" applyBorder="1" applyAlignment="1">
      <alignment horizontal="center" vertical="top" shrinkToFit="1"/>
    </xf>
    <xf numFmtId="1" fontId="14" fillId="0" borderId="6" xfId="0" applyNumberFormat="1" applyFont="1" applyFill="1" applyBorder="1" applyAlignment="1">
      <alignment horizontal="center" vertical="top" shrinkToFit="1"/>
    </xf>
    <xf numFmtId="170" fontId="14" fillId="0" borderId="7" xfId="0" applyNumberFormat="1" applyFont="1" applyFill="1" applyBorder="1" applyAlignment="1">
      <alignment horizontal="right" vertical="top" indent="2" shrinkToFit="1"/>
    </xf>
    <xf numFmtId="170" fontId="14" fillId="0" borderId="8" xfId="0" applyNumberFormat="1" applyFont="1" applyFill="1" applyBorder="1" applyAlignment="1">
      <alignment horizontal="right" vertical="top" indent="2" shrinkToFit="1"/>
    </xf>
    <xf numFmtId="170" fontId="14" fillId="0" borderId="9" xfId="0" applyNumberFormat="1" applyFont="1" applyFill="1" applyBorder="1" applyAlignment="1">
      <alignment horizontal="right" vertical="top" indent="2" shrinkToFit="1"/>
    </xf>
    <xf numFmtId="170" fontId="14" fillId="0" borderId="7" xfId="0" applyNumberFormat="1" applyFont="1" applyFill="1" applyBorder="1" applyAlignment="1">
      <alignment horizontal="left" vertical="top" indent="2" shrinkToFit="1"/>
    </xf>
    <xf numFmtId="170" fontId="14" fillId="0" borderId="8" xfId="0" applyNumberFormat="1" applyFont="1" applyFill="1" applyBorder="1" applyAlignment="1">
      <alignment horizontal="left" vertical="top" indent="2" shrinkToFit="1"/>
    </xf>
    <xf numFmtId="170" fontId="14" fillId="0" borderId="9" xfId="0" applyNumberFormat="1" applyFont="1" applyFill="1" applyBorder="1" applyAlignment="1">
      <alignment horizontal="left" vertical="top" indent="2" shrinkToFit="1"/>
    </xf>
    <xf numFmtId="170" fontId="14" fillId="0" borderId="5" xfId="0" applyNumberFormat="1" applyFont="1" applyFill="1" applyBorder="1" applyAlignment="1">
      <alignment horizontal="right" vertical="top" indent="2" shrinkToFit="1"/>
    </xf>
    <xf numFmtId="170" fontId="14" fillId="0" borderId="0" xfId="0" applyNumberFormat="1" applyFont="1" applyFill="1" applyBorder="1" applyAlignment="1">
      <alignment horizontal="right" vertical="top" indent="2" shrinkToFit="1"/>
    </xf>
    <xf numFmtId="170" fontId="14" fillId="0" borderId="6" xfId="0" applyNumberFormat="1" applyFont="1" applyFill="1" applyBorder="1" applyAlignment="1">
      <alignment horizontal="right" vertical="top" indent="2" shrinkToFit="1"/>
    </xf>
    <xf numFmtId="170" fontId="14" fillId="0" borderId="5" xfId="0" applyNumberFormat="1" applyFont="1" applyFill="1" applyBorder="1" applyAlignment="1">
      <alignment horizontal="left" vertical="top" indent="2" shrinkToFit="1"/>
    </xf>
    <xf numFmtId="170" fontId="14" fillId="0" borderId="0" xfId="0" applyNumberFormat="1" applyFont="1" applyFill="1" applyBorder="1" applyAlignment="1">
      <alignment horizontal="left" vertical="top" indent="2" shrinkToFit="1"/>
    </xf>
    <xf numFmtId="170" fontId="14" fillId="0" borderId="6" xfId="0" applyNumberFormat="1" applyFont="1" applyFill="1" applyBorder="1" applyAlignment="1">
      <alignment horizontal="left" vertical="top" indent="2" shrinkToFit="1"/>
    </xf>
    <xf numFmtId="1" fontId="14" fillId="0" borderId="10" xfId="0" applyNumberFormat="1" applyFont="1" applyFill="1" applyBorder="1" applyAlignment="1">
      <alignment horizontal="center" vertical="top" shrinkToFit="1"/>
    </xf>
    <xf numFmtId="1" fontId="14" fillId="0" borderId="11" xfId="0" applyNumberFormat="1" applyFont="1" applyFill="1" applyBorder="1" applyAlignment="1">
      <alignment horizontal="center" vertical="top" shrinkToFit="1"/>
    </xf>
    <xf numFmtId="1" fontId="14" fillId="0" borderId="12" xfId="0" applyNumberFormat="1" applyFont="1" applyFill="1" applyBorder="1" applyAlignment="1">
      <alignment horizontal="center" vertical="top" shrinkToFit="1"/>
    </xf>
    <xf numFmtId="170" fontId="14" fillId="0" borderId="10" xfId="0" applyNumberFormat="1" applyFont="1" applyFill="1" applyBorder="1" applyAlignment="1">
      <alignment horizontal="right" vertical="top" indent="2" shrinkToFit="1"/>
    </xf>
    <xf numFmtId="170" fontId="14" fillId="0" borderId="11" xfId="0" applyNumberFormat="1" applyFont="1" applyFill="1" applyBorder="1" applyAlignment="1">
      <alignment horizontal="right" vertical="top" indent="2" shrinkToFit="1"/>
    </xf>
    <xf numFmtId="170" fontId="14" fillId="0" borderId="12" xfId="0" applyNumberFormat="1" applyFont="1" applyFill="1" applyBorder="1" applyAlignment="1">
      <alignment horizontal="right" vertical="top" indent="2" shrinkToFit="1"/>
    </xf>
    <xf numFmtId="170" fontId="14" fillId="0" borderId="10" xfId="0" applyNumberFormat="1" applyFont="1" applyFill="1" applyBorder="1" applyAlignment="1">
      <alignment horizontal="left" vertical="top" indent="2" shrinkToFit="1"/>
    </xf>
    <xf numFmtId="170" fontId="14" fillId="0" borderId="11" xfId="0" applyNumberFormat="1" applyFont="1" applyFill="1" applyBorder="1" applyAlignment="1">
      <alignment horizontal="left" vertical="top" indent="2" shrinkToFit="1"/>
    </xf>
    <xf numFmtId="170" fontId="14" fillId="0" borderId="12" xfId="0" applyNumberFormat="1" applyFont="1" applyFill="1" applyBorder="1" applyAlignment="1">
      <alignment horizontal="left" vertical="top" indent="2" shrinkToFit="1"/>
    </xf>
  </cellXfs>
  <cellStyles count="11">
    <cellStyle name="Comma" xfId="1" builtinId="3"/>
    <cellStyle name="Hyperlink" xfId="2" builtinId="8"/>
    <cellStyle name="Hyperlink 2" xfId="5" xr:uid="{00000000-0005-0000-0000-000002000000}"/>
    <cellStyle name="Hyperlink 2 2" xfId="7" xr:uid="{00000000-0005-0000-0000-000003000000}"/>
    <cellStyle name="Normal" xfId="0" builtinId="0"/>
    <cellStyle name="Normal 2" xfId="3" xr:uid="{00000000-0005-0000-0000-000005000000}"/>
    <cellStyle name="Normal 3" xfId="6" xr:uid="{00000000-0005-0000-0000-000006000000}"/>
    <cellStyle name="Normal 4" xfId="4" xr:uid="{00000000-0005-0000-0000-000007000000}"/>
    <cellStyle name="Normal 5" xfId="8" xr:uid="{00000000-0005-0000-0000-000008000000}"/>
    <cellStyle name="Normal 8" xfId="9" xr:uid="{00000000-0005-0000-0000-000009000000}"/>
    <cellStyle name="Percent" xfId="10"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8.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0.png"/><Relationship Id="rId2" Type="http://schemas.openxmlformats.org/officeDocument/2006/relationships/image" Target="../media/image16.png"/><Relationship Id="rId1" Type="http://schemas.openxmlformats.org/officeDocument/2006/relationships/image" Target="../media/image19.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image" Target="../media/image8.png"/></Relationships>
</file>

<file path=xl/drawings/_rels/drawing3.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4.xml.rels><?xml version="1.0" encoding="UTF-8" standalone="yes"?>
<Relationships xmlns="http://schemas.openxmlformats.org/package/2006/relationships"><Relationship Id="rId1" Type="http://schemas.openxmlformats.org/officeDocument/2006/relationships/image" Target="../media/image1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3.png"/></Relationships>
</file>

<file path=xl/drawings/_rels/drawing7.xml.rels><?xml version="1.0" encoding="UTF-8" standalone="yes"?>
<Relationships xmlns="http://schemas.openxmlformats.org/package/2006/relationships"><Relationship Id="rId3" Type="http://schemas.openxmlformats.org/officeDocument/2006/relationships/image" Target="../media/image16.png"/><Relationship Id="rId2" Type="http://schemas.openxmlformats.org/officeDocument/2006/relationships/image" Target="../media/image15.png"/><Relationship Id="rId1" Type="http://schemas.openxmlformats.org/officeDocument/2006/relationships/image" Target="../media/image14.png"/></Relationships>
</file>

<file path=xl/drawings/_rels/drawing8.xml.rels><?xml version="1.0" encoding="UTF-8" standalone="yes"?>
<Relationships xmlns="http://schemas.openxmlformats.org/package/2006/relationships"><Relationship Id="rId1" Type="http://schemas.openxmlformats.org/officeDocument/2006/relationships/image" Target="../media/image16.png"/></Relationships>
</file>

<file path=xl/drawings/_rels/drawing9.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42</xdr:row>
      <xdr:rowOff>76200</xdr:rowOff>
    </xdr:from>
    <xdr:to>
      <xdr:col>8</xdr:col>
      <xdr:colOff>542248</xdr:colOff>
      <xdr:row>61</xdr:row>
      <xdr:rowOff>75759</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0" y="8077200"/>
          <a:ext cx="5419048" cy="3619059"/>
        </a:xfrm>
        <a:prstGeom prst="rect">
          <a:avLst/>
        </a:prstGeom>
      </xdr:spPr>
    </xdr:pic>
    <xdr:clientData/>
  </xdr:twoCellAnchor>
  <xdr:twoCellAnchor editAs="oneCell">
    <xdr:from>
      <xdr:col>0</xdr:col>
      <xdr:colOff>0</xdr:colOff>
      <xdr:row>2</xdr:row>
      <xdr:rowOff>0</xdr:rowOff>
    </xdr:from>
    <xdr:to>
      <xdr:col>8</xdr:col>
      <xdr:colOff>551771</xdr:colOff>
      <xdr:row>38</xdr:row>
      <xdr:rowOff>65809</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0" y="381000"/>
          <a:ext cx="5428571" cy="6923809"/>
        </a:xfrm>
        <a:prstGeom prst="rect">
          <a:avLst/>
        </a:prstGeom>
      </xdr:spPr>
    </xdr:pic>
    <xdr:clientData/>
  </xdr:twoCellAnchor>
  <xdr:twoCellAnchor editAs="oneCell">
    <xdr:from>
      <xdr:col>9</xdr:col>
      <xdr:colOff>500631</xdr:colOff>
      <xdr:row>1</xdr:row>
      <xdr:rowOff>85725</xdr:rowOff>
    </xdr:from>
    <xdr:to>
      <xdr:col>18</xdr:col>
      <xdr:colOff>418438</xdr:colOff>
      <xdr:row>43</xdr:row>
      <xdr:rowOff>114300</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3"/>
        <a:stretch>
          <a:fillRect/>
        </a:stretch>
      </xdr:blipFill>
      <xdr:spPr>
        <a:xfrm>
          <a:off x="5987031" y="276225"/>
          <a:ext cx="5404207" cy="8029575"/>
        </a:xfrm>
        <a:prstGeom prst="rect">
          <a:avLst/>
        </a:prstGeom>
      </xdr:spPr>
    </xdr:pic>
    <xdr:clientData/>
  </xdr:twoCellAnchor>
  <xdr:twoCellAnchor editAs="oneCell">
    <xdr:from>
      <xdr:col>10</xdr:col>
      <xdr:colOff>0</xdr:colOff>
      <xdr:row>46</xdr:row>
      <xdr:rowOff>0</xdr:rowOff>
    </xdr:from>
    <xdr:to>
      <xdr:col>18</xdr:col>
      <xdr:colOff>466057</xdr:colOff>
      <xdr:row>73</xdr:row>
      <xdr:rowOff>56500</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4"/>
        <a:stretch>
          <a:fillRect/>
        </a:stretch>
      </xdr:blipFill>
      <xdr:spPr>
        <a:xfrm>
          <a:off x="6096000" y="8763000"/>
          <a:ext cx="5342857" cy="5200000"/>
        </a:xfrm>
        <a:prstGeom prst="rect">
          <a:avLst/>
        </a:prstGeom>
      </xdr:spPr>
    </xdr:pic>
    <xdr:clientData/>
  </xdr:twoCellAnchor>
  <xdr:twoCellAnchor editAs="oneCell">
    <xdr:from>
      <xdr:col>0</xdr:col>
      <xdr:colOff>0</xdr:colOff>
      <xdr:row>88</xdr:row>
      <xdr:rowOff>0</xdr:rowOff>
    </xdr:from>
    <xdr:to>
      <xdr:col>9</xdr:col>
      <xdr:colOff>27886</xdr:colOff>
      <xdr:row>114</xdr:row>
      <xdr:rowOff>113667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5"/>
        <a:stretch>
          <a:fillRect/>
        </a:stretch>
      </xdr:blipFill>
      <xdr:spPr>
        <a:xfrm>
          <a:off x="0" y="16764000"/>
          <a:ext cx="5514286" cy="5066667"/>
        </a:xfrm>
        <a:prstGeom prst="rect">
          <a:avLst/>
        </a:prstGeom>
      </xdr:spPr>
    </xdr:pic>
    <xdr:clientData/>
  </xdr:twoCellAnchor>
  <xdr:twoCellAnchor editAs="oneCell">
    <xdr:from>
      <xdr:col>0</xdr:col>
      <xdr:colOff>0</xdr:colOff>
      <xdr:row>115</xdr:row>
      <xdr:rowOff>0</xdr:rowOff>
    </xdr:from>
    <xdr:to>
      <xdr:col>9</xdr:col>
      <xdr:colOff>332648</xdr:colOff>
      <xdr:row>127</xdr:row>
      <xdr:rowOff>104476</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6"/>
        <a:stretch>
          <a:fillRect/>
        </a:stretch>
      </xdr:blipFill>
      <xdr:spPr>
        <a:xfrm>
          <a:off x="0" y="21907500"/>
          <a:ext cx="5819048" cy="2390476"/>
        </a:xfrm>
        <a:prstGeom prst="rect">
          <a:avLst/>
        </a:prstGeom>
      </xdr:spPr>
    </xdr:pic>
    <xdr:clientData/>
  </xdr:twoCellAnchor>
  <xdr:twoCellAnchor editAs="oneCell">
    <xdr:from>
      <xdr:col>0</xdr:col>
      <xdr:colOff>0</xdr:colOff>
      <xdr:row>63</xdr:row>
      <xdr:rowOff>0</xdr:rowOff>
    </xdr:from>
    <xdr:to>
      <xdr:col>9</xdr:col>
      <xdr:colOff>408838</xdr:colOff>
      <xdr:row>84</xdr:row>
      <xdr:rowOff>66167</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7"/>
        <a:stretch>
          <a:fillRect/>
        </a:stretch>
      </xdr:blipFill>
      <xdr:spPr>
        <a:xfrm>
          <a:off x="0" y="12001500"/>
          <a:ext cx="5895238" cy="4066667"/>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30</xdr:col>
      <xdr:colOff>21336</xdr:colOff>
      <xdr:row>9</xdr:row>
      <xdr:rowOff>28960</xdr:rowOff>
    </xdr:from>
    <xdr:to>
      <xdr:col>32</xdr:col>
      <xdr:colOff>193040</xdr:colOff>
      <xdr:row>10</xdr:row>
      <xdr:rowOff>385</xdr:rowOff>
    </xdr:to>
    <xdr:pic>
      <xdr:nvPicPr>
        <xdr:cNvPr id="3" name="image27.png">
          <a:extLst>
            <a:ext uri="{FF2B5EF4-FFF2-40B4-BE49-F238E27FC236}">
              <a16:creationId xmlns:a16="http://schemas.microsoft.com/office/drawing/2014/main" id="{00000000-0008-0000-18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21536" y="122025160"/>
          <a:ext cx="190754" cy="161925"/>
        </a:xfrm>
        <a:prstGeom prst="rect">
          <a:avLst/>
        </a:prstGeom>
      </xdr:spPr>
    </xdr:pic>
    <xdr:clientData/>
  </xdr:twoCellAnchor>
  <xdr:twoCellAnchor editAs="oneCell">
    <xdr:from>
      <xdr:col>7</xdr:col>
      <xdr:colOff>552450</xdr:colOff>
      <xdr:row>17</xdr:row>
      <xdr:rowOff>76200</xdr:rowOff>
    </xdr:from>
    <xdr:to>
      <xdr:col>11</xdr:col>
      <xdr:colOff>352145</xdr:colOff>
      <xdr:row>24</xdr:row>
      <xdr:rowOff>9367</xdr:rowOff>
    </xdr:to>
    <xdr:pic>
      <xdr:nvPicPr>
        <xdr:cNvPr id="5" name="Picture 4">
          <a:extLst>
            <a:ext uri="{FF2B5EF4-FFF2-40B4-BE49-F238E27FC236}">
              <a16:creationId xmlns:a16="http://schemas.microsoft.com/office/drawing/2014/main" id="{00000000-0008-0000-1800-000005000000}"/>
            </a:ext>
          </a:extLst>
        </xdr:cNvPr>
        <xdr:cNvPicPr>
          <a:picLocks noChangeAspect="1"/>
        </xdr:cNvPicPr>
      </xdr:nvPicPr>
      <xdr:blipFill>
        <a:blip xmlns:r="http://schemas.openxmlformats.org/officeDocument/2006/relationships" r:embed="rId2"/>
        <a:stretch>
          <a:fillRect/>
        </a:stretch>
      </xdr:blipFill>
      <xdr:spPr>
        <a:xfrm>
          <a:off x="4819650" y="3314700"/>
          <a:ext cx="2238095" cy="12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485775</xdr:colOff>
      <xdr:row>0</xdr:row>
      <xdr:rowOff>171450</xdr:rowOff>
    </xdr:from>
    <xdr:to>
      <xdr:col>16</xdr:col>
      <xdr:colOff>608817</xdr:colOff>
      <xdr:row>23</xdr:row>
      <xdr:rowOff>156511</xdr:rowOff>
    </xdr:to>
    <xdr:pic>
      <xdr:nvPicPr>
        <xdr:cNvPr id="2" name="Picture 1">
          <a:extLst>
            <a:ext uri="{FF2B5EF4-FFF2-40B4-BE49-F238E27FC236}">
              <a16:creationId xmlns:a16="http://schemas.microsoft.com/office/drawing/2014/main" id="{00000000-0008-0000-1B00-000002000000}"/>
            </a:ext>
          </a:extLst>
        </xdr:cNvPr>
        <xdr:cNvPicPr>
          <a:picLocks noChangeAspect="1"/>
        </xdr:cNvPicPr>
      </xdr:nvPicPr>
      <xdr:blipFill>
        <a:blip xmlns:r="http://schemas.openxmlformats.org/officeDocument/2006/relationships" r:embed="rId1"/>
        <a:stretch>
          <a:fillRect/>
        </a:stretch>
      </xdr:blipFill>
      <xdr:spPr>
        <a:xfrm>
          <a:off x="4143375" y="171450"/>
          <a:ext cx="6219042" cy="4366561"/>
        </a:xfrm>
        <a:prstGeom prst="rect">
          <a:avLst/>
        </a:prstGeom>
      </xdr:spPr>
    </xdr:pic>
    <xdr:clientData/>
  </xdr:twoCellAnchor>
  <xdr:twoCellAnchor editAs="oneCell">
    <xdr:from>
      <xdr:col>0</xdr:col>
      <xdr:colOff>0</xdr:colOff>
      <xdr:row>12</xdr:row>
      <xdr:rowOff>57150</xdr:rowOff>
    </xdr:from>
    <xdr:to>
      <xdr:col>3</xdr:col>
      <xdr:colOff>409295</xdr:colOff>
      <xdr:row>18</xdr:row>
      <xdr:rowOff>180817</xdr:rowOff>
    </xdr:to>
    <xdr:pic>
      <xdr:nvPicPr>
        <xdr:cNvPr id="3" name="Picture 2">
          <a:extLst>
            <a:ext uri="{FF2B5EF4-FFF2-40B4-BE49-F238E27FC236}">
              <a16:creationId xmlns:a16="http://schemas.microsoft.com/office/drawing/2014/main" id="{00000000-0008-0000-1B00-000003000000}"/>
            </a:ext>
          </a:extLst>
        </xdr:cNvPr>
        <xdr:cNvPicPr>
          <a:picLocks noChangeAspect="1"/>
        </xdr:cNvPicPr>
      </xdr:nvPicPr>
      <xdr:blipFill>
        <a:blip xmlns:r="http://schemas.openxmlformats.org/officeDocument/2006/relationships" r:embed="rId2"/>
        <a:stretch>
          <a:fillRect/>
        </a:stretch>
      </xdr:blipFill>
      <xdr:spPr>
        <a:xfrm>
          <a:off x="0" y="2343150"/>
          <a:ext cx="2238095" cy="1266667"/>
        </a:xfrm>
        <a:prstGeom prst="rect">
          <a:avLst/>
        </a:prstGeom>
      </xdr:spPr>
    </xdr:pic>
    <xdr:clientData/>
  </xdr:twoCellAnchor>
  <xdr:twoCellAnchor editAs="oneCell">
    <xdr:from>
      <xdr:col>0</xdr:col>
      <xdr:colOff>0</xdr:colOff>
      <xdr:row>20</xdr:row>
      <xdr:rowOff>9525</xdr:rowOff>
    </xdr:from>
    <xdr:to>
      <xdr:col>9</xdr:col>
      <xdr:colOff>37409</xdr:colOff>
      <xdr:row>57</xdr:row>
      <xdr:rowOff>94358</xdr:rowOff>
    </xdr:to>
    <xdr:pic>
      <xdr:nvPicPr>
        <xdr:cNvPr id="4" name="Picture 3">
          <a:extLst>
            <a:ext uri="{FF2B5EF4-FFF2-40B4-BE49-F238E27FC236}">
              <a16:creationId xmlns:a16="http://schemas.microsoft.com/office/drawing/2014/main" id="{00000000-0008-0000-1B00-000004000000}"/>
            </a:ext>
          </a:extLst>
        </xdr:cNvPr>
        <xdr:cNvPicPr>
          <a:picLocks noChangeAspect="1"/>
        </xdr:cNvPicPr>
      </xdr:nvPicPr>
      <xdr:blipFill>
        <a:blip xmlns:r="http://schemas.openxmlformats.org/officeDocument/2006/relationships" r:embed="rId3"/>
        <a:stretch>
          <a:fillRect/>
        </a:stretch>
      </xdr:blipFill>
      <xdr:spPr>
        <a:xfrm>
          <a:off x="0" y="3819525"/>
          <a:ext cx="5523809" cy="7133333"/>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4</xdr:row>
      <xdr:rowOff>0</xdr:rowOff>
    </xdr:from>
    <xdr:to>
      <xdr:col>10</xdr:col>
      <xdr:colOff>75505</xdr:colOff>
      <xdr:row>18</xdr:row>
      <xdr:rowOff>190143</xdr:rowOff>
    </xdr:to>
    <xdr:pic>
      <xdr:nvPicPr>
        <xdr:cNvPr id="2" name="Picture 1">
          <a:extLst>
            <a:ext uri="{FF2B5EF4-FFF2-40B4-BE49-F238E27FC236}">
              <a16:creationId xmlns:a16="http://schemas.microsoft.com/office/drawing/2014/main" id="{00000000-0008-0000-1C00-000002000000}"/>
            </a:ext>
          </a:extLst>
        </xdr:cNvPr>
        <xdr:cNvPicPr>
          <a:picLocks noChangeAspect="1"/>
        </xdr:cNvPicPr>
      </xdr:nvPicPr>
      <xdr:blipFill>
        <a:blip xmlns:r="http://schemas.openxmlformats.org/officeDocument/2006/relationships" r:embed="rId1"/>
        <a:stretch>
          <a:fillRect/>
        </a:stretch>
      </xdr:blipFill>
      <xdr:spPr>
        <a:xfrm>
          <a:off x="609600" y="762000"/>
          <a:ext cx="5561905" cy="28571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266057</xdr:colOff>
      <xdr:row>20</xdr:row>
      <xdr:rowOff>151952</xdr:rowOff>
    </xdr:to>
    <xdr:pic>
      <xdr:nvPicPr>
        <xdr:cNvPr id="4" name="Picture 3">
          <a:extLst>
            <a:ext uri="{FF2B5EF4-FFF2-40B4-BE49-F238E27FC236}">
              <a16:creationId xmlns:a16="http://schemas.microsoft.com/office/drawing/2014/main" id="{00000000-0008-0000-0600-000004000000}"/>
            </a:ext>
          </a:extLst>
        </xdr:cNvPr>
        <xdr:cNvPicPr>
          <a:picLocks noChangeAspect="1"/>
        </xdr:cNvPicPr>
      </xdr:nvPicPr>
      <xdr:blipFill>
        <a:blip xmlns:r="http://schemas.openxmlformats.org/officeDocument/2006/relationships" r:embed="rId1"/>
        <a:stretch>
          <a:fillRect/>
        </a:stretch>
      </xdr:blipFill>
      <xdr:spPr>
        <a:xfrm>
          <a:off x="0" y="381000"/>
          <a:ext cx="5142857" cy="3580952"/>
        </a:xfrm>
        <a:prstGeom prst="rect">
          <a:avLst/>
        </a:prstGeom>
      </xdr:spPr>
    </xdr:pic>
    <xdr:clientData/>
  </xdr:twoCellAnchor>
  <xdr:twoCellAnchor editAs="oneCell">
    <xdr:from>
      <xdr:col>0</xdr:col>
      <xdr:colOff>0</xdr:colOff>
      <xdr:row>22</xdr:row>
      <xdr:rowOff>0</xdr:rowOff>
    </xdr:from>
    <xdr:to>
      <xdr:col>9</xdr:col>
      <xdr:colOff>408838</xdr:colOff>
      <xdr:row>43</xdr:row>
      <xdr:rowOff>66167</xdr:rowOff>
    </xdr:to>
    <xdr:pic>
      <xdr:nvPicPr>
        <xdr:cNvPr id="5" name="Picture 4">
          <a:extLst>
            <a:ext uri="{FF2B5EF4-FFF2-40B4-BE49-F238E27FC236}">
              <a16:creationId xmlns:a16="http://schemas.microsoft.com/office/drawing/2014/main" id="{00000000-0008-0000-0600-000005000000}"/>
            </a:ext>
          </a:extLst>
        </xdr:cNvPr>
        <xdr:cNvPicPr>
          <a:picLocks noChangeAspect="1"/>
        </xdr:cNvPicPr>
      </xdr:nvPicPr>
      <xdr:blipFill>
        <a:blip xmlns:r="http://schemas.openxmlformats.org/officeDocument/2006/relationships" r:embed="rId2"/>
        <a:stretch>
          <a:fillRect/>
        </a:stretch>
      </xdr:blipFill>
      <xdr:spPr>
        <a:xfrm>
          <a:off x="0" y="4191000"/>
          <a:ext cx="5895238" cy="406666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8</xdr:col>
      <xdr:colOff>247009</xdr:colOff>
      <xdr:row>39</xdr:row>
      <xdr:rowOff>151538</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0" y="381000"/>
          <a:ext cx="5123809" cy="7200038"/>
        </a:xfrm>
        <a:prstGeom prst="rect">
          <a:avLst/>
        </a:prstGeom>
      </xdr:spPr>
    </xdr:pic>
    <xdr:clientData/>
  </xdr:twoCellAnchor>
  <xdr:twoCellAnchor editAs="oneCell">
    <xdr:from>
      <xdr:col>9</xdr:col>
      <xdr:colOff>323850</xdr:colOff>
      <xdr:row>8</xdr:row>
      <xdr:rowOff>142875</xdr:rowOff>
    </xdr:from>
    <xdr:to>
      <xdr:col>19</xdr:col>
      <xdr:colOff>132600</xdr:colOff>
      <xdr:row>18</xdr:row>
      <xdr:rowOff>180732</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5810250" y="1666875"/>
          <a:ext cx="6000000" cy="194285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352425</xdr:colOff>
      <xdr:row>0</xdr:row>
      <xdr:rowOff>0</xdr:rowOff>
    </xdr:from>
    <xdr:to>
      <xdr:col>22</xdr:col>
      <xdr:colOff>551663</xdr:colOff>
      <xdr:row>42</xdr:row>
      <xdr:rowOff>8524</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stretch>
          <a:fillRect/>
        </a:stretch>
      </xdr:blipFill>
      <xdr:spPr>
        <a:xfrm>
          <a:off x="7858125" y="0"/>
          <a:ext cx="6295238" cy="800952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552450</xdr:colOff>
      <xdr:row>0</xdr:row>
      <xdr:rowOff>19050</xdr:rowOff>
    </xdr:from>
    <xdr:to>
      <xdr:col>17</xdr:col>
      <xdr:colOff>218279</xdr:colOff>
      <xdr:row>43</xdr:row>
      <xdr:rowOff>46598</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4819650" y="19050"/>
          <a:ext cx="6371429" cy="821904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19050</xdr:colOff>
      <xdr:row>2</xdr:row>
      <xdr:rowOff>66675</xdr:rowOff>
    </xdr:from>
    <xdr:to>
      <xdr:col>11</xdr:col>
      <xdr:colOff>323050</xdr:colOff>
      <xdr:row>46</xdr:row>
      <xdr:rowOff>27532</xdr:rowOff>
    </xdr:to>
    <xdr:pic>
      <xdr:nvPicPr>
        <xdr:cNvPr id="2" name="Picture 1">
          <a:extLst>
            <a:ext uri="{FF2B5EF4-FFF2-40B4-BE49-F238E27FC236}">
              <a16:creationId xmlns:a16="http://schemas.microsoft.com/office/drawing/2014/main" id="{00000000-0008-0000-0F00-000002000000}"/>
            </a:ext>
          </a:extLst>
        </xdr:cNvPr>
        <xdr:cNvPicPr>
          <a:picLocks noChangeAspect="1"/>
        </xdr:cNvPicPr>
      </xdr:nvPicPr>
      <xdr:blipFill>
        <a:blip xmlns:r="http://schemas.openxmlformats.org/officeDocument/2006/relationships" r:embed="rId1"/>
        <a:stretch>
          <a:fillRect/>
        </a:stretch>
      </xdr:blipFill>
      <xdr:spPr>
        <a:xfrm>
          <a:off x="628650" y="447675"/>
          <a:ext cx="6400000" cy="834285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13</xdr:col>
      <xdr:colOff>19050</xdr:colOff>
      <xdr:row>0</xdr:row>
      <xdr:rowOff>0</xdr:rowOff>
    </xdr:from>
    <xdr:to>
      <xdr:col>23</xdr:col>
      <xdr:colOff>65907</xdr:colOff>
      <xdr:row>18</xdr:row>
      <xdr:rowOff>113857</xdr:rowOff>
    </xdr:to>
    <xdr:pic>
      <xdr:nvPicPr>
        <xdr:cNvPr id="2" name="Picture 1">
          <a:extLst>
            <a:ext uri="{FF2B5EF4-FFF2-40B4-BE49-F238E27FC236}">
              <a16:creationId xmlns:a16="http://schemas.microsoft.com/office/drawing/2014/main" id="{00000000-0008-0000-1300-000002000000}"/>
            </a:ext>
          </a:extLst>
        </xdr:cNvPr>
        <xdr:cNvPicPr>
          <a:picLocks noChangeAspect="1"/>
        </xdr:cNvPicPr>
      </xdr:nvPicPr>
      <xdr:blipFill>
        <a:blip xmlns:r="http://schemas.openxmlformats.org/officeDocument/2006/relationships" r:embed="rId1"/>
        <a:stretch>
          <a:fillRect/>
        </a:stretch>
      </xdr:blipFill>
      <xdr:spPr>
        <a:xfrm>
          <a:off x="7943850" y="0"/>
          <a:ext cx="6142857" cy="3542857"/>
        </a:xfrm>
        <a:prstGeom prst="rect">
          <a:avLst/>
        </a:prstGeom>
      </xdr:spPr>
    </xdr:pic>
    <xdr:clientData/>
  </xdr:twoCellAnchor>
  <xdr:twoCellAnchor editAs="oneCell">
    <xdr:from>
      <xdr:col>13</xdr:col>
      <xdr:colOff>390525</xdr:colOff>
      <xdr:row>19</xdr:row>
      <xdr:rowOff>104775</xdr:rowOff>
    </xdr:from>
    <xdr:to>
      <xdr:col>23</xdr:col>
      <xdr:colOff>523096</xdr:colOff>
      <xdr:row>38</xdr:row>
      <xdr:rowOff>151942</xdr:rowOff>
    </xdr:to>
    <xdr:pic>
      <xdr:nvPicPr>
        <xdr:cNvPr id="3" name="Picture 2">
          <a:extLst>
            <a:ext uri="{FF2B5EF4-FFF2-40B4-BE49-F238E27FC236}">
              <a16:creationId xmlns:a16="http://schemas.microsoft.com/office/drawing/2014/main" id="{00000000-0008-0000-1300-000003000000}"/>
            </a:ext>
          </a:extLst>
        </xdr:cNvPr>
        <xdr:cNvPicPr>
          <a:picLocks noChangeAspect="1"/>
        </xdr:cNvPicPr>
      </xdr:nvPicPr>
      <xdr:blipFill>
        <a:blip xmlns:r="http://schemas.openxmlformats.org/officeDocument/2006/relationships" r:embed="rId2"/>
        <a:stretch>
          <a:fillRect/>
        </a:stretch>
      </xdr:blipFill>
      <xdr:spPr>
        <a:xfrm>
          <a:off x="8315325" y="3724275"/>
          <a:ext cx="6228571" cy="3666667"/>
        </a:xfrm>
        <a:prstGeom prst="rect">
          <a:avLst/>
        </a:prstGeom>
      </xdr:spPr>
    </xdr:pic>
    <xdr:clientData/>
  </xdr:twoCellAnchor>
  <xdr:twoCellAnchor editAs="oneCell">
    <xdr:from>
      <xdr:col>12</xdr:col>
      <xdr:colOff>323850</xdr:colOff>
      <xdr:row>16</xdr:row>
      <xdr:rowOff>142875</xdr:rowOff>
    </xdr:from>
    <xdr:to>
      <xdr:col>16</xdr:col>
      <xdr:colOff>123545</xdr:colOff>
      <xdr:row>23</xdr:row>
      <xdr:rowOff>56992</xdr:rowOff>
    </xdr:to>
    <xdr:pic>
      <xdr:nvPicPr>
        <xdr:cNvPr id="4" name="Picture 3">
          <a:extLst>
            <a:ext uri="{FF2B5EF4-FFF2-40B4-BE49-F238E27FC236}">
              <a16:creationId xmlns:a16="http://schemas.microsoft.com/office/drawing/2014/main" id="{00000000-0008-0000-1300-000004000000}"/>
            </a:ext>
          </a:extLst>
        </xdr:cNvPr>
        <xdr:cNvPicPr>
          <a:picLocks noChangeAspect="1"/>
        </xdr:cNvPicPr>
      </xdr:nvPicPr>
      <xdr:blipFill>
        <a:blip xmlns:r="http://schemas.openxmlformats.org/officeDocument/2006/relationships" r:embed="rId3"/>
        <a:stretch>
          <a:fillRect/>
        </a:stretch>
      </xdr:blipFill>
      <xdr:spPr>
        <a:xfrm>
          <a:off x="7639050" y="3190875"/>
          <a:ext cx="2238095" cy="124761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485775</xdr:colOff>
      <xdr:row>18</xdr:row>
      <xdr:rowOff>142875</xdr:rowOff>
    </xdr:from>
    <xdr:to>
      <xdr:col>11</xdr:col>
      <xdr:colOff>285470</xdr:colOff>
      <xdr:row>25</xdr:row>
      <xdr:rowOff>76042</xdr:rowOff>
    </xdr:to>
    <xdr:pic>
      <xdr:nvPicPr>
        <xdr:cNvPr id="3" name="Picture 2">
          <a:extLst>
            <a:ext uri="{FF2B5EF4-FFF2-40B4-BE49-F238E27FC236}">
              <a16:creationId xmlns:a16="http://schemas.microsoft.com/office/drawing/2014/main" id="{00000000-0008-0000-1400-000003000000}"/>
            </a:ext>
          </a:extLst>
        </xdr:cNvPr>
        <xdr:cNvPicPr>
          <a:picLocks noChangeAspect="1"/>
        </xdr:cNvPicPr>
      </xdr:nvPicPr>
      <xdr:blipFill>
        <a:blip xmlns:r="http://schemas.openxmlformats.org/officeDocument/2006/relationships" r:embed="rId1"/>
        <a:stretch>
          <a:fillRect/>
        </a:stretch>
      </xdr:blipFill>
      <xdr:spPr>
        <a:xfrm>
          <a:off x="4752975" y="3571875"/>
          <a:ext cx="2238095" cy="126666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15</xdr:col>
      <xdr:colOff>171450</xdr:colOff>
      <xdr:row>1</xdr:row>
      <xdr:rowOff>28575</xdr:rowOff>
    </xdr:from>
    <xdr:to>
      <xdr:col>25</xdr:col>
      <xdr:colOff>551640</xdr:colOff>
      <xdr:row>42</xdr:row>
      <xdr:rowOff>170456</xdr:rowOff>
    </xdr:to>
    <xdr:pic>
      <xdr:nvPicPr>
        <xdr:cNvPr id="2" name="Picture 1">
          <a:extLst>
            <a:ext uri="{FF2B5EF4-FFF2-40B4-BE49-F238E27FC236}">
              <a16:creationId xmlns:a16="http://schemas.microsoft.com/office/drawing/2014/main" id="{00000000-0008-0000-1700-000002000000}"/>
            </a:ext>
          </a:extLst>
        </xdr:cNvPr>
        <xdr:cNvPicPr>
          <a:picLocks noChangeAspect="1"/>
        </xdr:cNvPicPr>
      </xdr:nvPicPr>
      <xdr:blipFill>
        <a:blip xmlns:r="http://schemas.openxmlformats.org/officeDocument/2006/relationships" r:embed="rId1"/>
        <a:stretch>
          <a:fillRect/>
        </a:stretch>
      </xdr:blipFill>
      <xdr:spPr>
        <a:xfrm>
          <a:off x="9315450" y="219075"/>
          <a:ext cx="6476190" cy="7952381"/>
        </a:xfrm>
        <a:prstGeom prst="rect">
          <a:avLst/>
        </a:prstGeom>
      </xdr:spPr>
    </xdr:pic>
    <xdr:clientData/>
  </xdr:twoCellAnchor>
  <xdr:twoCellAnchor editAs="oneCell">
    <xdr:from>
      <xdr:col>11</xdr:col>
      <xdr:colOff>561975</xdr:colOff>
      <xdr:row>1</xdr:row>
      <xdr:rowOff>95250</xdr:rowOff>
    </xdr:from>
    <xdr:to>
      <xdr:col>15</xdr:col>
      <xdr:colOff>361670</xdr:colOff>
      <xdr:row>8</xdr:row>
      <xdr:rowOff>28417</xdr:rowOff>
    </xdr:to>
    <xdr:pic>
      <xdr:nvPicPr>
        <xdr:cNvPr id="3" name="Picture 2">
          <a:extLst>
            <a:ext uri="{FF2B5EF4-FFF2-40B4-BE49-F238E27FC236}">
              <a16:creationId xmlns:a16="http://schemas.microsoft.com/office/drawing/2014/main" id="{00000000-0008-0000-1700-000003000000}"/>
            </a:ext>
          </a:extLst>
        </xdr:cNvPr>
        <xdr:cNvPicPr>
          <a:picLocks noChangeAspect="1"/>
        </xdr:cNvPicPr>
      </xdr:nvPicPr>
      <xdr:blipFill>
        <a:blip xmlns:r="http://schemas.openxmlformats.org/officeDocument/2006/relationships" r:embed="rId2"/>
        <a:stretch>
          <a:fillRect/>
        </a:stretch>
      </xdr:blipFill>
      <xdr:spPr>
        <a:xfrm>
          <a:off x="7267575" y="285750"/>
          <a:ext cx="2238095" cy="1266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3.xml.rels><?xml version="1.0" encoding="UTF-8" standalone="yes"?>
<Relationships xmlns="http://schemas.openxmlformats.org/package/2006/relationships"><Relationship Id="rId3" Type="http://schemas.openxmlformats.org/officeDocument/2006/relationships/hyperlink" Target="http://publicplansdata.org/public-plans-database/browse-data/" TargetMode="External"/><Relationship Id="rId7" Type="http://schemas.openxmlformats.org/officeDocument/2006/relationships/hyperlink" Target="http://publicplansdata.org/wp-content/uploads/2015/04/Variable-List1.xlsx" TargetMode="External"/><Relationship Id="rId2" Type="http://schemas.openxmlformats.org/officeDocument/2006/relationships/hyperlink" Target="http://publicplansdata.org/quick-facts/by-pension-plan" TargetMode="External"/><Relationship Id="rId1" Type="http://schemas.openxmlformats.org/officeDocument/2006/relationships/hyperlink" Target="http://apps.urban.org/features/SLEPP/data.html" TargetMode="External"/><Relationship Id="rId6" Type="http://schemas.openxmlformats.org/officeDocument/2006/relationships/hyperlink" Target="http://publicplansdata.org/public-plans-database/download-full-data-set/" TargetMode="External"/><Relationship Id="rId5" Type="http://schemas.openxmlformats.org/officeDocument/2006/relationships/hyperlink" Target="http://publicplansdata.org/public-plans-database/documentation/" TargetMode="External"/><Relationship Id="rId4" Type="http://schemas.openxmlformats.org/officeDocument/2006/relationships/hyperlink" Target="http://publicplansdata.org/repor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9"/>
  <sheetViews>
    <sheetView workbookViewId="0">
      <pane xSplit="1" ySplit="1" topLeftCell="B2" activePane="bottomRight" state="frozen"/>
      <selection pane="topRight" activeCell="B1" sqref="B1"/>
      <selection pane="bottomLeft" activeCell="A2" sqref="A2"/>
      <selection pane="bottomRight"/>
    </sheetView>
  </sheetViews>
  <sheetFormatPr defaultRowHeight="15" x14ac:dyDescent="0.25"/>
  <cols>
    <col min="1" max="1" width="7.5703125" bestFit="1" customWidth="1"/>
    <col min="2" max="2" width="31.28515625" bestFit="1" customWidth="1"/>
  </cols>
  <sheetData>
    <row r="1" spans="1:2" x14ac:dyDescent="0.25">
      <c r="A1" s="7" t="s">
        <v>29</v>
      </c>
      <c r="B1" s="7" t="s">
        <v>30</v>
      </c>
    </row>
    <row r="2" spans="1:2" x14ac:dyDescent="0.25">
      <c r="A2" s="8" t="s">
        <v>31</v>
      </c>
      <c r="B2" s="1" t="s">
        <v>99</v>
      </c>
    </row>
    <row r="3" spans="1:2" x14ac:dyDescent="0.25">
      <c r="A3" s="8" t="s">
        <v>32</v>
      </c>
      <c r="B3" s="1" t="s">
        <v>236</v>
      </c>
    </row>
    <row r="4" spans="1:2" x14ac:dyDescent="0.25">
      <c r="A4" s="8" t="s">
        <v>33</v>
      </c>
      <c r="B4" s="1" t="s">
        <v>237</v>
      </c>
    </row>
    <row r="5" spans="1:2" x14ac:dyDescent="0.25">
      <c r="A5" s="8" t="s">
        <v>34</v>
      </c>
      <c r="B5" s="1" t="s">
        <v>80</v>
      </c>
    </row>
    <row r="6" spans="1:2" x14ac:dyDescent="0.25">
      <c r="A6" s="8" t="s">
        <v>61</v>
      </c>
      <c r="B6" s="1" t="s">
        <v>81</v>
      </c>
    </row>
    <row r="7" spans="1:2" x14ac:dyDescent="0.25">
      <c r="A7" s="8" t="s">
        <v>63</v>
      </c>
      <c r="B7" s="1" t="s">
        <v>55</v>
      </c>
    </row>
    <row r="8" spans="1:2" x14ac:dyDescent="0.25">
      <c r="A8" s="8" t="s">
        <v>64</v>
      </c>
      <c r="B8" s="1" t="s">
        <v>59</v>
      </c>
    </row>
    <row r="9" spans="1:2" x14ac:dyDescent="0.25">
      <c r="A9" s="8" t="s">
        <v>65</v>
      </c>
      <c r="B9" s="1" t="s">
        <v>60</v>
      </c>
    </row>
    <row r="10" spans="1:2" x14ac:dyDescent="0.25">
      <c r="A10" s="8" t="s">
        <v>66</v>
      </c>
      <c r="B10" s="1" t="s">
        <v>303</v>
      </c>
    </row>
    <row r="11" spans="1:2" x14ac:dyDescent="0.25">
      <c r="A11" s="8" t="s">
        <v>67</v>
      </c>
      <c r="B11" s="1" t="s">
        <v>238</v>
      </c>
    </row>
    <row r="12" spans="1:2" x14ac:dyDescent="0.25">
      <c r="A12" s="8" t="s">
        <v>68</v>
      </c>
      <c r="B12" s="1" t="s">
        <v>62</v>
      </c>
    </row>
    <row r="13" spans="1:2" x14ac:dyDescent="0.25">
      <c r="A13" s="8" t="s">
        <v>240</v>
      </c>
      <c r="B13" s="1" t="s">
        <v>239</v>
      </c>
    </row>
    <row r="14" spans="1:2" x14ac:dyDescent="0.25">
      <c r="A14" s="8" t="s">
        <v>242</v>
      </c>
      <c r="B14" s="1" t="s">
        <v>338</v>
      </c>
    </row>
    <row r="15" spans="1:2" x14ac:dyDescent="0.25">
      <c r="A15" s="8" t="s">
        <v>243</v>
      </c>
      <c r="B15" s="1" t="s">
        <v>339</v>
      </c>
    </row>
    <row r="16" spans="1:2" x14ac:dyDescent="0.25">
      <c r="A16" s="8" t="s">
        <v>244</v>
      </c>
      <c r="B16" s="1" t="s">
        <v>241</v>
      </c>
    </row>
    <row r="17" spans="1:2" x14ac:dyDescent="0.25">
      <c r="A17" s="8" t="s">
        <v>245</v>
      </c>
      <c r="B17" s="1" t="s">
        <v>340</v>
      </c>
    </row>
    <row r="18" spans="1:2" x14ac:dyDescent="0.25">
      <c r="A18" s="8" t="s">
        <v>275</v>
      </c>
      <c r="B18" s="1" t="s">
        <v>341</v>
      </c>
    </row>
    <row r="19" spans="1:2" x14ac:dyDescent="0.25">
      <c r="A19" s="8" t="s">
        <v>277</v>
      </c>
      <c r="B19" s="1" t="s">
        <v>342</v>
      </c>
    </row>
    <row r="20" spans="1:2" x14ac:dyDescent="0.25">
      <c r="A20" s="8" t="s">
        <v>278</v>
      </c>
      <c r="B20" s="1" t="s">
        <v>284</v>
      </c>
    </row>
    <row r="21" spans="1:2" x14ac:dyDescent="0.25">
      <c r="A21" s="8" t="s">
        <v>279</v>
      </c>
      <c r="B21" s="1" t="s">
        <v>343</v>
      </c>
    </row>
    <row r="22" spans="1:2" x14ac:dyDescent="0.25">
      <c r="A22" s="8" t="s">
        <v>344</v>
      </c>
      <c r="B22" s="1" t="s">
        <v>345</v>
      </c>
    </row>
    <row r="23" spans="1:2" x14ac:dyDescent="0.25">
      <c r="A23" s="8" t="s">
        <v>346</v>
      </c>
      <c r="B23" s="1" t="s">
        <v>347</v>
      </c>
    </row>
    <row r="24" spans="1:2" x14ac:dyDescent="0.25">
      <c r="A24" s="8" t="s">
        <v>348</v>
      </c>
      <c r="B24" s="1" t="s">
        <v>276</v>
      </c>
    </row>
    <row r="25" spans="1:2" x14ac:dyDescent="0.25">
      <c r="A25" s="8" t="s">
        <v>349</v>
      </c>
      <c r="B25" s="1" t="s">
        <v>350</v>
      </c>
    </row>
    <row r="26" spans="1:2" x14ac:dyDescent="0.25">
      <c r="A26" s="8" t="s">
        <v>351</v>
      </c>
      <c r="B26" s="1" t="s">
        <v>352</v>
      </c>
    </row>
    <row r="27" spans="1:2" x14ac:dyDescent="0.25">
      <c r="A27" s="8" t="s">
        <v>353</v>
      </c>
      <c r="B27" s="1" t="s">
        <v>354</v>
      </c>
    </row>
    <row r="28" spans="1:2" x14ac:dyDescent="0.25">
      <c r="A28" s="8" t="s">
        <v>355</v>
      </c>
      <c r="B28" s="1" t="s">
        <v>356</v>
      </c>
    </row>
    <row r="29" spans="1:2" x14ac:dyDescent="0.25">
      <c r="A29" s="8" t="s">
        <v>357</v>
      </c>
      <c r="B29" s="1" t="s">
        <v>104</v>
      </c>
    </row>
  </sheetData>
  <hyperlinks>
    <hyperlink ref="B2" location="'Issues'!A1" display="Issues" xr:uid="{00000000-0004-0000-0000-000000000000}"/>
    <hyperlink ref="B3" location="'StepsAndLinks'!A1" display="StepsAndLinks" xr:uid="{00000000-0004-0000-0000-000001000000}"/>
    <hyperlink ref="B4" location="'PlanNames'!A1" display="PlanNames" xr:uid="{00000000-0004-0000-0000-000002000000}"/>
    <hyperlink ref="B5" location="'singleValues'!A1" display="singleValues" xr:uid="{00000000-0004-0000-0000-000003000000}"/>
    <hyperlink ref="B6" location="'singleValuesScreenshots'!A1" display="singleValuesScreenshots" xr:uid="{00000000-0004-0000-0000-000004000000}"/>
    <hyperlink ref="B7" location="'erc_rule'!A1" display="erc_rule" xr:uid="{00000000-0004-0000-0000-000005000000}"/>
    <hyperlink ref="B8" location="'SummaryAssumptions'!A1" display="SummaryAssumptions" xr:uid="{00000000-0004-0000-0000-000006000000}"/>
    <hyperlink ref="B9" location="'ActivesSched'!A1" display="ActivesSched" xr:uid="{00000000-0004-0000-0000-000007000000}"/>
    <hyperlink ref="B10" location="'SalarySched_byAgeGrp'!A1" display="SalarySched_byAgeGrp" xr:uid="{00000000-0004-0000-0000-000008000000}"/>
    <hyperlink ref="B11" location="'Actives_raw'!A1" display="Actives_raw" xr:uid="{00000000-0004-0000-0000-000009000000}"/>
    <hyperlink ref="B12" location="'RetireesSched'!A1" display="RetireesSched" xr:uid="{00000000-0004-0000-0000-00000A000000}"/>
    <hyperlink ref="B13" location="'Retirees_raw'!A1" display="Retirees_raw" xr:uid="{00000000-0004-0000-0000-00000B000000}"/>
    <hyperlink ref="B14" location="'SalaryGrowthSched_SingleCol'!A1" display="SalaryGrowthSched_SingleCol" xr:uid="{00000000-0004-0000-0000-00000C000000}"/>
    <hyperlink ref="B15" location="'SalaryGrowthSched_Matrix'!A1" display="SalaryGrowthSched_Matrix" xr:uid="{00000000-0004-0000-0000-00000D000000}"/>
    <hyperlink ref="B16" location="'SalaryGrowth_raw'!A1" display="SalaryGrowth_raw" xr:uid="{00000000-0004-0000-0000-00000E000000}"/>
    <hyperlink ref="B17" location="'TermRatesSched_SingleCol'!A1" display="TermRatesSched_SingleCol" xr:uid="{00000000-0004-0000-0000-00000F000000}"/>
    <hyperlink ref="B18" location="'TermRatesSched_LowYOS'!A1" display="TermRatesSched_LowYOS" xr:uid="{00000000-0004-0000-0000-000010000000}"/>
    <hyperlink ref="B19" location="'TermRatesSched_Matrix'!A1" display="TermRatesSched_Matrix" xr:uid="{00000000-0004-0000-0000-000011000000}"/>
    <hyperlink ref="B20" location="'TermRates_raw'!A1" display="TermRates_raw" xr:uid="{00000000-0004-0000-0000-000012000000}"/>
    <hyperlink ref="B21" location="'RetirementRatesSched_SingleCol'!A1" display="RetirementRatesSched_SingleCol" xr:uid="{00000000-0004-0000-0000-000013000000}"/>
    <hyperlink ref="B22" location="'RetirementRatesSched_LowYOS'!A1" display="RetirementRatesSched_LowYOS" xr:uid="{00000000-0004-0000-0000-000014000000}"/>
    <hyperlink ref="B23" location="'RetirementRatesSched_Matrix'!A1" display="RetirementRatesSched_Matrix" xr:uid="{00000000-0004-0000-0000-000015000000}"/>
    <hyperlink ref="B24" location="'RetirementRates_raw'!A1" display="RetirementRates_raw" xr:uid="{00000000-0004-0000-0000-000016000000}"/>
    <hyperlink ref="B25" location="'DisbRatesSched_SingleCol'!A1" display="DisbRatesSched_SingleCol" xr:uid="{00000000-0004-0000-0000-000017000000}"/>
    <hyperlink ref="B26" location="'DisbRatesSched_LowYOS'!A1" display="DisbRatesSched_LowYOS" xr:uid="{00000000-0004-0000-0000-000018000000}"/>
    <hyperlink ref="B27" location="'DisbRatesSched_Matrix'!A1" display="DisbRatesSched_Matrix" xr:uid="{00000000-0004-0000-0000-000019000000}"/>
    <hyperlink ref="B28" location="'DisbRates_raw'!A1" display="DisbRates_raw" xr:uid="{00000000-0004-0000-0000-00001A000000}"/>
    <hyperlink ref="B29" location="'MortalityInfo'!A1" display="MortalityInfo" xr:uid="{00000000-0004-0000-0000-00001B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59999389629810485"/>
  </sheetPr>
  <dimension ref="A1:P22"/>
  <sheetViews>
    <sheetView workbookViewId="0">
      <selection activeCell="C40" sqref="C40"/>
    </sheetView>
  </sheetViews>
  <sheetFormatPr defaultRowHeight="15" x14ac:dyDescent="0.25"/>
  <cols>
    <col min="1" max="16384" width="9.140625" style="10"/>
  </cols>
  <sheetData>
    <row r="1" spans="1:16" x14ac:dyDescent="0.25">
      <c r="A1" s="9" t="s">
        <v>0</v>
      </c>
    </row>
    <row r="2" spans="1:16" x14ac:dyDescent="0.25">
      <c r="A2" s="11" t="s">
        <v>35</v>
      </c>
      <c r="B2" s="12" t="s">
        <v>36</v>
      </c>
      <c r="C2" s="33" t="s">
        <v>269</v>
      </c>
    </row>
    <row r="3" spans="1:16" x14ac:dyDescent="0.25">
      <c r="A3" s="11" t="s">
        <v>37</v>
      </c>
      <c r="B3" s="12" t="s">
        <v>304</v>
      </c>
      <c r="C3" s="33" t="s">
        <v>270</v>
      </c>
    </row>
    <row r="4" spans="1:16" x14ac:dyDescent="0.25">
      <c r="A4" s="33" t="s">
        <v>306</v>
      </c>
      <c r="B4" s="33" t="s">
        <v>307</v>
      </c>
    </row>
    <row r="5" spans="1:16" customFormat="1" x14ac:dyDescent="0.25"/>
    <row r="6" spans="1:16" x14ac:dyDescent="0.25">
      <c r="A6"/>
      <c r="D6" s="33"/>
      <c r="E6"/>
      <c r="F6"/>
      <c r="G6"/>
      <c r="H6"/>
      <c r="I6"/>
      <c r="J6"/>
      <c r="K6"/>
      <c r="L6"/>
      <c r="M6"/>
      <c r="N6"/>
      <c r="O6"/>
      <c r="P6"/>
    </row>
    <row r="7" spans="1:16" x14ac:dyDescent="0.25">
      <c r="B7" s="41" t="s">
        <v>38</v>
      </c>
      <c r="C7" s="33" t="s">
        <v>39</v>
      </c>
      <c r="D7" s="33" t="s">
        <v>40</v>
      </c>
      <c r="E7" s="33" t="s">
        <v>43</v>
      </c>
    </row>
    <row r="8" spans="1:16" x14ac:dyDescent="0.25">
      <c r="A8" t="s">
        <v>120</v>
      </c>
      <c r="B8" s="10" t="s">
        <v>43</v>
      </c>
      <c r="C8" s="10">
        <v>18</v>
      </c>
      <c r="D8" s="33" t="s">
        <v>305</v>
      </c>
      <c r="E8" s="30"/>
      <c r="F8" s="30"/>
      <c r="G8" s="30"/>
      <c r="H8" s="30"/>
      <c r="I8" s="30"/>
      <c r="J8" s="30"/>
      <c r="K8" s="30"/>
      <c r="L8" s="30"/>
      <c r="M8" s="30"/>
      <c r="N8" s="30"/>
      <c r="O8" s="30"/>
      <c r="P8" s="30"/>
    </row>
    <row r="9" spans="1:16" x14ac:dyDescent="0.25">
      <c r="A9" t="s">
        <v>121</v>
      </c>
      <c r="B9" s="10" t="s">
        <v>43</v>
      </c>
      <c r="C9" s="10">
        <v>22</v>
      </c>
      <c r="D9" s="10" t="s">
        <v>268</v>
      </c>
      <c r="E9" s="30"/>
      <c r="F9" s="30"/>
      <c r="G9" s="30"/>
      <c r="H9" s="30"/>
      <c r="I9" s="30"/>
      <c r="J9" s="30"/>
      <c r="K9" s="30"/>
      <c r="L9" s="30"/>
      <c r="M9" s="30"/>
      <c r="N9" s="30"/>
      <c r="O9" s="30"/>
      <c r="P9" s="30"/>
    </row>
    <row r="10" spans="1:16" x14ac:dyDescent="0.25">
      <c r="A10" t="s">
        <v>122</v>
      </c>
      <c r="B10" s="10" t="s">
        <v>43</v>
      </c>
      <c r="C10" s="10">
        <v>27</v>
      </c>
      <c r="D10" s="10" t="s">
        <v>263</v>
      </c>
      <c r="E10" s="30"/>
      <c r="F10" s="30"/>
      <c r="G10" s="30"/>
      <c r="H10" s="30"/>
      <c r="I10" s="30"/>
      <c r="J10" s="30"/>
      <c r="K10" s="30"/>
      <c r="L10" s="30"/>
      <c r="M10" s="30"/>
      <c r="N10" s="30"/>
      <c r="O10" s="30"/>
      <c r="P10" s="30"/>
    </row>
    <row r="11" spans="1:16" x14ac:dyDescent="0.25">
      <c r="A11" t="s">
        <v>123</v>
      </c>
      <c r="B11" s="10" t="s">
        <v>43</v>
      </c>
      <c r="C11" s="10">
        <v>32</v>
      </c>
      <c r="D11" s="10" t="s">
        <v>264</v>
      </c>
      <c r="E11" s="30"/>
      <c r="F11" s="30"/>
      <c r="G11" s="30"/>
      <c r="H11" s="30"/>
      <c r="I11" s="30"/>
      <c r="J11" s="30"/>
      <c r="K11" s="30"/>
      <c r="L11" s="30"/>
      <c r="M11" s="30"/>
      <c r="N11" s="30"/>
      <c r="O11" s="30"/>
      <c r="P11" s="30"/>
    </row>
    <row r="12" spans="1:16" x14ac:dyDescent="0.25">
      <c r="A12" t="s">
        <v>124</v>
      </c>
      <c r="B12" s="10" t="s">
        <v>43</v>
      </c>
      <c r="C12" s="10">
        <v>37</v>
      </c>
      <c r="D12" s="10" t="s">
        <v>265</v>
      </c>
      <c r="E12" s="30"/>
      <c r="F12" s="30"/>
      <c r="G12" s="30"/>
      <c r="H12" s="30"/>
      <c r="I12" s="30"/>
      <c r="J12" s="30"/>
      <c r="K12" s="30"/>
      <c r="L12" s="30"/>
      <c r="M12" s="30"/>
      <c r="N12" s="30"/>
      <c r="O12" s="30"/>
      <c r="P12" s="30"/>
    </row>
    <row r="13" spans="1:16" x14ac:dyDescent="0.25">
      <c r="A13" t="s">
        <v>125</v>
      </c>
      <c r="B13" s="10" t="s">
        <v>43</v>
      </c>
      <c r="C13" s="10">
        <v>42</v>
      </c>
      <c r="D13" s="10" t="s">
        <v>266</v>
      </c>
      <c r="E13" s="30"/>
      <c r="F13" s="30"/>
      <c r="G13" s="30"/>
      <c r="H13" s="30"/>
      <c r="I13" s="30"/>
      <c r="J13" s="30"/>
      <c r="K13" s="30"/>
      <c r="L13" s="30"/>
      <c r="M13" s="30"/>
      <c r="N13" s="43"/>
      <c r="O13" s="43"/>
      <c r="P13" s="30"/>
    </row>
    <row r="14" spans="1:16" x14ac:dyDescent="0.25">
      <c r="A14" t="s">
        <v>126</v>
      </c>
      <c r="B14" s="10" t="s">
        <v>43</v>
      </c>
      <c r="C14" s="10">
        <v>47</v>
      </c>
      <c r="D14" s="10" t="s">
        <v>267</v>
      </c>
      <c r="E14" s="30"/>
      <c r="F14" s="30"/>
      <c r="G14" s="30"/>
      <c r="H14" s="30"/>
      <c r="I14" s="30"/>
      <c r="J14" s="30"/>
      <c r="K14" s="30"/>
      <c r="L14" s="30"/>
      <c r="M14" s="30"/>
      <c r="N14" s="43"/>
      <c r="O14" s="43"/>
      <c r="P14" s="30"/>
    </row>
    <row r="15" spans="1:16" x14ac:dyDescent="0.25">
      <c r="A15" t="s">
        <v>127</v>
      </c>
      <c r="B15" s="10" t="s">
        <v>43</v>
      </c>
      <c r="C15" s="10">
        <v>52</v>
      </c>
      <c r="D15" s="10" t="s">
        <v>46</v>
      </c>
      <c r="E15" s="30"/>
      <c r="F15" s="30"/>
      <c r="G15" s="30"/>
      <c r="H15" s="30"/>
      <c r="I15" s="30"/>
      <c r="J15" s="30"/>
      <c r="K15" s="30"/>
      <c r="L15" s="30"/>
      <c r="M15" s="30"/>
      <c r="N15" s="43"/>
      <c r="O15" s="43"/>
      <c r="P15" s="30"/>
    </row>
    <row r="16" spans="1:16" x14ac:dyDescent="0.25">
      <c r="A16" t="s">
        <v>128</v>
      </c>
      <c r="B16" s="10" t="s">
        <v>43</v>
      </c>
      <c r="C16" s="10">
        <v>57</v>
      </c>
      <c r="D16" s="10" t="s">
        <v>47</v>
      </c>
      <c r="E16" s="30"/>
      <c r="F16" s="30"/>
      <c r="G16" s="30"/>
      <c r="H16" s="30"/>
      <c r="I16" s="30"/>
      <c r="J16" s="30"/>
      <c r="K16" s="30"/>
      <c r="L16" s="30"/>
      <c r="M16" s="30"/>
      <c r="N16" s="43"/>
      <c r="O16" s="43"/>
      <c r="P16" s="30"/>
    </row>
    <row r="17" spans="1:16" x14ac:dyDescent="0.25">
      <c r="A17" t="s">
        <v>129</v>
      </c>
      <c r="B17" s="10" t="s">
        <v>43</v>
      </c>
      <c r="C17" s="10">
        <v>62</v>
      </c>
      <c r="D17" s="10" t="s">
        <v>48</v>
      </c>
      <c r="E17" s="30"/>
      <c r="F17" s="30"/>
      <c r="G17" s="30"/>
      <c r="H17" s="30"/>
      <c r="I17" s="30"/>
      <c r="J17" s="30"/>
      <c r="K17" s="30"/>
      <c r="L17" s="30"/>
      <c r="M17" s="30"/>
      <c r="N17" s="43"/>
      <c r="O17" s="43"/>
      <c r="P17" s="30"/>
    </row>
    <row r="18" spans="1:16" x14ac:dyDescent="0.25">
      <c r="A18" t="s">
        <v>130</v>
      </c>
      <c r="B18" s="10" t="s">
        <v>43</v>
      </c>
      <c r="C18" s="10">
        <v>67</v>
      </c>
      <c r="D18" s="33" t="s">
        <v>49</v>
      </c>
      <c r="E18" s="42"/>
      <c r="F18" s="30"/>
      <c r="G18" s="30"/>
      <c r="H18" s="30"/>
      <c r="I18" s="30"/>
      <c r="J18" s="30"/>
      <c r="K18" s="30"/>
      <c r="L18" s="30"/>
      <c r="M18" s="30"/>
      <c r="N18" s="43"/>
      <c r="O18" s="43"/>
      <c r="P18" s="30"/>
    </row>
    <row r="19" spans="1:16" x14ac:dyDescent="0.25">
      <c r="N19" s="11"/>
      <c r="O19" s="11"/>
    </row>
    <row r="20" spans="1:16" x14ac:dyDescent="0.25">
      <c r="N20" s="11"/>
      <c r="O20" s="11"/>
    </row>
    <row r="21" spans="1:16" x14ac:dyDescent="0.25">
      <c r="N21" s="11"/>
      <c r="O21" s="11"/>
    </row>
    <row r="22" spans="1:16" x14ac:dyDescent="0.25">
      <c r="N22" s="11"/>
      <c r="O22" s="11"/>
    </row>
  </sheetData>
  <hyperlinks>
    <hyperlink ref="A1" location="TOC!A1" display="TOC" xr:uid="{00000000-0004-0000-0900-000000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25"/>
  <sheetViews>
    <sheetView workbookViewId="0"/>
  </sheetViews>
  <sheetFormatPr defaultRowHeight="15" x14ac:dyDescent="0.25"/>
  <cols>
    <col min="2" max="2" width="10.5703125" bestFit="1" customWidth="1"/>
    <col min="3" max="3" width="10.7109375" bestFit="1" customWidth="1"/>
    <col min="4" max="12" width="10.5703125" bestFit="1" customWidth="1"/>
  </cols>
  <sheetData>
    <row r="1" spans="1:12" x14ac:dyDescent="0.25">
      <c r="A1" s="1" t="s">
        <v>0</v>
      </c>
    </row>
    <row r="2" spans="1:12" x14ac:dyDescent="0.25">
      <c r="B2" s="30" t="s">
        <v>109</v>
      </c>
      <c r="C2" s="30" t="s">
        <v>360</v>
      </c>
      <c r="L2" t="s">
        <v>361</v>
      </c>
    </row>
    <row r="3" spans="1:12" x14ac:dyDescent="0.25">
      <c r="B3" s="30"/>
      <c r="C3" s="30" t="s">
        <v>362</v>
      </c>
      <c r="D3" t="s">
        <v>363</v>
      </c>
      <c r="E3" t="s">
        <v>364</v>
      </c>
      <c r="F3" t="s">
        <v>365</v>
      </c>
      <c r="G3" t="s">
        <v>268</v>
      </c>
      <c r="H3" t="s">
        <v>263</v>
      </c>
      <c r="I3" t="s">
        <v>264</v>
      </c>
      <c r="J3" t="s">
        <v>265</v>
      </c>
      <c r="K3" t="s">
        <v>366</v>
      </c>
    </row>
    <row r="4" spans="1:12" x14ac:dyDescent="0.25">
      <c r="A4" t="s">
        <v>42</v>
      </c>
      <c r="B4" s="30" t="s">
        <v>367</v>
      </c>
      <c r="C4" s="30">
        <v>612</v>
      </c>
      <c r="D4" s="30"/>
      <c r="E4" s="30"/>
      <c r="F4" s="30"/>
      <c r="G4" s="30"/>
      <c r="H4" s="30"/>
      <c r="I4" s="30"/>
      <c r="J4" s="30"/>
      <c r="K4" s="30"/>
      <c r="L4" s="30">
        <v>612</v>
      </c>
    </row>
    <row r="5" spans="1:12" x14ac:dyDescent="0.25">
      <c r="A5" t="s">
        <v>43</v>
      </c>
      <c r="B5" s="30" t="s">
        <v>367</v>
      </c>
      <c r="C5" s="30">
        <v>49201</v>
      </c>
      <c r="D5" s="30"/>
      <c r="E5" s="30"/>
      <c r="F5" s="30"/>
      <c r="G5" s="30"/>
      <c r="H5" s="30"/>
      <c r="I5" s="30"/>
      <c r="J5" s="30"/>
      <c r="K5" s="30"/>
      <c r="L5" s="30">
        <v>49201</v>
      </c>
    </row>
    <row r="6" spans="1:12" x14ac:dyDescent="0.25">
      <c r="A6" t="s">
        <v>42</v>
      </c>
      <c r="B6" s="30" t="s">
        <v>263</v>
      </c>
      <c r="C6" s="30">
        <v>2278</v>
      </c>
      <c r="D6" s="30">
        <v>305</v>
      </c>
      <c r="E6" s="30"/>
      <c r="F6" s="30"/>
      <c r="G6" s="30"/>
      <c r="H6" s="30"/>
      <c r="I6" s="30"/>
      <c r="J6" s="30"/>
      <c r="K6" s="30"/>
      <c r="L6" s="30">
        <v>2583</v>
      </c>
    </row>
    <row r="7" spans="1:12" x14ac:dyDescent="0.25">
      <c r="A7" t="s">
        <v>43</v>
      </c>
      <c r="B7" s="30" t="s">
        <v>263</v>
      </c>
      <c r="C7" s="30">
        <v>55503</v>
      </c>
      <c r="D7" s="30">
        <v>70853</v>
      </c>
      <c r="E7" s="30"/>
      <c r="F7" s="30"/>
      <c r="G7" s="30"/>
      <c r="H7" s="30"/>
      <c r="I7" s="30"/>
      <c r="J7" s="30"/>
      <c r="K7" s="30"/>
      <c r="L7" s="30">
        <v>57315</v>
      </c>
    </row>
    <row r="8" spans="1:12" x14ac:dyDescent="0.25">
      <c r="A8" t="s">
        <v>42</v>
      </c>
      <c r="B8" t="s">
        <v>264</v>
      </c>
      <c r="C8" s="30">
        <v>1564</v>
      </c>
      <c r="D8" s="30">
        <v>1620</v>
      </c>
      <c r="E8" s="30">
        <v>390</v>
      </c>
      <c r="F8" s="30">
        <v>3</v>
      </c>
      <c r="G8" s="30"/>
      <c r="H8" s="30"/>
      <c r="I8" s="30"/>
      <c r="J8" s="30"/>
      <c r="K8" s="30"/>
      <c r="L8" s="30">
        <v>3577</v>
      </c>
    </row>
    <row r="9" spans="1:12" x14ac:dyDescent="0.25">
      <c r="A9" t="s">
        <v>43</v>
      </c>
      <c r="B9" t="s">
        <v>264</v>
      </c>
      <c r="C9" s="30">
        <v>57659</v>
      </c>
      <c r="D9" s="30">
        <v>71681</v>
      </c>
      <c r="E9" s="30">
        <v>75801</v>
      </c>
      <c r="F9" s="30">
        <v>81826</v>
      </c>
      <c r="G9" s="30"/>
      <c r="H9" s="30"/>
      <c r="I9" s="30"/>
      <c r="J9" s="30"/>
      <c r="K9" s="30"/>
      <c r="L9" s="30">
        <v>66008</v>
      </c>
    </row>
    <row r="10" spans="1:12" x14ac:dyDescent="0.25">
      <c r="A10" t="s">
        <v>42</v>
      </c>
      <c r="B10" t="s">
        <v>265</v>
      </c>
      <c r="C10" s="30">
        <v>673</v>
      </c>
      <c r="D10" s="30">
        <v>1028</v>
      </c>
      <c r="E10" s="30">
        <v>1497</v>
      </c>
      <c r="F10" s="30">
        <v>659</v>
      </c>
      <c r="G10" s="30">
        <v>2</v>
      </c>
      <c r="H10" s="30"/>
      <c r="I10" s="30"/>
      <c r="J10" s="30"/>
      <c r="K10" s="30"/>
      <c r="L10" s="30">
        <v>3859</v>
      </c>
    </row>
    <row r="11" spans="1:12" x14ac:dyDescent="0.25">
      <c r="A11" t="s">
        <v>43</v>
      </c>
      <c r="B11" t="s">
        <v>265</v>
      </c>
      <c r="C11" s="30">
        <v>56683</v>
      </c>
      <c r="D11" s="30">
        <v>71193</v>
      </c>
      <c r="E11" s="30">
        <v>76475</v>
      </c>
      <c r="F11" s="30">
        <v>78846</v>
      </c>
      <c r="G11" s="30">
        <v>82889</v>
      </c>
      <c r="H11" s="30"/>
      <c r="I11" s="30"/>
      <c r="J11" s="30"/>
      <c r="K11" s="30"/>
      <c r="L11" s="30">
        <v>72024</v>
      </c>
    </row>
    <row r="12" spans="1:12" x14ac:dyDescent="0.25">
      <c r="A12" t="s">
        <v>42</v>
      </c>
      <c r="B12" t="s">
        <v>266</v>
      </c>
      <c r="C12" s="30">
        <v>214</v>
      </c>
      <c r="D12" s="30">
        <v>445</v>
      </c>
      <c r="E12" s="30">
        <v>1093</v>
      </c>
      <c r="F12" s="30">
        <v>2335</v>
      </c>
      <c r="G12" s="30">
        <v>688</v>
      </c>
      <c r="H12" s="30">
        <v>10</v>
      </c>
      <c r="I12" s="30"/>
      <c r="J12" s="30"/>
      <c r="K12" s="30"/>
      <c r="L12" s="30">
        <v>4785</v>
      </c>
    </row>
    <row r="13" spans="1:12" x14ac:dyDescent="0.25">
      <c r="A13" t="s">
        <v>43</v>
      </c>
      <c r="B13" t="s">
        <v>266</v>
      </c>
      <c r="C13" s="30">
        <v>54201</v>
      </c>
      <c r="D13" s="30">
        <v>69792</v>
      </c>
      <c r="E13" s="30">
        <v>74157</v>
      </c>
      <c r="F13" s="30">
        <v>78316</v>
      </c>
      <c r="G13" s="30">
        <v>83418</v>
      </c>
      <c r="H13" s="30">
        <v>81512</v>
      </c>
      <c r="I13" s="30"/>
      <c r="J13" s="30"/>
      <c r="K13" s="30"/>
      <c r="L13" s="30">
        <v>76235</v>
      </c>
    </row>
    <row r="14" spans="1:12" x14ac:dyDescent="0.25">
      <c r="A14" t="s">
        <v>42</v>
      </c>
      <c r="B14" t="s">
        <v>267</v>
      </c>
      <c r="C14" s="30">
        <v>90</v>
      </c>
      <c r="D14" s="30">
        <v>193</v>
      </c>
      <c r="E14" s="30">
        <v>532</v>
      </c>
      <c r="F14" s="30">
        <v>1535</v>
      </c>
      <c r="G14" s="30">
        <v>2206</v>
      </c>
      <c r="H14" s="30">
        <v>858</v>
      </c>
      <c r="I14" s="30">
        <v>17</v>
      </c>
      <c r="J14" s="30"/>
      <c r="K14" s="30"/>
      <c r="L14" s="30">
        <v>5431</v>
      </c>
    </row>
    <row r="15" spans="1:12" x14ac:dyDescent="0.25">
      <c r="A15" t="s">
        <v>43</v>
      </c>
      <c r="B15" t="s">
        <v>267</v>
      </c>
      <c r="C15" s="30">
        <v>53318</v>
      </c>
      <c r="D15" s="30">
        <v>66725</v>
      </c>
      <c r="E15" s="30">
        <v>72151</v>
      </c>
      <c r="F15" s="30">
        <v>76310</v>
      </c>
      <c r="G15" s="30">
        <v>82541</v>
      </c>
      <c r="H15" s="30">
        <v>86197</v>
      </c>
      <c r="I15" s="30">
        <v>85074</v>
      </c>
      <c r="J15" s="30"/>
      <c r="K15" s="30"/>
      <c r="L15" s="30">
        <v>79301</v>
      </c>
    </row>
    <row r="16" spans="1:12" x14ac:dyDescent="0.25">
      <c r="A16" t="s">
        <v>42</v>
      </c>
      <c r="B16" t="s">
        <v>46</v>
      </c>
      <c r="C16" s="30">
        <v>35</v>
      </c>
      <c r="D16" s="30">
        <v>61</v>
      </c>
      <c r="E16" s="30">
        <v>180</v>
      </c>
      <c r="F16" s="30">
        <v>488</v>
      </c>
      <c r="G16" s="30">
        <v>1096</v>
      </c>
      <c r="H16" s="30">
        <v>1690</v>
      </c>
      <c r="I16" s="30">
        <v>517</v>
      </c>
      <c r="J16" s="30">
        <v>12</v>
      </c>
      <c r="K16" s="30"/>
      <c r="L16" s="30">
        <v>4079</v>
      </c>
    </row>
    <row r="17" spans="1:12" x14ac:dyDescent="0.25">
      <c r="A17" t="s">
        <v>43</v>
      </c>
      <c r="B17" t="s">
        <v>46</v>
      </c>
      <c r="C17" s="30">
        <v>58469</v>
      </c>
      <c r="D17" s="30">
        <v>65133</v>
      </c>
      <c r="E17" s="30">
        <v>69963</v>
      </c>
      <c r="F17" s="30">
        <v>76276</v>
      </c>
      <c r="G17" s="30">
        <v>79288</v>
      </c>
      <c r="H17" s="30">
        <v>84463</v>
      </c>
      <c r="I17" s="30">
        <v>86789</v>
      </c>
      <c r="J17" s="30">
        <v>89696</v>
      </c>
      <c r="K17" s="30"/>
      <c r="L17" s="30">
        <v>81251</v>
      </c>
    </row>
    <row r="18" spans="1:12" x14ac:dyDescent="0.25">
      <c r="A18" t="s">
        <v>42</v>
      </c>
      <c r="B18" t="s">
        <v>47</v>
      </c>
      <c r="C18" s="30">
        <v>19</v>
      </c>
      <c r="D18" s="30">
        <v>24</v>
      </c>
      <c r="E18" s="30">
        <v>60</v>
      </c>
      <c r="F18" s="30">
        <v>153</v>
      </c>
      <c r="G18" s="30">
        <v>360</v>
      </c>
      <c r="H18" s="30">
        <v>616</v>
      </c>
      <c r="I18" s="30">
        <v>587</v>
      </c>
      <c r="J18" s="30">
        <v>78</v>
      </c>
      <c r="K18" s="30">
        <v>3</v>
      </c>
      <c r="L18" s="30">
        <v>1900</v>
      </c>
    </row>
    <row r="19" spans="1:12" x14ac:dyDescent="0.25">
      <c r="A19" t="s">
        <v>43</v>
      </c>
      <c r="B19" t="s">
        <v>47</v>
      </c>
      <c r="C19" s="30">
        <v>45276</v>
      </c>
      <c r="D19" s="30">
        <v>62987</v>
      </c>
      <c r="E19" s="30">
        <v>66644</v>
      </c>
      <c r="F19" s="30">
        <v>74047</v>
      </c>
      <c r="G19" s="30">
        <v>76427</v>
      </c>
      <c r="H19" s="30">
        <v>80130</v>
      </c>
      <c r="I19" s="30">
        <v>85600</v>
      </c>
      <c r="J19" s="30">
        <v>89379</v>
      </c>
      <c r="K19" s="30">
        <v>73360</v>
      </c>
      <c r="L19" s="30">
        <v>80006</v>
      </c>
    </row>
    <row r="20" spans="1:12" x14ac:dyDescent="0.25">
      <c r="A20" t="s">
        <v>42</v>
      </c>
      <c r="B20" t="s">
        <v>48</v>
      </c>
      <c r="C20" s="30">
        <v>9</v>
      </c>
      <c r="D20" s="30">
        <v>11</v>
      </c>
      <c r="E20" s="30">
        <v>16</v>
      </c>
      <c r="F20" s="30">
        <v>37</v>
      </c>
      <c r="G20" s="30">
        <v>101</v>
      </c>
      <c r="H20" s="30">
        <v>154</v>
      </c>
      <c r="I20" s="30">
        <v>157</v>
      </c>
      <c r="J20" s="30">
        <v>42</v>
      </c>
      <c r="K20" s="30">
        <v>9</v>
      </c>
      <c r="L20" s="30">
        <v>536</v>
      </c>
    </row>
    <row r="21" spans="1:12" x14ac:dyDescent="0.25">
      <c r="A21" t="s">
        <v>43</v>
      </c>
      <c r="B21" t="s">
        <v>48</v>
      </c>
      <c r="C21" s="30">
        <v>60837</v>
      </c>
      <c r="D21" s="30">
        <v>52550</v>
      </c>
      <c r="E21" s="30">
        <v>72877</v>
      </c>
      <c r="F21" s="30">
        <v>71538</v>
      </c>
      <c r="G21" s="30">
        <v>72406</v>
      </c>
      <c r="H21" s="30">
        <v>77119</v>
      </c>
      <c r="I21" s="30">
        <v>82186</v>
      </c>
      <c r="J21" s="30">
        <v>88607</v>
      </c>
      <c r="K21" s="30">
        <v>84863</v>
      </c>
      <c r="L21" s="30">
        <v>77456</v>
      </c>
    </row>
    <row r="22" spans="1:12" x14ac:dyDescent="0.25">
      <c r="A22" t="s">
        <v>42</v>
      </c>
      <c r="B22" t="s">
        <v>368</v>
      </c>
      <c r="C22" s="30">
        <v>2</v>
      </c>
      <c r="D22" s="30">
        <v>3</v>
      </c>
      <c r="E22" s="30">
        <v>7</v>
      </c>
      <c r="F22" s="30">
        <v>6</v>
      </c>
      <c r="G22" s="30">
        <v>14</v>
      </c>
      <c r="H22" s="30">
        <v>20</v>
      </c>
      <c r="I22" s="30">
        <v>14</v>
      </c>
      <c r="J22" s="30">
        <v>6</v>
      </c>
      <c r="K22" s="30">
        <v>12</v>
      </c>
      <c r="L22" s="30">
        <v>84</v>
      </c>
    </row>
    <row r="23" spans="1:12" x14ac:dyDescent="0.25">
      <c r="A23" t="s">
        <v>43</v>
      </c>
      <c r="B23" t="s">
        <v>368</v>
      </c>
      <c r="C23" s="30">
        <v>52856</v>
      </c>
      <c r="D23" s="30">
        <v>72970</v>
      </c>
      <c r="E23" s="30">
        <v>71261</v>
      </c>
      <c r="F23" s="30">
        <v>62983</v>
      </c>
      <c r="G23" s="30">
        <v>70907</v>
      </c>
      <c r="H23" s="30">
        <v>71008</v>
      </c>
      <c r="I23" s="30">
        <v>76118</v>
      </c>
      <c r="J23" s="30">
        <v>78999</v>
      </c>
      <c r="K23" s="30">
        <v>88339</v>
      </c>
      <c r="L23" s="30">
        <v>73975</v>
      </c>
    </row>
    <row r="24" spans="1:12" x14ac:dyDescent="0.25">
      <c r="A24" t="s">
        <v>42</v>
      </c>
      <c r="B24" t="s">
        <v>361</v>
      </c>
      <c r="C24" s="30">
        <v>5496</v>
      </c>
      <c r="D24" s="30">
        <v>3690</v>
      </c>
      <c r="E24" s="30">
        <v>3775</v>
      </c>
      <c r="F24" s="30">
        <v>5216</v>
      </c>
      <c r="G24" s="30">
        <v>4467</v>
      </c>
      <c r="H24" s="30">
        <v>3348</v>
      </c>
      <c r="I24" s="30">
        <v>1292</v>
      </c>
      <c r="J24" s="30">
        <v>138</v>
      </c>
      <c r="K24" s="30">
        <v>24</v>
      </c>
      <c r="L24" s="30">
        <v>27446</v>
      </c>
    </row>
    <row r="25" spans="1:12" x14ac:dyDescent="0.25">
      <c r="A25" t="s">
        <v>43</v>
      </c>
      <c r="B25" t="s">
        <v>361</v>
      </c>
      <c r="C25" s="30">
        <v>55464</v>
      </c>
      <c r="D25" s="30">
        <v>70769</v>
      </c>
      <c r="E25" s="30">
        <v>74633</v>
      </c>
      <c r="F25" s="30">
        <v>77413</v>
      </c>
      <c r="G25" s="30">
        <v>81120</v>
      </c>
      <c r="H25" s="30">
        <v>83683</v>
      </c>
      <c r="I25" s="30">
        <v>85551</v>
      </c>
      <c r="J25" s="30">
        <v>88721</v>
      </c>
      <c r="K25" s="30">
        <v>85163</v>
      </c>
      <c r="L25" s="30">
        <v>73557</v>
      </c>
    </row>
  </sheetData>
  <hyperlinks>
    <hyperlink ref="A1" location="TOC!A1" display="TOC" xr:uid="{00000000-0004-0000-0A00-000000000000}"/>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4" tint="0.59999389629810485"/>
  </sheetPr>
  <dimension ref="A1:Q36"/>
  <sheetViews>
    <sheetView workbookViewId="0">
      <selection activeCell="H32" sqref="H32"/>
    </sheetView>
  </sheetViews>
  <sheetFormatPr defaultRowHeight="15" x14ac:dyDescent="0.25"/>
  <cols>
    <col min="1" max="1" width="11.42578125" style="13" customWidth="1"/>
    <col min="2" max="4" width="9.140625" style="13"/>
    <col min="5" max="5" width="11" style="13" customWidth="1"/>
    <col min="6" max="6" width="10.7109375" style="13" customWidth="1"/>
    <col min="7" max="8" width="9.140625" style="13"/>
    <col min="9" max="9" width="10.5703125" style="13" bestFit="1" customWidth="1"/>
    <col min="10" max="10" width="15.28515625" style="13" bestFit="1" customWidth="1"/>
    <col min="11" max="11" width="10.5703125" style="13" bestFit="1" customWidth="1"/>
    <col min="12" max="16" width="9.140625" style="13"/>
    <col min="17" max="17" width="10.5703125" style="13" bestFit="1" customWidth="1"/>
    <col min="18" max="16384" width="9.140625" style="13"/>
  </cols>
  <sheetData>
    <row r="1" spans="1:6" x14ac:dyDescent="0.25">
      <c r="A1" s="9" t="s">
        <v>0</v>
      </c>
    </row>
    <row r="2" spans="1:6" x14ac:dyDescent="0.25">
      <c r="A2" s="14" t="s">
        <v>35</v>
      </c>
      <c r="B2" s="15" t="s">
        <v>271</v>
      </c>
      <c r="C2" s="15" t="s">
        <v>272</v>
      </c>
    </row>
    <row r="3" spans="1:6" x14ac:dyDescent="0.25">
      <c r="A3" s="14" t="s">
        <v>37</v>
      </c>
      <c r="B3" s="15" t="s">
        <v>434</v>
      </c>
      <c r="C3" s="15" t="s">
        <v>273</v>
      </c>
    </row>
    <row r="4" spans="1:6" x14ac:dyDescent="0.25">
      <c r="A4" s="95" t="s">
        <v>429</v>
      </c>
      <c r="B4" s="95" t="s">
        <v>430</v>
      </c>
      <c r="C4" s="15"/>
    </row>
    <row r="5" spans="1:6" x14ac:dyDescent="0.25">
      <c r="A5" s="95" t="s">
        <v>431</v>
      </c>
      <c r="B5" s="95" t="s">
        <v>44</v>
      </c>
      <c r="C5" s="15"/>
    </row>
    <row r="6" spans="1:6" x14ac:dyDescent="0.25">
      <c r="A6" s="95" t="s">
        <v>432</v>
      </c>
      <c r="B6" s="95" t="s">
        <v>45</v>
      </c>
      <c r="C6" s="15"/>
    </row>
    <row r="7" spans="1:6" x14ac:dyDescent="0.25">
      <c r="A7" s="15" t="s">
        <v>308</v>
      </c>
      <c r="B7" s="15" t="s">
        <v>309</v>
      </c>
      <c r="C7" s="15"/>
    </row>
    <row r="9" spans="1:6" x14ac:dyDescent="0.25">
      <c r="B9" s="16" t="s">
        <v>40</v>
      </c>
      <c r="C9" s="16" t="s">
        <v>39</v>
      </c>
      <c r="D9" s="47" t="s">
        <v>435</v>
      </c>
      <c r="E9" s="47" t="s">
        <v>433</v>
      </c>
    </row>
    <row r="10" spans="1:6" x14ac:dyDescent="0.25">
      <c r="A10" s="13" t="s">
        <v>384</v>
      </c>
      <c r="B10" s="22" t="s">
        <v>409</v>
      </c>
      <c r="C10" s="13">
        <v>55</v>
      </c>
      <c r="D10" s="96">
        <v>6311</v>
      </c>
      <c r="E10" s="96">
        <v>37468.599112660435</v>
      </c>
      <c r="F10" s="34"/>
    </row>
    <row r="11" spans="1:6" x14ac:dyDescent="0.25">
      <c r="A11" s="13" t="s">
        <v>378</v>
      </c>
      <c r="B11" s="22" t="s">
        <v>48</v>
      </c>
      <c r="C11" s="13">
        <v>62</v>
      </c>
      <c r="D11" s="96">
        <v>4683</v>
      </c>
      <c r="E11" s="96">
        <v>43729.100790091819</v>
      </c>
    </row>
    <row r="12" spans="1:6" x14ac:dyDescent="0.25">
      <c r="A12" s="13" t="s">
        <v>379</v>
      </c>
      <c r="B12" s="22" t="s">
        <v>49</v>
      </c>
      <c r="C12" s="13">
        <v>67</v>
      </c>
      <c r="D12" s="96">
        <v>5230</v>
      </c>
      <c r="E12" s="96">
        <v>40538.363479923515</v>
      </c>
    </row>
    <row r="13" spans="1:6" x14ac:dyDescent="0.25">
      <c r="A13" s="13" t="s">
        <v>380</v>
      </c>
      <c r="B13" s="22" t="s">
        <v>50</v>
      </c>
      <c r="C13" s="13">
        <v>72</v>
      </c>
      <c r="D13" s="96">
        <v>4085</v>
      </c>
      <c r="E13" s="96">
        <v>35136.312117503061</v>
      </c>
    </row>
    <row r="14" spans="1:6" x14ac:dyDescent="0.25">
      <c r="A14" s="13" t="s">
        <v>381</v>
      </c>
      <c r="B14" s="22" t="s">
        <v>51</v>
      </c>
      <c r="C14" s="13">
        <v>77</v>
      </c>
      <c r="D14" s="96">
        <v>3068</v>
      </c>
      <c r="E14" s="96">
        <v>28431.695567144721</v>
      </c>
    </row>
    <row r="15" spans="1:6" x14ac:dyDescent="0.25">
      <c r="A15" s="13" t="s">
        <v>385</v>
      </c>
      <c r="B15" s="84" t="s">
        <v>410</v>
      </c>
      <c r="C15" s="13">
        <v>82</v>
      </c>
      <c r="D15" s="96">
        <v>5025</v>
      </c>
      <c r="E15" s="96">
        <v>18289.610149253731</v>
      </c>
    </row>
    <row r="16" spans="1:6" x14ac:dyDescent="0.25">
      <c r="A16"/>
      <c r="D16" s="30"/>
      <c r="E16" s="34"/>
    </row>
    <row r="17" spans="2:17" x14ac:dyDescent="0.25">
      <c r="B17" s="22"/>
      <c r="D17" s="30"/>
      <c r="E17" s="34"/>
    </row>
    <row r="18" spans="2:17" x14ac:dyDescent="0.25">
      <c r="B18" s="18"/>
      <c r="C18" s="19"/>
      <c r="D18" s="17"/>
      <c r="E18" s="17"/>
    </row>
    <row r="19" spans="2:17" x14ac:dyDescent="0.25">
      <c r="B19" s="18"/>
      <c r="C19" s="19"/>
      <c r="D19" s="17"/>
      <c r="E19" s="17"/>
      <c r="H19" s="13" t="s">
        <v>386</v>
      </c>
    </row>
    <row r="20" spans="2:17" x14ac:dyDescent="0.25">
      <c r="B20" s="18"/>
      <c r="C20" s="18"/>
      <c r="E20" s="20"/>
      <c r="H20" s="13" t="s">
        <v>384</v>
      </c>
      <c r="I20" s="55">
        <v>6311</v>
      </c>
      <c r="J20" s="55">
        <v>236464329</v>
      </c>
      <c r="K20" s="55">
        <v>37468.599112660435</v>
      </c>
    </row>
    <row r="21" spans="2:17" x14ac:dyDescent="0.25">
      <c r="H21" s="13" t="s">
        <v>378</v>
      </c>
      <c r="I21" s="55">
        <v>4683</v>
      </c>
      <c r="J21" s="55">
        <v>204783379</v>
      </c>
      <c r="K21" s="55">
        <v>43729.100790091819</v>
      </c>
    </row>
    <row r="22" spans="2:17" x14ac:dyDescent="0.25">
      <c r="H22" s="13" t="s">
        <v>379</v>
      </c>
      <c r="I22" s="55">
        <v>5230</v>
      </c>
      <c r="J22" s="55">
        <v>212015641</v>
      </c>
      <c r="K22" s="55">
        <v>40538.363479923515</v>
      </c>
    </row>
    <row r="23" spans="2:17" x14ac:dyDescent="0.25">
      <c r="H23" s="13" t="s">
        <v>380</v>
      </c>
      <c r="I23" s="55">
        <v>4085</v>
      </c>
      <c r="J23" s="55">
        <v>143531835</v>
      </c>
      <c r="K23" s="55">
        <v>35136.312117503061</v>
      </c>
    </row>
    <row r="24" spans="2:17" x14ac:dyDescent="0.25">
      <c r="H24" s="13" t="s">
        <v>381</v>
      </c>
      <c r="I24" s="55">
        <v>3068</v>
      </c>
      <c r="J24" s="55">
        <v>87228442</v>
      </c>
      <c r="K24" s="55">
        <v>28431.695567144721</v>
      </c>
    </row>
    <row r="25" spans="2:17" x14ac:dyDescent="0.25">
      <c r="H25" s="13" t="s">
        <v>385</v>
      </c>
      <c r="I25" s="55">
        <v>5025</v>
      </c>
      <c r="J25" s="55">
        <v>91905291</v>
      </c>
      <c r="K25" s="55">
        <v>18289.610149253731</v>
      </c>
    </row>
    <row r="26" spans="2:17" x14ac:dyDescent="0.25">
      <c r="H26" t="s">
        <v>361</v>
      </c>
      <c r="I26" s="30">
        <v>28402</v>
      </c>
      <c r="J26" s="30">
        <v>975928917</v>
      </c>
      <c r="K26" s="30">
        <v>34361.274452503341</v>
      </c>
      <c r="L26"/>
      <c r="N26" s="16"/>
      <c r="O26" s="16"/>
      <c r="P26" s="16"/>
      <c r="Q26" s="16"/>
    </row>
    <row r="27" spans="2:17" x14ac:dyDescent="0.25">
      <c r="H27"/>
      <c r="I27"/>
      <c r="J27"/>
      <c r="K27" s="30"/>
      <c r="L27" s="30"/>
      <c r="N27" s="22"/>
      <c r="P27" s="30"/>
      <c r="Q27" s="35"/>
    </row>
    <row r="28" spans="2:17" x14ac:dyDescent="0.25">
      <c r="H28"/>
      <c r="I28"/>
      <c r="J28"/>
      <c r="K28" s="30"/>
      <c r="L28" s="30"/>
      <c r="P28" s="30"/>
      <c r="Q28" s="35"/>
    </row>
    <row r="29" spans="2:17" x14ac:dyDescent="0.25">
      <c r="H29"/>
      <c r="I29"/>
      <c r="J29"/>
      <c r="K29" s="30"/>
      <c r="L29" s="30"/>
      <c r="P29" s="30"/>
      <c r="Q29" s="35"/>
    </row>
    <row r="30" spans="2:17" x14ac:dyDescent="0.25">
      <c r="H30"/>
      <c r="I30"/>
      <c r="J30"/>
      <c r="K30" s="30"/>
      <c r="L30" s="30"/>
      <c r="P30" s="30"/>
      <c r="Q30" s="35"/>
    </row>
    <row r="31" spans="2:17" x14ac:dyDescent="0.25">
      <c r="H31"/>
      <c r="I31"/>
      <c r="J31"/>
      <c r="K31" s="30"/>
      <c r="L31" s="30"/>
      <c r="P31" s="30"/>
      <c r="Q31" s="35"/>
    </row>
    <row r="32" spans="2:17" x14ac:dyDescent="0.25">
      <c r="H32"/>
      <c r="I32"/>
      <c r="J32"/>
      <c r="K32" s="30"/>
      <c r="L32" s="30"/>
      <c r="P32" s="30"/>
      <c r="Q32" s="35"/>
    </row>
    <row r="33" spans="8:17" x14ac:dyDescent="0.25">
      <c r="H33"/>
      <c r="I33"/>
      <c r="J33"/>
      <c r="K33" s="30"/>
      <c r="L33" s="30"/>
      <c r="P33" s="30"/>
      <c r="Q33" s="35"/>
    </row>
    <row r="34" spans="8:17" x14ac:dyDescent="0.25">
      <c r="H34"/>
      <c r="I34"/>
      <c r="J34"/>
      <c r="K34" s="30"/>
      <c r="L34" s="30"/>
      <c r="N34" s="22"/>
      <c r="P34" s="30"/>
      <c r="Q34" s="35"/>
    </row>
    <row r="35" spans="8:17" x14ac:dyDescent="0.25">
      <c r="H35"/>
      <c r="I35"/>
      <c r="J35"/>
      <c r="K35" s="30"/>
      <c r="L35" s="30"/>
    </row>
    <row r="36" spans="8:17" x14ac:dyDescent="0.25">
      <c r="H36"/>
      <c r="I36"/>
      <c r="J36"/>
      <c r="K36" s="31"/>
      <c r="L36" s="31"/>
    </row>
  </sheetData>
  <hyperlinks>
    <hyperlink ref="A1" location="TOC!A1" display="TOC" xr:uid="{00000000-0004-0000-0B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E41"/>
  <sheetViews>
    <sheetView topLeftCell="A16" workbookViewId="0">
      <selection activeCell="G38" sqref="G38"/>
    </sheetView>
  </sheetViews>
  <sheetFormatPr defaultRowHeight="15" x14ac:dyDescent="0.25"/>
  <cols>
    <col min="3" max="3" width="10.7109375" bestFit="1" customWidth="1"/>
    <col min="4" max="4" width="15.28515625" bestFit="1" customWidth="1"/>
    <col min="5" max="5" width="10.5703125" bestFit="1" customWidth="1"/>
  </cols>
  <sheetData>
    <row r="1" spans="1:5" x14ac:dyDescent="0.25">
      <c r="A1" s="1" t="s">
        <v>0</v>
      </c>
    </row>
    <row r="3" spans="1:5" x14ac:dyDescent="0.25">
      <c r="E3" t="s">
        <v>372</v>
      </c>
    </row>
    <row r="4" spans="1:5" x14ac:dyDescent="0.25">
      <c r="D4" t="s">
        <v>373</v>
      </c>
      <c r="E4" t="s">
        <v>373</v>
      </c>
    </row>
    <row r="5" spans="1:5" x14ac:dyDescent="0.25">
      <c r="B5" t="s">
        <v>374</v>
      </c>
      <c r="C5" s="30" t="s">
        <v>375</v>
      </c>
      <c r="D5" t="s">
        <v>376</v>
      </c>
      <c r="E5" t="s">
        <v>376</v>
      </c>
    </row>
    <row r="6" spans="1:5" x14ac:dyDescent="0.25">
      <c r="B6" t="s">
        <v>377</v>
      </c>
      <c r="C6" s="30"/>
    </row>
    <row r="7" spans="1:5" x14ac:dyDescent="0.25">
      <c r="B7" t="s">
        <v>384</v>
      </c>
      <c r="C7" s="30">
        <v>2673</v>
      </c>
      <c r="D7" s="30">
        <v>129526580</v>
      </c>
      <c r="E7" s="30">
        <f>+D7/C7</f>
        <v>48457.381219603441</v>
      </c>
    </row>
    <row r="8" spans="1:5" x14ac:dyDescent="0.25">
      <c r="B8" t="s">
        <v>378</v>
      </c>
      <c r="C8" s="30">
        <v>3008</v>
      </c>
      <c r="D8" s="30">
        <v>152232733</v>
      </c>
      <c r="E8" s="30">
        <f t="shared" ref="E8:E31" si="0">+D8/C8</f>
        <v>50609.28623670213</v>
      </c>
    </row>
    <row r="9" spans="1:5" x14ac:dyDescent="0.25">
      <c r="B9" t="s">
        <v>379</v>
      </c>
      <c r="C9" s="30">
        <v>3148</v>
      </c>
      <c r="D9" s="30">
        <v>153877185</v>
      </c>
      <c r="E9" s="30">
        <f t="shared" si="0"/>
        <v>48880.935514612451</v>
      </c>
    </row>
    <row r="10" spans="1:5" x14ac:dyDescent="0.25">
      <c r="B10" t="s">
        <v>380</v>
      </c>
      <c r="C10" s="30">
        <v>2261</v>
      </c>
      <c r="D10" s="30">
        <v>102454468</v>
      </c>
      <c r="E10" s="30">
        <f t="shared" si="0"/>
        <v>45313.785050862447</v>
      </c>
    </row>
    <row r="11" spans="1:5" x14ac:dyDescent="0.25">
      <c r="B11" t="s">
        <v>381</v>
      </c>
      <c r="C11" s="30">
        <v>1435</v>
      </c>
      <c r="D11" s="30">
        <v>58296837</v>
      </c>
      <c r="E11" s="30">
        <f t="shared" si="0"/>
        <v>40624.973519163766</v>
      </c>
    </row>
    <row r="12" spans="1:5" x14ac:dyDescent="0.25">
      <c r="B12" t="s">
        <v>385</v>
      </c>
      <c r="C12" s="30">
        <v>1730</v>
      </c>
      <c r="D12" s="30">
        <v>53207695</v>
      </c>
      <c r="E12" s="30">
        <f t="shared" si="0"/>
        <v>30755.893063583815</v>
      </c>
    </row>
    <row r="13" spans="1:5" x14ac:dyDescent="0.25">
      <c r="B13" t="s">
        <v>361</v>
      </c>
      <c r="C13" s="30">
        <v>14255</v>
      </c>
      <c r="D13" s="30">
        <v>649595498</v>
      </c>
      <c r="E13" s="30">
        <f t="shared" si="0"/>
        <v>45569.659628200629</v>
      </c>
    </row>
    <row r="14" spans="1:5" x14ac:dyDescent="0.25">
      <c r="C14" s="30"/>
      <c r="D14" s="30"/>
      <c r="E14" s="30"/>
    </row>
    <row r="15" spans="1:5" x14ac:dyDescent="0.25">
      <c r="B15" t="s">
        <v>382</v>
      </c>
      <c r="E15" s="30"/>
    </row>
    <row r="16" spans="1:5" x14ac:dyDescent="0.25">
      <c r="B16" t="s">
        <v>384</v>
      </c>
      <c r="C16" s="30">
        <v>1237</v>
      </c>
      <c r="D16" s="30">
        <v>12199343</v>
      </c>
      <c r="E16" s="30">
        <f t="shared" si="0"/>
        <v>9862.0396119644302</v>
      </c>
    </row>
    <row r="17" spans="2:5" x14ac:dyDescent="0.25">
      <c r="B17" t="s">
        <v>378</v>
      </c>
      <c r="C17" s="30">
        <v>610</v>
      </c>
      <c r="D17" s="30">
        <v>7642278</v>
      </c>
      <c r="E17" s="30">
        <f t="shared" si="0"/>
        <v>12528.324590163935</v>
      </c>
    </row>
    <row r="18" spans="2:5" x14ac:dyDescent="0.25">
      <c r="B18" t="s">
        <v>379</v>
      </c>
      <c r="C18" s="30">
        <v>904</v>
      </c>
      <c r="D18" s="30">
        <v>10714979</v>
      </c>
      <c r="E18" s="30">
        <f t="shared" si="0"/>
        <v>11852.852876106195</v>
      </c>
    </row>
    <row r="19" spans="2:5" x14ac:dyDescent="0.25">
      <c r="B19" t="s">
        <v>380</v>
      </c>
      <c r="C19" s="30">
        <v>1028</v>
      </c>
      <c r="D19" s="30">
        <v>11262329</v>
      </c>
      <c r="E19" s="30">
        <f t="shared" si="0"/>
        <v>10955.572957198443</v>
      </c>
    </row>
    <row r="20" spans="2:5" x14ac:dyDescent="0.25">
      <c r="B20" t="s">
        <v>381</v>
      </c>
      <c r="C20" s="30">
        <v>1131</v>
      </c>
      <c r="D20" s="30">
        <v>11679165</v>
      </c>
      <c r="E20" s="30">
        <f t="shared" si="0"/>
        <v>10326.405835543766</v>
      </c>
    </row>
    <row r="21" spans="2:5" x14ac:dyDescent="0.25">
      <c r="B21" t="s">
        <v>385</v>
      </c>
      <c r="C21" s="30">
        <v>2920</v>
      </c>
      <c r="D21" s="30">
        <v>28592094</v>
      </c>
      <c r="E21" s="30">
        <f t="shared" si="0"/>
        <v>9791.813013698631</v>
      </c>
    </row>
    <row r="22" spans="2:5" x14ac:dyDescent="0.25">
      <c r="B22" t="s">
        <v>361</v>
      </c>
      <c r="C22" s="30">
        <v>7830</v>
      </c>
      <c r="D22" s="30">
        <v>82090188</v>
      </c>
      <c r="E22" s="30">
        <f t="shared" si="0"/>
        <v>10484.059770114942</v>
      </c>
    </row>
    <row r="23" spans="2:5" x14ac:dyDescent="0.25">
      <c r="C23" s="30"/>
      <c r="D23" s="30"/>
      <c r="E23" s="30"/>
    </row>
    <row r="24" spans="2:5" x14ac:dyDescent="0.25">
      <c r="B24" t="s">
        <v>383</v>
      </c>
      <c r="C24" s="30"/>
      <c r="D24" s="30"/>
      <c r="E24" s="30"/>
    </row>
    <row r="25" spans="2:5" x14ac:dyDescent="0.25">
      <c r="B25" t="s">
        <v>384</v>
      </c>
      <c r="C25" s="30">
        <v>2401</v>
      </c>
      <c r="D25" s="30">
        <v>94738406</v>
      </c>
      <c r="E25" s="30">
        <f t="shared" si="0"/>
        <v>39457.895043731776</v>
      </c>
    </row>
    <row r="26" spans="2:5" x14ac:dyDescent="0.25">
      <c r="B26" t="s">
        <v>378</v>
      </c>
      <c r="C26" s="30">
        <v>1065</v>
      </c>
      <c r="D26" s="30">
        <v>44908368</v>
      </c>
      <c r="E26" s="30">
        <f t="shared" si="0"/>
        <v>42167.481690140849</v>
      </c>
    </row>
    <row r="27" spans="2:5" x14ac:dyDescent="0.25">
      <c r="B27" t="s">
        <v>379</v>
      </c>
      <c r="C27" s="30">
        <v>1178</v>
      </c>
      <c r="D27" s="30">
        <v>47423477</v>
      </c>
      <c r="E27" s="30">
        <f t="shared" si="0"/>
        <v>40257.62054329372</v>
      </c>
    </row>
    <row r="28" spans="2:5" x14ac:dyDescent="0.25">
      <c r="B28" t="s">
        <v>380</v>
      </c>
      <c r="C28" s="30">
        <v>796</v>
      </c>
      <c r="D28" s="30">
        <v>29815038</v>
      </c>
      <c r="E28" s="30">
        <f t="shared" si="0"/>
        <v>37456.077889447239</v>
      </c>
    </row>
    <row r="29" spans="2:5" x14ac:dyDescent="0.25">
      <c r="B29" t="s">
        <v>381</v>
      </c>
      <c r="C29" s="30">
        <v>502</v>
      </c>
      <c r="D29" s="30">
        <v>17252440</v>
      </c>
      <c r="E29" s="30">
        <f t="shared" si="0"/>
        <v>34367.410358565736</v>
      </c>
    </row>
    <row r="30" spans="2:5" x14ac:dyDescent="0.25">
      <c r="B30" t="s">
        <v>385</v>
      </c>
      <c r="C30" s="30">
        <v>375</v>
      </c>
      <c r="D30" s="30">
        <v>10105502</v>
      </c>
      <c r="E30" s="30">
        <f t="shared" si="0"/>
        <v>26948.005333333334</v>
      </c>
    </row>
    <row r="31" spans="2:5" x14ac:dyDescent="0.25">
      <c r="B31" t="s">
        <v>361</v>
      </c>
      <c r="C31" s="30">
        <v>6317</v>
      </c>
      <c r="D31" s="30">
        <v>244243231</v>
      </c>
      <c r="E31" s="30">
        <f t="shared" si="0"/>
        <v>38664.434225106852</v>
      </c>
    </row>
    <row r="32" spans="2:5" x14ac:dyDescent="0.25">
      <c r="C32" s="30"/>
      <c r="D32" s="30"/>
    </row>
    <row r="34" spans="2:5" x14ac:dyDescent="0.25">
      <c r="B34" s="77" t="s">
        <v>386</v>
      </c>
      <c r="C34" s="77"/>
      <c r="D34" s="77"/>
      <c r="E34" s="77"/>
    </row>
    <row r="35" spans="2:5" x14ac:dyDescent="0.25">
      <c r="B35" s="77" t="s">
        <v>384</v>
      </c>
      <c r="C35" s="78">
        <f>+C7+C16+C25</f>
        <v>6311</v>
      </c>
      <c r="D35" s="78">
        <f t="shared" ref="D35:D41" si="1">+D7+D16+D25</f>
        <v>236464329</v>
      </c>
      <c r="E35" s="42">
        <f t="shared" ref="E35:E41" si="2">+D35/C35</f>
        <v>37468.599112660435</v>
      </c>
    </row>
    <row r="36" spans="2:5" x14ac:dyDescent="0.25">
      <c r="B36" s="77" t="s">
        <v>378</v>
      </c>
      <c r="C36" s="78">
        <f t="shared" ref="C36" si="3">+C8+C17+C26</f>
        <v>4683</v>
      </c>
      <c r="D36" s="78">
        <f t="shared" si="1"/>
        <v>204783379</v>
      </c>
      <c r="E36" s="42">
        <f t="shared" si="2"/>
        <v>43729.100790091819</v>
      </c>
    </row>
    <row r="37" spans="2:5" x14ac:dyDescent="0.25">
      <c r="B37" s="77" t="s">
        <v>379</v>
      </c>
      <c r="C37" s="78">
        <f t="shared" ref="C37" si="4">+C9+C18+C27</f>
        <v>5230</v>
      </c>
      <c r="D37" s="78">
        <f t="shared" si="1"/>
        <v>212015641</v>
      </c>
      <c r="E37" s="42">
        <f t="shared" si="2"/>
        <v>40538.363479923515</v>
      </c>
    </row>
    <row r="38" spans="2:5" x14ac:dyDescent="0.25">
      <c r="B38" s="77" t="s">
        <v>380</v>
      </c>
      <c r="C38" s="78">
        <f t="shared" ref="C38" si="5">+C10+C19+C28</f>
        <v>4085</v>
      </c>
      <c r="D38" s="78">
        <f t="shared" si="1"/>
        <v>143531835</v>
      </c>
      <c r="E38" s="42">
        <f t="shared" si="2"/>
        <v>35136.312117503061</v>
      </c>
    </row>
    <row r="39" spans="2:5" x14ac:dyDescent="0.25">
      <c r="B39" s="77" t="s">
        <v>381</v>
      </c>
      <c r="C39" s="78">
        <f t="shared" ref="C39" si="6">+C11+C20+C29</f>
        <v>3068</v>
      </c>
      <c r="D39" s="78">
        <f t="shared" si="1"/>
        <v>87228442</v>
      </c>
      <c r="E39" s="42">
        <f t="shared" si="2"/>
        <v>28431.695567144721</v>
      </c>
    </row>
    <row r="40" spans="2:5" x14ac:dyDescent="0.25">
      <c r="B40" s="79" t="s">
        <v>385</v>
      </c>
      <c r="C40" s="80">
        <f t="shared" ref="C40" si="7">+C12+C21+C30</f>
        <v>5025</v>
      </c>
      <c r="D40" s="80">
        <f t="shared" si="1"/>
        <v>91905291</v>
      </c>
      <c r="E40" s="81">
        <f t="shared" si="2"/>
        <v>18289.610149253731</v>
      </c>
    </row>
    <row r="41" spans="2:5" x14ac:dyDescent="0.25">
      <c r="B41" s="77" t="s">
        <v>361</v>
      </c>
      <c r="C41" s="78">
        <f t="shared" ref="C41" si="8">+C13+C22+C31</f>
        <v>28402</v>
      </c>
      <c r="D41" s="78">
        <f t="shared" si="1"/>
        <v>975928917</v>
      </c>
      <c r="E41" s="42">
        <f t="shared" si="2"/>
        <v>34361.274452503341</v>
      </c>
    </row>
  </sheetData>
  <hyperlinks>
    <hyperlink ref="A1" location="TOC!A1" display="TOC" xr:uid="{00000000-0004-0000-0C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4" tint="0.59999389629810485"/>
  </sheetPr>
  <dimension ref="A1:G62"/>
  <sheetViews>
    <sheetView tabSelected="1" workbookViewId="0">
      <selection activeCell="L19" sqref="L19"/>
    </sheetView>
  </sheetViews>
  <sheetFormatPr defaultRowHeight="15" x14ac:dyDescent="0.25"/>
  <cols>
    <col min="1" max="1" width="11.42578125" style="13" customWidth="1"/>
    <col min="2" max="16384" width="9.140625" style="13"/>
  </cols>
  <sheetData>
    <row r="1" spans="1:7" x14ac:dyDescent="0.25">
      <c r="A1" s="9" t="s">
        <v>0</v>
      </c>
    </row>
    <row r="2" spans="1:7" x14ac:dyDescent="0.25">
      <c r="A2" s="14" t="s">
        <v>35</v>
      </c>
      <c r="B2" s="15" t="s">
        <v>358</v>
      </c>
      <c r="C2" s="15" t="s">
        <v>359</v>
      </c>
    </row>
    <row r="3" spans="1:7" x14ac:dyDescent="0.25">
      <c r="A3" s="14" t="s">
        <v>37</v>
      </c>
      <c r="B3" s="15" t="s">
        <v>436</v>
      </c>
      <c r="C3" s="15" t="s">
        <v>273</v>
      </c>
    </row>
    <row r="4" spans="1:7" x14ac:dyDescent="0.25">
      <c r="A4" s="15" t="s">
        <v>311</v>
      </c>
      <c r="B4" s="15"/>
      <c r="C4" s="14"/>
    </row>
    <row r="5" spans="1:7" x14ac:dyDescent="0.25">
      <c r="A5" s="15"/>
      <c r="B5" s="15"/>
      <c r="C5" s="14"/>
    </row>
    <row r="6" spans="1:7" x14ac:dyDescent="0.25">
      <c r="A6" s="22"/>
    </row>
    <row r="7" spans="1:7" x14ac:dyDescent="0.25">
      <c r="B7" s="22"/>
      <c r="C7" s="48" t="s">
        <v>310</v>
      </c>
      <c r="D7" s="22" t="s">
        <v>54</v>
      </c>
    </row>
    <row r="8" spans="1:7" x14ac:dyDescent="0.25">
      <c r="C8" s="13">
        <v>0</v>
      </c>
      <c r="D8" s="23">
        <v>0.11</v>
      </c>
      <c r="E8" s="35"/>
      <c r="G8" s="82"/>
    </row>
    <row r="9" spans="1:7" x14ac:dyDescent="0.25">
      <c r="C9" s="13">
        <v>1</v>
      </c>
      <c r="D9" s="23">
        <v>9.5000000000000001E-2</v>
      </c>
      <c r="E9" s="35"/>
      <c r="G9" s="82"/>
    </row>
    <row r="10" spans="1:7" x14ac:dyDescent="0.25">
      <c r="C10" s="13">
        <v>2</v>
      </c>
      <c r="D10" s="23">
        <v>8.5000000000000006E-2</v>
      </c>
      <c r="E10" s="35"/>
      <c r="G10" s="82"/>
    </row>
    <row r="11" spans="1:7" x14ac:dyDescent="0.25">
      <c r="C11" s="13">
        <v>3</v>
      </c>
      <c r="D11" s="23">
        <v>6.5000000000000002E-2</v>
      </c>
      <c r="E11" s="35"/>
      <c r="G11" s="82"/>
    </row>
    <row r="12" spans="1:7" x14ac:dyDescent="0.25">
      <c r="C12" s="13">
        <v>4</v>
      </c>
      <c r="D12" s="23">
        <v>0.05</v>
      </c>
      <c r="E12" s="35"/>
      <c r="G12" s="82"/>
    </row>
    <row r="13" spans="1:7" x14ac:dyDescent="0.25">
      <c r="B13" s="22" t="s">
        <v>411</v>
      </c>
      <c r="C13" s="13">
        <v>5</v>
      </c>
      <c r="D13" s="23">
        <v>4.2500000000000003E-2</v>
      </c>
      <c r="E13" s="35"/>
      <c r="G13" s="82"/>
    </row>
    <row r="14" spans="1:7" x14ac:dyDescent="0.25">
      <c r="C14" s="13">
        <v>6</v>
      </c>
      <c r="D14" s="23">
        <v>4.2500000000000003E-2</v>
      </c>
      <c r="E14" s="35"/>
    </row>
    <row r="15" spans="1:7" x14ac:dyDescent="0.25">
      <c r="C15" s="13">
        <v>7</v>
      </c>
      <c r="D15" s="23">
        <v>4.2500000000000003E-2</v>
      </c>
      <c r="E15" s="35"/>
    </row>
    <row r="16" spans="1:7" x14ac:dyDescent="0.25">
      <c r="C16" s="13">
        <v>8</v>
      </c>
      <c r="D16" s="23">
        <v>4.2500000000000003E-2</v>
      </c>
      <c r="E16" s="35"/>
    </row>
    <row r="17" spans="3:5" x14ac:dyDescent="0.25">
      <c r="C17" s="13">
        <v>9</v>
      </c>
      <c r="D17" s="23">
        <v>4.2500000000000003E-2</v>
      </c>
      <c r="E17" s="35"/>
    </row>
    <row r="18" spans="3:5" x14ac:dyDescent="0.25">
      <c r="C18" s="13">
        <v>10</v>
      </c>
      <c r="D18" s="23">
        <v>4.2500000000000003E-2</v>
      </c>
      <c r="E18" s="35"/>
    </row>
    <row r="19" spans="3:5" x14ac:dyDescent="0.25">
      <c r="C19" s="13">
        <v>11</v>
      </c>
      <c r="D19" s="23">
        <v>4.2500000000000003E-2</v>
      </c>
      <c r="E19" s="35"/>
    </row>
    <row r="20" spans="3:5" x14ac:dyDescent="0.25">
      <c r="C20" s="13">
        <v>12</v>
      </c>
      <c r="D20" s="23">
        <v>4.2500000000000003E-2</v>
      </c>
      <c r="E20" s="35"/>
    </row>
    <row r="21" spans="3:5" x14ac:dyDescent="0.25">
      <c r="C21" s="13">
        <v>13</v>
      </c>
      <c r="D21" s="23">
        <v>4.2500000000000003E-2</v>
      </c>
      <c r="E21" s="35"/>
    </row>
    <row r="22" spans="3:5" x14ac:dyDescent="0.25">
      <c r="C22" s="13">
        <v>14</v>
      </c>
      <c r="D22" s="23">
        <v>4.2500000000000003E-2</v>
      </c>
      <c r="E22" s="35"/>
    </row>
    <row r="23" spans="3:5" x14ac:dyDescent="0.25">
      <c r="C23" s="13">
        <v>15</v>
      </c>
      <c r="D23" s="23">
        <v>4.2500000000000003E-2</v>
      </c>
      <c r="E23" s="35"/>
    </row>
    <row r="24" spans="3:5" x14ac:dyDescent="0.25">
      <c r="C24" s="13">
        <v>16</v>
      </c>
      <c r="D24" s="23">
        <v>4.2500000000000003E-2</v>
      </c>
      <c r="E24" s="35"/>
    </row>
    <row r="25" spans="3:5" x14ac:dyDescent="0.25">
      <c r="C25" s="13">
        <v>17</v>
      </c>
      <c r="D25" s="23">
        <v>4.2500000000000003E-2</v>
      </c>
      <c r="E25" s="35"/>
    </row>
    <row r="26" spans="3:5" x14ac:dyDescent="0.25">
      <c r="C26" s="13">
        <v>18</v>
      </c>
      <c r="D26" s="23">
        <v>4.2500000000000003E-2</v>
      </c>
      <c r="E26" s="35"/>
    </row>
    <row r="27" spans="3:5" x14ac:dyDescent="0.25">
      <c r="C27" s="13">
        <v>19</v>
      </c>
      <c r="D27" s="23">
        <v>4.2500000000000003E-2</v>
      </c>
      <c r="E27" s="35"/>
    </row>
    <row r="28" spans="3:5" x14ac:dyDescent="0.25">
      <c r="C28" s="13">
        <v>20</v>
      </c>
      <c r="D28" s="23">
        <v>4.2500000000000003E-2</v>
      </c>
      <c r="E28" s="35"/>
    </row>
    <row r="29" spans="3:5" x14ac:dyDescent="0.25">
      <c r="C29" s="13">
        <v>21</v>
      </c>
      <c r="D29" s="23">
        <v>4.2500000000000003E-2</v>
      </c>
      <c r="E29" s="35"/>
    </row>
    <row r="30" spans="3:5" x14ac:dyDescent="0.25">
      <c r="C30" s="13">
        <v>22</v>
      </c>
      <c r="D30" s="23">
        <v>4.2500000000000003E-2</v>
      </c>
      <c r="E30" s="35"/>
    </row>
    <row r="31" spans="3:5" x14ac:dyDescent="0.25">
      <c r="C31" s="13">
        <v>23</v>
      </c>
      <c r="D31" s="23">
        <v>4.2500000000000003E-2</v>
      </c>
      <c r="E31" s="35"/>
    </row>
    <row r="32" spans="3:5" x14ac:dyDescent="0.25">
      <c r="C32" s="13">
        <v>24</v>
      </c>
      <c r="D32" s="23">
        <v>4.2500000000000003E-2</v>
      </c>
      <c r="E32" s="35"/>
    </row>
    <row r="33" spans="3:5" x14ac:dyDescent="0.25">
      <c r="C33" s="13">
        <v>25</v>
      </c>
      <c r="D33" s="23">
        <v>4.2500000000000003E-2</v>
      </c>
      <c r="E33" s="35"/>
    </row>
    <row r="34" spans="3:5" x14ac:dyDescent="0.25">
      <c r="C34" s="13">
        <v>26</v>
      </c>
      <c r="D34" s="23">
        <v>4.2500000000000003E-2</v>
      </c>
      <c r="E34" s="35"/>
    </row>
    <row r="35" spans="3:5" x14ac:dyDescent="0.25">
      <c r="C35" s="13">
        <v>27</v>
      </c>
      <c r="D35" s="23">
        <v>4.2500000000000003E-2</v>
      </c>
      <c r="E35" s="35"/>
    </row>
    <row r="36" spans="3:5" x14ac:dyDescent="0.25">
      <c r="C36" s="13">
        <v>28</v>
      </c>
      <c r="D36" s="23">
        <v>4.2500000000000003E-2</v>
      </c>
      <c r="E36" s="35"/>
    </row>
    <row r="37" spans="3:5" x14ac:dyDescent="0.25">
      <c r="C37" s="13">
        <v>29</v>
      </c>
      <c r="D37" s="23">
        <v>4.2500000000000003E-2</v>
      </c>
      <c r="E37" s="35"/>
    </row>
    <row r="38" spans="3:5" x14ac:dyDescent="0.25">
      <c r="C38" s="13">
        <v>30</v>
      </c>
      <c r="D38" s="23">
        <v>4.2500000000000003E-2</v>
      </c>
      <c r="E38" s="35"/>
    </row>
    <row r="39" spans="3:5" x14ac:dyDescent="0.25">
      <c r="C39" s="13">
        <v>31</v>
      </c>
      <c r="D39" s="23">
        <v>4.2500000000000003E-2</v>
      </c>
      <c r="E39" s="35"/>
    </row>
    <row r="40" spans="3:5" x14ac:dyDescent="0.25">
      <c r="C40" s="13">
        <v>32</v>
      </c>
      <c r="D40" s="23">
        <v>4.2500000000000003E-2</v>
      </c>
      <c r="E40" s="35"/>
    </row>
    <row r="41" spans="3:5" x14ac:dyDescent="0.25">
      <c r="C41" s="13">
        <v>33</v>
      </c>
      <c r="D41" s="23">
        <v>4.2500000000000003E-2</v>
      </c>
      <c r="E41" s="35"/>
    </row>
    <row r="42" spans="3:5" x14ac:dyDescent="0.25">
      <c r="C42" s="13">
        <v>34</v>
      </c>
      <c r="D42" s="23">
        <v>4.2500000000000003E-2</v>
      </c>
      <c r="E42" s="35"/>
    </row>
    <row r="43" spans="3:5" x14ac:dyDescent="0.25">
      <c r="C43" s="13">
        <v>35</v>
      </c>
      <c r="D43" s="23">
        <v>4.2500000000000003E-2</v>
      </c>
      <c r="E43" s="35"/>
    </row>
    <row r="44" spans="3:5" x14ac:dyDescent="0.25">
      <c r="C44" s="13">
        <v>36</v>
      </c>
      <c r="D44" s="23">
        <v>4.2500000000000003E-2</v>
      </c>
      <c r="E44" s="35"/>
    </row>
    <row r="45" spans="3:5" x14ac:dyDescent="0.25">
      <c r="C45" s="13">
        <v>37</v>
      </c>
      <c r="D45" s="23">
        <v>4.2500000000000003E-2</v>
      </c>
      <c r="E45" s="35"/>
    </row>
    <row r="46" spans="3:5" x14ac:dyDescent="0.25">
      <c r="C46" s="13">
        <v>38</v>
      </c>
      <c r="D46" s="23">
        <v>4.2500000000000003E-2</v>
      </c>
      <c r="E46" s="35"/>
    </row>
    <row r="47" spans="3:5" x14ac:dyDescent="0.25">
      <c r="C47" s="13">
        <v>39</v>
      </c>
      <c r="D47" s="23">
        <v>4.2500000000000003E-2</v>
      </c>
      <c r="E47" s="35"/>
    </row>
    <row r="48" spans="3:5" x14ac:dyDescent="0.25">
      <c r="C48" s="13">
        <v>40</v>
      </c>
      <c r="D48" s="23">
        <v>4.2500000000000003E-2</v>
      </c>
      <c r="E48" s="35"/>
    </row>
    <row r="49" spans="3:5" x14ac:dyDescent="0.25">
      <c r="C49" s="13">
        <v>41</v>
      </c>
      <c r="D49" s="23">
        <v>4.2500000000000003E-2</v>
      </c>
      <c r="E49" s="35"/>
    </row>
    <row r="50" spans="3:5" x14ac:dyDescent="0.25">
      <c r="C50" s="13">
        <v>42</v>
      </c>
      <c r="D50" s="23">
        <v>4.2500000000000003E-2</v>
      </c>
      <c r="E50" s="35"/>
    </row>
    <row r="51" spans="3:5" x14ac:dyDescent="0.25">
      <c r="C51" s="13">
        <v>43</v>
      </c>
      <c r="D51" s="23">
        <v>4.2500000000000003E-2</v>
      </c>
      <c r="E51" s="35"/>
    </row>
    <row r="52" spans="3:5" x14ac:dyDescent="0.25">
      <c r="C52" s="13">
        <v>44</v>
      </c>
      <c r="D52" s="23">
        <v>4.2500000000000003E-2</v>
      </c>
      <c r="E52" s="35"/>
    </row>
    <row r="53" spans="3:5" x14ac:dyDescent="0.25">
      <c r="C53" s="13">
        <v>45</v>
      </c>
      <c r="D53" s="23">
        <v>4.2500000000000003E-2</v>
      </c>
      <c r="E53" s="35"/>
    </row>
    <row r="54" spans="3:5" x14ac:dyDescent="0.25">
      <c r="C54" s="13">
        <v>46</v>
      </c>
      <c r="D54" s="23">
        <v>4.2500000000000003E-2</v>
      </c>
      <c r="E54" s="35"/>
    </row>
    <row r="55" spans="3:5" x14ac:dyDescent="0.25">
      <c r="C55" s="13">
        <v>47</v>
      </c>
      <c r="D55" s="23">
        <v>4.2500000000000003E-2</v>
      </c>
      <c r="E55" s="35"/>
    </row>
    <row r="56" spans="3:5" x14ac:dyDescent="0.25">
      <c r="C56" s="13">
        <v>48</v>
      </c>
      <c r="D56" s="23">
        <v>4.2500000000000003E-2</v>
      </c>
      <c r="E56" s="35"/>
    </row>
    <row r="57" spans="3:5" x14ac:dyDescent="0.25">
      <c r="C57" s="13">
        <v>49</v>
      </c>
      <c r="D57" s="23">
        <v>4.2500000000000003E-2</v>
      </c>
      <c r="E57" s="35"/>
    </row>
    <row r="58" spans="3:5" x14ac:dyDescent="0.25">
      <c r="C58" s="13">
        <v>50</v>
      </c>
      <c r="D58" s="23">
        <v>4.2500000000000003E-2</v>
      </c>
      <c r="E58" s="35"/>
    </row>
    <row r="59" spans="3:5" x14ac:dyDescent="0.25">
      <c r="C59" s="13">
        <v>51</v>
      </c>
      <c r="D59" s="23">
        <v>4.2500000000000003E-2</v>
      </c>
      <c r="E59" s="35"/>
    </row>
    <row r="60" spans="3:5" x14ac:dyDescent="0.25">
      <c r="C60" s="13">
        <v>52</v>
      </c>
      <c r="D60" s="23">
        <v>4.2500000000000003E-2</v>
      </c>
      <c r="E60" s="35"/>
    </row>
    <row r="61" spans="3:5" x14ac:dyDescent="0.25">
      <c r="C61" s="13">
        <v>53</v>
      </c>
      <c r="D61" s="23">
        <v>4.2500000000000003E-2</v>
      </c>
      <c r="E61" s="35"/>
    </row>
    <row r="62" spans="3:5" x14ac:dyDescent="0.25">
      <c r="C62" s="13">
        <v>54</v>
      </c>
      <c r="D62" s="23">
        <v>4.2500000000000003E-2</v>
      </c>
      <c r="E62" s="35"/>
    </row>
  </sheetData>
  <hyperlinks>
    <hyperlink ref="A1" location="TOC!A1" display="TOC" xr:uid="{00000000-0004-0000-0D00-000000000000}"/>
  </hyperlinks>
  <pageMargins left="0.7" right="0.7" top="0.75" bottom="0.75" header="0.3" footer="0.3"/>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4" tint="0.59999389629810485"/>
  </sheetPr>
  <dimension ref="A1:Q68"/>
  <sheetViews>
    <sheetView workbookViewId="0">
      <selection activeCell="J37" sqref="J37"/>
    </sheetView>
  </sheetViews>
  <sheetFormatPr defaultRowHeight="15" x14ac:dyDescent="0.25"/>
  <cols>
    <col min="1" max="1" width="11.42578125" style="13" customWidth="1"/>
    <col min="2" max="7" width="9.140625" style="13"/>
    <col min="8" max="8" width="9.140625" style="21"/>
    <col min="9" max="16384" width="9.140625" style="13"/>
  </cols>
  <sheetData>
    <row r="1" spans="1:17" x14ac:dyDescent="0.25">
      <c r="A1" s="9" t="s">
        <v>0</v>
      </c>
    </row>
    <row r="2" spans="1:17" x14ac:dyDescent="0.25">
      <c r="A2" s="14" t="s">
        <v>35</v>
      </c>
      <c r="B2" s="15" t="s">
        <v>319</v>
      </c>
      <c r="C2" s="15" t="s">
        <v>329</v>
      </c>
    </row>
    <row r="3" spans="1:17" x14ac:dyDescent="0.25">
      <c r="A3" s="14" t="s">
        <v>37</v>
      </c>
      <c r="B3" s="15" t="s">
        <v>318</v>
      </c>
      <c r="C3" s="15" t="s">
        <v>273</v>
      </c>
    </row>
    <row r="4" spans="1:17" x14ac:dyDescent="0.25">
      <c r="A4" s="15"/>
      <c r="B4" s="15"/>
      <c r="C4" s="14"/>
    </row>
    <row r="5" spans="1:17" x14ac:dyDescent="0.25">
      <c r="E5" s="16"/>
      <c r="G5" s="22" t="s">
        <v>320</v>
      </c>
      <c r="H5" s="13"/>
    </row>
    <row r="6" spans="1:17" x14ac:dyDescent="0.25">
      <c r="B6" s="22"/>
      <c r="C6"/>
      <c r="D6" s="10"/>
      <c r="E6" s="10"/>
      <c r="F6" s="33" t="s">
        <v>316</v>
      </c>
      <c r="G6" t="s">
        <v>110</v>
      </c>
      <c r="H6" t="s">
        <v>251</v>
      </c>
      <c r="I6" t="s">
        <v>111</v>
      </c>
      <c r="J6" t="s">
        <v>112</v>
      </c>
      <c r="K6" t="s">
        <v>113</v>
      </c>
      <c r="L6" t="s">
        <v>114</v>
      </c>
      <c r="M6" t="s">
        <v>115</v>
      </c>
      <c r="N6" t="s">
        <v>116</v>
      </c>
      <c r="O6" t="s">
        <v>117</v>
      </c>
      <c r="P6" t="s">
        <v>118</v>
      </c>
      <c r="Q6" t="s">
        <v>119</v>
      </c>
    </row>
    <row r="7" spans="1:17" x14ac:dyDescent="0.25">
      <c r="C7"/>
      <c r="D7" s="10"/>
      <c r="E7" s="10"/>
      <c r="F7" s="33" t="s">
        <v>249</v>
      </c>
      <c r="G7" t="s">
        <v>250</v>
      </c>
      <c r="H7" t="s">
        <v>252</v>
      </c>
      <c r="I7" t="s">
        <v>253</v>
      </c>
      <c r="J7" t="s">
        <v>254</v>
      </c>
      <c r="K7" t="s">
        <v>255</v>
      </c>
      <c r="L7" t="s">
        <v>256</v>
      </c>
      <c r="M7" t="s">
        <v>257</v>
      </c>
      <c r="N7" t="s">
        <v>258</v>
      </c>
      <c r="O7" t="s">
        <v>259</v>
      </c>
      <c r="P7" t="s">
        <v>260</v>
      </c>
      <c r="Q7" t="s">
        <v>261</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109</v>
      </c>
      <c r="D9" s="33" t="s">
        <v>41</v>
      </c>
      <c r="E9" s="10"/>
      <c r="F9" s="10"/>
      <c r="G9"/>
      <c r="H9" s="10"/>
      <c r="I9"/>
      <c r="J9"/>
      <c r="K9"/>
      <c r="L9"/>
      <c r="M9"/>
      <c r="N9"/>
      <c r="O9"/>
      <c r="P9"/>
      <c r="Q9"/>
    </row>
    <row r="10" spans="1:17" x14ac:dyDescent="0.25">
      <c r="C10" t="s">
        <v>120</v>
      </c>
      <c r="D10" s="33" t="s">
        <v>54</v>
      </c>
      <c r="E10" s="50">
        <v>18</v>
      </c>
      <c r="F10" s="33" t="s">
        <v>262</v>
      </c>
      <c r="G10" s="30"/>
      <c r="H10" s="30"/>
      <c r="I10" s="30"/>
      <c r="J10" s="30"/>
      <c r="K10" s="30"/>
      <c r="L10" s="30"/>
      <c r="M10" s="30"/>
      <c r="N10" s="30"/>
      <c r="O10" s="30"/>
      <c r="P10" s="30"/>
      <c r="Q10" s="30"/>
    </row>
    <row r="11" spans="1:17" x14ac:dyDescent="0.25">
      <c r="C11" t="s">
        <v>121</v>
      </c>
      <c r="D11" s="33" t="s">
        <v>54</v>
      </c>
      <c r="E11" s="50">
        <v>22</v>
      </c>
      <c r="F11" s="33" t="s">
        <v>268</v>
      </c>
      <c r="G11" s="30"/>
      <c r="H11" s="30"/>
      <c r="I11" s="30"/>
      <c r="J11" s="30"/>
      <c r="K11" s="30"/>
      <c r="L11" s="30"/>
      <c r="M11" s="30"/>
      <c r="N11" s="30"/>
      <c r="O11" s="30"/>
      <c r="P11" s="30"/>
      <c r="Q11" s="30"/>
    </row>
    <row r="12" spans="1:17" x14ac:dyDescent="0.25">
      <c r="C12" t="s">
        <v>122</v>
      </c>
      <c r="D12" s="33" t="s">
        <v>54</v>
      </c>
      <c r="E12" s="50">
        <v>27</v>
      </c>
      <c r="F12" s="10" t="s">
        <v>263</v>
      </c>
      <c r="G12" s="30"/>
      <c r="H12" s="30"/>
      <c r="I12" s="30"/>
      <c r="J12" s="30"/>
      <c r="K12" s="30"/>
      <c r="L12" s="30"/>
      <c r="M12" s="30"/>
      <c r="N12" s="30"/>
      <c r="O12" s="30"/>
      <c r="P12" s="30"/>
      <c r="Q12" s="30"/>
    </row>
    <row r="13" spans="1:17" x14ac:dyDescent="0.25">
      <c r="C13" t="s">
        <v>123</v>
      </c>
      <c r="D13" s="33" t="s">
        <v>54</v>
      </c>
      <c r="E13" s="50">
        <v>32</v>
      </c>
      <c r="F13" s="10" t="s">
        <v>264</v>
      </c>
      <c r="G13" s="30"/>
      <c r="H13" s="30"/>
      <c r="I13" s="30"/>
      <c r="J13" s="30"/>
      <c r="K13" s="30"/>
      <c r="L13" s="30"/>
      <c r="M13" s="30"/>
      <c r="N13" s="30"/>
      <c r="O13" s="30"/>
      <c r="P13" s="30"/>
      <c r="Q13" s="30"/>
    </row>
    <row r="14" spans="1:17" x14ac:dyDescent="0.25">
      <c r="C14" t="s">
        <v>124</v>
      </c>
      <c r="D14" s="33" t="s">
        <v>54</v>
      </c>
      <c r="E14" s="50">
        <v>37</v>
      </c>
      <c r="F14" s="10" t="s">
        <v>265</v>
      </c>
      <c r="G14" s="30"/>
      <c r="H14" s="30"/>
      <c r="I14" s="30"/>
      <c r="J14" s="30"/>
      <c r="K14" s="30"/>
      <c r="L14" s="30"/>
      <c r="M14" s="30"/>
      <c r="N14" s="30"/>
      <c r="O14" s="30"/>
      <c r="P14" s="30"/>
      <c r="Q14" s="30"/>
    </row>
    <row r="15" spans="1:17" x14ac:dyDescent="0.25">
      <c r="C15" t="s">
        <v>125</v>
      </c>
      <c r="D15" s="33" t="s">
        <v>54</v>
      </c>
      <c r="E15" s="50">
        <v>42</v>
      </c>
      <c r="F15" s="10" t="s">
        <v>266</v>
      </c>
      <c r="G15" s="30"/>
      <c r="H15" s="30"/>
      <c r="I15" s="30"/>
      <c r="J15" s="30"/>
      <c r="K15" s="30"/>
      <c r="L15" s="30"/>
      <c r="M15" s="30"/>
      <c r="N15" s="30"/>
      <c r="O15" s="30"/>
      <c r="P15" s="30"/>
      <c r="Q15" s="30"/>
    </row>
    <row r="16" spans="1:17" x14ac:dyDescent="0.25">
      <c r="C16" t="s">
        <v>126</v>
      </c>
      <c r="D16" s="33" t="s">
        <v>54</v>
      </c>
      <c r="E16" s="50">
        <v>47</v>
      </c>
      <c r="F16" s="10" t="s">
        <v>267</v>
      </c>
      <c r="G16" s="30"/>
      <c r="H16" s="30"/>
      <c r="I16" s="30"/>
      <c r="J16" s="30"/>
      <c r="K16" s="30"/>
      <c r="L16" s="30"/>
      <c r="M16" s="30"/>
      <c r="N16" s="30"/>
      <c r="O16" s="30"/>
      <c r="P16" s="30"/>
      <c r="Q16" s="30"/>
    </row>
    <row r="17" spans="3:17" x14ac:dyDescent="0.25">
      <c r="C17" t="s">
        <v>127</v>
      </c>
      <c r="D17" s="33" t="s">
        <v>54</v>
      </c>
      <c r="E17" s="50">
        <v>52</v>
      </c>
      <c r="F17" s="10" t="s">
        <v>46</v>
      </c>
      <c r="G17" s="30"/>
      <c r="H17" s="30"/>
      <c r="I17" s="30"/>
      <c r="J17" s="30"/>
      <c r="K17" s="30"/>
      <c r="L17" s="30"/>
      <c r="M17" s="30"/>
      <c r="N17" s="30"/>
      <c r="O17" s="30"/>
      <c r="P17" s="30"/>
      <c r="Q17" s="30"/>
    </row>
    <row r="18" spans="3:17" x14ac:dyDescent="0.25">
      <c r="C18" t="s">
        <v>128</v>
      </c>
      <c r="D18" s="33" t="s">
        <v>54</v>
      </c>
      <c r="E18" s="50">
        <v>57</v>
      </c>
      <c r="F18" s="10" t="s">
        <v>47</v>
      </c>
      <c r="G18" s="30"/>
      <c r="H18" s="30"/>
      <c r="I18" s="30"/>
      <c r="J18" s="30"/>
      <c r="K18" s="30"/>
      <c r="L18" s="30"/>
      <c r="M18" s="30"/>
      <c r="N18" s="30"/>
      <c r="O18" s="30"/>
      <c r="P18" s="30"/>
      <c r="Q18" s="30"/>
    </row>
    <row r="19" spans="3:17" x14ac:dyDescent="0.25">
      <c r="C19" t="s">
        <v>129</v>
      </c>
      <c r="D19" s="33" t="s">
        <v>54</v>
      </c>
      <c r="E19" s="50">
        <v>62</v>
      </c>
      <c r="F19" s="10" t="s">
        <v>48</v>
      </c>
      <c r="G19" s="30"/>
      <c r="H19" s="30"/>
      <c r="I19" s="30"/>
      <c r="J19" s="30"/>
      <c r="K19" s="30"/>
      <c r="L19" s="30"/>
      <c r="M19" s="30"/>
      <c r="N19" s="30"/>
      <c r="O19" s="30"/>
      <c r="P19" s="30"/>
      <c r="Q19" s="30"/>
    </row>
    <row r="20" spans="3:17" x14ac:dyDescent="0.25">
      <c r="C20" t="s">
        <v>130</v>
      </c>
      <c r="D20" s="33" t="s">
        <v>54</v>
      </c>
      <c r="E20" s="50">
        <v>67</v>
      </c>
      <c r="F20" s="33" t="s">
        <v>49</v>
      </c>
      <c r="G20" s="30"/>
      <c r="H20" s="30"/>
      <c r="I20" s="30"/>
      <c r="J20" s="30"/>
      <c r="K20" s="30"/>
      <c r="L20" s="30"/>
      <c r="M20" s="30"/>
      <c r="N20" s="30"/>
      <c r="O20" s="30"/>
      <c r="P20" s="30"/>
      <c r="Q20" s="42"/>
    </row>
    <row r="21" spans="3:17" x14ac:dyDescent="0.25">
      <c r="D21" s="40"/>
      <c r="E21" s="20"/>
      <c r="N21" s="40"/>
    </row>
    <row r="22" spans="3:17" x14ac:dyDescent="0.25">
      <c r="D22" s="40"/>
      <c r="E22" s="20"/>
      <c r="N22" s="40"/>
    </row>
    <row r="23" spans="3:17" x14ac:dyDescent="0.25">
      <c r="D23" s="40"/>
      <c r="E23" s="20"/>
      <c r="N23" s="40"/>
    </row>
    <row r="24" spans="3:17" x14ac:dyDescent="0.25">
      <c r="D24" s="40"/>
      <c r="E24" s="20"/>
      <c r="N24" s="40"/>
    </row>
    <row r="25" spans="3:17" x14ac:dyDescent="0.25">
      <c r="D25" s="40"/>
      <c r="N25" s="40"/>
    </row>
    <row r="26" spans="3:17" x14ac:dyDescent="0.25">
      <c r="D26" s="40"/>
      <c r="I26" s="22"/>
      <c r="N26" s="40"/>
    </row>
    <row r="27" spans="3:17" x14ac:dyDescent="0.25">
      <c r="D27" s="40"/>
      <c r="I27" s="22"/>
      <c r="N27" s="40"/>
    </row>
    <row r="28" spans="3:17" x14ac:dyDescent="0.25">
      <c r="D28" s="40"/>
      <c r="I28" s="23"/>
      <c r="N28" s="40"/>
    </row>
    <row r="29" spans="3:17" x14ac:dyDescent="0.25">
      <c r="D29" s="40"/>
      <c r="I29" s="23"/>
      <c r="N29" s="40"/>
    </row>
    <row r="30" spans="3:17" x14ac:dyDescent="0.25">
      <c r="D30" s="40"/>
      <c r="I30" s="23"/>
      <c r="N30" s="40"/>
    </row>
    <row r="31" spans="3:17" x14ac:dyDescent="0.25">
      <c r="D31" s="40"/>
      <c r="I31" s="23"/>
      <c r="N31" s="40"/>
    </row>
    <row r="32" spans="3:17" x14ac:dyDescent="0.25">
      <c r="D32" s="40"/>
      <c r="I32" s="23"/>
      <c r="N32" s="40"/>
    </row>
    <row r="33" spans="4:14" x14ac:dyDescent="0.25">
      <c r="D33" s="40"/>
      <c r="I33" s="23"/>
      <c r="N33" s="40"/>
    </row>
    <row r="34" spans="4:14" x14ac:dyDescent="0.25">
      <c r="D34" s="40"/>
      <c r="I34" s="23"/>
      <c r="N34" s="40"/>
    </row>
    <row r="35" spans="4:14" x14ac:dyDescent="0.25">
      <c r="D35" s="40"/>
      <c r="I35" s="23"/>
      <c r="N35" s="40"/>
    </row>
    <row r="36" spans="4:14" x14ac:dyDescent="0.25">
      <c r="D36" s="40"/>
      <c r="I36" s="23"/>
      <c r="N36" s="40"/>
    </row>
    <row r="37" spans="4:14" x14ac:dyDescent="0.25">
      <c r="D37" s="40"/>
      <c r="I37" s="23"/>
      <c r="N37" s="40"/>
    </row>
    <row r="38" spans="4:14" x14ac:dyDescent="0.25">
      <c r="I38" s="23"/>
    </row>
    <row r="39" spans="4:14" x14ac:dyDescent="0.25">
      <c r="I39" s="23"/>
    </row>
    <row r="40" spans="4:14" x14ac:dyDescent="0.25">
      <c r="I40" s="23"/>
    </row>
    <row r="41" spans="4:14" x14ac:dyDescent="0.25">
      <c r="I41" s="23"/>
    </row>
    <row r="42" spans="4:14" x14ac:dyDescent="0.25">
      <c r="I42" s="23"/>
    </row>
    <row r="43" spans="4:14" x14ac:dyDescent="0.25">
      <c r="I43" s="23"/>
    </row>
    <row r="44" spans="4:14" x14ac:dyDescent="0.25">
      <c r="I44" s="23"/>
    </row>
    <row r="45" spans="4:14" x14ac:dyDescent="0.25">
      <c r="I45" s="23"/>
    </row>
    <row r="46" spans="4:14" x14ac:dyDescent="0.25">
      <c r="I46" s="23"/>
    </row>
    <row r="47" spans="4:14" x14ac:dyDescent="0.25">
      <c r="I47" s="23"/>
    </row>
    <row r="48" spans="4:14" x14ac:dyDescent="0.25">
      <c r="I48" s="23"/>
    </row>
    <row r="49" spans="9:9" x14ac:dyDescent="0.25">
      <c r="I49" s="23"/>
    </row>
    <row r="50" spans="9:9" x14ac:dyDescent="0.25">
      <c r="I50" s="23"/>
    </row>
    <row r="51" spans="9:9" x14ac:dyDescent="0.25">
      <c r="I51" s="23"/>
    </row>
    <row r="52" spans="9:9" x14ac:dyDescent="0.25">
      <c r="I52" s="23"/>
    </row>
    <row r="53" spans="9:9" x14ac:dyDescent="0.25">
      <c r="I53" s="23"/>
    </row>
    <row r="54" spans="9:9" x14ac:dyDescent="0.25">
      <c r="I54" s="23"/>
    </row>
    <row r="55" spans="9:9" x14ac:dyDescent="0.25">
      <c r="I55" s="23"/>
    </row>
    <row r="56" spans="9:9" x14ac:dyDescent="0.25">
      <c r="I56" s="23"/>
    </row>
    <row r="57" spans="9:9" x14ac:dyDescent="0.25">
      <c r="I57" s="23"/>
    </row>
    <row r="58" spans="9:9" x14ac:dyDescent="0.25">
      <c r="I58" s="23"/>
    </row>
    <row r="59" spans="9:9" x14ac:dyDescent="0.25">
      <c r="I59" s="23"/>
    </row>
    <row r="60" spans="9:9" x14ac:dyDescent="0.25">
      <c r="I60" s="23"/>
    </row>
    <row r="61" spans="9:9" x14ac:dyDescent="0.25">
      <c r="I61" s="23"/>
    </row>
    <row r="62" spans="9:9" x14ac:dyDescent="0.25">
      <c r="I62" s="23"/>
    </row>
    <row r="63" spans="9:9" x14ac:dyDescent="0.25">
      <c r="I63" s="23"/>
    </row>
    <row r="64" spans="9:9" x14ac:dyDescent="0.25">
      <c r="I64" s="23"/>
    </row>
    <row r="65" spans="9:9" x14ac:dyDescent="0.25">
      <c r="I65" s="23"/>
    </row>
    <row r="66" spans="9:9" x14ac:dyDescent="0.25">
      <c r="I66" s="23"/>
    </row>
    <row r="67" spans="9:9" x14ac:dyDescent="0.25">
      <c r="I67" s="23"/>
    </row>
    <row r="68" spans="9:9" x14ac:dyDescent="0.25">
      <c r="I68" s="23"/>
    </row>
  </sheetData>
  <hyperlinks>
    <hyperlink ref="A1" location="TOC!A1" display="TOC" xr:uid="{00000000-0004-0000-0E00-00000000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
  <sheetViews>
    <sheetView topLeftCell="A13" workbookViewId="0"/>
  </sheetViews>
  <sheetFormatPr defaultRowHeight="15" x14ac:dyDescent="0.25"/>
  <sheetData>
    <row r="1" spans="1:1" x14ac:dyDescent="0.25">
      <c r="A1" s="1" t="s">
        <v>0</v>
      </c>
    </row>
  </sheetData>
  <hyperlinks>
    <hyperlink ref="A1" location="TOC!A1" display="TOC" xr:uid="{00000000-0004-0000-0F00-000000000000}"/>
  </hyperlink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4" tint="0.59999389629810485"/>
  </sheetPr>
  <dimension ref="A1:E61"/>
  <sheetViews>
    <sheetView workbookViewId="0">
      <selection activeCell="L23" sqref="L23"/>
    </sheetView>
  </sheetViews>
  <sheetFormatPr defaultRowHeight="15" x14ac:dyDescent="0.25"/>
  <cols>
    <col min="1" max="1" width="11.42578125" style="13" customWidth="1"/>
    <col min="2" max="16384" width="9.140625" style="13"/>
  </cols>
  <sheetData>
    <row r="1" spans="1:5" x14ac:dyDescent="0.25">
      <c r="A1" s="9" t="s">
        <v>0</v>
      </c>
    </row>
    <row r="2" spans="1:5" x14ac:dyDescent="0.25">
      <c r="A2" s="14" t="s">
        <v>35</v>
      </c>
      <c r="B2" s="15" t="s">
        <v>52</v>
      </c>
      <c r="C2" s="14"/>
    </row>
    <row r="3" spans="1:5" x14ac:dyDescent="0.25">
      <c r="A3" s="14" t="s">
        <v>37</v>
      </c>
      <c r="B3" s="15" t="s">
        <v>53</v>
      </c>
      <c r="C3" s="14"/>
    </row>
    <row r="4" spans="1:5" x14ac:dyDescent="0.25">
      <c r="A4" s="15" t="s">
        <v>311</v>
      </c>
    </row>
    <row r="5" spans="1:5" x14ac:dyDescent="0.25">
      <c r="E5" s="16"/>
    </row>
    <row r="6" spans="1:5" x14ac:dyDescent="0.25">
      <c r="C6" s="47" t="s">
        <v>312</v>
      </c>
      <c r="D6" s="47" t="s">
        <v>286</v>
      </c>
    </row>
    <row r="7" spans="1:5" x14ac:dyDescent="0.25">
      <c r="C7" s="18">
        <v>20</v>
      </c>
      <c r="D7" s="17"/>
    </row>
    <row r="8" spans="1:5" x14ac:dyDescent="0.25">
      <c r="C8" s="18">
        <v>21</v>
      </c>
      <c r="D8" s="17"/>
    </row>
    <row r="9" spans="1:5" x14ac:dyDescent="0.25">
      <c r="C9" s="18">
        <v>22</v>
      </c>
      <c r="D9" s="17"/>
    </row>
    <row r="10" spans="1:5" x14ac:dyDescent="0.25">
      <c r="C10" s="18">
        <v>23</v>
      </c>
      <c r="D10" s="17"/>
    </row>
    <row r="11" spans="1:5" x14ac:dyDescent="0.25">
      <c r="C11" s="18">
        <v>24</v>
      </c>
      <c r="D11" s="17"/>
    </row>
    <row r="12" spans="1:5" x14ac:dyDescent="0.25">
      <c r="C12" s="18">
        <v>25</v>
      </c>
      <c r="D12" s="17"/>
    </row>
    <row r="13" spans="1:5" x14ac:dyDescent="0.25">
      <c r="C13" s="18">
        <v>26</v>
      </c>
      <c r="D13" s="17"/>
    </row>
    <row r="14" spans="1:5" x14ac:dyDescent="0.25">
      <c r="C14" s="18">
        <v>27</v>
      </c>
      <c r="D14" s="17"/>
    </row>
    <row r="15" spans="1:5" x14ac:dyDescent="0.25">
      <c r="C15" s="18">
        <v>28</v>
      </c>
      <c r="D15" s="17"/>
    </row>
    <row r="16" spans="1:5" x14ac:dyDescent="0.25">
      <c r="C16" s="18">
        <v>29</v>
      </c>
      <c r="D16" s="17"/>
    </row>
    <row r="17" spans="3:4" x14ac:dyDescent="0.25">
      <c r="C17" s="18">
        <v>30</v>
      </c>
      <c r="D17" s="17"/>
    </row>
    <row r="18" spans="3:4" x14ac:dyDescent="0.25">
      <c r="C18" s="18">
        <v>31</v>
      </c>
      <c r="D18" s="17"/>
    </row>
    <row r="19" spans="3:4" x14ac:dyDescent="0.25">
      <c r="C19" s="18">
        <v>32</v>
      </c>
    </row>
    <row r="20" spans="3:4" x14ac:dyDescent="0.25">
      <c r="C20" s="18">
        <v>33</v>
      </c>
    </row>
    <row r="21" spans="3:4" x14ac:dyDescent="0.25">
      <c r="C21" s="18">
        <v>34</v>
      </c>
    </row>
    <row r="22" spans="3:4" x14ac:dyDescent="0.25">
      <c r="C22" s="18">
        <v>35</v>
      </c>
    </row>
    <row r="23" spans="3:4" x14ac:dyDescent="0.25">
      <c r="C23" s="18">
        <v>36</v>
      </c>
    </row>
    <row r="24" spans="3:4" x14ac:dyDescent="0.25">
      <c r="C24" s="18">
        <v>37</v>
      </c>
    </row>
    <row r="25" spans="3:4" x14ac:dyDescent="0.25">
      <c r="C25" s="18">
        <v>38</v>
      </c>
    </row>
    <row r="26" spans="3:4" x14ac:dyDescent="0.25">
      <c r="C26" s="18">
        <v>39</v>
      </c>
    </row>
    <row r="27" spans="3:4" x14ac:dyDescent="0.25">
      <c r="C27" s="18">
        <v>40</v>
      </c>
    </row>
    <row r="28" spans="3:4" x14ac:dyDescent="0.25">
      <c r="C28" s="18">
        <v>41</v>
      </c>
    </row>
    <row r="29" spans="3:4" x14ac:dyDescent="0.25">
      <c r="C29" s="18">
        <v>42</v>
      </c>
    </row>
    <row r="30" spans="3:4" x14ac:dyDescent="0.25">
      <c r="C30" s="18">
        <v>43</v>
      </c>
    </row>
    <row r="31" spans="3:4" x14ac:dyDescent="0.25">
      <c r="C31" s="18">
        <v>44</v>
      </c>
    </row>
    <row r="32" spans="3:4" x14ac:dyDescent="0.25">
      <c r="C32" s="18">
        <v>45</v>
      </c>
    </row>
    <row r="33" spans="3:3" x14ac:dyDescent="0.25">
      <c r="C33" s="18">
        <v>46</v>
      </c>
    </row>
    <row r="34" spans="3:3" x14ac:dyDescent="0.25">
      <c r="C34" s="18">
        <v>47</v>
      </c>
    </row>
    <row r="35" spans="3:3" x14ac:dyDescent="0.25">
      <c r="C35" s="18">
        <v>48</v>
      </c>
    </row>
    <row r="36" spans="3:3" x14ac:dyDescent="0.25">
      <c r="C36" s="18">
        <v>49</v>
      </c>
    </row>
    <row r="37" spans="3:3" x14ac:dyDescent="0.25">
      <c r="C37" s="18">
        <v>50</v>
      </c>
    </row>
    <row r="38" spans="3:3" x14ac:dyDescent="0.25">
      <c r="C38" s="18">
        <v>51</v>
      </c>
    </row>
    <row r="39" spans="3:3" x14ac:dyDescent="0.25">
      <c r="C39" s="18">
        <v>52</v>
      </c>
    </row>
    <row r="40" spans="3:3" x14ac:dyDescent="0.25">
      <c r="C40" s="18">
        <v>53</v>
      </c>
    </row>
    <row r="41" spans="3:3" x14ac:dyDescent="0.25">
      <c r="C41" s="18">
        <v>54</v>
      </c>
    </row>
    <row r="42" spans="3:3" x14ac:dyDescent="0.25">
      <c r="C42" s="18">
        <v>55</v>
      </c>
    </row>
    <row r="43" spans="3:3" x14ac:dyDescent="0.25">
      <c r="C43" s="18">
        <v>56</v>
      </c>
    </row>
    <row r="44" spans="3:3" x14ac:dyDescent="0.25">
      <c r="C44" s="18">
        <v>57</v>
      </c>
    </row>
    <row r="45" spans="3:3" x14ac:dyDescent="0.25">
      <c r="C45" s="18">
        <v>58</v>
      </c>
    </row>
    <row r="46" spans="3:3" x14ac:dyDescent="0.25">
      <c r="C46" s="18">
        <v>59</v>
      </c>
    </row>
    <row r="47" spans="3:3" x14ac:dyDescent="0.25">
      <c r="C47" s="18">
        <v>60</v>
      </c>
    </row>
    <row r="48" spans="3:3" x14ac:dyDescent="0.25">
      <c r="C48" s="18">
        <v>61</v>
      </c>
    </row>
    <row r="49" spans="3:3" x14ac:dyDescent="0.25">
      <c r="C49" s="18">
        <v>62</v>
      </c>
    </row>
    <row r="50" spans="3:3" x14ac:dyDescent="0.25">
      <c r="C50" s="18">
        <v>63</v>
      </c>
    </row>
    <row r="51" spans="3:3" x14ac:dyDescent="0.25">
      <c r="C51" s="18">
        <v>64</v>
      </c>
    </row>
    <row r="52" spans="3:3" x14ac:dyDescent="0.25">
      <c r="C52" s="18">
        <v>65</v>
      </c>
    </row>
    <row r="53" spans="3:3" x14ac:dyDescent="0.25">
      <c r="C53" s="18">
        <v>66</v>
      </c>
    </row>
    <row r="54" spans="3:3" x14ac:dyDescent="0.25">
      <c r="C54" s="18">
        <v>67</v>
      </c>
    </row>
    <row r="55" spans="3:3" x14ac:dyDescent="0.25">
      <c r="C55" s="18">
        <v>68</v>
      </c>
    </row>
    <row r="56" spans="3:3" x14ac:dyDescent="0.25">
      <c r="C56" s="18">
        <v>69</v>
      </c>
    </row>
    <row r="57" spans="3:3" x14ac:dyDescent="0.25">
      <c r="C57" s="18">
        <v>70</v>
      </c>
    </row>
    <row r="58" spans="3:3" x14ac:dyDescent="0.25">
      <c r="C58" s="18">
        <v>71</v>
      </c>
    </row>
    <row r="59" spans="3:3" x14ac:dyDescent="0.25">
      <c r="C59" s="18">
        <v>72</v>
      </c>
    </row>
    <row r="60" spans="3:3" x14ac:dyDescent="0.25">
      <c r="C60" s="18">
        <v>73</v>
      </c>
    </row>
    <row r="61" spans="3:3" x14ac:dyDescent="0.25">
      <c r="C61" s="18">
        <v>74</v>
      </c>
    </row>
  </sheetData>
  <hyperlinks>
    <hyperlink ref="A1" location="TOC!A1" display="TOC" xr:uid="{00000000-0004-0000-1000-000000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4" tint="0.59999389629810485"/>
  </sheetPr>
  <dimension ref="A1:E61"/>
  <sheetViews>
    <sheetView topLeftCell="B1" workbookViewId="0">
      <selection activeCell="A4" sqref="A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5" x14ac:dyDescent="0.25">
      <c r="A1" s="9" t="s">
        <v>0</v>
      </c>
    </row>
    <row r="2" spans="1:5" x14ac:dyDescent="0.25">
      <c r="A2" s="14" t="s">
        <v>35</v>
      </c>
      <c r="B2" s="15" t="s">
        <v>58</v>
      </c>
      <c r="C2" s="14"/>
    </row>
    <row r="3" spans="1:5" x14ac:dyDescent="0.25">
      <c r="A3" s="14" t="s">
        <v>37</v>
      </c>
      <c r="B3" s="15" t="s">
        <v>53</v>
      </c>
      <c r="C3" s="14"/>
    </row>
    <row r="4" spans="1:5" x14ac:dyDescent="0.25">
      <c r="A4" s="15" t="s">
        <v>315</v>
      </c>
    </row>
    <row r="5" spans="1:5" x14ac:dyDescent="0.25">
      <c r="E5" s="16"/>
    </row>
    <row r="6" spans="1:5" x14ac:dyDescent="0.25">
      <c r="C6" s="7" t="s">
        <v>310</v>
      </c>
      <c r="D6" s="7" t="s">
        <v>313</v>
      </c>
    </row>
    <row r="7" spans="1:5" x14ac:dyDescent="0.25">
      <c r="C7">
        <v>0</v>
      </c>
      <c r="D7" s="49"/>
    </row>
    <row r="8" spans="1:5" x14ac:dyDescent="0.25">
      <c r="C8">
        <v>1</v>
      </c>
      <c r="D8" s="49"/>
    </row>
    <row r="9" spans="1:5" x14ac:dyDescent="0.25">
      <c r="C9">
        <v>2</v>
      </c>
      <c r="D9" s="49"/>
    </row>
    <row r="10" spans="1:5" x14ac:dyDescent="0.25">
      <c r="C10">
        <v>3</v>
      </c>
      <c r="D10" s="49"/>
    </row>
    <row r="11" spans="1:5" x14ac:dyDescent="0.25">
      <c r="C11">
        <v>4</v>
      </c>
      <c r="D11" s="49"/>
    </row>
    <row r="12" spans="1:5" x14ac:dyDescent="0.25">
      <c r="C12">
        <v>5</v>
      </c>
      <c r="D12" s="49"/>
    </row>
    <row r="13" spans="1:5" x14ac:dyDescent="0.25">
      <c r="C13">
        <v>6</v>
      </c>
      <c r="D13" s="49"/>
    </row>
    <row r="14" spans="1:5" x14ac:dyDescent="0.25">
      <c r="C14">
        <v>7</v>
      </c>
      <c r="D14" s="49"/>
    </row>
    <row r="15" spans="1:5" x14ac:dyDescent="0.25">
      <c r="C15">
        <v>8</v>
      </c>
      <c r="D15" s="49"/>
    </row>
    <row r="16" spans="1:5" x14ac:dyDescent="0.25">
      <c r="C16">
        <v>9</v>
      </c>
      <c r="D16" s="49"/>
    </row>
    <row r="17" spans="3:4" x14ac:dyDescent="0.25">
      <c r="C17" s="18"/>
      <c r="D17" s="17"/>
    </row>
    <row r="18" spans="3:4" x14ac:dyDescent="0.25">
      <c r="C18" s="18"/>
      <c r="D18" s="17"/>
    </row>
    <row r="19" spans="3:4" x14ac:dyDescent="0.25">
      <c r="C19" s="18"/>
    </row>
    <row r="20" spans="3:4" x14ac:dyDescent="0.25">
      <c r="C20" s="18"/>
    </row>
    <row r="21" spans="3:4" x14ac:dyDescent="0.25">
      <c r="C21" s="18"/>
    </row>
    <row r="22" spans="3:4" x14ac:dyDescent="0.25">
      <c r="C22" s="18"/>
    </row>
    <row r="23" spans="3:4" x14ac:dyDescent="0.25">
      <c r="C23" s="18"/>
    </row>
    <row r="24" spans="3:4" x14ac:dyDescent="0.25">
      <c r="C24" s="18"/>
    </row>
    <row r="25" spans="3:4" x14ac:dyDescent="0.25">
      <c r="C25" s="18"/>
    </row>
    <row r="26" spans="3:4" x14ac:dyDescent="0.25">
      <c r="C26" s="18"/>
    </row>
    <row r="27" spans="3:4" x14ac:dyDescent="0.25">
      <c r="C27" s="18"/>
    </row>
    <row r="28" spans="3:4" x14ac:dyDescent="0.25">
      <c r="C28" s="18"/>
    </row>
    <row r="29" spans="3:4" x14ac:dyDescent="0.25">
      <c r="C29" s="18"/>
    </row>
    <row r="30" spans="3:4" x14ac:dyDescent="0.25">
      <c r="C30" s="18"/>
    </row>
    <row r="31" spans="3:4" x14ac:dyDescent="0.25">
      <c r="C31" s="18"/>
    </row>
    <row r="32" spans="3:4"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row r="58" spans="3:3" x14ac:dyDescent="0.25">
      <c r="C58" s="18"/>
    </row>
    <row r="59" spans="3:3" x14ac:dyDescent="0.25">
      <c r="C59" s="18"/>
    </row>
    <row r="60" spans="3:3" x14ac:dyDescent="0.25">
      <c r="C60" s="18"/>
    </row>
    <row r="61" spans="3:3" x14ac:dyDescent="0.25">
      <c r="C61" s="18"/>
    </row>
  </sheetData>
  <hyperlinks>
    <hyperlink ref="A1" location="TOC!A1" display="TOC" xr:uid="{00000000-0004-0000-1100-000000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4" tint="0.59999389629810485"/>
  </sheetPr>
  <dimension ref="A1:Q57"/>
  <sheetViews>
    <sheetView workbookViewId="0">
      <selection activeCell="B4" sqref="B4"/>
    </sheetView>
  </sheetViews>
  <sheetFormatPr defaultRowHeight="15" x14ac:dyDescent="0.25"/>
  <cols>
    <col min="1" max="1" width="11.42578125" style="13" customWidth="1"/>
    <col min="2" max="3" width="9.140625" style="13"/>
    <col min="4" max="4" width="16.28515625" style="13" customWidth="1"/>
    <col min="5" max="16384" width="9.140625" style="13"/>
  </cols>
  <sheetData>
    <row r="1" spans="1:17" x14ac:dyDescent="0.25">
      <c r="A1" s="9" t="s">
        <v>0</v>
      </c>
    </row>
    <row r="2" spans="1:17" x14ac:dyDescent="0.25">
      <c r="A2" s="14" t="s">
        <v>35</v>
      </c>
      <c r="B2" s="15" t="s">
        <v>437</v>
      </c>
      <c r="C2" t="s">
        <v>322</v>
      </c>
    </row>
    <row r="3" spans="1:17" x14ac:dyDescent="0.25">
      <c r="A3" s="14" t="s">
        <v>37</v>
      </c>
      <c r="B3" s="15" t="s">
        <v>438</v>
      </c>
      <c r="C3" t="s">
        <v>281</v>
      </c>
    </row>
    <row r="4" spans="1:17" x14ac:dyDescent="0.25">
      <c r="A4" s="15" t="s">
        <v>314</v>
      </c>
    </row>
    <row r="5" spans="1:17" x14ac:dyDescent="0.25">
      <c r="E5" s="16"/>
      <c r="G5" s="22" t="s">
        <v>320</v>
      </c>
    </row>
    <row r="6" spans="1:17" x14ac:dyDescent="0.25">
      <c r="C6"/>
      <c r="D6" s="10"/>
      <c r="E6" s="10"/>
      <c r="F6" s="33" t="s">
        <v>249</v>
      </c>
      <c r="G6" s="10">
        <v>0</v>
      </c>
      <c r="H6" s="10">
        <v>1</v>
      </c>
      <c r="I6" s="10">
        <v>2</v>
      </c>
      <c r="J6" s="10">
        <v>3</v>
      </c>
      <c r="K6" s="10">
        <v>4</v>
      </c>
      <c r="L6" s="10">
        <v>5</v>
      </c>
      <c r="M6" s="10">
        <v>6</v>
      </c>
      <c r="N6" s="10">
        <v>7</v>
      </c>
      <c r="O6" s="10">
        <v>8</v>
      </c>
      <c r="P6" s="10">
        <v>9</v>
      </c>
      <c r="Q6" s="33" t="s">
        <v>392</v>
      </c>
    </row>
    <row r="7" spans="1:17" x14ac:dyDescent="0.25">
      <c r="C7" s="10"/>
      <c r="D7" s="41" t="s">
        <v>38</v>
      </c>
      <c r="E7" s="33" t="s">
        <v>39</v>
      </c>
      <c r="F7" s="33" t="s">
        <v>40</v>
      </c>
      <c r="G7" s="10">
        <v>0</v>
      </c>
      <c r="H7" s="10">
        <v>1</v>
      </c>
      <c r="I7" s="10">
        <v>2</v>
      </c>
      <c r="J7" s="10">
        <v>3</v>
      </c>
      <c r="K7" s="10">
        <v>4</v>
      </c>
      <c r="L7" s="10">
        <v>5</v>
      </c>
      <c r="M7" s="10">
        <v>6</v>
      </c>
      <c r="N7" s="10">
        <v>7</v>
      </c>
      <c r="O7" s="10">
        <v>8</v>
      </c>
      <c r="P7" s="10">
        <v>9</v>
      </c>
      <c r="Q7" s="10">
        <v>10</v>
      </c>
    </row>
    <row r="8" spans="1:17" x14ac:dyDescent="0.25">
      <c r="C8" t="s">
        <v>109</v>
      </c>
      <c r="D8" s="33" t="s">
        <v>41</v>
      </c>
      <c r="E8" s="10"/>
      <c r="F8" s="10"/>
      <c r="G8" s="10">
        <v>0</v>
      </c>
      <c r="H8" s="10">
        <v>1</v>
      </c>
      <c r="I8" s="10">
        <v>2</v>
      </c>
      <c r="J8" s="10">
        <v>3</v>
      </c>
      <c r="K8" s="10">
        <v>4</v>
      </c>
      <c r="L8" s="10">
        <v>5</v>
      </c>
      <c r="M8" s="10">
        <v>6</v>
      </c>
      <c r="N8" s="10">
        <v>7</v>
      </c>
      <c r="O8" s="10">
        <v>8</v>
      </c>
      <c r="P8" s="10">
        <v>9</v>
      </c>
      <c r="Q8" s="85" t="s">
        <v>413</v>
      </c>
    </row>
    <row r="9" spans="1:17" x14ac:dyDescent="0.25">
      <c r="C9">
        <v>25</v>
      </c>
      <c r="D9" s="33" t="s">
        <v>317</v>
      </c>
      <c r="E9">
        <v>25</v>
      </c>
      <c r="F9" s="33" t="s">
        <v>263</v>
      </c>
      <c r="G9" s="23">
        <v>6.8199999999999997E-2</v>
      </c>
      <c r="H9" s="23">
        <v>4.3976000000000001E-2</v>
      </c>
      <c r="I9" s="23">
        <v>2.6184000000000002E-2</v>
      </c>
      <c r="J9" s="23">
        <v>3.0544000000000002E-2</v>
      </c>
      <c r="K9" s="23">
        <v>2.6472000000000002E-2</v>
      </c>
      <c r="L9" s="23">
        <v>1.6896000000000001E-2</v>
      </c>
      <c r="M9" s="23">
        <v>1.5896E-2</v>
      </c>
      <c r="N9" s="23">
        <v>1.536E-2</v>
      </c>
      <c r="O9" s="23">
        <v>1.3823999999999999E-2</v>
      </c>
      <c r="P9" s="23">
        <v>1.3823999999999999E-2</v>
      </c>
      <c r="Q9" s="23">
        <v>1.1752E-2</v>
      </c>
    </row>
    <row r="10" spans="1:17" x14ac:dyDescent="0.25">
      <c r="C10">
        <v>30</v>
      </c>
      <c r="D10" s="33" t="s">
        <v>317</v>
      </c>
      <c r="E10">
        <v>30</v>
      </c>
      <c r="F10" s="33" t="s">
        <v>264</v>
      </c>
      <c r="G10" s="23">
        <v>7.3375999999999997E-2</v>
      </c>
      <c r="H10" s="23">
        <v>3.8512000000000005E-2</v>
      </c>
      <c r="I10" s="23">
        <v>3.1935999999999999E-2</v>
      </c>
      <c r="J10" s="23">
        <v>2.6648000000000002E-2</v>
      </c>
      <c r="K10" s="23">
        <v>2.4576000000000001E-2</v>
      </c>
      <c r="L10" s="23">
        <v>2.2112E-2</v>
      </c>
      <c r="M10" s="23">
        <v>2.1112000000000002E-2</v>
      </c>
      <c r="N10" s="23">
        <v>1.8504E-2</v>
      </c>
      <c r="O10" s="23">
        <v>1.6432000000000002E-2</v>
      </c>
      <c r="P10" s="23">
        <v>1.4288E-2</v>
      </c>
      <c r="Q10" s="23">
        <v>1.2215999999999999E-2</v>
      </c>
    </row>
    <row r="11" spans="1:17" x14ac:dyDescent="0.25">
      <c r="C11">
        <v>35</v>
      </c>
      <c r="D11" s="33" t="s">
        <v>317</v>
      </c>
      <c r="E11">
        <v>35</v>
      </c>
      <c r="F11" s="33" t="s">
        <v>265</v>
      </c>
      <c r="G11" s="23">
        <v>8.9167999999999997E-2</v>
      </c>
      <c r="H11" s="23">
        <v>4.4184000000000001E-2</v>
      </c>
      <c r="I11" s="23">
        <v>2.6896E-2</v>
      </c>
      <c r="J11" s="23">
        <v>2.9648000000000001E-2</v>
      </c>
      <c r="K11" s="23">
        <v>2.7576000000000003E-2</v>
      </c>
      <c r="L11" s="23">
        <v>2.4720000000000006E-2</v>
      </c>
      <c r="M11" s="23">
        <v>2.3184E-2</v>
      </c>
      <c r="N11" s="23">
        <v>2.2416000000000002E-2</v>
      </c>
      <c r="O11" s="23">
        <v>1.8504000000000003E-2</v>
      </c>
      <c r="P11" s="23">
        <v>1.3288000000000001E-2</v>
      </c>
      <c r="Q11" s="23">
        <v>1.068E-2</v>
      </c>
    </row>
    <row r="12" spans="1:17" x14ac:dyDescent="0.25">
      <c r="C12">
        <v>40</v>
      </c>
      <c r="D12" s="33" t="s">
        <v>317</v>
      </c>
      <c r="E12">
        <v>40</v>
      </c>
      <c r="F12" s="33" t="s">
        <v>266</v>
      </c>
      <c r="G12" s="23">
        <v>9.5920000000000005E-2</v>
      </c>
      <c r="H12" s="23">
        <v>4.8863999999999998E-2</v>
      </c>
      <c r="I12" s="23">
        <v>3.4863999999999999E-2</v>
      </c>
      <c r="J12" s="23">
        <v>3.3863999999999998E-2</v>
      </c>
      <c r="K12" s="23">
        <v>3.1256000000000006E-2</v>
      </c>
      <c r="L12" s="23">
        <v>2.7864E-2</v>
      </c>
      <c r="M12" s="23">
        <v>2.4184000000000004E-2</v>
      </c>
      <c r="N12" s="23">
        <v>2.3184E-2</v>
      </c>
      <c r="O12" s="23">
        <v>1.5216E-2</v>
      </c>
      <c r="P12" s="23">
        <v>1.268E-2</v>
      </c>
      <c r="Q12" s="23">
        <v>7.6080000000000002E-3</v>
      </c>
    </row>
    <row r="13" spans="1:17" x14ac:dyDescent="0.25">
      <c r="C13">
        <v>45</v>
      </c>
      <c r="D13" s="33" t="s">
        <v>317</v>
      </c>
      <c r="E13">
        <v>45</v>
      </c>
      <c r="F13" s="33" t="s">
        <v>267</v>
      </c>
      <c r="G13" s="23">
        <v>0.107104</v>
      </c>
      <c r="H13" s="23">
        <v>5.1400000000000001E-2</v>
      </c>
      <c r="I13" s="23">
        <v>4.5224E-2</v>
      </c>
      <c r="J13" s="23">
        <v>4.3687999999999998E-2</v>
      </c>
      <c r="K13" s="23">
        <v>3.9472E-2</v>
      </c>
      <c r="L13" s="23">
        <v>3.1863999999999996E-2</v>
      </c>
      <c r="M13" s="23">
        <v>2.6184000000000002E-2</v>
      </c>
      <c r="N13" s="23">
        <v>2.5256000000000001E-2</v>
      </c>
      <c r="O13" s="23">
        <v>1.7288000000000001E-2</v>
      </c>
      <c r="P13" s="23">
        <v>1.1535999999999999E-2</v>
      </c>
      <c r="Q13" s="23">
        <v>6.6080000000000002E-3</v>
      </c>
    </row>
    <row r="14" spans="1:17" x14ac:dyDescent="0.25">
      <c r="C14">
        <v>50</v>
      </c>
      <c r="D14" s="33" t="s">
        <v>317</v>
      </c>
      <c r="E14">
        <v>50</v>
      </c>
      <c r="F14" s="33" t="s">
        <v>46</v>
      </c>
      <c r="G14" s="23">
        <v>0.12478399999999999</v>
      </c>
      <c r="H14" s="23">
        <v>6.4904000000000003E-2</v>
      </c>
      <c r="I14" s="23">
        <v>6.1976000000000003E-2</v>
      </c>
      <c r="J14" s="23">
        <v>5.7831999999999995E-2</v>
      </c>
      <c r="K14" s="23">
        <v>5.108E-2</v>
      </c>
      <c r="L14" s="23">
        <v>4.0936E-2</v>
      </c>
      <c r="M14" s="23">
        <v>3.3112000000000003E-2</v>
      </c>
      <c r="N14" s="23">
        <v>3.1647999999999996E-2</v>
      </c>
      <c r="O14" s="23">
        <v>3.0648000000000002E-2</v>
      </c>
      <c r="P14" s="23">
        <v>2.3576E-2</v>
      </c>
      <c r="Q14" s="23">
        <v>1.1287999999999999E-2</v>
      </c>
    </row>
    <row r="15" spans="1:17" x14ac:dyDescent="0.25">
      <c r="C15">
        <v>55</v>
      </c>
      <c r="D15" s="33" t="s">
        <v>317</v>
      </c>
      <c r="E15">
        <v>55</v>
      </c>
      <c r="F15" s="33" t="s">
        <v>47</v>
      </c>
      <c r="G15" s="23">
        <v>0.13550400000000001</v>
      </c>
      <c r="H15" s="23">
        <v>8.7520000000000001E-2</v>
      </c>
      <c r="I15" s="23">
        <v>7.6800000000000007E-2</v>
      </c>
      <c r="J15" s="23">
        <v>7.3584000000000011E-2</v>
      </c>
      <c r="K15" s="23">
        <v>6.1440000000000002E-2</v>
      </c>
      <c r="L15" s="23">
        <v>5.108E-2</v>
      </c>
      <c r="M15" s="23">
        <v>3.9008000000000001E-2</v>
      </c>
      <c r="N15" s="23">
        <v>3.7543999999999994E-2</v>
      </c>
      <c r="O15" s="23">
        <v>3.5544000000000006E-2</v>
      </c>
      <c r="P15" s="23">
        <v>3.1079999999999997E-2</v>
      </c>
      <c r="Q15" s="23">
        <v>1.4216000000000001E-2</v>
      </c>
    </row>
    <row r="16" spans="1:17" x14ac:dyDescent="0.25">
      <c r="C16">
        <v>60</v>
      </c>
      <c r="D16" s="33" t="s">
        <v>317</v>
      </c>
      <c r="E16">
        <v>60</v>
      </c>
      <c r="F16" s="33" t="s">
        <v>48</v>
      </c>
      <c r="G16" s="23">
        <v>0.13550400000000001</v>
      </c>
      <c r="H16" s="23">
        <v>8.7520000000000001E-2</v>
      </c>
      <c r="I16" s="23">
        <v>7.6800000000000007E-2</v>
      </c>
      <c r="J16" s="23">
        <v>7.3584000000000011E-2</v>
      </c>
      <c r="K16" s="23">
        <v>6.1440000000000002E-2</v>
      </c>
      <c r="L16" s="23">
        <v>5.108E-2</v>
      </c>
      <c r="M16" s="23">
        <v>3.9008000000000001E-2</v>
      </c>
      <c r="N16" s="23">
        <v>3.7543999999999994E-2</v>
      </c>
      <c r="O16" s="23">
        <v>3.5544000000000006E-2</v>
      </c>
      <c r="P16" s="23">
        <v>3.1079999999999997E-2</v>
      </c>
      <c r="Q16" s="23">
        <v>1.4216000000000001E-2</v>
      </c>
    </row>
    <row r="17" spans="3:17" x14ac:dyDescent="0.25">
      <c r="C17" s="18"/>
    </row>
    <row r="18" spans="3:17" x14ac:dyDescent="0.25">
      <c r="C18" s="18"/>
    </row>
    <row r="19" spans="3:17" x14ac:dyDescent="0.25">
      <c r="C19" s="18"/>
    </row>
    <row r="20" spans="3:17" x14ac:dyDescent="0.25">
      <c r="C20" s="18"/>
      <c r="G20" s="22" t="s">
        <v>404</v>
      </c>
    </row>
    <row r="21" spans="3:17" x14ac:dyDescent="0.25">
      <c r="C21" s="18"/>
      <c r="G21" s="13" t="s">
        <v>393</v>
      </c>
    </row>
    <row r="22" spans="3:17" x14ac:dyDescent="0.25">
      <c r="C22" s="18"/>
      <c r="G22" s="13">
        <v>0</v>
      </c>
      <c r="H22" s="13">
        <v>1</v>
      </c>
      <c r="I22" s="13">
        <v>2</v>
      </c>
      <c r="J22" s="13">
        <v>3</v>
      </c>
      <c r="K22" s="13">
        <v>4</v>
      </c>
      <c r="L22" s="13">
        <v>5</v>
      </c>
      <c r="M22" s="13">
        <v>6</v>
      </c>
      <c r="N22" s="13">
        <v>7</v>
      </c>
      <c r="O22" s="13">
        <v>8</v>
      </c>
      <c r="P22" s="13">
        <v>9</v>
      </c>
      <c r="Q22" s="13" t="s">
        <v>392</v>
      </c>
    </row>
    <row r="23" spans="3:17" x14ac:dyDescent="0.25">
      <c r="C23" s="18"/>
      <c r="D23" s="33" t="s">
        <v>317</v>
      </c>
      <c r="E23" s="13">
        <v>25</v>
      </c>
      <c r="G23" s="23">
        <v>6.8199999999999997E-2</v>
      </c>
      <c r="H23" s="23">
        <v>4.3976000000000001E-2</v>
      </c>
      <c r="I23" s="23">
        <v>2.6184000000000002E-2</v>
      </c>
      <c r="J23" s="23">
        <v>3.0544000000000002E-2</v>
      </c>
      <c r="K23" s="23">
        <v>2.6472000000000002E-2</v>
      </c>
      <c r="L23" s="23">
        <v>1.6896000000000001E-2</v>
      </c>
      <c r="M23" s="23">
        <v>1.5896E-2</v>
      </c>
      <c r="N23" s="23">
        <v>1.536E-2</v>
      </c>
      <c r="O23" s="23">
        <v>1.3823999999999999E-2</v>
      </c>
      <c r="P23" s="23">
        <v>1.3823999999999999E-2</v>
      </c>
      <c r="Q23" s="23">
        <v>1.1752E-2</v>
      </c>
    </row>
    <row r="24" spans="3:17" x14ac:dyDescent="0.25">
      <c r="C24" s="18"/>
      <c r="D24" s="33" t="s">
        <v>317</v>
      </c>
      <c r="E24" s="13">
        <v>30</v>
      </c>
      <c r="G24" s="23">
        <v>7.3375999999999997E-2</v>
      </c>
      <c r="H24" s="23">
        <v>3.8512000000000005E-2</v>
      </c>
      <c r="I24" s="23">
        <v>3.1935999999999999E-2</v>
      </c>
      <c r="J24" s="23">
        <v>2.6648000000000002E-2</v>
      </c>
      <c r="K24" s="23">
        <v>2.4576000000000001E-2</v>
      </c>
      <c r="L24" s="23">
        <v>2.2112E-2</v>
      </c>
      <c r="M24" s="23">
        <v>2.1112000000000002E-2</v>
      </c>
      <c r="N24" s="23">
        <v>1.8504E-2</v>
      </c>
      <c r="O24" s="23">
        <v>1.6432000000000002E-2</v>
      </c>
      <c r="P24" s="23">
        <v>1.4288E-2</v>
      </c>
      <c r="Q24" s="23">
        <v>1.2215999999999999E-2</v>
      </c>
    </row>
    <row r="25" spans="3:17" x14ac:dyDescent="0.25">
      <c r="C25" s="18"/>
      <c r="D25" s="33" t="s">
        <v>317</v>
      </c>
      <c r="E25" s="13">
        <v>35</v>
      </c>
      <c r="G25" s="23">
        <v>8.9167999999999997E-2</v>
      </c>
      <c r="H25" s="23">
        <v>4.4184000000000001E-2</v>
      </c>
      <c r="I25" s="23">
        <v>2.6896E-2</v>
      </c>
      <c r="J25" s="23">
        <v>2.9648000000000001E-2</v>
      </c>
      <c r="K25" s="23">
        <v>2.7576000000000003E-2</v>
      </c>
      <c r="L25" s="23">
        <v>2.4720000000000006E-2</v>
      </c>
      <c r="M25" s="23">
        <v>2.3184E-2</v>
      </c>
      <c r="N25" s="23">
        <v>2.2416000000000002E-2</v>
      </c>
      <c r="O25" s="23">
        <v>1.8504000000000003E-2</v>
      </c>
      <c r="P25" s="23">
        <v>1.3288000000000001E-2</v>
      </c>
      <c r="Q25" s="23">
        <v>1.068E-2</v>
      </c>
    </row>
    <row r="26" spans="3:17" x14ac:dyDescent="0.25">
      <c r="C26" s="18"/>
      <c r="D26" s="33" t="s">
        <v>317</v>
      </c>
      <c r="E26" s="13">
        <v>40</v>
      </c>
      <c r="G26" s="23">
        <v>9.5920000000000005E-2</v>
      </c>
      <c r="H26" s="23">
        <v>4.8863999999999998E-2</v>
      </c>
      <c r="I26" s="23">
        <v>3.4863999999999999E-2</v>
      </c>
      <c r="J26" s="23">
        <v>3.3863999999999998E-2</v>
      </c>
      <c r="K26" s="23">
        <v>3.1256000000000006E-2</v>
      </c>
      <c r="L26" s="23">
        <v>2.7864E-2</v>
      </c>
      <c r="M26" s="23">
        <v>2.4184000000000004E-2</v>
      </c>
      <c r="N26" s="23">
        <v>2.3184E-2</v>
      </c>
      <c r="O26" s="23">
        <v>1.5216E-2</v>
      </c>
      <c r="P26" s="23">
        <v>1.268E-2</v>
      </c>
      <c r="Q26" s="23">
        <v>7.6080000000000002E-3</v>
      </c>
    </row>
    <row r="27" spans="3:17" x14ac:dyDescent="0.25">
      <c r="C27" s="18"/>
      <c r="D27" s="33" t="s">
        <v>317</v>
      </c>
      <c r="E27" s="13">
        <v>45</v>
      </c>
      <c r="G27" s="23">
        <v>0.107104</v>
      </c>
      <c r="H27" s="23">
        <v>5.1400000000000001E-2</v>
      </c>
      <c r="I27" s="23">
        <v>4.5224E-2</v>
      </c>
      <c r="J27" s="23">
        <v>4.3687999999999998E-2</v>
      </c>
      <c r="K27" s="23">
        <v>3.9472E-2</v>
      </c>
      <c r="L27" s="23">
        <v>3.1863999999999996E-2</v>
      </c>
      <c r="M27" s="23">
        <v>2.6184000000000002E-2</v>
      </c>
      <c r="N27" s="23">
        <v>2.5256000000000001E-2</v>
      </c>
      <c r="O27" s="23">
        <v>1.7288000000000001E-2</v>
      </c>
      <c r="P27" s="23">
        <v>1.1535999999999999E-2</v>
      </c>
      <c r="Q27" s="23">
        <v>6.6080000000000002E-3</v>
      </c>
    </row>
    <row r="28" spans="3:17" x14ac:dyDescent="0.25">
      <c r="C28" s="18"/>
      <c r="D28" s="33" t="s">
        <v>317</v>
      </c>
      <c r="E28" s="13">
        <v>50</v>
      </c>
      <c r="G28" s="23">
        <v>0.12478399999999999</v>
      </c>
      <c r="H28" s="23">
        <v>6.4904000000000003E-2</v>
      </c>
      <c r="I28" s="23">
        <v>6.1976000000000003E-2</v>
      </c>
      <c r="J28" s="23">
        <v>5.7831999999999995E-2</v>
      </c>
      <c r="K28" s="23">
        <v>5.108E-2</v>
      </c>
      <c r="L28" s="23">
        <v>4.0936E-2</v>
      </c>
      <c r="M28" s="23">
        <v>3.3112000000000003E-2</v>
      </c>
      <c r="N28" s="23">
        <v>3.1647999999999996E-2</v>
      </c>
      <c r="O28" s="23">
        <v>3.0648000000000002E-2</v>
      </c>
      <c r="P28" s="23">
        <v>2.3576E-2</v>
      </c>
      <c r="Q28" s="23">
        <v>1.1287999999999999E-2</v>
      </c>
    </row>
    <row r="29" spans="3:17" x14ac:dyDescent="0.25">
      <c r="C29" s="18"/>
      <c r="D29" s="33" t="s">
        <v>317</v>
      </c>
      <c r="E29" s="13">
        <v>55</v>
      </c>
      <c r="G29" s="23">
        <v>0.13550400000000001</v>
      </c>
      <c r="H29" s="23">
        <v>8.7520000000000001E-2</v>
      </c>
      <c r="I29" s="23">
        <v>7.6800000000000007E-2</v>
      </c>
      <c r="J29" s="23">
        <v>7.3584000000000011E-2</v>
      </c>
      <c r="K29" s="23">
        <v>6.1440000000000002E-2</v>
      </c>
      <c r="L29" s="23">
        <v>5.108E-2</v>
      </c>
      <c r="M29" s="23">
        <v>3.9008000000000001E-2</v>
      </c>
      <c r="N29" s="23">
        <v>3.7543999999999994E-2</v>
      </c>
      <c r="O29" s="23">
        <v>3.5544000000000006E-2</v>
      </c>
      <c r="P29" s="23">
        <v>3.1079999999999997E-2</v>
      </c>
      <c r="Q29" s="23">
        <v>1.4216000000000001E-2</v>
      </c>
    </row>
    <row r="30" spans="3:17" x14ac:dyDescent="0.25">
      <c r="C30" s="18"/>
      <c r="D30" s="33" t="s">
        <v>317</v>
      </c>
      <c r="E30" s="13">
        <v>60</v>
      </c>
      <c r="G30" s="23">
        <v>0.13550400000000001</v>
      </c>
      <c r="H30" s="23">
        <v>8.7520000000000001E-2</v>
      </c>
      <c r="I30" s="23">
        <v>7.6800000000000007E-2</v>
      </c>
      <c r="J30" s="23">
        <v>7.3584000000000011E-2</v>
      </c>
      <c r="K30" s="23">
        <v>6.1440000000000002E-2</v>
      </c>
      <c r="L30" s="23">
        <v>5.108E-2</v>
      </c>
      <c r="M30" s="23">
        <v>3.9008000000000001E-2</v>
      </c>
      <c r="N30" s="23">
        <v>3.7543999999999994E-2</v>
      </c>
      <c r="O30" s="23">
        <v>3.5544000000000006E-2</v>
      </c>
      <c r="P30" s="23">
        <v>3.1079999999999997E-2</v>
      </c>
      <c r="Q30" s="23">
        <v>1.4216000000000001E-2</v>
      </c>
    </row>
    <row r="31" spans="3:17" x14ac:dyDescent="0.25">
      <c r="C31" s="18"/>
    </row>
    <row r="32" spans="3:17" x14ac:dyDescent="0.25">
      <c r="C32" s="18"/>
    </row>
    <row r="33" spans="3:3" x14ac:dyDescent="0.25">
      <c r="C33" s="18"/>
    </row>
    <row r="34" spans="3:3" x14ac:dyDescent="0.25">
      <c r="C34" s="18"/>
    </row>
    <row r="35" spans="3:3" x14ac:dyDescent="0.25">
      <c r="C35" s="18"/>
    </row>
    <row r="36" spans="3:3" x14ac:dyDescent="0.25">
      <c r="C36" s="18"/>
    </row>
    <row r="37" spans="3:3" x14ac:dyDescent="0.25">
      <c r="C37" s="18"/>
    </row>
    <row r="38" spans="3:3" x14ac:dyDescent="0.25">
      <c r="C38" s="18"/>
    </row>
    <row r="39" spans="3:3" x14ac:dyDescent="0.25">
      <c r="C39" s="18"/>
    </row>
    <row r="40" spans="3:3" x14ac:dyDescent="0.25">
      <c r="C40" s="18"/>
    </row>
    <row r="41" spans="3:3" x14ac:dyDescent="0.25">
      <c r="C41" s="18"/>
    </row>
    <row r="42" spans="3:3" x14ac:dyDescent="0.25">
      <c r="C42" s="18"/>
    </row>
    <row r="43" spans="3:3" x14ac:dyDescent="0.25">
      <c r="C43" s="18"/>
    </row>
    <row r="44" spans="3:3" x14ac:dyDescent="0.25">
      <c r="C44" s="18"/>
    </row>
    <row r="45" spans="3:3" x14ac:dyDescent="0.25">
      <c r="C45" s="18"/>
    </row>
    <row r="46" spans="3:3" x14ac:dyDescent="0.25">
      <c r="C46" s="18"/>
    </row>
    <row r="47" spans="3:3" x14ac:dyDescent="0.25">
      <c r="C47" s="18"/>
    </row>
    <row r="48" spans="3:3" x14ac:dyDescent="0.25">
      <c r="C48" s="18"/>
    </row>
    <row r="49" spans="3:3" x14ac:dyDescent="0.25">
      <c r="C49" s="18"/>
    </row>
    <row r="50" spans="3:3" x14ac:dyDescent="0.25">
      <c r="C50" s="18"/>
    </row>
    <row r="51" spans="3:3" x14ac:dyDescent="0.25">
      <c r="C51" s="18"/>
    </row>
    <row r="52" spans="3:3" x14ac:dyDescent="0.25">
      <c r="C52" s="18"/>
    </row>
    <row r="53" spans="3:3" x14ac:dyDescent="0.25">
      <c r="C53" s="18"/>
    </row>
    <row r="54" spans="3:3" x14ac:dyDescent="0.25">
      <c r="C54" s="18"/>
    </row>
    <row r="55" spans="3:3" x14ac:dyDescent="0.25">
      <c r="C55" s="18"/>
    </row>
    <row r="56" spans="3:3" x14ac:dyDescent="0.25">
      <c r="C56" s="18"/>
    </row>
    <row r="57" spans="3:3" x14ac:dyDescent="0.25">
      <c r="C57" s="18"/>
    </row>
  </sheetData>
  <hyperlinks>
    <hyperlink ref="A1" location="TOC!A1" display="TOC" xr:uid="{00000000-0004-0000-1200-000000000000}"/>
  </hyperlink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pane xSplit="3" ySplit="1" topLeftCell="D2" activePane="bottomRight" state="frozen"/>
      <selection pane="topRight" activeCell="E1" sqref="E1"/>
      <selection pane="bottomLeft" activeCell="A5" sqref="A5"/>
      <selection pane="bottomRight"/>
    </sheetView>
  </sheetViews>
  <sheetFormatPr defaultRowHeight="15" x14ac:dyDescent="0.25"/>
  <cols>
    <col min="1" max="1" width="9.5703125" customWidth="1"/>
    <col min="2" max="2" width="22.28515625" customWidth="1"/>
    <col min="3" max="3" width="38.5703125" customWidth="1"/>
    <col min="4" max="4" width="19.28515625" customWidth="1"/>
  </cols>
  <sheetData>
    <row r="1" spans="1:2" x14ac:dyDescent="0.25">
      <c r="A1" s="1" t="s">
        <v>0</v>
      </c>
    </row>
    <row r="3" spans="1:2" s="29" customFormat="1" x14ac:dyDescent="0.25">
      <c r="A3" s="28" t="s">
        <v>99</v>
      </c>
    </row>
    <row r="4" spans="1:2" x14ac:dyDescent="0.25">
      <c r="B4" t="s">
        <v>100</v>
      </c>
    </row>
    <row r="5" spans="1:2" x14ac:dyDescent="0.25">
      <c r="B5" t="s">
        <v>101</v>
      </c>
    </row>
  </sheetData>
  <hyperlinks>
    <hyperlink ref="A1" location="TOC!A1" display="TOC" xr:uid="{00000000-0004-0000-0100-000000000000}"/>
  </hyperlink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L43"/>
  <sheetViews>
    <sheetView topLeftCell="G1" workbookViewId="0">
      <selection activeCell="L30" sqref="L30"/>
    </sheetView>
  </sheetViews>
  <sheetFormatPr defaultRowHeight="15" x14ac:dyDescent="0.25"/>
  <sheetData>
    <row r="1" spans="1:12" x14ac:dyDescent="0.25">
      <c r="A1" s="1" t="s">
        <v>0</v>
      </c>
    </row>
    <row r="2" spans="1:12" x14ac:dyDescent="0.25">
      <c r="A2" s="1"/>
    </row>
    <row r="4" spans="1:12" x14ac:dyDescent="0.25">
      <c r="B4" s="38"/>
      <c r="C4" s="38"/>
      <c r="D4" s="38"/>
      <c r="E4" s="38"/>
      <c r="F4" s="38"/>
      <c r="G4" s="38"/>
      <c r="H4" s="38"/>
    </row>
    <row r="5" spans="1:12" x14ac:dyDescent="0.25">
      <c r="B5" s="38" t="s">
        <v>387</v>
      </c>
      <c r="C5" s="38">
        <v>0.53600000000000003</v>
      </c>
      <c r="D5" s="38"/>
      <c r="E5" s="38"/>
      <c r="F5" s="38"/>
      <c r="G5" s="38"/>
      <c r="H5" s="38"/>
    </row>
    <row r="6" spans="1:12" x14ac:dyDescent="0.25">
      <c r="B6" s="51">
        <v>0</v>
      </c>
      <c r="C6" s="58">
        <f>+B6+1</f>
        <v>1</v>
      </c>
      <c r="D6" s="58">
        <f t="shared" ref="D6:K6" si="0">+C6+1</f>
        <v>2</v>
      </c>
      <c r="E6" s="58">
        <f t="shared" si="0"/>
        <v>3</v>
      </c>
      <c r="F6" s="58">
        <f t="shared" si="0"/>
        <v>4</v>
      </c>
      <c r="G6" s="58">
        <f t="shared" si="0"/>
        <v>5</v>
      </c>
      <c r="H6" s="58">
        <f t="shared" si="0"/>
        <v>6</v>
      </c>
      <c r="I6" s="58">
        <f t="shared" si="0"/>
        <v>7</v>
      </c>
      <c r="J6" s="58">
        <f t="shared" si="0"/>
        <v>8</v>
      </c>
      <c r="K6" s="58">
        <f t="shared" si="0"/>
        <v>9</v>
      </c>
      <c r="L6" t="s">
        <v>392</v>
      </c>
    </row>
    <row r="7" spans="1:12" x14ac:dyDescent="0.25">
      <c r="A7">
        <v>25</v>
      </c>
      <c r="B7" s="56">
        <v>0.10299999999999999</v>
      </c>
      <c r="C7" s="56">
        <v>6.3E-2</v>
      </c>
      <c r="D7" s="56">
        <v>3.5000000000000003E-2</v>
      </c>
      <c r="E7" s="56">
        <v>4.3999999999999997E-2</v>
      </c>
      <c r="F7" s="56">
        <v>3.9E-2</v>
      </c>
      <c r="G7" s="56">
        <v>2.1999999999999999E-2</v>
      </c>
      <c r="H7" s="56">
        <v>2.1000000000000001E-2</v>
      </c>
      <c r="I7" s="56">
        <v>0.02</v>
      </c>
      <c r="J7" s="56">
        <v>1.7999999999999999E-2</v>
      </c>
      <c r="K7" s="56">
        <v>1.7999999999999999E-2</v>
      </c>
      <c r="L7" s="56">
        <v>1.4999999999999999E-2</v>
      </c>
    </row>
    <row r="8" spans="1:12" x14ac:dyDescent="0.25">
      <c r="A8">
        <v>30</v>
      </c>
      <c r="B8" s="56">
        <v>0.104</v>
      </c>
      <c r="C8" s="56">
        <v>5.8000000000000003E-2</v>
      </c>
      <c r="D8" s="56">
        <v>4.3999999999999997E-2</v>
      </c>
      <c r="E8" s="56">
        <v>3.5000000000000003E-2</v>
      </c>
      <c r="F8" s="56">
        <v>3.2000000000000001E-2</v>
      </c>
      <c r="G8" s="56">
        <v>0.03</v>
      </c>
      <c r="H8" s="56">
        <v>2.9000000000000001E-2</v>
      </c>
      <c r="I8" s="56">
        <v>2.5000000000000001E-2</v>
      </c>
      <c r="J8" s="56">
        <v>2.1999999999999999E-2</v>
      </c>
      <c r="K8" s="56">
        <v>1.7999999999999999E-2</v>
      </c>
      <c r="L8" s="56">
        <v>1.4999999999999999E-2</v>
      </c>
    </row>
    <row r="9" spans="1:12" x14ac:dyDescent="0.25">
      <c r="A9">
        <v>35</v>
      </c>
      <c r="B9" s="56">
        <v>0.13</v>
      </c>
      <c r="C9" s="56">
        <v>5.2999999999999999E-2</v>
      </c>
      <c r="D9" s="56">
        <v>3.2000000000000001E-2</v>
      </c>
      <c r="E9" s="56">
        <v>3.7999999999999999E-2</v>
      </c>
      <c r="F9" s="56">
        <v>3.5000000000000003E-2</v>
      </c>
      <c r="G9" s="56">
        <v>3.4000000000000002E-2</v>
      </c>
      <c r="H9" s="56">
        <v>3.2000000000000001E-2</v>
      </c>
      <c r="I9" s="56">
        <v>3.1E-2</v>
      </c>
      <c r="J9" s="56">
        <v>2.5000000000000001E-2</v>
      </c>
      <c r="K9" s="56">
        <v>1.7000000000000001E-2</v>
      </c>
      <c r="L9" s="56">
        <v>1.2999999999999999E-2</v>
      </c>
    </row>
    <row r="10" spans="1:12" x14ac:dyDescent="0.25">
      <c r="A10">
        <v>40</v>
      </c>
      <c r="B10" s="56">
        <v>0.14000000000000001</v>
      </c>
      <c r="C10" s="56">
        <v>0.06</v>
      </c>
      <c r="D10" s="56">
        <v>4.5999999999999999E-2</v>
      </c>
      <c r="E10" s="56">
        <v>4.4999999999999998E-2</v>
      </c>
      <c r="F10" s="56">
        <v>4.1000000000000002E-2</v>
      </c>
      <c r="G10" s="56">
        <v>3.9E-2</v>
      </c>
      <c r="H10" s="56">
        <v>3.3000000000000002E-2</v>
      </c>
      <c r="I10" s="56">
        <v>3.2000000000000001E-2</v>
      </c>
      <c r="J10" s="56">
        <v>1.7999999999999999E-2</v>
      </c>
      <c r="K10" s="56">
        <v>1.4999999999999999E-2</v>
      </c>
      <c r="L10" s="56">
        <v>8.9999999999999993E-3</v>
      </c>
    </row>
    <row r="11" spans="1:12" x14ac:dyDescent="0.25">
      <c r="A11">
        <v>45</v>
      </c>
      <c r="B11" s="56">
        <v>0.16</v>
      </c>
      <c r="C11" s="56">
        <v>6.3E-2</v>
      </c>
      <c r="D11" s="56">
        <v>6.0999999999999999E-2</v>
      </c>
      <c r="E11" s="56">
        <v>5.8999999999999997E-2</v>
      </c>
      <c r="F11" s="56">
        <v>5.1999999999999998E-2</v>
      </c>
      <c r="G11" s="56">
        <v>4.2999999999999997E-2</v>
      </c>
      <c r="H11" s="56">
        <v>3.5000000000000003E-2</v>
      </c>
      <c r="I11" s="56">
        <v>3.5000000000000003E-2</v>
      </c>
      <c r="J11" s="56">
        <v>2.1000000000000001E-2</v>
      </c>
      <c r="K11" s="56">
        <v>1.2E-2</v>
      </c>
      <c r="L11" s="56">
        <v>8.0000000000000002E-3</v>
      </c>
    </row>
    <row r="12" spans="1:12" x14ac:dyDescent="0.25">
      <c r="A12">
        <v>50</v>
      </c>
      <c r="B12" s="56">
        <v>0.18</v>
      </c>
      <c r="C12" s="56">
        <v>8.3000000000000004E-2</v>
      </c>
      <c r="D12" s="56">
        <v>8.1000000000000003E-2</v>
      </c>
      <c r="E12" s="56">
        <v>7.4999999999999997E-2</v>
      </c>
      <c r="F12" s="56">
        <v>6.5000000000000002E-2</v>
      </c>
      <c r="G12" s="56">
        <v>5.2999999999999999E-2</v>
      </c>
      <c r="H12" s="56">
        <v>4.1000000000000002E-2</v>
      </c>
      <c r="I12" s="56">
        <v>0.04</v>
      </c>
      <c r="J12" s="56">
        <v>3.9E-2</v>
      </c>
      <c r="K12" s="56">
        <v>3.1E-2</v>
      </c>
      <c r="L12" s="56">
        <v>1.4999999999999999E-2</v>
      </c>
    </row>
    <row r="13" spans="1:12" x14ac:dyDescent="0.25">
      <c r="A13">
        <v>55</v>
      </c>
      <c r="B13" s="56">
        <v>0.2</v>
      </c>
      <c r="C13" s="56">
        <v>0.12</v>
      </c>
      <c r="D13" s="56">
        <v>0.1</v>
      </c>
      <c r="E13" s="56">
        <v>9.4E-2</v>
      </c>
      <c r="F13" s="56">
        <v>0.08</v>
      </c>
      <c r="G13" s="56">
        <v>6.5000000000000002E-2</v>
      </c>
      <c r="H13" s="56">
        <v>5.1999999999999998E-2</v>
      </c>
      <c r="I13" s="56">
        <v>5.0999999999999997E-2</v>
      </c>
      <c r="J13" s="56">
        <v>4.9000000000000002E-2</v>
      </c>
      <c r="K13" s="56">
        <v>4.4999999999999998E-2</v>
      </c>
      <c r="L13" s="56">
        <v>1.7000000000000001E-2</v>
      </c>
    </row>
    <row r="14" spans="1:12" x14ac:dyDescent="0.25">
      <c r="A14">
        <v>60</v>
      </c>
      <c r="B14" s="56">
        <v>0.2</v>
      </c>
      <c r="C14" s="56">
        <v>0.12</v>
      </c>
      <c r="D14" s="56">
        <v>0.1</v>
      </c>
      <c r="E14" s="56">
        <v>9.4E-2</v>
      </c>
      <c r="F14" s="56">
        <v>0.08</v>
      </c>
      <c r="G14" s="56">
        <v>6.5000000000000002E-2</v>
      </c>
      <c r="H14" s="56">
        <v>5.1999999999999998E-2</v>
      </c>
      <c r="I14" s="56">
        <v>5.0999999999999997E-2</v>
      </c>
      <c r="J14" s="56">
        <v>4.9000000000000002E-2</v>
      </c>
      <c r="K14" s="56">
        <v>4.4999999999999998E-2</v>
      </c>
      <c r="L14" s="56">
        <v>1.7000000000000001E-2</v>
      </c>
    </row>
    <row r="17" spans="1:12" x14ac:dyDescent="0.25">
      <c r="B17" s="38" t="s">
        <v>388</v>
      </c>
      <c r="C17" s="38"/>
      <c r="D17" s="38"/>
      <c r="E17" s="38"/>
      <c r="F17" s="38"/>
    </row>
    <row r="18" spans="1:12" x14ac:dyDescent="0.25">
      <c r="B18" s="51">
        <v>0</v>
      </c>
      <c r="C18" s="58">
        <f>+B18+1</f>
        <v>1</v>
      </c>
      <c r="D18" s="58">
        <f t="shared" ref="D18:K18" si="1">+C18+1</f>
        <v>2</v>
      </c>
      <c r="E18" s="58">
        <f t="shared" si="1"/>
        <v>3</v>
      </c>
      <c r="F18" s="58">
        <f t="shared" si="1"/>
        <v>4</v>
      </c>
      <c r="G18" s="58">
        <f t="shared" si="1"/>
        <v>5</v>
      </c>
      <c r="H18" s="58">
        <f t="shared" si="1"/>
        <v>6</v>
      </c>
      <c r="I18" s="58">
        <f t="shared" si="1"/>
        <v>7</v>
      </c>
      <c r="J18" s="58">
        <f t="shared" si="1"/>
        <v>8</v>
      </c>
      <c r="K18" s="58">
        <f t="shared" si="1"/>
        <v>9</v>
      </c>
      <c r="L18" t="s">
        <v>392</v>
      </c>
    </row>
    <row r="19" spans="1:12" x14ac:dyDescent="0.25">
      <c r="A19">
        <v>25</v>
      </c>
      <c r="B19" s="56">
        <v>2.8000000000000001E-2</v>
      </c>
      <c r="C19" s="56">
        <v>2.1999999999999999E-2</v>
      </c>
      <c r="D19" s="56">
        <v>1.6E-2</v>
      </c>
      <c r="E19" s="56">
        <v>1.4999999999999999E-2</v>
      </c>
      <c r="F19" s="56">
        <v>1.2E-2</v>
      </c>
      <c r="G19" s="56">
        <v>1.0999999999999999E-2</v>
      </c>
      <c r="H19" s="56">
        <v>0.01</v>
      </c>
      <c r="I19" s="56">
        <v>0.01</v>
      </c>
      <c r="J19" s="56">
        <v>9.0000000000000011E-3</v>
      </c>
      <c r="K19" s="56">
        <v>8.9999999999999993E-3</v>
      </c>
      <c r="L19" s="56">
        <v>8.0000000000000002E-3</v>
      </c>
    </row>
    <row r="20" spans="1:12" x14ac:dyDescent="0.25">
      <c r="A20">
        <v>30</v>
      </c>
      <c r="B20" s="56">
        <v>3.7999999999999999E-2</v>
      </c>
      <c r="C20" s="56">
        <v>1.6E-2</v>
      </c>
      <c r="D20" s="56">
        <v>1.7999999999999999E-2</v>
      </c>
      <c r="E20" s="56">
        <v>1.7000000000000001E-2</v>
      </c>
      <c r="F20" s="56">
        <v>1.6E-2</v>
      </c>
      <c r="G20" s="56">
        <v>1.2999999999999999E-2</v>
      </c>
      <c r="H20" s="56">
        <v>1.2E-2</v>
      </c>
      <c r="I20" s="56">
        <v>1.0999999999999999E-2</v>
      </c>
      <c r="J20" s="56">
        <v>0.01</v>
      </c>
      <c r="K20" s="56">
        <v>0.01</v>
      </c>
      <c r="L20" s="56">
        <v>8.9999999999999993E-3</v>
      </c>
    </row>
    <row r="21" spans="1:12" x14ac:dyDescent="0.25">
      <c r="A21">
        <v>35</v>
      </c>
      <c r="B21" s="56">
        <v>4.2000000000000003E-2</v>
      </c>
      <c r="C21" s="56">
        <v>3.4000000000000002E-2</v>
      </c>
      <c r="D21" s="56">
        <v>2.1000000000000001E-2</v>
      </c>
      <c r="E21" s="56">
        <v>0.02</v>
      </c>
      <c r="F21" s="56">
        <v>1.9E-2</v>
      </c>
      <c r="G21" s="56">
        <v>1.4E-2</v>
      </c>
      <c r="H21" s="56">
        <v>1.2999999999999999E-2</v>
      </c>
      <c r="I21" s="56">
        <v>1.2500000000000001E-2</v>
      </c>
      <c r="J21" s="56">
        <v>1.1000000000000001E-2</v>
      </c>
      <c r="K21" s="56">
        <v>8.9999999999999993E-3</v>
      </c>
      <c r="L21" s="56">
        <v>8.0000000000000002E-3</v>
      </c>
    </row>
    <row r="22" spans="1:12" x14ac:dyDescent="0.25">
      <c r="A22">
        <v>40</v>
      </c>
      <c r="B22" s="56">
        <v>4.4999999999999998E-2</v>
      </c>
      <c r="C22" s="56">
        <v>3.5999999999999997E-2</v>
      </c>
      <c r="D22" s="56">
        <v>2.1999999999999999E-2</v>
      </c>
      <c r="E22" s="56">
        <v>2.1000000000000001E-2</v>
      </c>
      <c r="F22" s="56">
        <v>0.02</v>
      </c>
      <c r="G22" s="56">
        <v>1.4999999999999999E-2</v>
      </c>
      <c r="H22" s="56">
        <v>1.4E-2</v>
      </c>
      <c r="I22" s="56">
        <v>1.2999999999999999E-2</v>
      </c>
      <c r="J22" s="56">
        <v>1.2E-2</v>
      </c>
      <c r="K22" s="56">
        <v>0.01</v>
      </c>
      <c r="L22" s="56">
        <v>6.0000000000000001E-3</v>
      </c>
    </row>
    <row r="23" spans="1:12" x14ac:dyDescent="0.25">
      <c r="A23">
        <v>45</v>
      </c>
      <c r="B23" s="56">
        <v>4.5999999999999999E-2</v>
      </c>
      <c r="C23" s="56">
        <v>3.7999999999999999E-2</v>
      </c>
      <c r="D23" s="56">
        <v>2.7E-2</v>
      </c>
      <c r="E23" s="56">
        <v>2.5999999999999999E-2</v>
      </c>
      <c r="F23" s="56">
        <v>2.5000000000000001E-2</v>
      </c>
      <c r="G23" s="56">
        <v>1.9E-2</v>
      </c>
      <c r="H23" s="56">
        <v>1.6E-2</v>
      </c>
      <c r="I23" s="56">
        <v>1.4E-2</v>
      </c>
      <c r="J23" s="56">
        <v>1.3000000000000001E-2</v>
      </c>
      <c r="K23" s="56">
        <v>1.0999999999999999E-2</v>
      </c>
      <c r="L23" s="56">
        <v>5.0000000000000001E-3</v>
      </c>
    </row>
    <row r="24" spans="1:12" x14ac:dyDescent="0.25">
      <c r="A24">
        <v>50</v>
      </c>
      <c r="B24" s="56">
        <v>6.0999999999999999E-2</v>
      </c>
      <c r="C24" s="56">
        <v>4.3999999999999997E-2</v>
      </c>
      <c r="D24" s="56">
        <v>0.04</v>
      </c>
      <c r="E24" s="56">
        <v>3.7999999999999999E-2</v>
      </c>
      <c r="F24" s="56">
        <v>3.5000000000000003E-2</v>
      </c>
      <c r="G24" s="56">
        <v>2.7E-2</v>
      </c>
      <c r="H24" s="56">
        <v>2.4E-2</v>
      </c>
      <c r="I24" s="56">
        <v>2.1999999999999999E-2</v>
      </c>
      <c r="J24" s="56">
        <v>2.1000000000000001E-2</v>
      </c>
      <c r="K24" s="56">
        <v>1.4999999999999999E-2</v>
      </c>
      <c r="L24" s="56">
        <v>7.0000000000000001E-3</v>
      </c>
    </row>
    <row r="25" spans="1:12" x14ac:dyDescent="0.25">
      <c r="A25">
        <v>55</v>
      </c>
      <c r="B25" s="56">
        <v>6.0999999999999999E-2</v>
      </c>
      <c r="C25" s="56">
        <v>0.05</v>
      </c>
      <c r="D25" s="56">
        <v>0.05</v>
      </c>
      <c r="E25" s="56">
        <v>0.05</v>
      </c>
      <c r="F25" s="56">
        <v>0.04</v>
      </c>
      <c r="G25" s="56">
        <v>3.5000000000000003E-2</v>
      </c>
      <c r="H25" s="56">
        <v>2.4E-2</v>
      </c>
      <c r="I25" s="56">
        <v>2.1999999999999999E-2</v>
      </c>
      <c r="J25" s="56">
        <v>0.02</v>
      </c>
      <c r="K25" s="56">
        <v>1.4999999999999999E-2</v>
      </c>
      <c r="L25" s="56">
        <v>1.0999999999999999E-2</v>
      </c>
    </row>
    <row r="26" spans="1:12" x14ac:dyDescent="0.25">
      <c r="A26">
        <v>60</v>
      </c>
      <c r="B26" s="56">
        <v>6.0999999999999999E-2</v>
      </c>
      <c r="C26" s="56">
        <v>0.05</v>
      </c>
      <c r="D26" s="56">
        <v>0.05</v>
      </c>
      <c r="E26" s="56">
        <v>0.05</v>
      </c>
      <c r="F26" s="56">
        <v>0.04</v>
      </c>
      <c r="G26" s="56">
        <v>3.5000000000000003E-2</v>
      </c>
      <c r="H26" s="56">
        <v>2.4E-2</v>
      </c>
      <c r="I26" s="56">
        <v>2.1999999999999999E-2</v>
      </c>
      <c r="J26" s="56">
        <v>0.02</v>
      </c>
      <c r="K26" s="56">
        <v>1.4999999999999999E-2</v>
      </c>
      <c r="L26" s="56">
        <v>1.0999999999999999E-2</v>
      </c>
    </row>
    <row r="27" spans="1:12" x14ac:dyDescent="0.25">
      <c r="B27" s="56"/>
      <c r="C27" s="56"/>
      <c r="D27" s="56"/>
      <c r="E27" s="56"/>
      <c r="F27" s="56"/>
      <c r="G27" s="56"/>
      <c r="H27" s="56"/>
      <c r="I27" s="56"/>
      <c r="J27" s="56"/>
      <c r="K27" s="56"/>
      <c r="L27" s="56"/>
    </row>
    <row r="29" spans="1:12" x14ac:dyDescent="0.25">
      <c r="B29" t="s">
        <v>393</v>
      </c>
    </row>
    <row r="30" spans="1:12" x14ac:dyDescent="0.25">
      <c r="B30" s="51">
        <v>0</v>
      </c>
      <c r="C30" s="58">
        <f>+B30+1</f>
        <v>1</v>
      </c>
      <c r="D30" s="58">
        <f t="shared" ref="D30:K30" si="2">+C30+1</f>
        <v>2</v>
      </c>
      <c r="E30" s="58">
        <f t="shared" si="2"/>
        <v>3</v>
      </c>
      <c r="F30" s="58">
        <f t="shared" si="2"/>
        <v>4</v>
      </c>
      <c r="G30" s="58">
        <f t="shared" si="2"/>
        <v>5</v>
      </c>
      <c r="H30" s="58">
        <f t="shared" si="2"/>
        <v>6</v>
      </c>
      <c r="I30" s="58">
        <f t="shared" si="2"/>
        <v>7</v>
      </c>
      <c r="J30" s="58">
        <f t="shared" si="2"/>
        <v>8</v>
      </c>
      <c r="K30" s="58">
        <f t="shared" si="2"/>
        <v>9</v>
      </c>
      <c r="L30" t="s">
        <v>392</v>
      </c>
    </row>
    <row r="31" spans="1:12" x14ac:dyDescent="0.25">
      <c r="A31">
        <v>25</v>
      </c>
      <c r="B31" s="56">
        <f>+B7*$C$5+B19*(1-$C$5)</f>
        <v>6.8199999999999997E-2</v>
      </c>
      <c r="C31" s="56">
        <f t="shared" ref="C31:L31" si="3">+C7*$C$5+C19*(1-$C$5)</f>
        <v>4.3976000000000001E-2</v>
      </c>
      <c r="D31" s="56">
        <f t="shared" si="3"/>
        <v>2.6184000000000002E-2</v>
      </c>
      <c r="E31" s="56">
        <f t="shared" si="3"/>
        <v>3.0544000000000002E-2</v>
      </c>
      <c r="F31" s="56">
        <f t="shared" si="3"/>
        <v>2.6472000000000002E-2</v>
      </c>
      <c r="G31" s="56">
        <f t="shared" si="3"/>
        <v>1.6896000000000001E-2</v>
      </c>
      <c r="H31" s="56">
        <f t="shared" si="3"/>
        <v>1.5896E-2</v>
      </c>
      <c r="I31" s="56">
        <f t="shared" si="3"/>
        <v>1.536E-2</v>
      </c>
      <c r="J31" s="56">
        <f t="shared" si="3"/>
        <v>1.3823999999999999E-2</v>
      </c>
      <c r="K31" s="56">
        <f t="shared" si="3"/>
        <v>1.3823999999999999E-2</v>
      </c>
      <c r="L31" s="56">
        <f t="shared" si="3"/>
        <v>1.1752E-2</v>
      </c>
    </row>
    <row r="32" spans="1:12" x14ac:dyDescent="0.25">
      <c r="A32">
        <v>30</v>
      </c>
      <c r="B32" s="56">
        <f t="shared" ref="B32:L32" si="4">+B8*$C$5+B20*(1-$C$5)</f>
        <v>7.3375999999999997E-2</v>
      </c>
      <c r="C32" s="56">
        <f t="shared" si="4"/>
        <v>3.8512000000000005E-2</v>
      </c>
      <c r="D32" s="56">
        <f t="shared" si="4"/>
        <v>3.1935999999999999E-2</v>
      </c>
      <c r="E32" s="56">
        <f t="shared" si="4"/>
        <v>2.6648000000000002E-2</v>
      </c>
      <c r="F32" s="56">
        <f t="shared" si="4"/>
        <v>2.4576000000000001E-2</v>
      </c>
      <c r="G32" s="56">
        <f t="shared" si="4"/>
        <v>2.2112E-2</v>
      </c>
      <c r="H32" s="56">
        <f t="shared" si="4"/>
        <v>2.1112000000000002E-2</v>
      </c>
      <c r="I32" s="56">
        <f t="shared" si="4"/>
        <v>1.8504E-2</v>
      </c>
      <c r="J32" s="56">
        <f t="shared" si="4"/>
        <v>1.6432000000000002E-2</v>
      </c>
      <c r="K32" s="56">
        <f t="shared" si="4"/>
        <v>1.4288E-2</v>
      </c>
      <c r="L32" s="56">
        <f t="shared" si="4"/>
        <v>1.2215999999999999E-2</v>
      </c>
    </row>
    <row r="33" spans="1:12" x14ac:dyDescent="0.25">
      <c r="A33">
        <v>35</v>
      </c>
      <c r="B33" s="56">
        <f t="shared" ref="B33:L33" si="5">+B9*$C$5+B21*(1-$C$5)</f>
        <v>8.9167999999999997E-2</v>
      </c>
      <c r="C33" s="56">
        <f t="shared" si="5"/>
        <v>4.4184000000000001E-2</v>
      </c>
      <c r="D33" s="56">
        <f t="shared" si="5"/>
        <v>2.6896E-2</v>
      </c>
      <c r="E33" s="56">
        <f t="shared" si="5"/>
        <v>2.9648000000000001E-2</v>
      </c>
      <c r="F33" s="56">
        <f t="shared" si="5"/>
        <v>2.7576000000000003E-2</v>
      </c>
      <c r="G33" s="56">
        <f t="shared" si="5"/>
        <v>2.4720000000000006E-2</v>
      </c>
      <c r="H33" s="56">
        <f t="shared" si="5"/>
        <v>2.3184E-2</v>
      </c>
      <c r="I33" s="56">
        <f t="shared" si="5"/>
        <v>2.2416000000000002E-2</v>
      </c>
      <c r="J33" s="56">
        <f t="shared" si="5"/>
        <v>1.8504000000000003E-2</v>
      </c>
      <c r="K33" s="56">
        <f t="shared" si="5"/>
        <v>1.3288000000000001E-2</v>
      </c>
      <c r="L33" s="56">
        <f t="shared" si="5"/>
        <v>1.068E-2</v>
      </c>
    </row>
    <row r="34" spans="1:12" x14ac:dyDescent="0.25">
      <c r="A34">
        <v>40</v>
      </c>
      <c r="B34" s="56">
        <f t="shared" ref="B34:L34" si="6">+B10*$C$5+B22*(1-$C$5)</f>
        <v>9.5920000000000005E-2</v>
      </c>
      <c r="C34" s="56">
        <f t="shared" si="6"/>
        <v>4.8863999999999998E-2</v>
      </c>
      <c r="D34" s="56">
        <f t="shared" si="6"/>
        <v>3.4863999999999999E-2</v>
      </c>
      <c r="E34" s="56">
        <f t="shared" si="6"/>
        <v>3.3863999999999998E-2</v>
      </c>
      <c r="F34" s="56">
        <f t="shared" si="6"/>
        <v>3.1256000000000006E-2</v>
      </c>
      <c r="G34" s="56">
        <f t="shared" si="6"/>
        <v>2.7864E-2</v>
      </c>
      <c r="H34" s="56">
        <f t="shared" si="6"/>
        <v>2.4184000000000004E-2</v>
      </c>
      <c r="I34" s="56">
        <f t="shared" si="6"/>
        <v>2.3184E-2</v>
      </c>
      <c r="J34" s="56">
        <f t="shared" si="6"/>
        <v>1.5216E-2</v>
      </c>
      <c r="K34" s="56">
        <f t="shared" si="6"/>
        <v>1.268E-2</v>
      </c>
      <c r="L34" s="56">
        <f t="shared" si="6"/>
        <v>7.6080000000000002E-3</v>
      </c>
    </row>
    <row r="35" spans="1:12" x14ac:dyDescent="0.25">
      <c r="A35">
        <v>45</v>
      </c>
      <c r="B35" s="56">
        <f t="shared" ref="B35:L35" si="7">+B11*$C$5+B23*(1-$C$5)</f>
        <v>0.107104</v>
      </c>
      <c r="C35" s="56">
        <f t="shared" si="7"/>
        <v>5.1400000000000001E-2</v>
      </c>
      <c r="D35" s="56">
        <f t="shared" si="7"/>
        <v>4.5224E-2</v>
      </c>
      <c r="E35" s="56">
        <f t="shared" si="7"/>
        <v>4.3687999999999998E-2</v>
      </c>
      <c r="F35" s="56">
        <f t="shared" si="7"/>
        <v>3.9472E-2</v>
      </c>
      <c r="G35" s="56">
        <f t="shared" si="7"/>
        <v>3.1863999999999996E-2</v>
      </c>
      <c r="H35" s="56">
        <f t="shared" si="7"/>
        <v>2.6184000000000002E-2</v>
      </c>
      <c r="I35" s="56">
        <f t="shared" si="7"/>
        <v>2.5256000000000001E-2</v>
      </c>
      <c r="J35" s="56">
        <f t="shared" si="7"/>
        <v>1.7288000000000001E-2</v>
      </c>
      <c r="K35" s="56">
        <f t="shared" si="7"/>
        <v>1.1535999999999999E-2</v>
      </c>
      <c r="L35" s="56">
        <f t="shared" si="7"/>
        <v>6.6080000000000002E-3</v>
      </c>
    </row>
    <row r="36" spans="1:12" x14ac:dyDescent="0.25">
      <c r="A36">
        <v>50</v>
      </c>
      <c r="B36" s="56">
        <f t="shared" ref="B36:L36" si="8">+B12*$C$5+B24*(1-$C$5)</f>
        <v>0.12478399999999999</v>
      </c>
      <c r="C36" s="56">
        <f t="shared" si="8"/>
        <v>6.4904000000000003E-2</v>
      </c>
      <c r="D36" s="56">
        <f t="shared" si="8"/>
        <v>6.1976000000000003E-2</v>
      </c>
      <c r="E36" s="56">
        <f t="shared" si="8"/>
        <v>5.7831999999999995E-2</v>
      </c>
      <c r="F36" s="56">
        <f t="shared" si="8"/>
        <v>5.108E-2</v>
      </c>
      <c r="G36" s="56">
        <f t="shared" si="8"/>
        <v>4.0936E-2</v>
      </c>
      <c r="H36" s="56">
        <f t="shared" si="8"/>
        <v>3.3112000000000003E-2</v>
      </c>
      <c r="I36" s="56">
        <f t="shared" si="8"/>
        <v>3.1647999999999996E-2</v>
      </c>
      <c r="J36" s="56">
        <f t="shared" si="8"/>
        <v>3.0648000000000002E-2</v>
      </c>
      <c r="K36" s="56">
        <f t="shared" si="8"/>
        <v>2.3576E-2</v>
      </c>
      <c r="L36" s="56">
        <f t="shared" si="8"/>
        <v>1.1287999999999999E-2</v>
      </c>
    </row>
    <row r="37" spans="1:12" x14ac:dyDescent="0.25">
      <c r="A37">
        <v>55</v>
      </c>
      <c r="B37" s="56">
        <f t="shared" ref="B37:L37" si="9">+B13*$C$5+B25*(1-$C$5)</f>
        <v>0.13550400000000001</v>
      </c>
      <c r="C37" s="56">
        <f t="shared" si="9"/>
        <v>8.7520000000000001E-2</v>
      </c>
      <c r="D37" s="56">
        <f t="shared" si="9"/>
        <v>7.6800000000000007E-2</v>
      </c>
      <c r="E37" s="56">
        <f t="shared" si="9"/>
        <v>7.3584000000000011E-2</v>
      </c>
      <c r="F37" s="56">
        <f t="shared" si="9"/>
        <v>6.1440000000000002E-2</v>
      </c>
      <c r="G37" s="56">
        <f t="shared" si="9"/>
        <v>5.108E-2</v>
      </c>
      <c r="H37" s="56">
        <f t="shared" si="9"/>
        <v>3.9008000000000001E-2</v>
      </c>
      <c r="I37" s="56">
        <f t="shared" si="9"/>
        <v>3.7543999999999994E-2</v>
      </c>
      <c r="J37" s="56">
        <f t="shared" si="9"/>
        <v>3.5544000000000006E-2</v>
      </c>
      <c r="K37" s="56">
        <f t="shared" si="9"/>
        <v>3.1079999999999997E-2</v>
      </c>
      <c r="L37" s="56">
        <f t="shared" si="9"/>
        <v>1.4216000000000001E-2</v>
      </c>
    </row>
    <row r="38" spans="1:12" x14ac:dyDescent="0.25">
      <c r="A38">
        <v>60</v>
      </c>
      <c r="B38" s="56">
        <f t="shared" ref="B38:L38" si="10">+B14*$C$5+B26*(1-$C$5)</f>
        <v>0.13550400000000001</v>
      </c>
      <c r="C38" s="56">
        <f t="shared" si="10"/>
        <v>8.7520000000000001E-2</v>
      </c>
      <c r="D38" s="56">
        <f t="shared" si="10"/>
        <v>7.6800000000000007E-2</v>
      </c>
      <c r="E38" s="56">
        <f t="shared" si="10"/>
        <v>7.3584000000000011E-2</v>
      </c>
      <c r="F38" s="56">
        <f t="shared" si="10"/>
        <v>6.1440000000000002E-2</v>
      </c>
      <c r="G38" s="56">
        <f t="shared" si="10"/>
        <v>5.108E-2</v>
      </c>
      <c r="H38" s="56">
        <f t="shared" si="10"/>
        <v>3.9008000000000001E-2</v>
      </c>
      <c r="I38" s="56">
        <f t="shared" si="10"/>
        <v>3.7543999999999994E-2</v>
      </c>
      <c r="J38" s="56">
        <f t="shared" si="10"/>
        <v>3.5544000000000006E-2</v>
      </c>
      <c r="K38" s="56">
        <f t="shared" si="10"/>
        <v>3.1079999999999997E-2</v>
      </c>
      <c r="L38" s="56">
        <f t="shared" si="10"/>
        <v>1.4216000000000001E-2</v>
      </c>
    </row>
    <row r="39" spans="1:12" x14ac:dyDescent="0.25">
      <c r="B39" s="56"/>
      <c r="C39" s="56"/>
      <c r="D39" s="56"/>
      <c r="E39" s="56"/>
      <c r="F39" s="56"/>
      <c r="G39" s="56"/>
      <c r="H39" s="56"/>
      <c r="I39" s="56"/>
      <c r="J39" s="56"/>
      <c r="K39" s="56"/>
      <c r="L39" s="56"/>
    </row>
    <row r="40" spans="1:12" x14ac:dyDescent="0.25">
      <c r="B40" s="38"/>
      <c r="C40" s="38"/>
      <c r="D40" s="38"/>
      <c r="E40" s="38"/>
      <c r="F40" s="38"/>
      <c r="G40" s="38"/>
      <c r="H40" s="38"/>
    </row>
    <row r="41" spans="1:12" x14ac:dyDescent="0.25">
      <c r="B41" s="38"/>
      <c r="C41" s="38"/>
      <c r="D41" s="38"/>
      <c r="E41" s="38"/>
      <c r="F41" s="38"/>
      <c r="G41" s="38"/>
      <c r="H41" s="38"/>
    </row>
    <row r="43" spans="1:12" x14ac:dyDescent="0.25">
      <c r="B43" s="7"/>
    </row>
  </sheetData>
  <sortState columnSort="1" ref="A3:BW14">
    <sortCondition ref="A3:BW3"/>
  </sortState>
  <hyperlinks>
    <hyperlink ref="A1" location="TOC!A1" display="TOC" xr:uid="{00000000-0004-0000-1300-000000000000}"/>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4" tint="0.59999389629810485"/>
  </sheetPr>
  <dimension ref="A1:N30"/>
  <sheetViews>
    <sheetView workbookViewId="0">
      <selection activeCell="E29" sqref="E29"/>
    </sheetView>
  </sheetViews>
  <sheetFormatPr defaultRowHeight="15" x14ac:dyDescent="0.25"/>
  <cols>
    <col min="14" max="14" width="14.85546875" customWidth="1"/>
  </cols>
  <sheetData>
    <row r="1" spans="1:14" x14ac:dyDescent="0.25">
      <c r="A1" s="1" t="s">
        <v>0</v>
      </c>
    </row>
    <row r="2" spans="1:14" x14ac:dyDescent="0.25">
      <c r="A2" s="14" t="s">
        <v>35</v>
      </c>
      <c r="B2" s="15" t="s">
        <v>36</v>
      </c>
      <c r="C2" t="s">
        <v>325</v>
      </c>
    </row>
    <row r="3" spans="1:14" x14ac:dyDescent="0.25">
      <c r="A3" s="14" t="s">
        <v>37</v>
      </c>
      <c r="B3" s="15" t="s">
        <v>405</v>
      </c>
      <c r="C3" t="s">
        <v>281</v>
      </c>
      <c r="I3" t="s">
        <v>403</v>
      </c>
    </row>
    <row r="4" spans="1:14" x14ac:dyDescent="0.25">
      <c r="I4" t="s">
        <v>312</v>
      </c>
      <c r="J4" s="75" t="s">
        <v>387</v>
      </c>
      <c r="K4" s="75" t="s">
        <v>388</v>
      </c>
      <c r="L4" s="75"/>
      <c r="M4" s="75" t="s">
        <v>393</v>
      </c>
      <c r="N4" s="76" t="s">
        <v>414</v>
      </c>
    </row>
    <row r="5" spans="1:14" x14ac:dyDescent="0.25">
      <c r="B5" s="76"/>
      <c r="I5" s="62">
        <v>48</v>
      </c>
      <c r="J5" s="66">
        <v>0.1</v>
      </c>
      <c r="K5" s="67">
        <v>0.1</v>
      </c>
      <c r="L5" s="67"/>
      <c r="M5" s="67">
        <f t="shared" ref="M5:M16" si="0">AVERAGE(J5:K5)</f>
        <v>0.1</v>
      </c>
      <c r="N5">
        <f>J5*0.5363+K5*0.4637</f>
        <v>0.1</v>
      </c>
    </row>
    <row r="6" spans="1:14" x14ac:dyDescent="0.25">
      <c r="I6" s="63" t="s">
        <v>398</v>
      </c>
      <c r="J6" s="69">
        <v>0.05</v>
      </c>
      <c r="K6" s="70">
        <v>0.05</v>
      </c>
      <c r="L6" s="70"/>
      <c r="M6" s="70">
        <f t="shared" si="0"/>
        <v>0.05</v>
      </c>
      <c r="N6">
        <f t="shared" ref="N6:N16" si="1">J6*0.5363+K6*0.4637</f>
        <v>0.05</v>
      </c>
    </row>
    <row r="7" spans="1:14" x14ac:dyDescent="0.25">
      <c r="B7" s="45" t="s">
        <v>312</v>
      </c>
      <c r="C7" s="45" t="s">
        <v>280</v>
      </c>
      <c r="I7" s="63" t="s">
        <v>399</v>
      </c>
      <c r="J7" s="69">
        <v>0.11</v>
      </c>
      <c r="K7" s="70">
        <v>0.05</v>
      </c>
      <c r="L7" s="70"/>
      <c r="M7" s="70">
        <f t="shared" si="0"/>
        <v>0.08</v>
      </c>
      <c r="N7">
        <f t="shared" si="1"/>
        <v>8.2178000000000001E-2</v>
      </c>
    </row>
    <row r="8" spans="1:14" x14ac:dyDescent="0.25">
      <c r="A8" s="62"/>
      <c r="B8">
        <v>48</v>
      </c>
      <c r="C8" s="86">
        <v>0.1</v>
      </c>
      <c r="I8" s="63" t="s">
        <v>400</v>
      </c>
      <c r="J8" s="69">
        <v>0.11</v>
      </c>
      <c r="K8" s="70">
        <v>0.1</v>
      </c>
      <c r="L8" s="70"/>
      <c r="M8" s="70">
        <f t="shared" si="0"/>
        <v>0.10500000000000001</v>
      </c>
      <c r="N8">
        <f t="shared" si="1"/>
        <v>0.105363</v>
      </c>
    </row>
    <row r="9" spans="1:14" x14ac:dyDescent="0.25">
      <c r="A9" s="63"/>
      <c r="B9">
        <v>49</v>
      </c>
      <c r="C9" s="86">
        <v>0.05</v>
      </c>
      <c r="I9" s="63" t="s">
        <v>401</v>
      </c>
      <c r="J9" s="69">
        <v>0.05</v>
      </c>
      <c r="K9" s="70">
        <v>0.13</v>
      </c>
      <c r="L9" s="70"/>
      <c r="M9" s="70">
        <f t="shared" si="0"/>
        <v>0.09</v>
      </c>
      <c r="N9">
        <f t="shared" si="1"/>
        <v>8.7096000000000007E-2</v>
      </c>
    </row>
    <row r="10" spans="1:14" x14ac:dyDescent="0.25">
      <c r="A10" s="63"/>
      <c r="B10">
        <v>50</v>
      </c>
      <c r="C10" s="86">
        <v>0.05</v>
      </c>
      <c r="I10" s="64">
        <v>60</v>
      </c>
      <c r="J10" s="69">
        <v>0.15</v>
      </c>
      <c r="K10" s="70">
        <v>0.2</v>
      </c>
      <c r="L10" s="70"/>
      <c r="M10" s="70">
        <f t="shared" si="0"/>
        <v>0.17499999999999999</v>
      </c>
      <c r="N10">
        <f t="shared" si="1"/>
        <v>0.17318500000000001</v>
      </c>
    </row>
    <row r="11" spans="1:14" x14ac:dyDescent="0.25">
      <c r="A11" s="63"/>
      <c r="B11">
        <v>51</v>
      </c>
      <c r="C11" s="86">
        <v>0.05</v>
      </c>
      <c r="I11" s="64">
        <v>61</v>
      </c>
      <c r="J11" s="69">
        <v>0.25</v>
      </c>
      <c r="K11" s="70">
        <v>0.2</v>
      </c>
      <c r="L11" s="70"/>
      <c r="M11" s="70">
        <f t="shared" si="0"/>
        <v>0.22500000000000001</v>
      </c>
      <c r="N11">
        <f t="shared" si="1"/>
        <v>0.22681499999999999</v>
      </c>
    </row>
    <row r="12" spans="1:14" x14ac:dyDescent="0.25">
      <c r="A12" s="63"/>
      <c r="B12">
        <v>52</v>
      </c>
      <c r="C12" s="86">
        <v>0.05</v>
      </c>
      <c r="I12" s="64">
        <v>62</v>
      </c>
      <c r="J12" s="69">
        <v>0.25</v>
      </c>
      <c r="K12" s="70">
        <v>0.5</v>
      </c>
      <c r="L12" s="70"/>
      <c r="M12" s="70">
        <f t="shared" si="0"/>
        <v>0.375</v>
      </c>
      <c r="N12">
        <f t="shared" si="1"/>
        <v>0.365925</v>
      </c>
    </row>
    <row r="13" spans="1:14" x14ac:dyDescent="0.25">
      <c r="A13" s="64"/>
      <c r="B13">
        <v>53</v>
      </c>
      <c r="C13" s="86">
        <v>8.2178000000000001E-2</v>
      </c>
      <c r="I13" s="64">
        <v>63</v>
      </c>
      <c r="J13" s="69">
        <v>0.25</v>
      </c>
      <c r="K13" s="70">
        <v>0.2</v>
      </c>
      <c r="L13" s="70"/>
      <c r="M13" s="70">
        <f t="shared" si="0"/>
        <v>0.22500000000000001</v>
      </c>
      <c r="N13">
        <f t="shared" si="1"/>
        <v>0.22681499999999999</v>
      </c>
    </row>
    <row r="14" spans="1:14" x14ac:dyDescent="0.25">
      <c r="A14" s="64"/>
      <c r="B14">
        <v>54</v>
      </c>
      <c r="C14" s="86">
        <v>8.2178000000000001E-2</v>
      </c>
      <c r="I14" s="64">
        <v>64</v>
      </c>
      <c r="J14" s="69">
        <v>0.25</v>
      </c>
      <c r="K14" s="70">
        <v>0.25</v>
      </c>
      <c r="L14" s="70"/>
      <c r="M14" s="70">
        <f t="shared" si="0"/>
        <v>0.25</v>
      </c>
      <c r="N14">
        <f t="shared" si="1"/>
        <v>0.25</v>
      </c>
    </row>
    <row r="15" spans="1:14" x14ac:dyDescent="0.25">
      <c r="A15" s="64"/>
      <c r="B15">
        <v>55</v>
      </c>
      <c r="C15" s="86">
        <v>0.105363</v>
      </c>
      <c r="I15" s="63" t="s">
        <v>402</v>
      </c>
      <c r="J15" s="69">
        <v>0.35</v>
      </c>
      <c r="K15" s="70">
        <v>0.25</v>
      </c>
      <c r="L15" s="70"/>
      <c r="M15" s="70">
        <f t="shared" si="0"/>
        <v>0.3</v>
      </c>
      <c r="N15">
        <f t="shared" si="1"/>
        <v>0.30362999999999996</v>
      </c>
    </row>
    <row r="16" spans="1:14" x14ac:dyDescent="0.25">
      <c r="A16" s="64"/>
      <c r="B16">
        <v>56</v>
      </c>
      <c r="C16" s="86">
        <v>0.105363</v>
      </c>
      <c r="I16" s="65">
        <v>70</v>
      </c>
      <c r="J16" s="72">
        <v>1</v>
      </c>
      <c r="K16" s="73">
        <v>1</v>
      </c>
      <c r="L16" s="73"/>
      <c r="M16" s="73">
        <f t="shared" si="0"/>
        <v>1</v>
      </c>
      <c r="N16">
        <f t="shared" si="1"/>
        <v>1</v>
      </c>
    </row>
    <row r="17" spans="1:9" x14ac:dyDescent="0.25">
      <c r="A17" s="64"/>
      <c r="B17">
        <v>57</v>
      </c>
      <c r="C17" s="86">
        <v>0.105363</v>
      </c>
    </row>
    <row r="18" spans="1:9" x14ac:dyDescent="0.25">
      <c r="A18" s="63"/>
      <c r="B18">
        <v>58</v>
      </c>
      <c r="C18" s="86">
        <v>8.7096000000000007E-2</v>
      </c>
      <c r="I18" s="76" t="s">
        <v>407</v>
      </c>
    </row>
    <row r="19" spans="1:9" x14ac:dyDescent="0.25">
      <c r="A19" s="65"/>
      <c r="B19">
        <v>59</v>
      </c>
      <c r="C19" s="86">
        <v>8.7096000000000007E-2</v>
      </c>
    </row>
    <row r="20" spans="1:9" x14ac:dyDescent="0.25">
      <c r="B20">
        <v>60</v>
      </c>
      <c r="C20" s="86">
        <v>0.17318500000000001</v>
      </c>
    </row>
    <row r="21" spans="1:9" x14ac:dyDescent="0.25">
      <c r="B21">
        <v>61</v>
      </c>
      <c r="C21" s="86">
        <v>0.22681499999999999</v>
      </c>
    </row>
    <row r="22" spans="1:9" x14ac:dyDescent="0.25">
      <c r="B22">
        <v>62</v>
      </c>
      <c r="C22" s="86">
        <v>0.365925</v>
      </c>
    </row>
    <row r="23" spans="1:9" x14ac:dyDescent="0.25">
      <c r="B23">
        <v>63</v>
      </c>
      <c r="C23" s="86">
        <v>0.22681499999999999</v>
      </c>
    </row>
    <row r="24" spans="1:9" x14ac:dyDescent="0.25">
      <c r="B24">
        <v>64</v>
      </c>
      <c r="C24" s="86">
        <v>0.25</v>
      </c>
    </row>
    <row r="25" spans="1:9" x14ac:dyDescent="0.25">
      <c r="B25">
        <v>65</v>
      </c>
      <c r="C25" s="86">
        <v>0.30362999999999996</v>
      </c>
    </row>
    <row r="26" spans="1:9" x14ac:dyDescent="0.25">
      <c r="B26">
        <v>66</v>
      </c>
      <c r="C26" s="86">
        <v>0.30362999999999996</v>
      </c>
    </row>
    <row r="27" spans="1:9" x14ac:dyDescent="0.25">
      <c r="B27">
        <v>67</v>
      </c>
      <c r="C27" s="86">
        <v>0.30362999999999996</v>
      </c>
    </row>
    <row r="28" spans="1:9" x14ac:dyDescent="0.25">
      <c r="B28">
        <v>68</v>
      </c>
      <c r="C28" s="86">
        <v>0.30362999999999996</v>
      </c>
    </row>
    <row r="29" spans="1:9" x14ac:dyDescent="0.25">
      <c r="B29">
        <v>69</v>
      </c>
      <c r="C29" s="86">
        <v>0.30362999999999996</v>
      </c>
    </row>
    <row r="30" spans="1:9" x14ac:dyDescent="0.25">
      <c r="B30">
        <v>70</v>
      </c>
      <c r="C30" s="86">
        <v>1</v>
      </c>
    </row>
  </sheetData>
  <hyperlinks>
    <hyperlink ref="A1" location="TOC!A1" display="TOC" xr:uid="{00000000-0004-0000-1400-000000000000}"/>
  </hyperlink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4" tint="0.59999389629810485"/>
  </sheetPr>
  <dimension ref="A1:C34"/>
  <sheetViews>
    <sheetView workbookViewId="0">
      <selection activeCell="F35" sqref="F35"/>
    </sheetView>
  </sheetViews>
  <sheetFormatPr defaultRowHeight="15" x14ac:dyDescent="0.25"/>
  <cols>
    <col min="3" max="3" width="19.42578125" customWidth="1"/>
  </cols>
  <sheetData>
    <row r="1" spans="1:3" x14ac:dyDescent="0.25">
      <c r="A1" s="1" t="s">
        <v>0</v>
      </c>
    </row>
    <row r="2" spans="1:3" x14ac:dyDescent="0.25">
      <c r="A2" s="14" t="s">
        <v>35</v>
      </c>
      <c r="B2" s="15" t="s">
        <v>36</v>
      </c>
      <c r="C2" t="s">
        <v>328</v>
      </c>
    </row>
    <row r="3" spans="1:3" x14ac:dyDescent="0.25">
      <c r="A3" s="14" t="s">
        <v>37</v>
      </c>
      <c r="B3" s="15" t="s">
        <v>326</v>
      </c>
      <c r="C3" t="s">
        <v>281</v>
      </c>
    </row>
    <row r="4" spans="1:3" x14ac:dyDescent="0.25">
      <c r="A4" s="15" t="s">
        <v>327</v>
      </c>
    </row>
    <row r="7" spans="1:3" x14ac:dyDescent="0.25">
      <c r="B7" t="s">
        <v>310</v>
      </c>
      <c r="C7" t="s">
        <v>324</v>
      </c>
    </row>
    <row r="8" spans="1:3" x14ac:dyDescent="0.25">
      <c r="B8">
        <v>0</v>
      </c>
      <c r="C8" s="36"/>
    </row>
    <row r="9" spans="1:3" x14ac:dyDescent="0.25">
      <c r="B9">
        <v>1</v>
      </c>
      <c r="C9" s="36"/>
    </row>
    <row r="10" spans="1:3" x14ac:dyDescent="0.25">
      <c r="B10">
        <v>2</v>
      </c>
      <c r="C10" s="36"/>
    </row>
    <row r="11" spans="1:3" x14ac:dyDescent="0.25">
      <c r="B11">
        <v>3</v>
      </c>
      <c r="C11" s="36"/>
    </row>
    <row r="12" spans="1:3" x14ac:dyDescent="0.25">
      <c r="B12">
        <v>4</v>
      </c>
      <c r="C12" s="36"/>
    </row>
    <row r="13" spans="1:3" x14ac:dyDescent="0.25">
      <c r="B13">
        <v>5</v>
      </c>
      <c r="C13" s="36"/>
    </row>
    <row r="14" spans="1:3" x14ac:dyDescent="0.25">
      <c r="B14">
        <v>6</v>
      </c>
      <c r="C14" s="36"/>
    </row>
    <row r="15" spans="1:3" x14ac:dyDescent="0.25">
      <c r="B15">
        <v>7</v>
      </c>
      <c r="C15" s="36"/>
    </row>
    <row r="16" spans="1:3" x14ac:dyDescent="0.25">
      <c r="B16">
        <v>8</v>
      </c>
      <c r="C16" s="36"/>
    </row>
    <row r="17" spans="2:3" x14ac:dyDescent="0.25">
      <c r="B17">
        <v>9</v>
      </c>
      <c r="C17" s="36"/>
    </row>
    <row r="18" spans="2:3" x14ac:dyDescent="0.25">
      <c r="C18" s="36"/>
    </row>
    <row r="19" spans="2:3" x14ac:dyDescent="0.25">
      <c r="C19" s="36"/>
    </row>
    <row r="20" spans="2:3" x14ac:dyDescent="0.25">
      <c r="C20" s="36"/>
    </row>
    <row r="21" spans="2:3" x14ac:dyDescent="0.25">
      <c r="C21" s="36"/>
    </row>
    <row r="22" spans="2:3" x14ac:dyDescent="0.25">
      <c r="C22" s="36"/>
    </row>
    <row r="23" spans="2:3" x14ac:dyDescent="0.25">
      <c r="C23" s="36"/>
    </row>
    <row r="24" spans="2:3" x14ac:dyDescent="0.25">
      <c r="C24" s="36"/>
    </row>
    <row r="25" spans="2:3" x14ac:dyDescent="0.25">
      <c r="C25" s="36"/>
    </row>
    <row r="26" spans="2:3" x14ac:dyDescent="0.25">
      <c r="C26" s="36"/>
    </row>
    <row r="27" spans="2:3" x14ac:dyDescent="0.25">
      <c r="C27" s="36"/>
    </row>
    <row r="28" spans="2:3" x14ac:dyDescent="0.25">
      <c r="C28" s="36"/>
    </row>
    <row r="29" spans="2:3" x14ac:dyDescent="0.25">
      <c r="C29" s="36"/>
    </row>
    <row r="30" spans="2:3" x14ac:dyDescent="0.25">
      <c r="C30" s="36"/>
    </row>
    <row r="31" spans="2:3" x14ac:dyDescent="0.25">
      <c r="C31" s="36"/>
    </row>
    <row r="32" spans="2:3" x14ac:dyDescent="0.25">
      <c r="C32" s="36"/>
    </row>
    <row r="33" spans="3:3" x14ac:dyDescent="0.25">
      <c r="C33" s="36"/>
    </row>
    <row r="34" spans="3:3" x14ac:dyDescent="0.25">
      <c r="C34" s="36"/>
    </row>
  </sheetData>
  <hyperlinks>
    <hyperlink ref="A1" location="TOC!A1" display="TOC" xr:uid="{00000000-0004-0000-15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4" tint="0.59999389629810485"/>
  </sheetPr>
  <dimension ref="A1:Q33"/>
  <sheetViews>
    <sheetView workbookViewId="0">
      <selection activeCell="C3" sqref="C3"/>
    </sheetView>
  </sheetViews>
  <sheetFormatPr defaultRowHeight="15" x14ac:dyDescent="0.25"/>
  <sheetData>
    <row r="1" spans="1:17" x14ac:dyDescent="0.25">
      <c r="A1" s="1" t="s">
        <v>0</v>
      </c>
    </row>
    <row r="2" spans="1:17" x14ac:dyDescent="0.25">
      <c r="A2" s="14" t="s">
        <v>35</v>
      </c>
      <c r="B2" s="15" t="s">
        <v>319</v>
      </c>
      <c r="C2" t="s">
        <v>322</v>
      </c>
    </row>
    <row r="3" spans="1:17" x14ac:dyDescent="0.25">
      <c r="A3" s="14" t="s">
        <v>37</v>
      </c>
      <c r="B3" s="15" t="s">
        <v>318</v>
      </c>
      <c r="C3" t="s">
        <v>281</v>
      </c>
    </row>
    <row r="5" spans="1:17" x14ac:dyDescent="0.25">
      <c r="C5" s="13"/>
      <c r="D5" s="13"/>
      <c r="E5" s="16"/>
      <c r="F5" s="13"/>
      <c r="G5" s="22" t="s">
        <v>320</v>
      </c>
      <c r="H5" s="13"/>
      <c r="I5" s="13"/>
      <c r="J5" s="13"/>
      <c r="K5" s="13"/>
      <c r="L5" s="13"/>
      <c r="M5" s="13"/>
      <c r="N5" s="13"/>
      <c r="O5" s="13"/>
      <c r="P5" s="13"/>
      <c r="Q5" s="13"/>
    </row>
    <row r="6" spans="1:17" x14ac:dyDescent="0.25">
      <c r="D6" s="10"/>
      <c r="E6" s="10"/>
      <c r="F6" s="33" t="s">
        <v>316</v>
      </c>
      <c r="G6" t="s">
        <v>110</v>
      </c>
      <c r="H6" t="s">
        <v>251</v>
      </c>
      <c r="I6" t="s">
        <v>111</v>
      </c>
      <c r="J6" t="s">
        <v>112</v>
      </c>
      <c r="K6" t="s">
        <v>113</v>
      </c>
      <c r="L6" t="s">
        <v>114</v>
      </c>
      <c r="M6" t="s">
        <v>115</v>
      </c>
      <c r="N6" t="s">
        <v>116</v>
      </c>
      <c r="O6" t="s">
        <v>117</v>
      </c>
      <c r="P6" t="s">
        <v>118</v>
      </c>
      <c r="Q6" t="s">
        <v>119</v>
      </c>
    </row>
    <row r="7" spans="1:17" x14ac:dyDescent="0.25">
      <c r="D7" s="10"/>
      <c r="E7" s="10"/>
      <c r="F7" s="33" t="s">
        <v>249</v>
      </c>
      <c r="G7" t="s">
        <v>250</v>
      </c>
      <c r="H7" t="s">
        <v>252</v>
      </c>
      <c r="I7" t="s">
        <v>253</v>
      </c>
      <c r="J7" t="s">
        <v>254</v>
      </c>
      <c r="K7" t="s">
        <v>255</v>
      </c>
      <c r="L7" t="s">
        <v>256</v>
      </c>
      <c r="M7" t="s">
        <v>257</v>
      </c>
      <c r="N7" t="s">
        <v>258</v>
      </c>
      <c r="O7" t="s">
        <v>259</v>
      </c>
      <c r="P7" t="s">
        <v>260</v>
      </c>
      <c r="Q7" t="s">
        <v>261</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109</v>
      </c>
      <c r="D9" s="33" t="s">
        <v>41</v>
      </c>
      <c r="E9" s="10"/>
      <c r="F9" s="10"/>
      <c r="H9" s="10"/>
    </row>
    <row r="10" spans="1:17" x14ac:dyDescent="0.25">
      <c r="C10" t="s">
        <v>120</v>
      </c>
      <c r="D10" s="33" t="s">
        <v>321</v>
      </c>
      <c r="E10" s="50">
        <v>18</v>
      </c>
      <c r="F10" s="33" t="s">
        <v>262</v>
      </c>
      <c r="G10" s="30"/>
      <c r="H10" s="30"/>
      <c r="I10" s="30"/>
      <c r="J10" s="30"/>
      <c r="K10" s="30"/>
      <c r="L10" s="30"/>
      <c r="M10" s="30"/>
      <c r="N10" s="30"/>
      <c r="O10" s="30"/>
      <c r="P10" s="30"/>
      <c r="Q10" s="30"/>
    </row>
    <row r="11" spans="1:17" x14ac:dyDescent="0.25">
      <c r="C11" t="s">
        <v>121</v>
      </c>
      <c r="D11" s="33" t="s">
        <v>321</v>
      </c>
      <c r="E11" s="50">
        <v>22</v>
      </c>
      <c r="F11" s="33" t="s">
        <v>268</v>
      </c>
      <c r="G11" s="30"/>
      <c r="H11" s="30"/>
      <c r="I11" s="30"/>
      <c r="J11" s="30"/>
      <c r="K11" s="30"/>
      <c r="L11" s="30"/>
      <c r="M11" s="30"/>
      <c r="N11" s="30"/>
      <c r="O11" s="30"/>
      <c r="P11" s="30"/>
      <c r="Q11" s="30"/>
    </row>
    <row r="12" spans="1:17" x14ac:dyDescent="0.25">
      <c r="C12" t="s">
        <v>122</v>
      </c>
      <c r="D12" s="33" t="s">
        <v>321</v>
      </c>
      <c r="E12" s="50">
        <v>27</v>
      </c>
      <c r="F12" s="10" t="s">
        <v>263</v>
      </c>
      <c r="G12" s="30"/>
      <c r="H12" s="30"/>
      <c r="I12" s="30"/>
      <c r="J12" s="30"/>
      <c r="K12" s="30"/>
      <c r="L12" s="30"/>
      <c r="M12" s="30"/>
      <c r="N12" s="30"/>
      <c r="O12" s="30"/>
      <c r="P12" s="30"/>
      <c r="Q12" s="30"/>
    </row>
    <row r="13" spans="1:17" x14ac:dyDescent="0.25">
      <c r="C13" t="s">
        <v>123</v>
      </c>
      <c r="D13" s="33" t="s">
        <v>321</v>
      </c>
      <c r="E13" s="50">
        <v>32</v>
      </c>
      <c r="F13" s="10" t="s">
        <v>264</v>
      </c>
      <c r="G13" s="30"/>
      <c r="H13" s="30"/>
      <c r="I13" s="30"/>
      <c r="J13" s="30"/>
      <c r="K13" s="30"/>
      <c r="L13" s="30"/>
      <c r="M13" s="30"/>
      <c r="N13" s="30"/>
      <c r="O13" s="30"/>
      <c r="P13" s="30"/>
      <c r="Q13" s="30"/>
    </row>
    <row r="14" spans="1:17" x14ac:dyDescent="0.25">
      <c r="C14" t="s">
        <v>124</v>
      </c>
      <c r="D14" s="33" t="s">
        <v>321</v>
      </c>
      <c r="E14" s="50">
        <v>37</v>
      </c>
      <c r="F14" s="10" t="s">
        <v>265</v>
      </c>
      <c r="G14" s="30"/>
      <c r="H14" s="30"/>
      <c r="I14" s="30"/>
      <c r="J14" s="30"/>
      <c r="K14" s="30"/>
      <c r="L14" s="30"/>
      <c r="M14" s="30"/>
      <c r="N14" s="30"/>
      <c r="O14" s="30"/>
      <c r="P14" s="30"/>
      <c r="Q14" s="30"/>
    </row>
    <row r="15" spans="1:17" x14ac:dyDescent="0.25">
      <c r="C15" t="s">
        <v>125</v>
      </c>
      <c r="D15" s="33" t="s">
        <v>321</v>
      </c>
      <c r="E15" s="50">
        <v>42</v>
      </c>
      <c r="F15" s="10" t="s">
        <v>266</v>
      </c>
      <c r="G15" s="30"/>
      <c r="H15" s="30"/>
      <c r="I15" s="30"/>
      <c r="J15" s="30"/>
      <c r="K15" s="30"/>
      <c r="L15" s="30"/>
      <c r="M15" s="30"/>
      <c r="N15" s="30"/>
      <c r="O15" s="30"/>
      <c r="P15" s="30"/>
      <c r="Q15" s="30"/>
    </row>
    <row r="16" spans="1:17" x14ac:dyDescent="0.25">
      <c r="C16" t="s">
        <v>126</v>
      </c>
      <c r="D16" s="33" t="s">
        <v>321</v>
      </c>
      <c r="E16" s="50">
        <v>47</v>
      </c>
      <c r="F16" s="10" t="s">
        <v>267</v>
      </c>
      <c r="G16" s="30"/>
      <c r="H16" s="30"/>
      <c r="I16" s="30"/>
      <c r="J16" s="30"/>
      <c r="K16" s="30"/>
      <c r="L16" s="30"/>
      <c r="M16" s="30"/>
      <c r="N16" s="30"/>
      <c r="O16" s="30"/>
      <c r="P16" s="30"/>
      <c r="Q16" s="30"/>
    </row>
    <row r="17" spans="3:17" x14ac:dyDescent="0.25">
      <c r="C17" t="s">
        <v>127</v>
      </c>
      <c r="D17" s="33" t="s">
        <v>321</v>
      </c>
      <c r="E17" s="50">
        <v>52</v>
      </c>
      <c r="F17" s="10" t="s">
        <v>46</v>
      </c>
      <c r="G17" s="30"/>
      <c r="H17" s="30"/>
      <c r="I17" s="30"/>
      <c r="J17" s="30"/>
      <c r="K17" s="30"/>
      <c r="L17" s="30"/>
      <c r="M17" s="30"/>
      <c r="N17" s="30"/>
      <c r="O17" s="30"/>
      <c r="P17" s="30"/>
      <c r="Q17" s="30"/>
    </row>
    <row r="18" spans="3:17" x14ac:dyDescent="0.25">
      <c r="C18" t="s">
        <v>128</v>
      </c>
      <c r="D18" s="33" t="s">
        <v>321</v>
      </c>
      <c r="E18" s="50">
        <v>57</v>
      </c>
      <c r="F18" s="10" t="s">
        <v>47</v>
      </c>
      <c r="G18" s="30"/>
      <c r="H18" s="30"/>
      <c r="I18" s="30"/>
      <c r="J18" s="30"/>
      <c r="K18" s="30"/>
      <c r="L18" s="30"/>
      <c r="M18" s="30"/>
      <c r="N18" s="30"/>
      <c r="O18" s="30"/>
      <c r="P18" s="30"/>
      <c r="Q18" s="30"/>
    </row>
    <row r="19" spans="3:17" x14ac:dyDescent="0.25">
      <c r="C19" t="s">
        <v>129</v>
      </c>
      <c r="D19" s="33" t="s">
        <v>321</v>
      </c>
      <c r="E19" s="50">
        <v>62</v>
      </c>
      <c r="F19" s="10" t="s">
        <v>48</v>
      </c>
      <c r="G19" s="30"/>
      <c r="H19" s="30"/>
      <c r="I19" s="30"/>
      <c r="J19" s="30"/>
      <c r="K19" s="30"/>
      <c r="L19" s="30"/>
      <c r="M19" s="30"/>
      <c r="N19" s="30"/>
      <c r="O19" s="30"/>
      <c r="P19" s="30"/>
      <c r="Q19" s="30"/>
    </row>
    <row r="20" spans="3:17" x14ac:dyDescent="0.25">
      <c r="C20" t="s">
        <v>130</v>
      </c>
      <c r="D20" s="33" t="s">
        <v>321</v>
      </c>
      <c r="E20" s="50">
        <v>67</v>
      </c>
      <c r="F20" s="33" t="s">
        <v>49</v>
      </c>
      <c r="G20" s="30"/>
      <c r="H20" s="30"/>
      <c r="I20" s="30"/>
      <c r="J20" s="30"/>
      <c r="K20" s="30"/>
      <c r="L20" s="30"/>
      <c r="M20" s="30"/>
      <c r="N20" s="30"/>
      <c r="O20" s="30"/>
      <c r="P20" s="30"/>
      <c r="Q20" s="42"/>
    </row>
    <row r="21" spans="3:17" x14ac:dyDescent="0.25">
      <c r="C21" s="36"/>
    </row>
    <row r="22" spans="3:17" x14ac:dyDescent="0.25">
      <c r="C22" s="36"/>
    </row>
    <row r="23" spans="3:17" x14ac:dyDescent="0.25">
      <c r="C23" s="36"/>
    </row>
    <row r="24" spans="3:17" x14ac:dyDescent="0.25">
      <c r="C24" s="36"/>
    </row>
    <row r="25" spans="3:17" x14ac:dyDescent="0.25">
      <c r="C25" s="36"/>
    </row>
    <row r="26" spans="3:17" x14ac:dyDescent="0.25">
      <c r="C26" s="36"/>
    </row>
    <row r="27" spans="3:17" x14ac:dyDescent="0.25">
      <c r="C27" s="36"/>
    </row>
    <row r="28" spans="3:17" x14ac:dyDescent="0.25">
      <c r="C28" s="36"/>
    </row>
    <row r="29" spans="3:17" x14ac:dyDescent="0.25">
      <c r="C29" s="36"/>
    </row>
    <row r="30" spans="3:17" x14ac:dyDescent="0.25">
      <c r="C30" s="36"/>
    </row>
    <row r="31" spans="3:17" x14ac:dyDescent="0.25">
      <c r="C31" s="36"/>
    </row>
    <row r="32" spans="3:17" x14ac:dyDescent="0.25">
      <c r="C32" s="36"/>
    </row>
    <row r="33" spans="3:3" x14ac:dyDescent="0.25">
      <c r="C33" s="36"/>
    </row>
  </sheetData>
  <hyperlinks>
    <hyperlink ref="A1" location="TOC!A1" display="TOC" xr:uid="{00000000-0004-0000-16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R31"/>
  <sheetViews>
    <sheetView topLeftCell="G1" workbookViewId="0">
      <selection activeCell="K22" sqref="K22"/>
    </sheetView>
  </sheetViews>
  <sheetFormatPr defaultRowHeight="15" x14ac:dyDescent="0.25"/>
  <sheetData>
    <row r="1" spans="1:18" x14ac:dyDescent="0.25">
      <c r="A1" s="1" t="s">
        <v>0</v>
      </c>
    </row>
    <row r="4" spans="1:18" x14ac:dyDescent="0.25">
      <c r="G4" t="s">
        <v>312</v>
      </c>
      <c r="H4" s="75" t="s">
        <v>387</v>
      </c>
      <c r="I4" s="75" t="s">
        <v>388</v>
      </c>
      <c r="J4" s="75" t="s">
        <v>393</v>
      </c>
      <c r="K4" s="61"/>
      <c r="L4" s="60"/>
    </row>
    <row r="5" spans="1:18" x14ac:dyDescent="0.25">
      <c r="B5" s="36"/>
      <c r="C5" s="36"/>
      <c r="D5" s="36"/>
      <c r="E5" s="36"/>
      <c r="F5" s="36"/>
      <c r="G5" s="62">
        <v>48</v>
      </c>
      <c r="H5" s="66">
        <v>0.1</v>
      </c>
      <c r="I5" s="67">
        <v>0.1</v>
      </c>
      <c r="J5" s="67">
        <f t="shared" ref="J5:J16" si="0">AVERAGE(H5:I5)</f>
        <v>0.1</v>
      </c>
      <c r="K5" s="67"/>
      <c r="L5" s="67"/>
      <c r="M5" s="67"/>
      <c r="N5" s="67"/>
      <c r="O5" s="67"/>
      <c r="P5" s="67"/>
      <c r="Q5" s="67"/>
      <c r="R5" s="68"/>
    </row>
    <row r="6" spans="1:18" x14ac:dyDescent="0.25">
      <c r="B6" s="36"/>
      <c r="C6" s="36"/>
      <c r="D6" s="36"/>
      <c r="E6" s="36"/>
      <c r="F6" s="36"/>
      <c r="G6" s="63" t="s">
        <v>398</v>
      </c>
      <c r="H6" s="69">
        <v>0.05</v>
      </c>
      <c r="I6" s="70">
        <v>0.05</v>
      </c>
      <c r="J6" s="70">
        <f t="shared" si="0"/>
        <v>0.05</v>
      </c>
      <c r="K6" s="70"/>
      <c r="L6" s="70"/>
      <c r="M6" s="70"/>
      <c r="N6" s="70"/>
      <c r="O6" s="70"/>
      <c r="P6" s="70"/>
      <c r="Q6" s="70"/>
      <c r="R6" s="71"/>
    </row>
    <row r="7" spans="1:18" x14ac:dyDescent="0.25">
      <c r="B7" s="36"/>
      <c r="C7" s="36"/>
      <c r="D7" s="36"/>
      <c r="E7" s="36"/>
      <c r="F7" s="36"/>
      <c r="G7" s="63" t="s">
        <v>399</v>
      </c>
      <c r="H7" s="69">
        <v>0.11</v>
      </c>
      <c r="I7" s="70">
        <v>0.05</v>
      </c>
      <c r="J7" s="70">
        <f t="shared" si="0"/>
        <v>0.08</v>
      </c>
      <c r="K7" s="70"/>
      <c r="L7" s="70"/>
      <c r="M7" s="70"/>
      <c r="N7" s="70"/>
      <c r="O7" s="70"/>
      <c r="P7" s="70"/>
      <c r="Q7" s="70"/>
      <c r="R7" s="71"/>
    </row>
    <row r="8" spans="1:18" x14ac:dyDescent="0.25">
      <c r="B8" s="36"/>
      <c r="C8" s="36"/>
      <c r="D8" s="36"/>
      <c r="E8" s="36"/>
      <c r="F8" s="36"/>
      <c r="G8" s="63" t="s">
        <v>400</v>
      </c>
      <c r="H8" s="69">
        <v>0.11</v>
      </c>
      <c r="I8" s="70">
        <v>0.1</v>
      </c>
      <c r="J8" s="70">
        <f t="shared" si="0"/>
        <v>0.10500000000000001</v>
      </c>
      <c r="K8" s="70"/>
      <c r="L8" s="70"/>
      <c r="M8" s="70"/>
      <c r="N8" s="70"/>
      <c r="O8" s="70"/>
      <c r="P8" s="70"/>
      <c r="Q8" s="70"/>
      <c r="R8" s="71"/>
    </row>
    <row r="9" spans="1:18" x14ac:dyDescent="0.25">
      <c r="B9" s="36"/>
      <c r="C9" s="36"/>
      <c r="D9" s="36"/>
      <c r="E9" s="36"/>
      <c r="F9" s="36"/>
      <c r="G9" s="63" t="s">
        <v>401</v>
      </c>
      <c r="H9" s="69">
        <v>0.05</v>
      </c>
      <c r="I9" s="70">
        <v>0.13</v>
      </c>
      <c r="J9" s="70">
        <f t="shared" si="0"/>
        <v>0.09</v>
      </c>
      <c r="K9" s="70"/>
      <c r="L9" s="70"/>
      <c r="M9" s="70"/>
      <c r="N9" s="70"/>
      <c r="O9" s="70"/>
      <c r="P9" s="70"/>
      <c r="Q9" s="70"/>
      <c r="R9" s="71"/>
    </row>
    <row r="10" spans="1:18" x14ac:dyDescent="0.25">
      <c r="B10" s="36"/>
      <c r="C10" s="36"/>
      <c r="D10" s="36"/>
      <c r="E10" s="36"/>
      <c r="F10" s="36"/>
      <c r="G10" s="64">
        <v>60</v>
      </c>
      <c r="H10" s="69">
        <v>0.15</v>
      </c>
      <c r="I10" s="70">
        <v>0.2</v>
      </c>
      <c r="J10" s="70">
        <f t="shared" si="0"/>
        <v>0.17499999999999999</v>
      </c>
      <c r="K10" s="70"/>
      <c r="L10" s="70"/>
      <c r="M10" s="70"/>
      <c r="N10" s="70"/>
      <c r="O10" s="70"/>
      <c r="P10" s="70"/>
      <c r="Q10" s="70"/>
      <c r="R10" s="71"/>
    </row>
    <row r="11" spans="1:18" x14ac:dyDescent="0.25">
      <c r="B11" s="36"/>
      <c r="C11" s="36"/>
      <c r="D11" s="36"/>
      <c r="E11" s="36"/>
      <c r="F11" s="36"/>
      <c r="G11" s="64">
        <v>61</v>
      </c>
      <c r="H11" s="69">
        <v>0.25</v>
      </c>
      <c r="I11" s="70">
        <v>0.2</v>
      </c>
      <c r="J11" s="70">
        <f t="shared" si="0"/>
        <v>0.22500000000000001</v>
      </c>
      <c r="K11" s="70"/>
      <c r="L11" s="70"/>
      <c r="M11" s="70"/>
      <c r="N11" s="70"/>
      <c r="O11" s="70"/>
      <c r="P11" s="70"/>
      <c r="Q11" s="70"/>
      <c r="R11" s="71"/>
    </row>
    <row r="12" spans="1:18" x14ac:dyDescent="0.25">
      <c r="B12" s="36"/>
      <c r="C12" s="36"/>
      <c r="D12" s="36"/>
      <c r="E12" s="36"/>
      <c r="F12" s="36"/>
      <c r="G12" s="64">
        <v>62</v>
      </c>
      <c r="H12" s="69">
        <v>0.25</v>
      </c>
      <c r="I12" s="70">
        <v>0.5</v>
      </c>
      <c r="J12" s="70">
        <f t="shared" si="0"/>
        <v>0.375</v>
      </c>
      <c r="K12" s="70"/>
      <c r="L12" s="70"/>
      <c r="M12" s="70"/>
      <c r="N12" s="70"/>
      <c r="O12" s="70"/>
      <c r="P12" s="70"/>
      <c r="Q12" s="70"/>
      <c r="R12" s="71"/>
    </row>
    <row r="13" spans="1:18" x14ac:dyDescent="0.25">
      <c r="B13" s="36"/>
      <c r="C13" s="36"/>
      <c r="D13" s="36"/>
      <c r="E13" s="36"/>
      <c r="F13" s="36"/>
      <c r="G13" s="64">
        <v>63</v>
      </c>
      <c r="H13" s="69">
        <v>0.25</v>
      </c>
      <c r="I13" s="70">
        <v>0.2</v>
      </c>
      <c r="J13" s="70">
        <f t="shared" si="0"/>
        <v>0.22500000000000001</v>
      </c>
      <c r="K13" s="70"/>
      <c r="L13" s="70"/>
      <c r="M13" s="70"/>
      <c r="N13" s="70"/>
      <c r="O13" s="70"/>
      <c r="P13" s="70"/>
      <c r="Q13" s="70"/>
      <c r="R13" s="71"/>
    </row>
    <row r="14" spans="1:18" x14ac:dyDescent="0.25">
      <c r="B14" s="36"/>
      <c r="C14" s="36"/>
      <c r="D14" s="36"/>
      <c r="E14" s="36"/>
      <c r="F14" s="36"/>
      <c r="G14" s="64">
        <v>64</v>
      </c>
      <c r="H14" s="69">
        <v>0.25</v>
      </c>
      <c r="I14" s="70">
        <v>0.25</v>
      </c>
      <c r="J14" s="70">
        <f t="shared" si="0"/>
        <v>0.25</v>
      </c>
      <c r="K14" s="70"/>
      <c r="L14" s="70"/>
      <c r="M14" s="70"/>
      <c r="N14" s="70"/>
      <c r="O14" s="70"/>
      <c r="P14" s="70"/>
      <c r="Q14" s="70"/>
      <c r="R14" s="71"/>
    </row>
    <row r="15" spans="1:18" x14ac:dyDescent="0.25">
      <c r="B15" s="36"/>
      <c r="C15" s="36"/>
      <c r="D15" s="36"/>
      <c r="E15" s="36"/>
      <c r="F15" s="36"/>
      <c r="G15" s="63" t="s">
        <v>402</v>
      </c>
      <c r="H15" s="69">
        <v>0.35</v>
      </c>
      <c r="I15" s="70">
        <v>0.25</v>
      </c>
      <c r="J15" s="70">
        <f t="shared" si="0"/>
        <v>0.3</v>
      </c>
      <c r="K15" s="70"/>
      <c r="L15" s="70"/>
      <c r="M15" s="70"/>
      <c r="N15" s="70"/>
      <c r="O15" s="70"/>
      <c r="P15" s="70"/>
      <c r="Q15" s="70"/>
      <c r="R15" s="71"/>
    </row>
    <row r="16" spans="1:18" x14ac:dyDescent="0.25">
      <c r="B16" s="36"/>
      <c r="C16" s="36"/>
      <c r="D16" s="36"/>
      <c r="E16" s="36"/>
      <c r="F16" s="36"/>
      <c r="G16" s="65">
        <v>70</v>
      </c>
      <c r="H16" s="72">
        <v>1</v>
      </c>
      <c r="I16" s="73">
        <v>1</v>
      </c>
      <c r="J16" s="73">
        <f t="shared" si="0"/>
        <v>1</v>
      </c>
      <c r="K16" s="73"/>
      <c r="L16" s="73"/>
      <c r="M16" s="73"/>
      <c r="N16" s="73"/>
      <c r="O16" s="73"/>
      <c r="P16" s="73"/>
      <c r="Q16" s="73"/>
      <c r="R16" s="74"/>
    </row>
    <row r="17" spans="2:13" x14ac:dyDescent="0.25">
      <c r="B17" s="36"/>
      <c r="C17" s="36"/>
      <c r="D17" s="36"/>
      <c r="E17" s="36"/>
      <c r="F17" s="36"/>
      <c r="G17" s="36"/>
      <c r="H17" s="36"/>
      <c r="I17" s="36"/>
      <c r="J17" s="37"/>
      <c r="K17" s="37"/>
      <c r="L17" s="38"/>
      <c r="M17" s="39"/>
    </row>
    <row r="18" spans="2:13" x14ac:dyDescent="0.25">
      <c r="B18" s="36"/>
      <c r="C18" s="36"/>
      <c r="D18" s="36"/>
      <c r="E18" s="36"/>
      <c r="F18" s="36"/>
      <c r="G18" s="36"/>
      <c r="H18" s="36"/>
      <c r="I18" s="36"/>
      <c r="J18" s="37"/>
      <c r="K18" s="37"/>
      <c r="L18" s="38"/>
      <c r="M18" s="39"/>
    </row>
    <row r="19" spans="2:13" x14ac:dyDescent="0.25">
      <c r="B19" s="36"/>
      <c r="C19" s="36"/>
      <c r="D19" s="36"/>
      <c r="E19" s="36"/>
      <c r="F19" s="36"/>
      <c r="G19" s="36"/>
      <c r="H19" s="36"/>
      <c r="I19" s="36"/>
      <c r="J19" s="37"/>
      <c r="K19" s="37"/>
      <c r="L19" s="38"/>
      <c r="M19" s="39"/>
    </row>
    <row r="20" spans="2:13" x14ac:dyDescent="0.25">
      <c r="B20" s="36"/>
      <c r="C20" s="36"/>
      <c r="D20" s="36"/>
      <c r="E20" s="36"/>
      <c r="F20" s="36"/>
      <c r="G20" s="36"/>
      <c r="H20" s="36"/>
      <c r="I20" s="36"/>
      <c r="J20" s="37"/>
      <c r="K20" s="37"/>
      <c r="L20" s="38"/>
      <c r="M20" s="39"/>
    </row>
    <row r="21" spans="2:13" x14ac:dyDescent="0.25">
      <c r="B21" s="36"/>
      <c r="C21" s="36"/>
      <c r="D21" s="36"/>
      <c r="E21" s="36"/>
      <c r="F21" s="36"/>
      <c r="G21" s="36"/>
      <c r="H21" s="36"/>
      <c r="I21" s="36"/>
      <c r="J21" s="37"/>
      <c r="K21" s="37"/>
      <c r="L21" s="38"/>
      <c r="M21" s="39"/>
    </row>
    <row r="22" spans="2:13" x14ac:dyDescent="0.25">
      <c r="B22" s="36"/>
      <c r="C22" s="36"/>
      <c r="D22" s="36"/>
      <c r="E22" s="36"/>
      <c r="F22" s="36"/>
      <c r="G22" s="36"/>
      <c r="H22" s="36"/>
      <c r="I22" s="36"/>
      <c r="J22" s="37"/>
      <c r="K22" s="37"/>
      <c r="L22" s="38"/>
      <c r="M22" s="39"/>
    </row>
    <row r="23" spans="2:13" x14ac:dyDescent="0.25">
      <c r="B23" s="36"/>
      <c r="C23" s="36"/>
      <c r="D23" s="36"/>
      <c r="E23" s="36"/>
      <c r="F23" s="36"/>
      <c r="G23" s="36"/>
      <c r="H23" s="36"/>
      <c r="I23" s="36"/>
      <c r="J23" s="37"/>
      <c r="K23" s="37"/>
      <c r="L23" s="38"/>
      <c r="M23" s="39"/>
    </row>
    <row r="24" spans="2:13" x14ac:dyDescent="0.25">
      <c r="B24" s="36"/>
      <c r="C24" s="36"/>
      <c r="D24" s="36"/>
      <c r="E24" s="36"/>
      <c r="F24" s="36"/>
      <c r="G24" s="36"/>
      <c r="H24" s="36"/>
      <c r="I24" s="36"/>
      <c r="J24" s="37"/>
      <c r="K24" s="37"/>
      <c r="L24" s="38"/>
      <c r="M24" s="39"/>
    </row>
    <row r="25" spans="2:13" x14ac:dyDescent="0.25">
      <c r="B25" s="36"/>
      <c r="C25" s="36"/>
      <c r="D25" s="36"/>
      <c r="E25" s="36"/>
      <c r="F25" s="36"/>
      <c r="G25" s="36"/>
      <c r="H25" s="36"/>
      <c r="I25" s="36"/>
      <c r="J25" s="37"/>
      <c r="K25" s="37"/>
      <c r="L25" s="38"/>
      <c r="M25" s="39"/>
    </row>
    <row r="26" spans="2:13" x14ac:dyDescent="0.25">
      <c r="B26" s="36"/>
      <c r="C26" s="36"/>
      <c r="D26" s="36"/>
      <c r="E26" s="36"/>
      <c r="F26" s="36"/>
      <c r="G26" s="36"/>
      <c r="H26" s="36"/>
      <c r="I26" s="36"/>
      <c r="J26" s="37"/>
      <c r="K26" s="37"/>
      <c r="L26" s="38"/>
      <c r="M26" s="39"/>
    </row>
    <row r="27" spans="2:13" x14ac:dyDescent="0.25">
      <c r="B27" s="36"/>
      <c r="C27" s="36"/>
      <c r="D27" s="36"/>
      <c r="E27" s="36"/>
      <c r="F27" s="36"/>
      <c r="G27" s="36"/>
      <c r="H27" s="36"/>
      <c r="I27" s="36"/>
      <c r="J27" s="37"/>
      <c r="K27" s="37"/>
      <c r="L27" s="38"/>
      <c r="M27" s="39"/>
    </row>
    <row r="28" spans="2:13" x14ac:dyDescent="0.25">
      <c r="B28" s="36"/>
      <c r="C28" s="36"/>
      <c r="D28" s="36"/>
      <c r="E28" s="36"/>
      <c r="F28" s="36"/>
      <c r="G28" s="36"/>
      <c r="H28" s="36"/>
      <c r="I28" s="36"/>
      <c r="J28" s="37"/>
      <c r="K28" s="37"/>
      <c r="L28" s="38"/>
      <c r="M28" s="39"/>
    </row>
    <row r="29" spans="2:13" x14ac:dyDescent="0.25">
      <c r="B29" s="36"/>
      <c r="C29" s="36"/>
      <c r="D29" s="36"/>
      <c r="E29" s="36"/>
      <c r="F29" s="36"/>
      <c r="G29" s="36"/>
      <c r="H29" s="36"/>
      <c r="I29" s="36"/>
      <c r="J29" s="37"/>
      <c r="K29" s="37"/>
      <c r="L29" s="38"/>
      <c r="M29" s="39"/>
    </row>
    <row r="30" spans="2:13" x14ac:dyDescent="0.25">
      <c r="B30" s="36"/>
      <c r="C30" s="36"/>
      <c r="D30" s="36"/>
      <c r="E30" s="36"/>
      <c r="F30" s="36"/>
      <c r="G30" s="36"/>
      <c r="H30" s="36"/>
      <c r="I30" s="36"/>
      <c r="J30" s="37"/>
      <c r="K30" s="37"/>
      <c r="L30" s="38"/>
      <c r="M30" s="39"/>
    </row>
    <row r="31" spans="2:13" x14ac:dyDescent="0.25">
      <c r="B31" s="36"/>
      <c r="C31" s="36"/>
      <c r="D31" s="36"/>
      <c r="E31" s="36"/>
      <c r="F31" s="36"/>
      <c r="G31" s="36"/>
      <c r="H31" s="36"/>
      <c r="I31" s="36"/>
      <c r="J31" s="37"/>
      <c r="K31" s="37"/>
      <c r="L31" s="38"/>
      <c r="M31" s="39"/>
    </row>
  </sheetData>
  <hyperlinks>
    <hyperlink ref="A1" location="TOC!A1" display="TOC" xr:uid="{00000000-0004-0000-1700-000000000000}"/>
  </hyperlinks>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4" tint="0.59999389629810485"/>
  </sheetPr>
  <dimension ref="A1:AR17"/>
  <sheetViews>
    <sheetView workbookViewId="0"/>
  </sheetViews>
  <sheetFormatPr defaultRowHeight="15" x14ac:dyDescent="0.25"/>
  <cols>
    <col min="12" max="13" width="11" customWidth="1"/>
    <col min="15" max="15" width="6.140625" customWidth="1"/>
    <col min="16" max="18" width="9.140625" hidden="1" customWidth="1"/>
    <col min="19" max="19" width="5.5703125" customWidth="1"/>
    <col min="20" max="20" width="3.28515625" hidden="1" customWidth="1"/>
    <col min="21" max="21" width="5.140625" hidden="1" customWidth="1"/>
    <col min="22" max="22" width="9.140625" hidden="1" customWidth="1"/>
    <col min="23" max="23" width="7.85546875" customWidth="1"/>
    <col min="24" max="24" width="0.140625" hidden="1" customWidth="1"/>
    <col min="25" max="29" width="9.140625" hidden="1" customWidth="1"/>
    <col min="31" max="31" width="0.140625" customWidth="1"/>
    <col min="32" max="32" width="9.140625" hidden="1" customWidth="1"/>
  </cols>
  <sheetData>
    <row r="1" spans="1:44" x14ac:dyDescent="0.25">
      <c r="A1" s="1" t="s">
        <v>0</v>
      </c>
    </row>
    <row r="2" spans="1:44" x14ac:dyDescent="0.25">
      <c r="A2" s="14" t="s">
        <v>35</v>
      </c>
      <c r="B2" s="15" t="s">
        <v>36</v>
      </c>
      <c r="C2" t="s">
        <v>325</v>
      </c>
    </row>
    <row r="3" spans="1:44" x14ac:dyDescent="0.25">
      <c r="A3" s="14" t="s">
        <v>37</v>
      </c>
      <c r="B3" s="15" t="s">
        <v>439</v>
      </c>
      <c r="C3" t="s">
        <v>281</v>
      </c>
    </row>
    <row r="6" spans="1:44" x14ac:dyDescent="0.25">
      <c r="F6" s="76"/>
    </row>
    <row r="7" spans="1:44" x14ac:dyDescent="0.25">
      <c r="B7" s="45" t="s">
        <v>312</v>
      </c>
      <c r="C7" s="45" t="s">
        <v>289</v>
      </c>
      <c r="H7" t="s">
        <v>312</v>
      </c>
      <c r="I7" t="s">
        <v>397</v>
      </c>
      <c r="J7" t="s">
        <v>388</v>
      </c>
      <c r="K7" t="s">
        <v>393</v>
      </c>
      <c r="L7" t="s">
        <v>414</v>
      </c>
      <c r="N7" s="76" t="s">
        <v>408</v>
      </c>
    </row>
    <row r="8" spans="1:44" x14ac:dyDescent="0.25">
      <c r="B8">
        <v>20</v>
      </c>
      <c r="C8">
        <v>2.9274000000000001E-5</v>
      </c>
      <c r="H8">
        <v>20</v>
      </c>
      <c r="I8" s="49">
        <f>0.00002*100</f>
        <v>2E-3</v>
      </c>
      <c r="J8">
        <f>0.00004*100</f>
        <v>4.0000000000000001E-3</v>
      </c>
      <c r="K8" s="49">
        <f t="shared" ref="K8:K14" si="0">AVERAGE(I8:J8)</f>
        <v>3.0000000000000001E-3</v>
      </c>
      <c r="L8">
        <f>I8*0.5363+J8*0.4637</f>
        <v>2.9274000000000001E-3</v>
      </c>
      <c r="M8">
        <f>L8/100</f>
        <v>2.9274000000000001E-5</v>
      </c>
    </row>
    <row r="9" spans="1:44" x14ac:dyDescent="0.25">
      <c r="B9">
        <v>30</v>
      </c>
      <c r="C9">
        <v>1.659696E-3</v>
      </c>
      <c r="H9">
        <v>30</v>
      </c>
      <c r="I9" s="49">
        <f>0.00255*100</f>
        <v>0.255</v>
      </c>
      <c r="J9">
        <f>0.00063*100</f>
        <v>6.3E-2</v>
      </c>
      <c r="K9" s="49">
        <f t="shared" si="0"/>
        <v>0.159</v>
      </c>
      <c r="L9">
        <f t="shared" ref="L9:L14" si="1">I9*0.5363+J9*0.4637</f>
        <v>0.16596959999999999</v>
      </c>
      <c r="M9">
        <f t="shared" ref="M9:M14" si="2">L9/100</f>
        <v>1.659696E-3</v>
      </c>
    </row>
    <row r="10" spans="1:44" ht="15" customHeight="1" x14ac:dyDescent="0.25">
      <c r="B10">
        <v>40</v>
      </c>
      <c r="C10">
        <v>6.0309139999999992E-3</v>
      </c>
      <c r="H10">
        <v>40</v>
      </c>
      <c r="I10" s="49">
        <f>0.00732*100</f>
        <v>0.73199999999999998</v>
      </c>
      <c r="J10">
        <f>0.00454*100</f>
        <v>0.45399999999999996</v>
      </c>
      <c r="K10" s="49">
        <f t="shared" si="0"/>
        <v>0.59299999999999997</v>
      </c>
      <c r="L10">
        <f t="shared" si="1"/>
        <v>0.60309139999999994</v>
      </c>
      <c r="M10">
        <f t="shared" si="2"/>
        <v>6.0309139999999992E-3</v>
      </c>
      <c r="N10" s="59"/>
      <c r="O10" s="97" t="s">
        <v>394</v>
      </c>
      <c r="P10" s="97"/>
      <c r="Q10" s="97"/>
      <c r="R10" s="97"/>
      <c r="S10" s="97"/>
      <c r="T10" s="97"/>
      <c r="U10" s="97"/>
      <c r="V10" s="98"/>
      <c r="W10" s="99" t="s">
        <v>395</v>
      </c>
      <c r="X10" s="97"/>
      <c r="Y10" s="97"/>
      <c r="Z10" s="97"/>
      <c r="AA10" s="97"/>
      <c r="AB10" s="97"/>
      <c r="AC10" s="97"/>
      <c r="AD10" s="97"/>
      <c r="AE10" s="97"/>
      <c r="AF10" s="97"/>
      <c r="AG10" s="100" t="s">
        <v>396</v>
      </c>
      <c r="AH10" s="100"/>
      <c r="AI10" s="100"/>
      <c r="AJ10" s="100"/>
      <c r="AK10" s="100"/>
      <c r="AL10" s="100"/>
      <c r="AM10" s="100"/>
      <c r="AN10" s="100"/>
      <c r="AO10" s="100"/>
      <c r="AP10" s="100"/>
      <c r="AQ10" s="100"/>
      <c r="AR10" s="101"/>
    </row>
    <row r="11" spans="1:44" x14ac:dyDescent="0.25">
      <c r="B11">
        <v>50</v>
      </c>
      <c r="C11">
        <v>1.0170304999999998E-2</v>
      </c>
      <c r="H11">
        <v>50</v>
      </c>
      <c r="I11" s="49">
        <f>0.01126*100</f>
        <v>1.1259999999999999</v>
      </c>
      <c r="J11">
        <f>0.00891*100</f>
        <v>0.8909999999999999</v>
      </c>
      <c r="K11" s="49">
        <f t="shared" si="0"/>
        <v>1.0085</v>
      </c>
      <c r="L11">
        <f t="shared" si="1"/>
        <v>1.0170304999999997</v>
      </c>
      <c r="M11">
        <f t="shared" si="2"/>
        <v>1.0170304999999998E-2</v>
      </c>
      <c r="N11" s="102">
        <v>20</v>
      </c>
      <c r="O11" s="103"/>
      <c r="P11" s="103"/>
      <c r="Q11" s="103"/>
      <c r="R11" s="103"/>
      <c r="S11" s="103"/>
      <c r="T11" s="103"/>
      <c r="U11" s="103"/>
      <c r="V11" s="104"/>
      <c r="W11" s="105">
        <v>2.0000000000000002E-5</v>
      </c>
      <c r="X11" s="106"/>
      <c r="Y11" s="106"/>
      <c r="Z11" s="106"/>
      <c r="AA11" s="106"/>
      <c r="AB11" s="106"/>
      <c r="AC11" s="106"/>
      <c r="AD11" s="106"/>
      <c r="AE11" s="106"/>
      <c r="AF11" s="107"/>
      <c r="AG11" s="108">
        <v>4.0000000000000003E-5</v>
      </c>
      <c r="AH11" s="109"/>
      <c r="AI11" s="109"/>
      <c r="AJ11" s="109"/>
      <c r="AK11" s="109"/>
      <c r="AL11" s="109"/>
      <c r="AM11" s="109"/>
      <c r="AN11" s="109"/>
      <c r="AO11" s="109"/>
      <c r="AP11" s="109"/>
      <c r="AQ11" s="109"/>
      <c r="AR11" s="110"/>
    </row>
    <row r="12" spans="1:44" x14ac:dyDescent="0.25">
      <c r="B12">
        <v>55</v>
      </c>
      <c r="C12">
        <v>1.1263629000000002E-2</v>
      </c>
      <c r="H12">
        <v>55</v>
      </c>
      <c r="I12" s="49">
        <f>0.00933*100</f>
        <v>0.93299999999999994</v>
      </c>
      <c r="J12">
        <f>0.0135*100</f>
        <v>1.35</v>
      </c>
      <c r="K12" s="49">
        <f t="shared" si="0"/>
        <v>1.1415</v>
      </c>
      <c r="L12">
        <f t="shared" si="1"/>
        <v>1.1263629000000002</v>
      </c>
      <c r="M12">
        <f t="shared" si="2"/>
        <v>1.1263629000000002E-2</v>
      </c>
      <c r="N12" s="102">
        <v>30</v>
      </c>
      <c r="O12" s="103"/>
      <c r="P12" s="103"/>
      <c r="Q12" s="103"/>
      <c r="R12" s="103"/>
      <c r="S12" s="103"/>
      <c r="T12" s="103"/>
      <c r="U12" s="103"/>
      <c r="V12" s="104"/>
      <c r="W12" s="111">
        <v>2.5500000000000002E-3</v>
      </c>
      <c r="X12" s="112"/>
      <c r="Y12" s="112"/>
      <c r="Z12" s="112"/>
      <c r="AA12" s="112"/>
      <c r="AB12" s="112"/>
      <c r="AC12" s="112"/>
      <c r="AD12" s="112"/>
      <c r="AE12" s="112"/>
      <c r="AF12" s="113"/>
      <c r="AG12" s="114">
        <v>6.3000000000000003E-4</v>
      </c>
      <c r="AH12" s="115"/>
      <c r="AI12" s="115"/>
      <c r="AJ12" s="115"/>
      <c r="AK12" s="115"/>
      <c r="AL12" s="115"/>
      <c r="AM12" s="115"/>
      <c r="AN12" s="115"/>
      <c r="AO12" s="115"/>
      <c r="AP12" s="115"/>
      <c r="AQ12" s="115"/>
      <c r="AR12" s="116"/>
    </row>
    <row r="13" spans="1:44" x14ac:dyDescent="0.25">
      <c r="B13">
        <v>60</v>
      </c>
      <c r="C13">
        <v>1.1352505000000002E-2</v>
      </c>
      <c r="H13">
        <v>60</v>
      </c>
      <c r="I13" s="49">
        <f>0.00966*100</f>
        <v>0.96599999999999997</v>
      </c>
      <c r="J13">
        <f>0.01331*100</f>
        <v>1.331</v>
      </c>
      <c r="K13" s="49">
        <f t="shared" si="0"/>
        <v>1.1484999999999999</v>
      </c>
      <c r="L13">
        <f t="shared" si="1"/>
        <v>1.1352505000000002</v>
      </c>
      <c r="M13">
        <f t="shared" si="2"/>
        <v>1.1352505000000002E-2</v>
      </c>
      <c r="N13" s="102">
        <v>40</v>
      </c>
      <c r="O13" s="103"/>
      <c r="P13" s="103"/>
      <c r="Q13" s="103"/>
      <c r="R13" s="103"/>
      <c r="S13" s="103"/>
      <c r="T13" s="103"/>
      <c r="U13" s="103"/>
      <c r="V13" s="104"/>
      <c r="W13" s="111">
        <v>7.3200000000000001E-3</v>
      </c>
      <c r="X13" s="112"/>
      <c r="Y13" s="112"/>
      <c r="Z13" s="112"/>
      <c r="AA13" s="112"/>
      <c r="AB13" s="112"/>
      <c r="AC13" s="112"/>
      <c r="AD13" s="112"/>
      <c r="AE13" s="112"/>
      <c r="AF13" s="113"/>
      <c r="AG13" s="114">
        <v>4.5399999999999998E-3</v>
      </c>
      <c r="AH13" s="115"/>
      <c r="AI13" s="115"/>
      <c r="AJ13" s="115"/>
      <c r="AK13" s="115"/>
      <c r="AL13" s="115"/>
      <c r="AM13" s="115"/>
      <c r="AN13" s="115"/>
      <c r="AO13" s="115"/>
      <c r="AP13" s="115"/>
      <c r="AQ13" s="115"/>
      <c r="AR13" s="116"/>
    </row>
    <row r="14" spans="1:44" x14ac:dyDescent="0.25">
      <c r="B14">
        <v>64</v>
      </c>
      <c r="C14">
        <v>2.2223345000000002E-2</v>
      </c>
      <c r="H14">
        <v>64</v>
      </c>
      <c r="I14" s="49">
        <f>0.01441*100</f>
        <v>1.4409999999999998</v>
      </c>
      <c r="J14">
        <f>0.03126*100</f>
        <v>3.1260000000000003</v>
      </c>
      <c r="K14" s="49">
        <f t="shared" si="0"/>
        <v>2.2835000000000001</v>
      </c>
      <c r="L14">
        <f t="shared" si="1"/>
        <v>2.2223345000000001</v>
      </c>
      <c r="M14">
        <f t="shared" si="2"/>
        <v>2.2223345000000002E-2</v>
      </c>
      <c r="N14" s="102">
        <v>50</v>
      </c>
      <c r="O14" s="103"/>
      <c r="P14" s="103"/>
      <c r="Q14" s="103"/>
      <c r="R14" s="103"/>
      <c r="S14" s="103"/>
      <c r="T14" s="103"/>
      <c r="U14" s="103"/>
      <c r="V14" s="104"/>
      <c r="W14" s="111">
        <v>1.1259999999999999E-2</v>
      </c>
      <c r="X14" s="112"/>
      <c r="Y14" s="112"/>
      <c r="Z14" s="112"/>
      <c r="AA14" s="112"/>
      <c r="AB14" s="112"/>
      <c r="AC14" s="112"/>
      <c r="AD14" s="112"/>
      <c r="AE14" s="112"/>
      <c r="AF14" s="113"/>
      <c r="AG14" s="114">
        <v>8.9099999999999995E-3</v>
      </c>
      <c r="AH14" s="115"/>
      <c r="AI14" s="115"/>
      <c r="AJ14" s="115"/>
      <c r="AK14" s="115"/>
      <c r="AL14" s="115"/>
      <c r="AM14" s="115"/>
      <c r="AN14" s="115"/>
      <c r="AO14" s="115"/>
      <c r="AP14" s="115"/>
      <c r="AQ14" s="115"/>
      <c r="AR14" s="116"/>
    </row>
    <row r="15" spans="1:44" x14ac:dyDescent="0.25">
      <c r="N15" s="102">
        <v>55</v>
      </c>
      <c r="O15" s="103"/>
      <c r="P15" s="103"/>
      <c r="Q15" s="103"/>
      <c r="R15" s="103"/>
      <c r="S15" s="103"/>
      <c r="T15" s="103"/>
      <c r="U15" s="103"/>
      <c r="V15" s="104"/>
      <c r="W15" s="111">
        <v>9.3299999999999998E-3</v>
      </c>
      <c r="X15" s="112"/>
      <c r="Y15" s="112"/>
      <c r="Z15" s="112"/>
      <c r="AA15" s="112"/>
      <c r="AB15" s="112"/>
      <c r="AC15" s="112"/>
      <c r="AD15" s="112"/>
      <c r="AE15" s="112"/>
      <c r="AF15" s="113"/>
      <c r="AG15" s="114">
        <v>1.35E-2</v>
      </c>
      <c r="AH15" s="115"/>
      <c r="AI15" s="115"/>
      <c r="AJ15" s="115"/>
      <c r="AK15" s="115"/>
      <c r="AL15" s="115"/>
      <c r="AM15" s="115"/>
      <c r="AN15" s="115"/>
      <c r="AO15" s="115"/>
      <c r="AP15" s="115"/>
      <c r="AQ15" s="115"/>
      <c r="AR15" s="116"/>
    </row>
    <row r="16" spans="1:44" x14ac:dyDescent="0.25">
      <c r="N16" s="102">
        <v>60</v>
      </c>
      <c r="O16" s="103"/>
      <c r="P16" s="103"/>
      <c r="Q16" s="103"/>
      <c r="R16" s="103"/>
      <c r="S16" s="103"/>
      <c r="T16" s="103"/>
      <c r="U16" s="103"/>
      <c r="V16" s="104"/>
      <c r="W16" s="111">
        <v>9.6600000000000002E-3</v>
      </c>
      <c r="X16" s="112"/>
      <c r="Y16" s="112"/>
      <c r="Z16" s="112"/>
      <c r="AA16" s="112"/>
      <c r="AB16" s="112"/>
      <c r="AC16" s="112"/>
      <c r="AD16" s="112"/>
      <c r="AE16" s="112"/>
      <c r="AF16" s="113"/>
      <c r="AG16" s="114">
        <v>1.3310000000000001E-2</v>
      </c>
      <c r="AH16" s="115"/>
      <c r="AI16" s="115"/>
      <c r="AJ16" s="115"/>
      <c r="AK16" s="115"/>
      <c r="AL16" s="115"/>
      <c r="AM16" s="115"/>
      <c r="AN16" s="115"/>
      <c r="AO16" s="115"/>
      <c r="AP16" s="115"/>
      <c r="AQ16" s="115"/>
      <c r="AR16" s="116"/>
    </row>
    <row r="17" spans="14:44" x14ac:dyDescent="0.25">
      <c r="N17" s="117">
        <v>64</v>
      </c>
      <c r="O17" s="118"/>
      <c r="P17" s="118"/>
      <c r="Q17" s="118"/>
      <c r="R17" s="118"/>
      <c r="S17" s="118"/>
      <c r="T17" s="118"/>
      <c r="U17" s="118"/>
      <c r="V17" s="119"/>
      <c r="W17" s="120">
        <v>1.4409999999999999E-2</v>
      </c>
      <c r="X17" s="121"/>
      <c r="Y17" s="121"/>
      <c r="Z17" s="121"/>
      <c r="AA17" s="121"/>
      <c r="AB17" s="121"/>
      <c r="AC17" s="121"/>
      <c r="AD17" s="121"/>
      <c r="AE17" s="121"/>
      <c r="AF17" s="122"/>
      <c r="AG17" s="123">
        <v>3.1260000000000003E-2</v>
      </c>
      <c r="AH17" s="124"/>
      <c r="AI17" s="124"/>
      <c r="AJ17" s="124"/>
      <c r="AK17" s="124"/>
      <c r="AL17" s="124"/>
      <c r="AM17" s="124"/>
      <c r="AN17" s="124"/>
      <c r="AO17" s="124"/>
      <c r="AP17" s="124"/>
      <c r="AQ17" s="124"/>
      <c r="AR17" s="125"/>
    </row>
  </sheetData>
  <mergeCells count="24">
    <mergeCell ref="N16:V16"/>
    <mergeCell ref="W16:AF16"/>
    <mergeCell ref="AG16:AR16"/>
    <mergeCell ref="N17:V17"/>
    <mergeCell ref="W17:AF17"/>
    <mergeCell ref="AG17:AR17"/>
    <mergeCell ref="N14:V14"/>
    <mergeCell ref="W14:AF14"/>
    <mergeCell ref="AG14:AR14"/>
    <mergeCell ref="N15:V15"/>
    <mergeCell ref="W15:AF15"/>
    <mergeCell ref="AG15:AR15"/>
    <mergeCell ref="N12:V12"/>
    <mergeCell ref="W12:AF12"/>
    <mergeCell ref="AG12:AR12"/>
    <mergeCell ref="N13:V13"/>
    <mergeCell ref="W13:AF13"/>
    <mergeCell ref="AG13:AR13"/>
    <mergeCell ref="O10:V10"/>
    <mergeCell ref="W10:AF10"/>
    <mergeCell ref="AG10:AR10"/>
    <mergeCell ref="N11:V11"/>
    <mergeCell ref="W11:AF11"/>
    <mergeCell ref="AG11:AR11"/>
  </mergeCells>
  <hyperlinks>
    <hyperlink ref="A1" location="TOC!A1" display="TOC" xr:uid="{00000000-0004-0000-1800-000000000000}"/>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4" tint="0.59999389629810485"/>
  </sheetPr>
  <dimension ref="A1:C17"/>
  <sheetViews>
    <sheetView workbookViewId="0">
      <selection activeCell="B4" sqref="B4"/>
    </sheetView>
  </sheetViews>
  <sheetFormatPr defaultRowHeight="15" x14ac:dyDescent="0.25"/>
  <cols>
    <col min="3" max="3" width="15.7109375" customWidth="1"/>
  </cols>
  <sheetData>
    <row r="1" spans="1:3" x14ac:dyDescent="0.25">
      <c r="A1" s="1" t="s">
        <v>0</v>
      </c>
    </row>
    <row r="2" spans="1:3" x14ac:dyDescent="0.25">
      <c r="A2" s="14" t="s">
        <v>35</v>
      </c>
      <c r="B2" s="15" t="s">
        <v>36</v>
      </c>
      <c r="C2" t="s">
        <v>328</v>
      </c>
    </row>
    <row r="3" spans="1:3" x14ac:dyDescent="0.25">
      <c r="A3" s="14" t="s">
        <v>37</v>
      </c>
      <c r="B3" s="15" t="s">
        <v>326</v>
      </c>
      <c r="C3" t="s">
        <v>281</v>
      </c>
    </row>
    <row r="7" spans="1:3" x14ac:dyDescent="0.25">
      <c r="B7" t="s">
        <v>310</v>
      </c>
      <c r="C7" t="s">
        <v>323</v>
      </c>
    </row>
    <row r="8" spans="1:3" x14ac:dyDescent="0.25">
      <c r="B8">
        <v>0</v>
      </c>
    </row>
    <row r="9" spans="1:3" x14ac:dyDescent="0.25">
      <c r="B9">
        <v>1</v>
      </c>
    </row>
    <row r="10" spans="1:3" x14ac:dyDescent="0.25">
      <c r="B10">
        <v>2</v>
      </c>
    </row>
    <row r="11" spans="1:3" x14ac:dyDescent="0.25">
      <c r="B11">
        <v>3</v>
      </c>
    </row>
    <row r="12" spans="1:3" x14ac:dyDescent="0.25">
      <c r="B12">
        <v>4</v>
      </c>
    </row>
    <row r="13" spans="1:3" x14ac:dyDescent="0.25">
      <c r="B13">
        <v>5</v>
      </c>
    </row>
    <row r="14" spans="1:3" x14ac:dyDescent="0.25">
      <c r="B14">
        <v>6</v>
      </c>
    </row>
    <row r="15" spans="1:3" x14ac:dyDescent="0.25">
      <c r="B15">
        <v>7</v>
      </c>
    </row>
    <row r="16" spans="1:3" x14ac:dyDescent="0.25">
      <c r="B16">
        <v>8</v>
      </c>
    </row>
    <row r="17" spans="2:2" x14ac:dyDescent="0.25">
      <c r="B17">
        <v>9</v>
      </c>
    </row>
  </sheetData>
  <hyperlinks>
    <hyperlink ref="A1" location="TOC!A1" display="TOC" xr:uid="{00000000-0004-0000-1900-000000000000}"/>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4" tint="0.59999389629810485"/>
  </sheetPr>
  <dimension ref="A1:Q20"/>
  <sheetViews>
    <sheetView workbookViewId="0">
      <selection activeCell="N37" sqref="N37"/>
    </sheetView>
  </sheetViews>
  <sheetFormatPr defaultRowHeight="15" x14ac:dyDescent="0.25"/>
  <sheetData>
    <row r="1" spans="1:17" x14ac:dyDescent="0.25">
      <c r="A1" s="1" t="s">
        <v>0</v>
      </c>
    </row>
    <row r="2" spans="1:17" x14ac:dyDescent="0.25">
      <c r="A2" s="14" t="s">
        <v>35</v>
      </c>
      <c r="B2" s="15" t="s">
        <v>319</v>
      </c>
      <c r="C2" t="s">
        <v>322</v>
      </c>
    </row>
    <row r="3" spans="1:17" x14ac:dyDescent="0.25">
      <c r="A3" s="14" t="s">
        <v>37</v>
      </c>
      <c r="B3" s="15" t="s">
        <v>318</v>
      </c>
      <c r="C3" t="s">
        <v>281</v>
      </c>
    </row>
    <row r="5" spans="1:17" x14ac:dyDescent="0.25">
      <c r="C5" s="13"/>
      <c r="D5" s="13"/>
      <c r="E5" s="16"/>
      <c r="F5" s="13"/>
      <c r="G5" s="22" t="s">
        <v>320</v>
      </c>
      <c r="H5" s="13"/>
      <c r="I5" s="13"/>
      <c r="J5" s="13"/>
      <c r="K5" s="13"/>
      <c r="L5" s="13"/>
      <c r="M5" s="13"/>
      <c r="N5" s="13"/>
      <c r="O5" s="13"/>
      <c r="P5" s="13"/>
      <c r="Q5" s="13"/>
    </row>
    <row r="6" spans="1:17" x14ac:dyDescent="0.25">
      <c r="D6" s="10"/>
      <c r="E6" s="10"/>
      <c r="F6" s="33" t="s">
        <v>316</v>
      </c>
      <c r="G6" t="s">
        <v>110</v>
      </c>
      <c r="H6" t="s">
        <v>251</v>
      </c>
      <c r="I6" t="s">
        <v>111</v>
      </c>
      <c r="J6" t="s">
        <v>112</v>
      </c>
      <c r="K6" t="s">
        <v>113</v>
      </c>
      <c r="L6" t="s">
        <v>114</v>
      </c>
      <c r="M6" t="s">
        <v>115</v>
      </c>
      <c r="N6" t="s">
        <v>116</v>
      </c>
      <c r="O6" t="s">
        <v>117</v>
      </c>
      <c r="P6" t="s">
        <v>118</v>
      </c>
      <c r="Q6" t="s">
        <v>119</v>
      </c>
    </row>
    <row r="7" spans="1:17" x14ac:dyDescent="0.25">
      <c r="D7" s="10"/>
      <c r="E7" s="10"/>
      <c r="F7" s="33" t="s">
        <v>249</v>
      </c>
      <c r="G7" t="s">
        <v>250</v>
      </c>
      <c r="H7" t="s">
        <v>252</v>
      </c>
      <c r="I7" t="s">
        <v>253</v>
      </c>
      <c r="J7" t="s">
        <v>254</v>
      </c>
      <c r="K7" t="s">
        <v>255</v>
      </c>
      <c r="L7" t="s">
        <v>256</v>
      </c>
      <c r="M7" t="s">
        <v>257</v>
      </c>
      <c r="N7" t="s">
        <v>258</v>
      </c>
      <c r="O7" t="s">
        <v>259</v>
      </c>
      <c r="P7" t="s">
        <v>260</v>
      </c>
      <c r="Q7" t="s">
        <v>261</v>
      </c>
    </row>
    <row r="8" spans="1:17" x14ac:dyDescent="0.25">
      <c r="C8" s="10"/>
      <c r="D8" s="41" t="s">
        <v>38</v>
      </c>
      <c r="E8" s="33" t="s">
        <v>39</v>
      </c>
      <c r="F8" s="33" t="s">
        <v>40</v>
      </c>
      <c r="G8" s="10">
        <v>2</v>
      </c>
      <c r="H8" s="10">
        <v>7</v>
      </c>
      <c r="I8" s="10">
        <v>12</v>
      </c>
      <c r="J8" s="10">
        <v>17</v>
      </c>
      <c r="K8" s="10">
        <v>22</v>
      </c>
      <c r="L8" s="10">
        <v>27</v>
      </c>
      <c r="M8" s="10">
        <v>32</v>
      </c>
      <c r="N8" s="10">
        <v>37</v>
      </c>
      <c r="O8" s="10">
        <v>42</v>
      </c>
      <c r="P8" s="10">
        <v>47</v>
      </c>
      <c r="Q8" s="10">
        <v>52</v>
      </c>
    </row>
    <row r="9" spans="1:17" x14ac:dyDescent="0.25">
      <c r="C9" t="s">
        <v>109</v>
      </c>
      <c r="D9" s="33" t="s">
        <v>41</v>
      </c>
      <c r="E9" s="10"/>
      <c r="F9" s="10"/>
      <c r="H9" s="10"/>
    </row>
    <row r="10" spans="1:17" x14ac:dyDescent="0.25">
      <c r="C10" t="s">
        <v>120</v>
      </c>
      <c r="D10" s="33" t="s">
        <v>321</v>
      </c>
      <c r="E10" s="50">
        <v>18</v>
      </c>
      <c r="F10" s="33" t="s">
        <v>262</v>
      </c>
      <c r="G10" s="30"/>
      <c r="H10" s="30"/>
      <c r="I10" s="30"/>
      <c r="J10" s="30"/>
      <c r="K10" s="30"/>
      <c r="L10" s="30"/>
      <c r="M10" s="30"/>
      <c r="N10" s="30"/>
      <c r="O10" s="30"/>
      <c r="P10" s="30"/>
      <c r="Q10" s="30"/>
    </row>
    <row r="11" spans="1:17" x14ac:dyDescent="0.25">
      <c r="C11" t="s">
        <v>121</v>
      </c>
      <c r="D11" s="33" t="s">
        <v>321</v>
      </c>
      <c r="E11" s="50">
        <v>22</v>
      </c>
      <c r="F11" s="33" t="s">
        <v>268</v>
      </c>
      <c r="G11" s="30"/>
      <c r="H11" s="30"/>
      <c r="I11" s="30"/>
      <c r="J11" s="30"/>
      <c r="K11" s="30"/>
      <c r="L11" s="30"/>
      <c r="M11" s="30"/>
      <c r="N11" s="30"/>
      <c r="O11" s="30"/>
      <c r="P11" s="30"/>
      <c r="Q11" s="30"/>
    </row>
    <row r="12" spans="1:17" x14ac:dyDescent="0.25">
      <c r="C12" t="s">
        <v>122</v>
      </c>
      <c r="D12" s="33" t="s">
        <v>321</v>
      </c>
      <c r="E12" s="50">
        <v>27</v>
      </c>
      <c r="F12" s="10" t="s">
        <v>263</v>
      </c>
      <c r="G12" s="30"/>
      <c r="H12" s="30"/>
      <c r="I12" s="30"/>
      <c r="J12" s="30"/>
      <c r="K12" s="30"/>
      <c r="L12" s="30"/>
      <c r="M12" s="30"/>
      <c r="N12" s="30"/>
      <c r="O12" s="30"/>
      <c r="P12" s="30"/>
      <c r="Q12" s="30"/>
    </row>
    <row r="13" spans="1:17" x14ac:dyDescent="0.25">
      <c r="C13" t="s">
        <v>123</v>
      </c>
      <c r="D13" s="33" t="s">
        <v>321</v>
      </c>
      <c r="E13" s="50">
        <v>32</v>
      </c>
      <c r="F13" s="10" t="s">
        <v>264</v>
      </c>
      <c r="G13" s="30"/>
      <c r="H13" s="30"/>
      <c r="I13" s="30"/>
      <c r="J13" s="30"/>
      <c r="K13" s="30"/>
      <c r="L13" s="30"/>
      <c r="M13" s="30"/>
      <c r="N13" s="30"/>
      <c r="O13" s="30"/>
      <c r="P13" s="30"/>
      <c r="Q13" s="30"/>
    </row>
    <row r="14" spans="1:17" x14ac:dyDescent="0.25">
      <c r="C14" t="s">
        <v>124</v>
      </c>
      <c r="D14" s="33" t="s">
        <v>321</v>
      </c>
      <c r="E14" s="50">
        <v>37</v>
      </c>
      <c r="F14" s="10" t="s">
        <v>265</v>
      </c>
      <c r="G14" s="30"/>
      <c r="H14" s="30"/>
      <c r="I14" s="30"/>
      <c r="J14" s="30"/>
      <c r="K14" s="30"/>
      <c r="L14" s="30"/>
      <c r="M14" s="30"/>
      <c r="N14" s="30"/>
      <c r="O14" s="30"/>
      <c r="P14" s="30"/>
      <c r="Q14" s="30"/>
    </row>
    <row r="15" spans="1:17" x14ac:dyDescent="0.25">
      <c r="C15" t="s">
        <v>125</v>
      </c>
      <c r="D15" s="33" t="s">
        <v>321</v>
      </c>
      <c r="E15" s="50">
        <v>42</v>
      </c>
      <c r="F15" s="10" t="s">
        <v>266</v>
      </c>
      <c r="G15" s="30"/>
      <c r="H15" s="30"/>
      <c r="I15" s="30"/>
      <c r="J15" s="30"/>
      <c r="K15" s="30"/>
      <c r="L15" s="30"/>
      <c r="M15" s="30"/>
      <c r="N15" s="30"/>
      <c r="O15" s="30"/>
      <c r="P15" s="30"/>
      <c r="Q15" s="30"/>
    </row>
    <row r="16" spans="1:17" x14ac:dyDescent="0.25">
      <c r="C16" t="s">
        <v>126</v>
      </c>
      <c r="D16" s="33" t="s">
        <v>321</v>
      </c>
      <c r="E16" s="50">
        <v>47</v>
      </c>
      <c r="F16" s="10" t="s">
        <v>267</v>
      </c>
      <c r="G16" s="30"/>
      <c r="H16" s="30"/>
      <c r="I16" s="30"/>
      <c r="J16" s="30"/>
      <c r="K16" s="30"/>
      <c r="L16" s="30"/>
      <c r="M16" s="30"/>
      <c r="N16" s="30"/>
      <c r="O16" s="30"/>
      <c r="P16" s="30"/>
      <c r="Q16" s="30"/>
    </row>
    <row r="17" spans="3:17" x14ac:dyDescent="0.25">
      <c r="C17" t="s">
        <v>127</v>
      </c>
      <c r="D17" s="33" t="s">
        <v>321</v>
      </c>
      <c r="E17" s="50">
        <v>52</v>
      </c>
      <c r="F17" s="10" t="s">
        <v>46</v>
      </c>
      <c r="G17" s="30"/>
      <c r="H17" s="30"/>
      <c r="I17" s="30"/>
      <c r="J17" s="30"/>
      <c r="K17" s="30"/>
      <c r="L17" s="30"/>
      <c r="M17" s="30"/>
      <c r="N17" s="30"/>
      <c r="O17" s="30"/>
      <c r="P17" s="30"/>
      <c r="Q17" s="30"/>
    </row>
    <row r="18" spans="3:17" x14ac:dyDescent="0.25">
      <c r="C18" t="s">
        <v>128</v>
      </c>
      <c r="D18" s="33" t="s">
        <v>321</v>
      </c>
      <c r="E18" s="50">
        <v>57</v>
      </c>
      <c r="F18" s="10" t="s">
        <v>47</v>
      </c>
      <c r="G18" s="30"/>
      <c r="H18" s="30"/>
      <c r="I18" s="30"/>
      <c r="J18" s="30"/>
      <c r="K18" s="30"/>
      <c r="L18" s="30"/>
      <c r="M18" s="30"/>
      <c r="N18" s="30"/>
      <c r="O18" s="30"/>
      <c r="P18" s="30"/>
      <c r="Q18" s="30"/>
    </row>
    <row r="19" spans="3:17" x14ac:dyDescent="0.25">
      <c r="C19" t="s">
        <v>129</v>
      </c>
      <c r="D19" s="33" t="s">
        <v>321</v>
      </c>
      <c r="E19" s="50">
        <v>62</v>
      </c>
      <c r="F19" s="10" t="s">
        <v>48</v>
      </c>
      <c r="G19" s="30"/>
      <c r="H19" s="30"/>
      <c r="I19" s="30"/>
      <c r="J19" s="30"/>
      <c r="K19" s="30"/>
      <c r="L19" s="30"/>
      <c r="M19" s="30"/>
      <c r="N19" s="30"/>
      <c r="O19" s="30"/>
      <c r="P19" s="30"/>
      <c r="Q19" s="30"/>
    </row>
    <row r="20" spans="3:17" x14ac:dyDescent="0.25">
      <c r="C20" t="s">
        <v>130</v>
      </c>
      <c r="D20" s="33" t="s">
        <v>321</v>
      </c>
      <c r="E20" s="50">
        <v>67</v>
      </c>
      <c r="F20" s="33" t="s">
        <v>49</v>
      </c>
      <c r="G20" s="30"/>
      <c r="H20" s="30"/>
      <c r="I20" s="30"/>
      <c r="J20" s="30"/>
      <c r="K20" s="30"/>
      <c r="L20" s="30"/>
      <c r="M20" s="30"/>
      <c r="N20" s="30"/>
      <c r="O20" s="30"/>
      <c r="P20" s="30"/>
      <c r="Q20" s="42"/>
    </row>
  </sheetData>
  <hyperlinks>
    <hyperlink ref="A1" location="TOC!A1" display="TOC" xr:uid="{00000000-0004-0000-1A00-000000000000}"/>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I34"/>
  <sheetViews>
    <sheetView workbookViewId="0">
      <selection activeCell="A24" sqref="A24"/>
    </sheetView>
  </sheetViews>
  <sheetFormatPr defaultRowHeight="15" x14ac:dyDescent="0.25"/>
  <sheetData>
    <row r="1" spans="1:3" x14ac:dyDescent="0.25">
      <c r="A1" s="1" t="s">
        <v>0</v>
      </c>
    </row>
    <row r="4" spans="1:3" x14ac:dyDescent="0.25">
      <c r="A4" t="s">
        <v>312</v>
      </c>
      <c r="B4" t="s">
        <v>397</v>
      </c>
      <c r="C4" t="s">
        <v>388</v>
      </c>
    </row>
    <row r="5" spans="1:3" x14ac:dyDescent="0.25">
      <c r="A5">
        <v>20</v>
      </c>
      <c r="B5">
        <v>2E-3</v>
      </c>
      <c r="C5">
        <v>4.0000000000000001E-3</v>
      </c>
    </row>
    <row r="6" spans="1:3" x14ac:dyDescent="0.25">
      <c r="A6">
        <v>30</v>
      </c>
      <c r="B6">
        <v>0.255</v>
      </c>
      <c r="C6">
        <v>6.3E-2</v>
      </c>
    </row>
    <row r="7" spans="1:3" x14ac:dyDescent="0.25">
      <c r="A7">
        <v>40</v>
      </c>
      <c r="B7">
        <v>0.73199999999999998</v>
      </c>
      <c r="C7">
        <v>0.45399999999999996</v>
      </c>
    </row>
    <row r="8" spans="1:3" x14ac:dyDescent="0.25">
      <c r="A8">
        <v>50</v>
      </c>
      <c r="B8">
        <v>1.1259999999999999</v>
      </c>
      <c r="C8">
        <v>0.8909999999999999</v>
      </c>
    </row>
    <row r="9" spans="1:3" x14ac:dyDescent="0.25">
      <c r="A9">
        <v>55</v>
      </c>
      <c r="B9">
        <v>0.93299999999999994</v>
      </c>
      <c r="C9">
        <v>1.35</v>
      </c>
    </row>
    <row r="10" spans="1:3" x14ac:dyDescent="0.25">
      <c r="A10">
        <v>60</v>
      </c>
      <c r="B10">
        <v>0.96599999999999997</v>
      </c>
      <c r="C10">
        <v>1.331</v>
      </c>
    </row>
    <row r="11" spans="1:3" x14ac:dyDescent="0.25">
      <c r="A11">
        <v>64</v>
      </c>
      <c r="B11">
        <v>1.4409999999999998</v>
      </c>
      <c r="C11">
        <v>3.1260000000000003</v>
      </c>
    </row>
    <row r="33" spans="8:9" x14ac:dyDescent="0.25">
      <c r="H33" s="14"/>
      <c r="I33" s="15"/>
    </row>
    <row r="34" spans="8:9" x14ac:dyDescent="0.25">
      <c r="H34" s="14"/>
      <c r="I34" s="15"/>
    </row>
  </sheetData>
  <hyperlinks>
    <hyperlink ref="A1" location="TOC!A1" display="TOC" xr:uid="{00000000-0004-0000-1B00-000000000000}"/>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B3"/>
  <sheetViews>
    <sheetView workbookViewId="0">
      <selection activeCell="H32" sqref="H32"/>
    </sheetView>
  </sheetViews>
  <sheetFormatPr defaultRowHeight="15" x14ac:dyDescent="0.25"/>
  <sheetData>
    <row r="1" spans="1:2" x14ac:dyDescent="0.25">
      <c r="A1" s="1" t="s">
        <v>0</v>
      </c>
    </row>
    <row r="2" spans="1:2" x14ac:dyDescent="0.25">
      <c r="B2" t="s">
        <v>287</v>
      </c>
    </row>
    <row r="3" spans="1:2" x14ac:dyDescent="0.25">
      <c r="B3" t="s">
        <v>288</v>
      </c>
    </row>
  </sheetData>
  <hyperlinks>
    <hyperlink ref="A1" location="TOC!A1" display="TOC" xr:uid="{00000000-0004-0000-1C00-000000000000}"/>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workbookViewId="0">
      <selection activeCell="B10" sqref="B10"/>
    </sheetView>
  </sheetViews>
  <sheetFormatPr defaultRowHeight="15" x14ac:dyDescent="0.25"/>
  <cols>
    <col min="1" max="1" width="12.7109375" style="2" customWidth="1"/>
    <col min="2" max="16384" width="9.140625" style="2"/>
  </cols>
  <sheetData>
    <row r="1" spans="1:2" x14ac:dyDescent="0.25">
      <c r="A1" s="1" t="s">
        <v>0</v>
      </c>
    </row>
    <row r="2" spans="1:2" x14ac:dyDescent="0.25">
      <c r="A2" s="3"/>
    </row>
    <row r="3" spans="1:2" x14ac:dyDescent="0.25">
      <c r="A3" s="3" t="s">
        <v>132</v>
      </c>
    </row>
    <row r="4" spans="1:2" x14ac:dyDescent="0.25">
      <c r="A4" s="3"/>
      <c r="B4" s="2" t="s">
        <v>235</v>
      </c>
    </row>
    <row r="5" spans="1:2" x14ac:dyDescent="0.25">
      <c r="A5" s="3"/>
      <c r="B5" s="2" t="s">
        <v>230</v>
      </c>
    </row>
    <row r="6" spans="1:2" x14ac:dyDescent="0.25">
      <c r="A6" s="3"/>
      <c r="B6" s="2" t="s">
        <v>229</v>
      </c>
    </row>
    <row r="7" spans="1:2" x14ac:dyDescent="0.25">
      <c r="A7" s="3"/>
      <c r="B7" s="2" t="s">
        <v>231</v>
      </c>
    </row>
    <row r="8" spans="1:2" x14ac:dyDescent="0.25">
      <c r="A8" s="3"/>
      <c r="B8" s="2" t="s">
        <v>232</v>
      </c>
    </row>
    <row r="9" spans="1:2" x14ac:dyDescent="0.25">
      <c r="A9" s="3"/>
      <c r="B9" s="2" t="s">
        <v>233</v>
      </c>
    </row>
    <row r="10" spans="1:2" x14ac:dyDescent="0.25">
      <c r="A10" s="3"/>
      <c r="B10" s="2" t="s">
        <v>234</v>
      </c>
    </row>
    <row r="11" spans="1:2" x14ac:dyDescent="0.25">
      <c r="A11" s="3"/>
    </row>
    <row r="12" spans="1:2" x14ac:dyDescent="0.25">
      <c r="A12" s="3" t="s">
        <v>246</v>
      </c>
    </row>
    <row r="13" spans="1:2" x14ac:dyDescent="0.25">
      <c r="A13" s="3"/>
      <c r="B13" s="2" t="s">
        <v>247</v>
      </c>
    </row>
    <row r="14" spans="1:2" x14ac:dyDescent="0.25">
      <c r="A14" s="3"/>
    </row>
    <row r="15" spans="1:2" x14ac:dyDescent="0.25">
      <c r="A15" s="3"/>
    </row>
    <row r="16" spans="1:2" x14ac:dyDescent="0.25">
      <c r="A16" s="3"/>
    </row>
    <row r="17" spans="1:2" x14ac:dyDescent="0.25">
      <c r="A17" s="3"/>
    </row>
    <row r="19" spans="1:2" x14ac:dyDescent="0.25">
      <c r="A19" s="3" t="s">
        <v>1</v>
      </c>
      <c r="B19" s="4" t="s">
        <v>2</v>
      </c>
    </row>
    <row r="20" spans="1:2" x14ac:dyDescent="0.25">
      <c r="A20" s="3" t="s">
        <v>3</v>
      </c>
      <c r="B20" s="4" t="s">
        <v>4</v>
      </c>
    </row>
    <row r="21" spans="1:2" x14ac:dyDescent="0.25">
      <c r="A21" s="3" t="s">
        <v>5</v>
      </c>
      <c r="B21" s="4" t="s">
        <v>6</v>
      </c>
    </row>
    <row r="22" spans="1:2" x14ac:dyDescent="0.25">
      <c r="A22" s="3" t="s">
        <v>7</v>
      </c>
      <c r="B22" s="6" t="s">
        <v>8</v>
      </c>
    </row>
    <row r="23" spans="1:2" x14ac:dyDescent="0.25">
      <c r="A23" s="3" t="s">
        <v>9</v>
      </c>
      <c r="B23" s="4" t="s">
        <v>10</v>
      </c>
    </row>
    <row r="24" spans="1:2" x14ac:dyDescent="0.25">
      <c r="A24" s="3" t="s">
        <v>11</v>
      </c>
      <c r="B24" s="4" t="s">
        <v>12</v>
      </c>
    </row>
    <row r="25" spans="1:2" x14ac:dyDescent="0.25">
      <c r="A25" s="3" t="s">
        <v>13</v>
      </c>
      <c r="B25" s="4" t="s">
        <v>14</v>
      </c>
    </row>
    <row r="39" spans="5:8" x14ac:dyDescent="0.25">
      <c r="E39" s="5"/>
      <c r="F39" s="5"/>
      <c r="G39" s="5"/>
      <c r="H39" s="5"/>
    </row>
  </sheetData>
  <hyperlinks>
    <hyperlink ref="B19" r:id="rId1" xr:uid="{00000000-0004-0000-0200-000000000000}"/>
    <hyperlink ref="B20" r:id="rId2" xr:uid="{00000000-0004-0000-0200-000001000000}"/>
    <hyperlink ref="B21" r:id="rId3" xr:uid="{00000000-0004-0000-0200-000002000000}"/>
    <hyperlink ref="B22" r:id="rId4" xr:uid="{00000000-0004-0000-0200-000003000000}"/>
    <hyperlink ref="B23" r:id="rId5" xr:uid="{00000000-0004-0000-0200-000004000000}"/>
    <hyperlink ref="B24" r:id="rId6" xr:uid="{00000000-0004-0000-0200-000005000000}"/>
    <hyperlink ref="B25" r:id="rId7" xr:uid="{00000000-0004-0000-0200-000006000000}"/>
    <hyperlink ref="A1" location="TOC!A1" display="TOC" xr:uid="{00000000-0004-0000-0200-000007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5" x14ac:dyDescent="0.25"/>
  <cols>
    <col min="2" max="2" width="52" customWidth="1"/>
    <col min="3" max="3" width="49.5703125" customWidth="1"/>
  </cols>
  <sheetData>
    <row r="1" spans="1:3" x14ac:dyDescent="0.25">
      <c r="A1" s="1" t="s">
        <v>0</v>
      </c>
    </row>
    <row r="4" spans="1:3" x14ac:dyDescent="0.25">
      <c r="A4" s="7" t="s">
        <v>133</v>
      </c>
      <c r="C4" s="7"/>
    </row>
    <row r="5" spans="1:3" ht="30" x14ac:dyDescent="0.25">
      <c r="A5" s="32" t="s">
        <v>134</v>
      </c>
      <c r="B5" s="32" t="s">
        <v>135</v>
      </c>
      <c r="C5" s="32" t="s">
        <v>136</v>
      </c>
    </row>
    <row r="6" spans="1:3" x14ac:dyDescent="0.25">
      <c r="A6">
        <v>9</v>
      </c>
      <c r="B6" t="s">
        <v>137</v>
      </c>
      <c r="C6" t="s">
        <v>138</v>
      </c>
    </row>
    <row r="7" spans="1:3" x14ac:dyDescent="0.25">
      <c r="A7">
        <v>83</v>
      </c>
      <c r="B7" t="s">
        <v>139</v>
      </c>
      <c r="C7" t="s">
        <v>140</v>
      </c>
    </row>
    <row r="8" spans="1:3" x14ac:dyDescent="0.25">
      <c r="A8">
        <v>26</v>
      </c>
      <c r="B8" t="s">
        <v>141</v>
      </c>
      <c r="C8" t="s">
        <v>142</v>
      </c>
    </row>
    <row r="9" spans="1:3" x14ac:dyDescent="0.25">
      <c r="A9">
        <v>125</v>
      </c>
      <c r="B9" t="s">
        <v>143</v>
      </c>
      <c r="C9" t="s">
        <v>144</v>
      </c>
    </row>
    <row r="10" spans="1:3" x14ac:dyDescent="0.25">
      <c r="A10">
        <v>85</v>
      </c>
      <c r="B10" t="s">
        <v>145</v>
      </c>
      <c r="C10" t="s">
        <v>146</v>
      </c>
    </row>
    <row r="11" spans="1:3" x14ac:dyDescent="0.25">
      <c r="A11">
        <v>115</v>
      </c>
      <c r="B11" t="s">
        <v>147</v>
      </c>
      <c r="C11" t="s">
        <v>148</v>
      </c>
    </row>
    <row r="12" spans="1:3" x14ac:dyDescent="0.25">
      <c r="A12">
        <v>80</v>
      </c>
      <c r="B12" t="s">
        <v>149</v>
      </c>
      <c r="C12" t="s">
        <v>150</v>
      </c>
    </row>
    <row r="13" spans="1:3" x14ac:dyDescent="0.25">
      <c r="A13">
        <v>91</v>
      </c>
      <c r="B13" t="s">
        <v>151</v>
      </c>
      <c r="C13" t="s">
        <v>152</v>
      </c>
    </row>
    <row r="14" spans="1:3" x14ac:dyDescent="0.25">
      <c r="A14">
        <v>76</v>
      </c>
      <c r="B14" t="s">
        <v>153</v>
      </c>
      <c r="C14" t="s">
        <v>154</v>
      </c>
    </row>
    <row r="15" spans="1:3" x14ac:dyDescent="0.25">
      <c r="A15">
        <v>43</v>
      </c>
      <c r="B15" t="s">
        <v>155</v>
      </c>
      <c r="C15" t="s">
        <v>156</v>
      </c>
    </row>
    <row r="16" spans="1:3" x14ac:dyDescent="0.25">
      <c r="A16">
        <v>32</v>
      </c>
      <c r="B16" t="s">
        <v>157</v>
      </c>
      <c r="C16" t="s">
        <v>158</v>
      </c>
    </row>
    <row r="17" spans="1:3" x14ac:dyDescent="0.25">
      <c r="A17">
        <v>6</v>
      </c>
      <c r="B17" t="s">
        <v>159</v>
      </c>
      <c r="C17" t="s">
        <v>160</v>
      </c>
    </row>
    <row r="18" spans="1:3" x14ac:dyDescent="0.25">
      <c r="A18">
        <v>119</v>
      </c>
      <c r="B18" t="s">
        <v>161</v>
      </c>
      <c r="C18" t="s">
        <v>162</v>
      </c>
    </row>
    <row r="19" spans="1:3" x14ac:dyDescent="0.25">
      <c r="A19">
        <v>38</v>
      </c>
      <c r="B19" t="s">
        <v>163</v>
      </c>
      <c r="C19" t="s">
        <v>164</v>
      </c>
    </row>
    <row r="20" spans="1:3" x14ac:dyDescent="0.25">
      <c r="A20">
        <v>69</v>
      </c>
      <c r="B20" t="s">
        <v>165</v>
      </c>
      <c r="C20" t="s">
        <v>166</v>
      </c>
    </row>
    <row r="22" spans="1:3" x14ac:dyDescent="0.25">
      <c r="A22" s="7" t="s">
        <v>167</v>
      </c>
      <c r="C22" s="7"/>
    </row>
    <row r="23" spans="1:3" ht="30" x14ac:dyDescent="0.25">
      <c r="A23" s="32" t="s">
        <v>134</v>
      </c>
      <c r="B23" s="32"/>
      <c r="C23" s="32" t="s">
        <v>136</v>
      </c>
    </row>
    <row r="24" spans="1:3" x14ac:dyDescent="0.25">
      <c r="A24">
        <v>10</v>
      </c>
      <c r="B24" t="s">
        <v>168</v>
      </c>
      <c r="C24" t="s">
        <v>169</v>
      </c>
    </row>
    <row r="25" spans="1:3" x14ac:dyDescent="0.25">
      <c r="A25">
        <v>108</v>
      </c>
      <c r="B25" t="s">
        <v>170</v>
      </c>
      <c r="C25" t="s">
        <v>171</v>
      </c>
    </row>
    <row r="26" spans="1:3" x14ac:dyDescent="0.25">
      <c r="A26">
        <v>78</v>
      </c>
      <c r="B26" t="s">
        <v>172</v>
      </c>
      <c r="C26" t="s">
        <v>173</v>
      </c>
    </row>
    <row r="27" spans="1:3" x14ac:dyDescent="0.25">
      <c r="A27">
        <v>88</v>
      </c>
      <c r="B27" t="s">
        <v>174</v>
      </c>
      <c r="C27" t="s">
        <v>175</v>
      </c>
    </row>
    <row r="28" spans="1:3" x14ac:dyDescent="0.25">
      <c r="A28">
        <v>28</v>
      </c>
      <c r="B28" t="s">
        <v>176</v>
      </c>
      <c r="C28" t="s">
        <v>177</v>
      </c>
    </row>
    <row r="29" spans="1:3" x14ac:dyDescent="0.25">
      <c r="A29">
        <v>111</v>
      </c>
      <c r="B29" t="s">
        <v>178</v>
      </c>
      <c r="C29" t="s">
        <v>179</v>
      </c>
    </row>
    <row r="30" spans="1:3" x14ac:dyDescent="0.25">
      <c r="A30">
        <v>92</v>
      </c>
      <c r="B30" t="s">
        <v>180</v>
      </c>
      <c r="C30" t="s">
        <v>181</v>
      </c>
    </row>
    <row r="31" spans="1:3" x14ac:dyDescent="0.25">
      <c r="A31">
        <v>34</v>
      </c>
      <c r="B31" t="s">
        <v>182</v>
      </c>
      <c r="C31" t="s">
        <v>183</v>
      </c>
    </row>
    <row r="32" spans="1:3" x14ac:dyDescent="0.25">
      <c r="A32">
        <v>77</v>
      </c>
      <c r="B32" t="s">
        <v>184</v>
      </c>
      <c r="C32" t="s">
        <v>185</v>
      </c>
    </row>
    <row r="33" spans="1:3" x14ac:dyDescent="0.25">
      <c r="A33">
        <v>53</v>
      </c>
      <c r="B33" t="s">
        <v>186</v>
      </c>
      <c r="C33" t="s">
        <v>187</v>
      </c>
    </row>
    <row r="34" spans="1:3" x14ac:dyDescent="0.25">
      <c r="A34">
        <v>64</v>
      </c>
      <c r="B34" t="s">
        <v>188</v>
      </c>
      <c r="C34" t="s">
        <v>189</v>
      </c>
    </row>
    <row r="35" spans="1:3" x14ac:dyDescent="0.25">
      <c r="A35">
        <v>49</v>
      </c>
      <c r="B35" t="s">
        <v>190</v>
      </c>
      <c r="C35" t="s">
        <v>191</v>
      </c>
    </row>
    <row r="36" spans="1:3" x14ac:dyDescent="0.25">
      <c r="A36">
        <v>51</v>
      </c>
      <c r="B36" t="s">
        <v>192</v>
      </c>
      <c r="C36" t="s">
        <v>193</v>
      </c>
    </row>
    <row r="37" spans="1:3" x14ac:dyDescent="0.25">
      <c r="A37">
        <v>2</v>
      </c>
      <c r="B37" t="s">
        <v>194</v>
      </c>
      <c r="C37" t="s">
        <v>195</v>
      </c>
    </row>
    <row r="38" spans="1:3" x14ac:dyDescent="0.25">
      <c r="A38">
        <v>73</v>
      </c>
      <c r="B38" t="s">
        <v>196</v>
      </c>
      <c r="C38" t="s">
        <v>197</v>
      </c>
    </row>
    <row r="40" spans="1:3" x14ac:dyDescent="0.25">
      <c r="A40" s="7" t="s">
        <v>198</v>
      </c>
      <c r="C40" s="7"/>
    </row>
    <row r="41" spans="1:3" x14ac:dyDescent="0.25">
      <c r="A41" s="32" t="s">
        <v>134</v>
      </c>
      <c r="B41" s="32"/>
      <c r="C41" s="32" t="s">
        <v>136</v>
      </c>
    </row>
    <row r="42" spans="1:3" x14ac:dyDescent="0.25">
      <c r="A42">
        <v>150</v>
      </c>
      <c r="B42" t="s">
        <v>199</v>
      </c>
      <c r="C42" t="s">
        <v>200</v>
      </c>
    </row>
    <row r="43" spans="1:3" x14ac:dyDescent="0.25">
      <c r="A43">
        <v>84</v>
      </c>
      <c r="B43" t="s">
        <v>201</v>
      </c>
      <c r="C43" t="s">
        <v>202</v>
      </c>
    </row>
    <row r="44" spans="1:3" x14ac:dyDescent="0.25">
      <c r="A44">
        <v>72</v>
      </c>
      <c r="B44" t="s">
        <v>203</v>
      </c>
      <c r="C44" t="s">
        <v>204</v>
      </c>
    </row>
    <row r="45" spans="1:3" x14ac:dyDescent="0.25">
      <c r="A45">
        <v>140</v>
      </c>
      <c r="B45" t="s">
        <v>205</v>
      </c>
      <c r="C45" t="s">
        <v>206</v>
      </c>
    </row>
    <row r="46" spans="1:3" x14ac:dyDescent="0.25">
      <c r="A46">
        <v>86</v>
      </c>
      <c r="B46" t="s">
        <v>207</v>
      </c>
      <c r="C46" t="s">
        <v>208</v>
      </c>
    </row>
    <row r="47" spans="1:3" x14ac:dyDescent="0.25">
      <c r="A47">
        <v>149</v>
      </c>
      <c r="B47" t="s">
        <v>209</v>
      </c>
      <c r="C47" t="s">
        <v>210</v>
      </c>
    </row>
    <row r="48" spans="1:3" x14ac:dyDescent="0.25">
      <c r="A48">
        <v>117</v>
      </c>
      <c r="B48" t="s">
        <v>211</v>
      </c>
      <c r="C48" t="s">
        <v>212</v>
      </c>
    </row>
    <row r="49" spans="1:3" x14ac:dyDescent="0.25">
      <c r="A49">
        <v>68</v>
      </c>
      <c r="B49" t="s">
        <v>213</v>
      </c>
      <c r="C49" t="s">
        <v>214</v>
      </c>
    </row>
    <row r="50" spans="1:3" x14ac:dyDescent="0.25">
      <c r="A50">
        <v>133</v>
      </c>
      <c r="B50" t="s">
        <v>215</v>
      </c>
      <c r="C50" t="s">
        <v>216</v>
      </c>
    </row>
    <row r="51" spans="1:3" x14ac:dyDescent="0.25">
      <c r="A51">
        <v>5</v>
      </c>
      <c r="B51" t="s">
        <v>217</v>
      </c>
      <c r="C51" t="s">
        <v>218</v>
      </c>
    </row>
    <row r="52" spans="1:3" x14ac:dyDescent="0.25">
      <c r="A52">
        <v>19</v>
      </c>
      <c r="B52" t="s">
        <v>219</v>
      </c>
      <c r="C52" t="s">
        <v>220</v>
      </c>
    </row>
    <row r="53" spans="1:3" x14ac:dyDescent="0.25">
      <c r="A53">
        <v>99</v>
      </c>
      <c r="B53" t="s">
        <v>221</v>
      </c>
      <c r="C53" t="s">
        <v>222</v>
      </c>
    </row>
    <row r="54" spans="1:3" x14ac:dyDescent="0.25">
      <c r="A54">
        <v>30</v>
      </c>
      <c r="B54" t="s">
        <v>223</v>
      </c>
      <c r="C54" t="s">
        <v>224</v>
      </c>
    </row>
    <row r="55" spans="1:3" x14ac:dyDescent="0.25">
      <c r="A55">
        <v>135</v>
      </c>
      <c r="B55" t="s">
        <v>225</v>
      </c>
      <c r="C55" t="s">
        <v>226</v>
      </c>
    </row>
    <row r="56" spans="1:3" x14ac:dyDescent="0.25">
      <c r="A56">
        <v>146</v>
      </c>
      <c r="B56" t="s">
        <v>227</v>
      </c>
      <c r="C56" t="s">
        <v>228</v>
      </c>
    </row>
  </sheetData>
  <hyperlinks>
    <hyperlink ref="A1" location="TOC!A1" display="TOC"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L62"/>
  <sheetViews>
    <sheetView zoomScale="120" zoomScaleNormal="120" workbookViewId="0">
      <pane xSplit="5" ySplit="7" topLeftCell="F20" activePane="bottomRight" state="frozen"/>
      <selection pane="topRight" activeCell="D1" sqref="D1"/>
      <selection pane="bottomLeft" activeCell="A4" sqref="A4"/>
      <selection pane="bottomRight" activeCell="F24" sqref="F24"/>
    </sheetView>
  </sheetViews>
  <sheetFormatPr defaultRowHeight="15" x14ac:dyDescent="0.25"/>
  <cols>
    <col min="2" max="2" width="9" bestFit="1" customWidth="1"/>
    <col min="3" max="3" width="23.28515625" customWidth="1"/>
    <col min="4" max="4" width="18.42578125" customWidth="1"/>
    <col min="5" max="5" width="33.42578125" customWidth="1"/>
    <col min="6" max="6" width="22.5703125" customWidth="1"/>
    <col min="7" max="7" width="12.42578125" customWidth="1"/>
    <col min="8" max="8" width="13.5703125" customWidth="1"/>
    <col min="9" max="9" width="26" customWidth="1"/>
    <col min="10" max="10" width="15.5703125" customWidth="1"/>
    <col min="11" max="11" width="54.5703125" customWidth="1"/>
    <col min="12" max="12" width="11.85546875" customWidth="1"/>
    <col min="13" max="13" width="38.85546875" customWidth="1"/>
    <col min="14" max="14" width="24" customWidth="1"/>
    <col min="15" max="15" width="34.7109375" bestFit="1" customWidth="1"/>
    <col min="16" max="16" width="8.140625" bestFit="1" customWidth="1"/>
  </cols>
  <sheetData>
    <row r="1" spans="1:12" x14ac:dyDescent="0.25">
      <c r="A1" s="1" t="s">
        <v>0</v>
      </c>
    </row>
    <row r="2" spans="1:12" x14ac:dyDescent="0.25">
      <c r="A2" s="11" t="s">
        <v>35</v>
      </c>
      <c r="B2" s="12" t="s">
        <v>36</v>
      </c>
    </row>
    <row r="3" spans="1:12" x14ac:dyDescent="0.25">
      <c r="A3" s="11" t="s">
        <v>37</v>
      </c>
      <c r="B3" s="12" t="s">
        <v>415</v>
      </c>
    </row>
    <row r="4" spans="1:12" x14ac:dyDescent="0.25">
      <c r="A4" s="1"/>
    </row>
    <row r="5" spans="1:12" s="28" customFormat="1" x14ac:dyDescent="0.25">
      <c r="A5" s="28" t="s">
        <v>282</v>
      </c>
    </row>
    <row r="6" spans="1:12" ht="60" x14ac:dyDescent="0.25">
      <c r="J6" s="24" t="s">
        <v>71</v>
      </c>
      <c r="K6" s="24"/>
      <c r="L6" s="24"/>
    </row>
    <row r="7" spans="1:12" s="7" customFormat="1" x14ac:dyDescent="0.25">
      <c r="A7" s="7" t="s">
        <v>274</v>
      </c>
      <c r="B7" s="7" t="s">
        <v>24</v>
      </c>
      <c r="C7" s="7" t="s">
        <v>19</v>
      </c>
      <c r="D7" s="7" t="s">
        <v>422</v>
      </c>
      <c r="E7" s="7" t="s">
        <v>20</v>
      </c>
      <c r="F7" s="7" t="s">
        <v>56</v>
      </c>
      <c r="G7" s="7" t="s">
        <v>74</v>
      </c>
      <c r="H7" s="7" t="s">
        <v>72</v>
      </c>
      <c r="I7" s="7" t="s">
        <v>69</v>
      </c>
      <c r="J7" s="7" t="s">
        <v>70</v>
      </c>
      <c r="K7" s="7" t="s">
        <v>73</v>
      </c>
    </row>
    <row r="8" spans="1:12" s="7" customFormat="1" x14ac:dyDescent="0.25">
      <c r="B8" s="87" t="s">
        <v>416</v>
      </c>
      <c r="C8" s="87" t="s">
        <v>417</v>
      </c>
      <c r="D8" s="26" t="s">
        <v>418</v>
      </c>
      <c r="E8" t="s">
        <v>421</v>
      </c>
      <c r="F8" s="88" t="s">
        <v>420</v>
      </c>
    </row>
    <row r="9" spans="1:12" s="7" customFormat="1" x14ac:dyDescent="0.25">
      <c r="B9" s="87" t="s">
        <v>416</v>
      </c>
      <c r="C9" s="87" t="s">
        <v>419</v>
      </c>
      <c r="D9" s="26" t="s">
        <v>418</v>
      </c>
      <c r="F9" s="89" t="s">
        <v>428</v>
      </c>
    </row>
    <row r="10" spans="1:12" s="7" customFormat="1" x14ac:dyDescent="0.25"/>
    <row r="11" spans="1:12" x14ac:dyDescent="0.25">
      <c r="A11" t="s">
        <v>370</v>
      </c>
      <c r="B11" s="26" t="s">
        <v>23</v>
      </c>
      <c r="C11" s="26" t="s">
        <v>15</v>
      </c>
      <c r="D11" s="26" t="s">
        <v>423</v>
      </c>
      <c r="E11" s="26" t="s">
        <v>21</v>
      </c>
      <c r="F11" s="91">
        <v>8364180324</v>
      </c>
      <c r="G11" s="26">
        <v>1</v>
      </c>
      <c r="H11" s="26">
        <v>2016</v>
      </c>
      <c r="I11" t="s">
        <v>330</v>
      </c>
      <c r="J11" s="25" t="s">
        <v>331</v>
      </c>
    </row>
    <row r="12" spans="1:12" x14ac:dyDescent="0.25">
      <c r="A12" t="s">
        <v>370</v>
      </c>
      <c r="B12" s="26" t="s">
        <v>23</v>
      </c>
      <c r="C12" s="26" t="s">
        <v>16</v>
      </c>
      <c r="D12" s="26" t="s">
        <v>423</v>
      </c>
      <c r="E12" s="26" t="s">
        <v>22</v>
      </c>
      <c r="F12" s="91">
        <v>10002891239</v>
      </c>
      <c r="G12" s="26">
        <v>1</v>
      </c>
      <c r="H12" s="26">
        <v>2016</v>
      </c>
      <c r="I12" t="s">
        <v>330</v>
      </c>
      <c r="J12" s="25" t="s">
        <v>331</v>
      </c>
    </row>
    <row r="13" spans="1:12" x14ac:dyDescent="0.25">
      <c r="A13" t="s">
        <v>370</v>
      </c>
      <c r="B13" s="26" t="s">
        <v>23</v>
      </c>
      <c r="C13" t="s">
        <v>82</v>
      </c>
      <c r="D13" s="26" t="s">
        <v>423</v>
      </c>
      <c r="E13" t="s">
        <v>102</v>
      </c>
      <c r="F13" s="91">
        <v>19154401282</v>
      </c>
      <c r="G13" s="26">
        <v>1</v>
      </c>
      <c r="H13" s="26">
        <v>2016</v>
      </c>
      <c r="I13" t="s">
        <v>330</v>
      </c>
      <c r="J13" s="25" t="s">
        <v>331</v>
      </c>
    </row>
    <row r="14" spans="1:12" ht="17.25" customHeight="1" x14ac:dyDescent="0.25">
      <c r="A14" t="s">
        <v>370</v>
      </c>
      <c r="B14" s="26" t="s">
        <v>23</v>
      </c>
      <c r="C14" s="26" t="s">
        <v>17</v>
      </c>
      <c r="D14" s="26" t="s">
        <v>423</v>
      </c>
      <c r="E14" s="26" t="s">
        <v>25</v>
      </c>
      <c r="F14" s="91">
        <v>11508803649</v>
      </c>
      <c r="G14" s="26">
        <v>1</v>
      </c>
      <c r="H14" s="26">
        <v>2016</v>
      </c>
      <c r="I14" t="s">
        <v>330</v>
      </c>
      <c r="J14" s="25" t="s">
        <v>332</v>
      </c>
    </row>
    <row r="15" spans="1:12" ht="17.25" customHeight="1" x14ac:dyDescent="0.25">
      <c r="A15" t="s">
        <v>370</v>
      </c>
      <c r="B15" s="26" t="s">
        <v>23</v>
      </c>
      <c r="C15" s="26" t="s">
        <v>18</v>
      </c>
      <c r="D15" s="26" t="s">
        <v>423</v>
      </c>
      <c r="E15" s="26" t="s">
        <v>26</v>
      </c>
      <c r="F15" s="91">
        <v>10002891239</v>
      </c>
      <c r="G15" s="26">
        <v>1</v>
      </c>
      <c r="H15" s="26">
        <v>2016</v>
      </c>
      <c r="I15" t="s">
        <v>330</v>
      </c>
      <c r="J15" s="25"/>
    </row>
    <row r="16" spans="1:12" x14ac:dyDescent="0.25">
      <c r="A16" t="s">
        <v>370</v>
      </c>
      <c r="B16" s="26" t="s">
        <v>23</v>
      </c>
      <c r="C16" t="s">
        <v>105</v>
      </c>
      <c r="D16" s="26" t="s">
        <v>423</v>
      </c>
      <c r="E16" t="s">
        <v>106</v>
      </c>
      <c r="F16" s="91">
        <v>3144623325</v>
      </c>
      <c r="G16" s="26">
        <v>1</v>
      </c>
      <c r="H16" s="26">
        <v>2016</v>
      </c>
      <c r="I16" t="s">
        <v>330</v>
      </c>
      <c r="J16" s="25" t="s">
        <v>332</v>
      </c>
    </row>
    <row r="17" spans="1:12" x14ac:dyDescent="0.25">
      <c r="A17" t="s">
        <v>370</v>
      </c>
      <c r="B17" s="26" t="s">
        <v>23</v>
      </c>
      <c r="C17" s="26" t="s">
        <v>75</v>
      </c>
      <c r="D17" s="26" t="s">
        <v>423</v>
      </c>
      <c r="E17" s="26" t="s">
        <v>78</v>
      </c>
      <c r="F17" s="91">
        <v>2060850584</v>
      </c>
      <c r="G17" s="26">
        <v>1</v>
      </c>
      <c r="H17" s="26">
        <v>2016</v>
      </c>
      <c r="I17" t="s">
        <v>330</v>
      </c>
      <c r="J17" s="25" t="s">
        <v>332</v>
      </c>
    </row>
    <row r="18" spans="1:12" x14ac:dyDescent="0.25">
      <c r="A18" t="s">
        <v>370</v>
      </c>
      <c r="B18" s="26" t="s">
        <v>23</v>
      </c>
      <c r="C18" s="26" t="s">
        <v>290</v>
      </c>
      <c r="D18" s="26" t="s">
        <v>423</v>
      </c>
      <c r="E18" s="26" t="s">
        <v>291</v>
      </c>
      <c r="F18" s="91">
        <v>68.2</v>
      </c>
      <c r="G18" s="26">
        <v>1</v>
      </c>
      <c r="H18" s="26">
        <v>2016</v>
      </c>
      <c r="I18" s="26" t="s">
        <v>330</v>
      </c>
      <c r="J18" s="25" t="s">
        <v>337</v>
      </c>
      <c r="K18" s="26"/>
      <c r="L18" s="27"/>
    </row>
    <row r="19" spans="1:12" x14ac:dyDescent="0.25">
      <c r="B19" s="26"/>
      <c r="C19" s="26"/>
      <c r="D19" s="26"/>
      <c r="E19" s="26"/>
      <c r="F19" s="90"/>
      <c r="J19" s="25"/>
    </row>
    <row r="20" spans="1:12" x14ac:dyDescent="0.25">
      <c r="A20" t="s">
        <v>370</v>
      </c>
      <c r="B20" s="26" t="s">
        <v>107</v>
      </c>
      <c r="C20" s="26" t="s">
        <v>27</v>
      </c>
      <c r="D20" s="26" t="s">
        <v>423</v>
      </c>
      <c r="E20" s="26" t="s">
        <v>28</v>
      </c>
      <c r="F20" s="92">
        <v>5.0000000000000001E-3</v>
      </c>
      <c r="H20" s="26"/>
      <c r="I20" t="s">
        <v>330</v>
      </c>
      <c r="J20" s="25" t="s">
        <v>333</v>
      </c>
    </row>
    <row r="21" spans="1:12" x14ac:dyDescent="0.25">
      <c r="A21" t="s">
        <v>370</v>
      </c>
      <c r="B21" s="26" t="s">
        <v>107</v>
      </c>
      <c r="C21" s="26" t="s">
        <v>57</v>
      </c>
      <c r="D21" s="26" t="s">
        <v>423</v>
      </c>
      <c r="E21" s="26" t="s">
        <v>76</v>
      </c>
      <c r="F21" s="93">
        <v>3.2500000000000001E-2</v>
      </c>
      <c r="H21" s="26"/>
      <c r="I21" t="s">
        <v>330</v>
      </c>
      <c r="J21" s="25" t="s">
        <v>333</v>
      </c>
    </row>
    <row r="22" spans="1:12" x14ac:dyDescent="0.25">
      <c r="A22" t="s">
        <v>370</v>
      </c>
      <c r="B22" s="26" t="s">
        <v>107</v>
      </c>
      <c r="C22" s="26" t="s">
        <v>108</v>
      </c>
      <c r="D22" s="26" t="s">
        <v>423</v>
      </c>
      <c r="E22" s="26" t="s">
        <v>77</v>
      </c>
      <c r="F22" s="92">
        <v>3.7499999999999999E-2</v>
      </c>
      <c r="H22" s="26"/>
      <c r="I22" t="s">
        <v>330</v>
      </c>
      <c r="J22" s="25" t="s">
        <v>334</v>
      </c>
    </row>
    <row r="23" spans="1:12" x14ac:dyDescent="0.25">
      <c r="B23" s="26"/>
      <c r="C23" s="26"/>
      <c r="D23" s="26"/>
      <c r="E23" s="26"/>
      <c r="F23" s="90"/>
    </row>
    <row r="24" spans="1:12" x14ac:dyDescent="0.25">
      <c r="A24" t="s">
        <v>370</v>
      </c>
      <c r="B24" s="26" t="s">
        <v>79</v>
      </c>
      <c r="C24" s="26" t="s">
        <v>55</v>
      </c>
      <c r="D24" s="26" t="s">
        <v>418</v>
      </c>
      <c r="E24" t="s">
        <v>103</v>
      </c>
      <c r="F24" s="90">
        <v>0.21609999999999999</v>
      </c>
      <c r="H24" s="26"/>
      <c r="I24" t="s">
        <v>330</v>
      </c>
      <c r="J24" s="25" t="s">
        <v>335</v>
      </c>
      <c r="K24" t="s">
        <v>336</v>
      </c>
    </row>
    <row r="26" spans="1:12" x14ac:dyDescent="0.25">
      <c r="A26" t="s">
        <v>406</v>
      </c>
      <c r="B26" s="44" t="s">
        <v>292</v>
      </c>
      <c r="C26" s="44" t="s">
        <v>293</v>
      </c>
      <c r="D26" s="26" t="s">
        <v>418</v>
      </c>
      <c r="E26" s="45" t="s">
        <v>302</v>
      </c>
      <c r="F26" s="46" t="s">
        <v>426</v>
      </c>
      <c r="G26" s="45"/>
      <c r="H26" s="45"/>
      <c r="I26" s="45"/>
      <c r="J26" s="45"/>
      <c r="K26" s="45" t="s">
        <v>427</v>
      </c>
    </row>
    <row r="27" spans="1:12" x14ac:dyDescent="0.25">
      <c r="B27" s="44" t="s">
        <v>292</v>
      </c>
      <c r="C27" s="44" t="s">
        <v>294</v>
      </c>
      <c r="D27" s="26" t="s">
        <v>418</v>
      </c>
      <c r="E27" s="45" t="s">
        <v>302</v>
      </c>
      <c r="F27" s="46" t="s">
        <v>412</v>
      </c>
      <c r="G27" s="45"/>
      <c r="H27" s="45"/>
      <c r="I27" s="45"/>
      <c r="J27" s="45"/>
      <c r="K27" s="45" t="s">
        <v>427</v>
      </c>
    </row>
    <row r="28" spans="1:12" x14ac:dyDescent="0.25">
      <c r="B28" s="44" t="s">
        <v>292</v>
      </c>
      <c r="C28" s="44" t="s">
        <v>295</v>
      </c>
      <c r="D28" s="26" t="s">
        <v>418</v>
      </c>
      <c r="E28" s="45" t="s">
        <v>302</v>
      </c>
      <c r="F28" s="46" t="s">
        <v>426</v>
      </c>
      <c r="G28" s="45"/>
      <c r="H28" s="45"/>
      <c r="I28" s="45"/>
      <c r="J28" s="45"/>
      <c r="K28" s="45" t="s">
        <v>427</v>
      </c>
    </row>
    <row r="29" spans="1:12" x14ac:dyDescent="0.25">
      <c r="B29" s="44" t="s">
        <v>292</v>
      </c>
      <c r="C29" s="44" t="s">
        <v>371</v>
      </c>
      <c r="D29" s="26" t="s">
        <v>418</v>
      </c>
      <c r="E29" s="45" t="s">
        <v>302</v>
      </c>
      <c r="F29" s="46" t="s">
        <v>425</v>
      </c>
      <c r="G29" s="45"/>
      <c r="H29" s="45"/>
      <c r="I29" s="45"/>
      <c r="J29" s="45"/>
      <c r="K29" s="45" t="s">
        <v>427</v>
      </c>
    </row>
    <row r="30" spans="1:12" x14ac:dyDescent="0.25">
      <c r="B30" s="45"/>
      <c r="C30" s="45"/>
      <c r="D30" s="45"/>
      <c r="E30" s="45"/>
      <c r="F30" s="45"/>
      <c r="G30" s="45"/>
      <c r="H30" s="45"/>
      <c r="I30" s="45"/>
      <c r="J30" s="45"/>
      <c r="K30" s="45"/>
    </row>
    <row r="31" spans="1:12" ht="30" x14ac:dyDescent="0.25">
      <c r="B31" s="44" t="s">
        <v>292</v>
      </c>
      <c r="C31" s="44" t="s">
        <v>296</v>
      </c>
      <c r="D31" s="44" t="s">
        <v>423</v>
      </c>
      <c r="E31" s="45" t="s">
        <v>300</v>
      </c>
      <c r="F31" s="45">
        <v>-1</v>
      </c>
      <c r="G31" s="45"/>
      <c r="H31" s="45"/>
      <c r="I31" s="45"/>
      <c r="J31" s="45"/>
      <c r="K31" s="45" t="s">
        <v>301</v>
      </c>
    </row>
    <row r="32" spans="1:12" ht="30" x14ac:dyDescent="0.25">
      <c r="B32" s="44" t="s">
        <v>292</v>
      </c>
      <c r="C32" s="44" t="s">
        <v>297</v>
      </c>
      <c r="D32" s="44" t="s">
        <v>423</v>
      </c>
      <c r="E32" s="45" t="s">
        <v>300</v>
      </c>
      <c r="F32" s="45">
        <v>-1</v>
      </c>
      <c r="G32" s="45"/>
      <c r="H32" s="45"/>
      <c r="I32" s="45"/>
      <c r="J32" s="45"/>
      <c r="K32" s="45" t="s">
        <v>301</v>
      </c>
    </row>
    <row r="33" spans="1:11" ht="30" x14ac:dyDescent="0.25">
      <c r="B33" s="44" t="s">
        <v>292</v>
      </c>
      <c r="C33" s="44" t="s">
        <v>298</v>
      </c>
      <c r="D33" s="44" t="s">
        <v>423</v>
      </c>
      <c r="E33" s="45" t="s">
        <v>300</v>
      </c>
      <c r="F33" s="45">
        <v>-1</v>
      </c>
      <c r="G33" s="45"/>
      <c r="H33" s="45"/>
      <c r="I33" s="45"/>
      <c r="J33" s="45"/>
      <c r="K33" s="45" t="s">
        <v>301</v>
      </c>
    </row>
    <row r="34" spans="1:11" ht="30" x14ac:dyDescent="0.25">
      <c r="B34" s="44" t="s">
        <v>292</v>
      </c>
      <c r="C34" s="44" t="s">
        <v>299</v>
      </c>
      <c r="D34" s="44" t="s">
        <v>423</v>
      </c>
      <c r="E34" s="45" t="s">
        <v>300</v>
      </c>
      <c r="F34" s="45">
        <v>-1</v>
      </c>
      <c r="G34" s="45"/>
      <c r="H34" s="45"/>
      <c r="I34" s="45"/>
      <c r="J34" s="45"/>
      <c r="K34" s="45" t="s">
        <v>301</v>
      </c>
    </row>
    <row r="35" spans="1:11" x14ac:dyDescent="0.25">
      <c r="B35" s="45"/>
      <c r="C35" s="45"/>
      <c r="D35" s="45"/>
      <c r="E35" s="45"/>
      <c r="F35" s="45"/>
      <c r="G35" s="45"/>
      <c r="H35" s="45"/>
      <c r="I35" s="45"/>
      <c r="J35" s="45"/>
      <c r="K35" s="45"/>
    </row>
    <row r="36" spans="1:11" ht="30" x14ac:dyDescent="0.25">
      <c r="B36" s="44" t="s">
        <v>292</v>
      </c>
      <c r="C36" s="44" t="s">
        <v>303</v>
      </c>
      <c r="D36" s="44" t="s">
        <v>424</v>
      </c>
      <c r="E36" s="45"/>
      <c r="F36" s="45">
        <v>0</v>
      </c>
      <c r="G36" s="45"/>
      <c r="H36" s="45"/>
      <c r="I36" s="45"/>
      <c r="J36" s="45"/>
      <c r="K36" s="45"/>
    </row>
    <row r="38" spans="1:11" s="28" customFormat="1" x14ac:dyDescent="0.25">
      <c r="A38" s="28" t="s">
        <v>83</v>
      </c>
    </row>
    <row r="39" spans="1:11" s="7" customFormat="1" x14ac:dyDescent="0.25">
      <c r="A39" s="7" t="s">
        <v>274</v>
      </c>
      <c r="B39" s="7" t="s">
        <v>283</v>
      </c>
      <c r="C39" s="7" t="s">
        <v>20</v>
      </c>
    </row>
    <row r="40" spans="1:11" x14ac:dyDescent="0.25">
      <c r="A40" t="s">
        <v>370</v>
      </c>
      <c r="B40">
        <v>1</v>
      </c>
      <c r="C40" t="s">
        <v>248</v>
      </c>
    </row>
    <row r="41" spans="1:11" x14ac:dyDescent="0.25">
      <c r="A41" t="s">
        <v>370</v>
      </c>
      <c r="B41">
        <v>1</v>
      </c>
      <c r="C41" t="s">
        <v>84</v>
      </c>
    </row>
    <row r="42" spans="1:11" x14ac:dyDescent="0.25">
      <c r="E42" t="s">
        <v>85</v>
      </c>
    </row>
    <row r="43" spans="1:11" x14ac:dyDescent="0.25">
      <c r="E43" t="s">
        <v>86</v>
      </c>
    </row>
    <row r="44" spans="1:11" x14ac:dyDescent="0.25">
      <c r="E44" t="s">
        <v>87</v>
      </c>
    </row>
    <row r="46" spans="1:11" x14ac:dyDescent="0.25">
      <c r="A46" t="s">
        <v>370</v>
      </c>
      <c r="B46">
        <v>2</v>
      </c>
      <c r="C46" t="s">
        <v>88</v>
      </c>
    </row>
    <row r="47" spans="1:11" x14ac:dyDescent="0.25">
      <c r="A47" t="s">
        <v>370</v>
      </c>
      <c r="B47">
        <v>2</v>
      </c>
      <c r="C47" t="s">
        <v>89</v>
      </c>
    </row>
    <row r="49" spans="1:5" x14ac:dyDescent="0.25">
      <c r="A49" t="s">
        <v>370</v>
      </c>
      <c r="B49">
        <v>3</v>
      </c>
      <c r="C49" t="s">
        <v>90</v>
      </c>
    </row>
    <row r="50" spans="1:5" x14ac:dyDescent="0.25">
      <c r="E50" t="s">
        <v>91</v>
      </c>
    </row>
    <row r="51" spans="1:5" x14ac:dyDescent="0.25">
      <c r="E51" t="s">
        <v>92</v>
      </c>
    </row>
    <row r="52" spans="1:5" x14ac:dyDescent="0.25">
      <c r="E52" t="s">
        <v>93</v>
      </c>
    </row>
    <row r="53" spans="1:5" x14ac:dyDescent="0.25">
      <c r="E53" t="s">
        <v>86</v>
      </c>
    </row>
    <row r="54" spans="1:5" x14ac:dyDescent="0.25">
      <c r="E54" t="s">
        <v>87</v>
      </c>
    </row>
    <row r="56" spans="1:5" x14ac:dyDescent="0.25">
      <c r="B56">
        <v>4</v>
      </c>
      <c r="C56" t="s">
        <v>94</v>
      </c>
    </row>
    <row r="57" spans="1:5" x14ac:dyDescent="0.25">
      <c r="A57" t="s">
        <v>406</v>
      </c>
      <c r="B57">
        <v>4</v>
      </c>
      <c r="C57" t="s">
        <v>95</v>
      </c>
    </row>
    <row r="58" spans="1:5" x14ac:dyDescent="0.25">
      <c r="E58" t="s">
        <v>96</v>
      </c>
    </row>
    <row r="59" spans="1:5" x14ac:dyDescent="0.25">
      <c r="E59" t="s">
        <v>86</v>
      </c>
    </row>
    <row r="61" spans="1:5" x14ac:dyDescent="0.25">
      <c r="A61" t="s">
        <v>406</v>
      </c>
      <c r="B61">
        <v>5</v>
      </c>
      <c r="C61" t="s">
        <v>97</v>
      </c>
    </row>
    <row r="62" spans="1:5" x14ac:dyDescent="0.25">
      <c r="A62" t="s">
        <v>406</v>
      </c>
      <c r="B62">
        <v>6</v>
      </c>
      <c r="C62" t="s">
        <v>98</v>
      </c>
    </row>
  </sheetData>
  <hyperlinks>
    <hyperlink ref="A1" location="TOC!A1" display="TOC" xr:uid="{00000000-0004-0000-0400-000000000000}"/>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row r="1" spans="1:1" x14ac:dyDescent="0.25">
      <c r="A1" s="1" t="s">
        <v>0</v>
      </c>
    </row>
  </sheetData>
  <hyperlinks>
    <hyperlink ref="A1" location="TOC!A1" display="TOC" xr:uid="{00000000-0004-0000-0500-00000000000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row r="1" spans="1:1" x14ac:dyDescent="0.25">
      <c r="A1" s="1" t="s">
        <v>0</v>
      </c>
    </row>
  </sheetData>
  <hyperlinks>
    <hyperlink ref="A1" location="TOC!A1" display="TOC" xr:uid="{00000000-0004-0000-0600-000000000000}"/>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8"/>
  <sheetViews>
    <sheetView topLeftCell="F4" workbookViewId="0"/>
  </sheetViews>
  <sheetFormatPr defaultRowHeight="15" x14ac:dyDescent="0.25"/>
  <cols>
    <col min="13" max="13" width="10.5703125" bestFit="1" customWidth="1"/>
  </cols>
  <sheetData>
    <row r="1" spans="1:14" x14ac:dyDescent="0.25">
      <c r="A1" s="1" t="s">
        <v>0</v>
      </c>
    </row>
    <row r="5" spans="1:14" x14ac:dyDescent="0.25">
      <c r="L5" t="s">
        <v>391</v>
      </c>
      <c r="N5" t="s">
        <v>390</v>
      </c>
    </row>
    <row r="6" spans="1:14" x14ac:dyDescent="0.25">
      <c r="L6" t="s">
        <v>387</v>
      </c>
      <c r="M6" s="30">
        <v>14719</v>
      </c>
      <c r="N6" s="57">
        <f>+M6/$M$8</f>
        <v>0.53628944108431098</v>
      </c>
    </row>
    <row r="7" spans="1:14" x14ac:dyDescent="0.25">
      <c r="L7" t="s">
        <v>388</v>
      </c>
      <c r="M7" s="30">
        <v>12727</v>
      </c>
      <c r="N7" s="57">
        <f>+M7/$M$8</f>
        <v>0.46371055891568896</v>
      </c>
    </row>
    <row r="8" spans="1:14" x14ac:dyDescent="0.25">
      <c r="L8" t="s">
        <v>389</v>
      </c>
      <c r="M8" s="30">
        <f>+M6+M7</f>
        <v>27446</v>
      </c>
      <c r="N8" s="57">
        <f>+M8/$M$8</f>
        <v>1</v>
      </c>
    </row>
  </sheetData>
  <hyperlinks>
    <hyperlink ref="A1" location="TOC!A1" display="TOC" xr:uid="{00000000-0004-0000-0700-00000000000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2"/>
  <sheetViews>
    <sheetView workbookViewId="0">
      <selection activeCell="Q28" sqref="Q28:R28"/>
    </sheetView>
  </sheetViews>
  <sheetFormatPr defaultRowHeight="15" x14ac:dyDescent="0.25"/>
  <cols>
    <col min="1" max="16384" width="9.140625" style="10"/>
  </cols>
  <sheetData>
    <row r="1" spans="1:19" x14ac:dyDescent="0.25">
      <c r="A1" s="9" t="s">
        <v>0</v>
      </c>
    </row>
    <row r="2" spans="1:19" x14ac:dyDescent="0.25">
      <c r="A2" s="11" t="s">
        <v>35</v>
      </c>
      <c r="B2" s="12" t="s">
        <v>271</v>
      </c>
      <c r="C2" s="33" t="s">
        <v>269</v>
      </c>
    </row>
    <row r="3" spans="1:19" x14ac:dyDescent="0.25">
      <c r="A3" s="11" t="s">
        <v>37</v>
      </c>
      <c r="B3" s="12" t="s">
        <v>369</v>
      </c>
      <c r="C3" s="33" t="s">
        <v>270</v>
      </c>
    </row>
    <row r="4" spans="1:19" x14ac:dyDescent="0.25">
      <c r="A4" s="33" t="s">
        <v>285</v>
      </c>
    </row>
    <row r="5" spans="1:19" customFormat="1" x14ac:dyDescent="0.25"/>
    <row r="6" spans="1:19" x14ac:dyDescent="0.25">
      <c r="E6" t="s">
        <v>131</v>
      </c>
      <c r="F6"/>
      <c r="G6"/>
      <c r="H6"/>
      <c r="I6"/>
      <c r="J6"/>
      <c r="K6"/>
      <c r="L6"/>
      <c r="M6"/>
      <c r="N6"/>
      <c r="O6"/>
      <c r="Q6"/>
      <c r="R6"/>
      <c r="S6"/>
    </row>
    <row r="7" spans="1:19" x14ac:dyDescent="0.25">
      <c r="A7"/>
      <c r="D7" s="33"/>
      <c r="E7" t="s">
        <v>110</v>
      </c>
      <c r="F7" t="s">
        <v>251</v>
      </c>
      <c r="G7" t="s">
        <v>111</v>
      </c>
      <c r="H7" t="s">
        <v>112</v>
      </c>
      <c r="I7" t="s">
        <v>113</v>
      </c>
      <c r="J7" t="s">
        <v>114</v>
      </c>
      <c r="K7" t="s">
        <v>115</v>
      </c>
      <c r="L7" t="s">
        <v>116</v>
      </c>
      <c r="M7" t="s">
        <v>117</v>
      </c>
      <c r="N7"/>
      <c r="O7"/>
      <c r="Q7"/>
      <c r="R7"/>
      <c r="S7"/>
    </row>
    <row r="8" spans="1:19" x14ac:dyDescent="0.25">
      <c r="A8"/>
      <c r="D8" s="33" t="s">
        <v>249</v>
      </c>
      <c r="E8" t="s">
        <v>250</v>
      </c>
      <c r="F8" t="s">
        <v>252</v>
      </c>
      <c r="G8" t="s">
        <v>253</v>
      </c>
      <c r="H8" t="s">
        <v>254</v>
      </c>
      <c r="I8" t="s">
        <v>255</v>
      </c>
      <c r="J8" t="s">
        <v>256</v>
      </c>
      <c r="K8" t="s">
        <v>257</v>
      </c>
      <c r="L8" t="s">
        <v>258</v>
      </c>
      <c r="M8" t="s">
        <v>259</v>
      </c>
      <c r="N8"/>
      <c r="O8"/>
      <c r="Q8"/>
      <c r="R8"/>
      <c r="S8"/>
    </row>
    <row r="9" spans="1:19" x14ac:dyDescent="0.25">
      <c r="B9" s="52" t="s">
        <v>38</v>
      </c>
      <c r="C9" s="52" t="s">
        <v>39</v>
      </c>
      <c r="D9" s="52" t="s">
        <v>40</v>
      </c>
      <c r="E9" s="53">
        <v>2</v>
      </c>
      <c r="F9" s="53">
        <v>7</v>
      </c>
      <c r="G9" s="53">
        <v>12</v>
      </c>
      <c r="H9" s="53">
        <v>17</v>
      </c>
      <c r="I9" s="53">
        <v>22</v>
      </c>
      <c r="J9" s="53">
        <v>27</v>
      </c>
      <c r="K9" s="53">
        <v>32</v>
      </c>
      <c r="L9" s="53">
        <v>37</v>
      </c>
      <c r="M9" s="53">
        <v>42</v>
      </c>
      <c r="N9" t="s">
        <v>361</v>
      </c>
    </row>
    <row r="10" spans="1:19" x14ac:dyDescent="0.25">
      <c r="A10" s="30"/>
      <c r="B10" s="54" t="s">
        <v>41</v>
      </c>
      <c r="C10" s="54"/>
      <c r="D10" s="54"/>
      <c r="E10" t="s">
        <v>250</v>
      </c>
      <c r="F10" t="s">
        <v>252</v>
      </c>
      <c r="G10" t="s">
        <v>253</v>
      </c>
      <c r="H10" t="s">
        <v>254</v>
      </c>
      <c r="I10" t="s">
        <v>255</v>
      </c>
      <c r="J10" t="s">
        <v>440</v>
      </c>
      <c r="K10" t="s">
        <v>257</v>
      </c>
      <c r="L10" t="s">
        <v>258</v>
      </c>
      <c r="M10" t="s">
        <v>259</v>
      </c>
      <c r="O10"/>
      <c r="Q10"/>
      <c r="R10"/>
      <c r="S10"/>
    </row>
    <row r="11" spans="1:19" x14ac:dyDescent="0.25">
      <c r="A11" s="30" t="s">
        <v>367</v>
      </c>
      <c r="B11" s="54" t="s">
        <v>42</v>
      </c>
      <c r="C11" s="83">
        <v>22</v>
      </c>
      <c r="D11" s="54" t="s">
        <v>268</v>
      </c>
      <c r="E11" s="94">
        <v>612</v>
      </c>
      <c r="F11" s="94"/>
      <c r="G11" s="94"/>
      <c r="H11" s="94"/>
      <c r="I11" s="94"/>
      <c r="J11" s="94"/>
      <c r="K11" s="94"/>
      <c r="L11" s="94"/>
      <c r="M11" s="94"/>
      <c r="N11" s="30">
        <v>612</v>
      </c>
      <c r="O11" s="30"/>
      <c r="Q11" s="30"/>
      <c r="R11" s="30"/>
      <c r="S11" s="30"/>
    </row>
    <row r="12" spans="1:19" x14ac:dyDescent="0.25">
      <c r="A12" s="30" t="s">
        <v>367</v>
      </c>
      <c r="B12" s="54" t="s">
        <v>43</v>
      </c>
      <c r="C12" s="83">
        <v>22</v>
      </c>
      <c r="D12" s="54" t="s">
        <v>268</v>
      </c>
      <c r="E12" s="94">
        <v>49201</v>
      </c>
      <c r="F12" s="94"/>
      <c r="G12" s="94"/>
      <c r="H12" s="94"/>
      <c r="I12" s="94"/>
      <c r="J12" s="94"/>
      <c r="K12" s="94"/>
      <c r="L12" s="94"/>
      <c r="M12" s="94"/>
      <c r="N12" s="30">
        <v>49201</v>
      </c>
      <c r="O12" s="30"/>
      <c r="Q12" s="30"/>
      <c r="R12" s="30"/>
      <c r="S12" s="30"/>
    </row>
    <row r="13" spans="1:19" x14ac:dyDescent="0.25">
      <c r="A13" s="30" t="s">
        <v>263</v>
      </c>
      <c r="B13" s="54" t="s">
        <v>42</v>
      </c>
      <c r="C13" s="54">
        <v>27</v>
      </c>
      <c r="D13" s="54" t="s">
        <v>263</v>
      </c>
      <c r="E13" s="94">
        <v>2278</v>
      </c>
      <c r="F13" s="94">
        <v>305</v>
      </c>
      <c r="G13" s="94"/>
      <c r="H13" s="94"/>
      <c r="I13" s="94"/>
      <c r="J13" s="94"/>
      <c r="K13" s="94"/>
      <c r="L13" s="94"/>
      <c r="M13" s="94"/>
      <c r="N13" s="30">
        <v>2583</v>
      </c>
      <c r="O13" s="30"/>
      <c r="Q13" s="30"/>
      <c r="R13" s="30"/>
      <c r="S13" s="30"/>
    </row>
    <row r="14" spans="1:19" x14ac:dyDescent="0.25">
      <c r="A14" s="30" t="s">
        <v>263</v>
      </c>
      <c r="B14" s="54" t="s">
        <v>43</v>
      </c>
      <c r="C14" s="54">
        <v>27</v>
      </c>
      <c r="D14" s="54" t="s">
        <v>263</v>
      </c>
      <c r="E14" s="94">
        <v>55503</v>
      </c>
      <c r="F14" s="94">
        <v>70853</v>
      </c>
      <c r="G14" s="94"/>
      <c r="H14" s="94"/>
      <c r="I14" s="94"/>
      <c r="J14" s="94"/>
      <c r="K14" s="94"/>
      <c r="L14" s="94"/>
      <c r="M14" s="94"/>
      <c r="N14" s="30">
        <v>57315</v>
      </c>
      <c r="O14" s="30"/>
      <c r="Q14" s="30"/>
      <c r="R14" s="30"/>
      <c r="S14" s="30"/>
    </row>
    <row r="15" spans="1:19" x14ac:dyDescent="0.25">
      <c r="A15" t="s">
        <v>264</v>
      </c>
      <c r="B15" s="54" t="s">
        <v>42</v>
      </c>
      <c r="C15" s="54">
        <v>32</v>
      </c>
      <c r="D15" s="54" t="s">
        <v>264</v>
      </c>
      <c r="E15" s="94">
        <v>1564</v>
      </c>
      <c r="F15" s="94">
        <v>1620</v>
      </c>
      <c r="G15" s="94">
        <v>390</v>
      </c>
      <c r="H15" s="94">
        <v>3</v>
      </c>
      <c r="I15" s="94"/>
      <c r="J15" s="94"/>
      <c r="K15" s="94"/>
      <c r="L15" s="94"/>
      <c r="M15" s="94"/>
      <c r="N15" s="30">
        <v>3577</v>
      </c>
      <c r="O15" s="30"/>
      <c r="Q15" s="30"/>
      <c r="R15" s="30"/>
      <c r="S15" s="30"/>
    </row>
    <row r="16" spans="1:19" x14ac:dyDescent="0.25">
      <c r="A16" t="s">
        <v>264</v>
      </c>
      <c r="B16" s="54" t="s">
        <v>43</v>
      </c>
      <c r="C16" s="54">
        <v>32</v>
      </c>
      <c r="D16" s="54" t="s">
        <v>264</v>
      </c>
      <c r="E16" s="94">
        <v>57659</v>
      </c>
      <c r="F16" s="94">
        <v>71681</v>
      </c>
      <c r="G16" s="94">
        <v>75801</v>
      </c>
      <c r="H16" s="94">
        <v>81826</v>
      </c>
      <c r="I16" s="94"/>
      <c r="J16" s="94"/>
      <c r="K16" s="94"/>
      <c r="L16" s="94"/>
      <c r="M16" s="94"/>
      <c r="N16" s="30">
        <v>66008</v>
      </c>
      <c r="O16" s="30"/>
      <c r="Q16" s="30"/>
      <c r="R16" s="30"/>
      <c r="S16" s="30"/>
    </row>
    <row r="17" spans="1:19" x14ac:dyDescent="0.25">
      <c r="A17" t="s">
        <v>265</v>
      </c>
      <c r="B17" s="54" t="s">
        <v>42</v>
      </c>
      <c r="C17" s="54">
        <v>37</v>
      </c>
      <c r="D17" s="54" t="s">
        <v>265</v>
      </c>
      <c r="E17" s="94">
        <v>673</v>
      </c>
      <c r="F17" s="94">
        <v>1028</v>
      </c>
      <c r="G17" s="94">
        <v>1497</v>
      </c>
      <c r="H17" s="94">
        <v>659</v>
      </c>
      <c r="I17" s="94">
        <v>2</v>
      </c>
      <c r="J17" s="94"/>
      <c r="K17" s="94"/>
      <c r="L17" s="94"/>
      <c r="M17" s="94"/>
      <c r="N17" s="30">
        <v>3859</v>
      </c>
      <c r="O17" s="30"/>
      <c r="Q17" s="30"/>
      <c r="R17" s="30"/>
      <c r="S17" s="30"/>
    </row>
    <row r="18" spans="1:19" x14ac:dyDescent="0.25">
      <c r="A18" t="s">
        <v>265</v>
      </c>
      <c r="B18" s="54" t="s">
        <v>43</v>
      </c>
      <c r="C18" s="54">
        <v>37</v>
      </c>
      <c r="D18" s="54" t="s">
        <v>265</v>
      </c>
      <c r="E18" s="94">
        <v>56683</v>
      </c>
      <c r="F18" s="94">
        <v>71193</v>
      </c>
      <c r="G18" s="94">
        <v>76475</v>
      </c>
      <c r="H18" s="94">
        <v>78846</v>
      </c>
      <c r="I18" s="94">
        <v>82889</v>
      </c>
      <c r="J18" s="94"/>
      <c r="K18" s="94"/>
      <c r="L18" s="94"/>
      <c r="M18" s="94"/>
      <c r="N18" s="30">
        <v>72024</v>
      </c>
      <c r="O18" s="30"/>
      <c r="Q18" s="30"/>
      <c r="R18" s="30"/>
      <c r="S18" s="30"/>
    </row>
    <row r="19" spans="1:19" x14ac:dyDescent="0.25">
      <c r="A19" t="s">
        <v>266</v>
      </c>
      <c r="B19" s="54" t="s">
        <v>42</v>
      </c>
      <c r="C19" s="54">
        <v>42</v>
      </c>
      <c r="D19" s="54" t="s">
        <v>266</v>
      </c>
      <c r="E19" s="94">
        <v>214</v>
      </c>
      <c r="F19" s="94">
        <v>445</v>
      </c>
      <c r="G19" s="94">
        <v>1093</v>
      </c>
      <c r="H19" s="94">
        <v>2335</v>
      </c>
      <c r="I19" s="94">
        <v>688</v>
      </c>
      <c r="J19" s="94">
        <v>10</v>
      </c>
      <c r="K19" s="94"/>
      <c r="L19" s="94"/>
      <c r="M19" s="94"/>
      <c r="N19" s="30">
        <v>4785</v>
      </c>
      <c r="O19" s="30"/>
      <c r="Q19" s="30"/>
      <c r="R19" s="30"/>
      <c r="S19" s="30"/>
    </row>
    <row r="20" spans="1:19" x14ac:dyDescent="0.25">
      <c r="A20" t="s">
        <v>266</v>
      </c>
      <c r="B20" s="54" t="s">
        <v>43</v>
      </c>
      <c r="C20" s="54">
        <v>42</v>
      </c>
      <c r="D20" s="54" t="s">
        <v>266</v>
      </c>
      <c r="E20" s="94">
        <v>54201</v>
      </c>
      <c r="F20" s="94">
        <v>69792</v>
      </c>
      <c r="G20" s="94">
        <v>74157</v>
      </c>
      <c r="H20" s="94">
        <v>78316</v>
      </c>
      <c r="I20" s="94">
        <v>83418</v>
      </c>
      <c r="J20" s="94">
        <v>81512</v>
      </c>
      <c r="K20" s="94"/>
      <c r="L20" s="94"/>
      <c r="M20" s="94"/>
      <c r="N20" s="30">
        <v>76235</v>
      </c>
      <c r="O20" s="30"/>
      <c r="Q20" s="30"/>
      <c r="R20" s="30"/>
      <c r="S20" s="30"/>
    </row>
    <row r="21" spans="1:19" x14ac:dyDescent="0.25">
      <c r="A21" t="s">
        <v>267</v>
      </c>
      <c r="B21" s="54" t="s">
        <v>42</v>
      </c>
      <c r="C21" s="54">
        <v>47</v>
      </c>
      <c r="D21" s="54" t="s">
        <v>267</v>
      </c>
      <c r="E21" s="94">
        <v>90</v>
      </c>
      <c r="F21" s="94">
        <v>193</v>
      </c>
      <c r="G21" s="94">
        <v>532</v>
      </c>
      <c r="H21" s="94">
        <v>1535</v>
      </c>
      <c r="I21" s="94">
        <v>2206</v>
      </c>
      <c r="J21" s="94">
        <v>858</v>
      </c>
      <c r="K21" s="94">
        <v>17</v>
      </c>
      <c r="L21" s="94"/>
      <c r="M21" s="94"/>
      <c r="N21" s="30">
        <v>5431</v>
      </c>
      <c r="O21" s="30"/>
      <c r="Q21" s="30"/>
      <c r="R21" s="30"/>
      <c r="S21" s="30"/>
    </row>
    <row r="22" spans="1:19" x14ac:dyDescent="0.25">
      <c r="A22" t="s">
        <v>267</v>
      </c>
      <c r="B22" s="54" t="s">
        <v>43</v>
      </c>
      <c r="C22" s="54">
        <v>47</v>
      </c>
      <c r="D22" s="54" t="s">
        <v>267</v>
      </c>
      <c r="E22" s="94">
        <v>53318</v>
      </c>
      <c r="F22" s="94">
        <v>66725</v>
      </c>
      <c r="G22" s="94">
        <v>72151</v>
      </c>
      <c r="H22" s="94">
        <v>76310</v>
      </c>
      <c r="I22" s="94">
        <v>82541</v>
      </c>
      <c r="J22" s="94">
        <v>86197</v>
      </c>
      <c r="K22" s="94">
        <v>85074</v>
      </c>
      <c r="L22" s="94"/>
      <c r="M22" s="94"/>
      <c r="N22" s="30">
        <v>79301</v>
      </c>
      <c r="O22" s="30"/>
      <c r="Q22" s="30"/>
      <c r="R22" s="30"/>
      <c r="S22" s="30"/>
    </row>
    <row r="23" spans="1:19" x14ac:dyDescent="0.25">
      <c r="A23" t="s">
        <v>46</v>
      </c>
      <c r="B23" s="54" t="s">
        <v>42</v>
      </c>
      <c r="C23" s="54">
        <v>52</v>
      </c>
      <c r="D23" s="54" t="s">
        <v>46</v>
      </c>
      <c r="E23" s="94">
        <v>35</v>
      </c>
      <c r="F23" s="94">
        <v>61</v>
      </c>
      <c r="G23" s="94">
        <v>180</v>
      </c>
      <c r="H23" s="94">
        <v>488</v>
      </c>
      <c r="I23" s="94">
        <v>1096</v>
      </c>
      <c r="J23" s="94">
        <v>1690</v>
      </c>
      <c r="K23" s="94">
        <v>517</v>
      </c>
      <c r="L23" s="94">
        <v>12</v>
      </c>
      <c r="M23" s="94"/>
      <c r="N23" s="30">
        <v>4079</v>
      </c>
      <c r="O23" s="30"/>
      <c r="Q23" s="30"/>
      <c r="R23" s="30"/>
      <c r="S23" s="30"/>
    </row>
    <row r="24" spans="1:19" x14ac:dyDescent="0.25">
      <c r="A24" t="s">
        <v>46</v>
      </c>
      <c r="B24" s="54" t="s">
        <v>43</v>
      </c>
      <c r="C24" s="54">
        <v>52</v>
      </c>
      <c r="D24" s="54" t="s">
        <v>46</v>
      </c>
      <c r="E24" s="94">
        <v>58469</v>
      </c>
      <c r="F24" s="94">
        <v>65133</v>
      </c>
      <c r="G24" s="94">
        <v>69963</v>
      </c>
      <c r="H24" s="94">
        <v>76276</v>
      </c>
      <c r="I24" s="94">
        <v>79288</v>
      </c>
      <c r="J24" s="94">
        <v>84463</v>
      </c>
      <c r="K24" s="94">
        <v>86789</v>
      </c>
      <c r="L24" s="94">
        <v>89696</v>
      </c>
      <c r="M24" s="94"/>
      <c r="N24" s="30">
        <v>81251</v>
      </c>
      <c r="O24" s="30"/>
      <c r="Q24" s="30"/>
      <c r="R24" s="30"/>
      <c r="S24" s="30"/>
    </row>
    <row r="25" spans="1:19" x14ac:dyDescent="0.25">
      <c r="A25" t="s">
        <v>47</v>
      </c>
      <c r="B25" s="54" t="s">
        <v>42</v>
      </c>
      <c r="C25" s="54">
        <v>57</v>
      </c>
      <c r="D25" s="54" t="s">
        <v>47</v>
      </c>
      <c r="E25" s="94">
        <v>19</v>
      </c>
      <c r="F25" s="94">
        <v>24</v>
      </c>
      <c r="G25" s="94">
        <v>60</v>
      </c>
      <c r="H25" s="94">
        <v>153</v>
      </c>
      <c r="I25" s="94">
        <v>360</v>
      </c>
      <c r="J25" s="94">
        <v>616</v>
      </c>
      <c r="K25" s="94">
        <v>587</v>
      </c>
      <c r="L25" s="94">
        <v>78</v>
      </c>
      <c r="M25" s="94">
        <v>3</v>
      </c>
      <c r="N25" s="30">
        <v>1900</v>
      </c>
      <c r="O25" s="30"/>
      <c r="Q25" s="30"/>
      <c r="R25" s="30"/>
      <c r="S25" s="30"/>
    </row>
    <row r="26" spans="1:19" x14ac:dyDescent="0.25">
      <c r="A26" t="s">
        <v>47</v>
      </c>
      <c r="B26" s="54" t="s">
        <v>43</v>
      </c>
      <c r="C26" s="54">
        <v>57</v>
      </c>
      <c r="D26" s="54" t="s">
        <v>47</v>
      </c>
      <c r="E26" s="94">
        <v>45276</v>
      </c>
      <c r="F26" s="94">
        <v>62987</v>
      </c>
      <c r="G26" s="94">
        <v>66644</v>
      </c>
      <c r="H26" s="94">
        <v>74047</v>
      </c>
      <c r="I26" s="94">
        <v>76427</v>
      </c>
      <c r="J26" s="94">
        <v>80130</v>
      </c>
      <c r="K26" s="94">
        <v>85600</v>
      </c>
      <c r="L26" s="94">
        <v>89379</v>
      </c>
      <c r="M26" s="94">
        <v>73360</v>
      </c>
      <c r="N26" s="30">
        <v>80006</v>
      </c>
      <c r="O26" s="30"/>
      <c r="Q26" s="30"/>
      <c r="R26" s="30"/>
      <c r="S26" s="30"/>
    </row>
    <row r="27" spans="1:19" x14ac:dyDescent="0.25">
      <c r="A27" t="s">
        <v>48</v>
      </c>
      <c r="B27" s="54" t="s">
        <v>42</v>
      </c>
      <c r="C27" s="54">
        <v>62</v>
      </c>
      <c r="D27" s="54" t="s">
        <v>48</v>
      </c>
      <c r="E27" s="94">
        <v>9</v>
      </c>
      <c r="F27" s="94">
        <v>11</v>
      </c>
      <c r="G27" s="94">
        <v>16</v>
      </c>
      <c r="H27" s="94">
        <v>37</v>
      </c>
      <c r="I27" s="94">
        <v>101</v>
      </c>
      <c r="J27" s="94">
        <v>154</v>
      </c>
      <c r="K27" s="94">
        <v>157</v>
      </c>
      <c r="L27" s="94">
        <v>42</v>
      </c>
      <c r="M27" s="94">
        <v>9</v>
      </c>
      <c r="N27" s="30">
        <v>536</v>
      </c>
      <c r="O27" s="30"/>
      <c r="Q27" s="30"/>
      <c r="R27" s="30"/>
      <c r="S27" s="30"/>
    </row>
    <row r="28" spans="1:19" x14ac:dyDescent="0.25">
      <c r="A28" t="s">
        <v>48</v>
      </c>
      <c r="B28" s="54" t="s">
        <v>43</v>
      </c>
      <c r="C28" s="54">
        <v>62</v>
      </c>
      <c r="D28" s="54" t="s">
        <v>48</v>
      </c>
      <c r="E28" s="94">
        <v>60837</v>
      </c>
      <c r="F28" s="94">
        <v>52550</v>
      </c>
      <c r="G28" s="94">
        <v>72877</v>
      </c>
      <c r="H28" s="94">
        <v>71538</v>
      </c>
      <c r="I28" s="94">
        <v>72406</v>
      </c>
      <c r="J28" s="94">
        <v>77119</v>
      </c>
      <c r="K28" s="94">
        <v>82186</v>
      </c>
      <c r="L28" s="94">
        <v>88607</v>
      </c>
      <c r="M28" s="94">
        <v>84863</v>
      </c>
      <c r="N28" s="30">
        <v>77456</v>
      </c>
      <c r="O28" s="30"/>
      <c r="Q28" s="30"/>
      <c r="R28" s="30"/>
      <c r="S28" s="30"/>
    </row>
    <row r="29" spans="1:19" x14ac:dyDescent="0.25">
      <c r="A29" t="s">
        <v>368</v>
      </c>
      <c r="B29" s="54" t="s">
        <v>42</v>
      </c>
      <c r="C29" s="54">
        <v>67</v>
      </c>
      <c r="D29" s="54" t="s">
        <v>49</v>
      </c>
      <c r="E29" s="94">
        <v>2</v>
      </c>
      <c r="F29" s="94">
        <v>3</v>
      </c>
      <c r="G29" s="94">
        <v>7</v>
      </c>
      <c r="H29" s="94">
        <v>6</v>
      </c>
      <c r="I29" s="94">
        <v>14</v>
      </c>
      <c r="J29" s="94">
        <v>20</v>
      </c>
      <c r="K29" s="94">
        <v>14</v>
      </c>
      <c r="L29" s="94">
        <v>6</v>
      </c>
      <c r="M29" s="94">
        <v>12</v>
      </c>
      <c r="N29" s="30">
        <v>84</v>
      </c>
      <c r="O29" s="30"/>
      <c r="Q29" s="30"/>
      <c r="R29" s="30"/>
      <c r="S29" s="30"/>
    </row>
    <row r="30" spans="1:19" x14ac:dyDescent="0.25">
      <c r="A30" t="s">
        <v>368</v>
      </c>
      <c r="B30" s="54" t="s">
        <v>43</v>
      </c>
      <c r="C30" s="54">
        <v>67</v>
      </c>
      <c r="D30" s="54" t="s">
        <v>49</v>
      </c>
      <c r="E30" s="94">
        <v>52856</v>
      </c>
      <c r="F30" s="94">
        <v>72970</v>
      </c>
      <c r="G30" s="94">
        <v>71261</v>
      </c>
      <c r="H30" s="94">
        <v>62983</v>
      </c>
      <c r="I30" s="94">
        <v>70907</v>
      </c>
      <c r="J30" s="94">
        <v>71008</v>
      </c>
      <c r="K30" s="94">
        <v>76118</v>
      </c>
      <c r="L30" s="94">
        <v>78999</v>
      </c>
      <c r="M30" s="94">
        <v>88339</v>
      </c>
      <c r="N30" s="30">
        <v>73975</v>
      </c>
      <c r="O30" s="30"/>
      <c r="Q30" s="30"/>
      <c r="R30" s="30"/>
      <c r="S30" s="30"/>
    </row>
    <row r="31" spans="1:19" x14ac:dyDescent="0.25">
      <c r="A31" t="s">
        <v>361</v>
      </c>
      <c r="B31" t="s">
        <v>42</v>
      </c>
      <c r="C31"/>
      <c r="D31"/>
      <c r="E31" s="30">
        <v>5496</v>
      </c>
      <c r="F31" s="30">
        <v>3690</v>
      </c>
      <c r="G31" s="30">
        <v>3775</v>
      </c>
      <c r="H31" s="30">
        <v>5216</v>
      </c>
      <c r="I31" s="30">
        <v>4467</v>
      </c>
      <c r="J31" s="30">
        <v>3348</v>
      </c>
      <c r="K31" s="30">
        <v>1292</v>
      </c>
      <c r="L31" s="30">
        <v>138</v>
      </c>
      <c r="M31" s="30">
        <v>24</v>
      </c>
      <c r="N31" s="30">
        <v>27446</v>
      </c>
      <c r="O31" s="30"/>
      <c r="Q31" s="30"/>
      <c r="R31" s="30"/>
      <c r="S31" s="30"/>
    </row>
    <row r="32" spans="1:19" x14ac:dyDescent="0.25">
      <c r="A32" t="s">
        <v>361</v>
      </c>
      <c r="B32" t="s">
        <v>43</v>
      </c>
      <c r="C32"/>
      <c r="D32"/>
      <c r="E32" s="30">
        <v>55464</v>
      </c>
      <c r="F32" s="30">
        <v>70769</v>
      </c>
      <c r="G32" s="30">
        <v>74633</v>
      </c>
      <c r="H32" s="30">
        <v>77413</v>
      </c>
      <c r="I32" s="30">
        <v>81120</v>
      </c>
      <c r="J32" s="30">
        <v>83683</v>
      </c>
      <c r="K32" s="30">
        <v>85551</v>
      </c>
      <c r="L32" s="30">
        <v>88721</v>
      </c>
      <c r="M32" s="30">
        <v>85163</v>
      </c>
      <c r="N32" s="30">
        <v>73557</v>
      </c>
      <c r="O32" s="30"/>
      <c r="Q32" s="30"/>
      <c r="R32" s="30"/>
      <c r="S32" s="30"/>
    </row>
  </sheetData>
  <hyperlinks>
    <hyperlink ref="A1" location="TOC!A1" display="TOC" xr:uid="{00000000-0004-0000-08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TOC</vt:lpstr>
      <vt:lpstr>Issues</vt:lpstr>
      <vt:lpstr>StepsAndLinks</vt:lpstr>
      <vt:lpstr>PlanNames</vt:lpstr>
      <vt:lpstr>singleValues</vt:lpstr>
      <vt:lpstr>singleValuesScreenshots</vt:lpstr>
      <vt:lpstr>erc_rule</vt:lpstr>
      <vt:lpstr>SummaryAssumptions</vt:lpstr>
      <vt:lpstr>ActivesSched</vt:lpstr>
      <vt:lpstr>SalarySched_byAgeGrp</vt:lpstr>
      <vt:lpstr>Actives_raw</vt:lpstr>
      <vt:lpstr>RetireesSched</vt:lpstr>
      <vt:lpstr>Retirees_raw</vt:lpstr>
      <vt:lpstr>SalaryGrowthSched_SingleCol</vt:lpstr>
      <vt:lpstr>SalaryGrowthSched_Matrix</vt:lpstr>
      <vt:lpstr>SalaryGrowth_raw</vt:lpstr>
      <vt:lpstr>TermRatesSched_SingleCol</vt:lpstr>
      <vt:lpstr>TermRatesSched_LowYOS</vt:lpstr>
      <vt:lpstr>TermRatesSched_Matrix</vt:lpstr>
      <vt:lpstr>TermRates_raw</vt:lpstr>
      <vt:lpstr>RetirementRatesSched_SingleCol</vt:lpstr>
      <vt:lpstr>RetirementRatesSched_LowYOS</vt:lpstr>
      <vt:lpstr>RetirementRatesSched_Matrix</vt:lpstr>
      <vt:lpstr>RetirementRates_raw</vt:lpstr>
      <vt:lpstr>DisbRatesSched_SingleCol</vt:lpstr>
      <vt:lpstr>DisbRatesSched_LowYOS</vt:lpstr>
      <vt:lpstr>DisbRatesSched_Matrix</vt:lpstr>
      <vt:lpstr>DisbRates_raw</vt:lpstr>
      <vt:lpstr>MortalityInfo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Donald Boyd</dc:creator>
  <cp:lastModifiedBy>Yimeng Yin</cp:lastModifiedBy>
  <dcterms:created xsi:type="dcterms:W3CDTF">2017-08-09T13:33:07Z</dcterms:created>
  <dcterms:modified xsi:type="dcterms:W3CDTF">2017-10-10T19:30:10Z</dcterms:modified>
</cp:coreProperties>
</file>