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C104086A-2CCA-4907-BC65-1FF9AF7A40A0}" xr6:coauthVersionLast="33" xr6:coauthVersionMax="33" xr10:uidLastSave="{00000000-0000-0000-0000-000000000000}"/>
  <bookViews>
    <workbookView xWindow="0" yWindow="0" windowWidth="22260" windowHeight="12645" activeTab="4" xr2:uid="{00000000-000D-0000-FFFF-FFFF00000000}"/>
  </bookViews>
  <sheets>
    <sheet name="GDP" sheetId="4" r:id="rId1"/>
    <sheet name="Stock" sheetId="2" r:id="rId2"/>
    <sheet name="Simulation_summary" sheetId="1" r:id="rId3"/>
    <sheet name="SimulationParms_annualTarget" sheetId="7" r:id="rId4"/>
    <sheet name="SimulationParms_quarterTarget" sheetId="3" r:id="rId5"/>
    <sheet name="Reference assumption" sheetId="6" r:id="rId6"/>
    <sheet name="Sheet1" sheetId="5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K3" i="6"/>
  <c r="L3" i="6" s="1"/>
  <c r="M2" i="6"/>
  <c r="L2" i="6"/>
  <c r="K2" i="6"/>
  <c r="J2" i="6"/>
  <c r="I2" i="6"/>
  <c r="B34" i="6"/>
</calcChain>
</file>

<file path=xl/sharedStrings.xml><?xml version="1.0" encoding="utf-8"?>
<sst xmlns="http://schemas.openxmlformats.org/spreadsheetml/2006/main" count="205" uniqueCount="105">
  <si>
    <t>AR1</t>
  </si>
  <si>
    <t>AR2</t>
  </si>
  <si>
    <t>AR3</t>
  </si>
  <si>
    <t>AR4</t>
  </si>
  <si>
    <t>-</t>
  </si>
  <si>
    <t>0.0094
（0.001）</t>
  </si>
  <si>
    <t>-0.0055
（0.003）</t>
  </si>
  <si>
    <t>Probability of transition</t>
  </si>
  <si>
    <t>Expansion to recession</t>
  </si>
  <si>
    <t>Recession  to expansion</t>
  </si>
  <si>
    <t>Expansion</t>
  </si>
  <si>
    <t>Recession</t>
  </si>
  <si>
    <t>-0.0074
（0.0024）</t>
  </si>
  <si>
    <t>Expected duration of regimes (Quarter)</t>
  </si>
  <si>
    <t>Historical Data</t>
  </si>
  <si>
    <t>Mean in 
Expansion</t>
  </si>
  <si>
    <t xml:space="preserve">Mean in
Recession </t>
  </si>
  <si>
    <t>0.0088
（0.001）</t>
  </si>
  <si>
    <t>-0.0115
（0.003）</t>
  </si>
  <si>
    <t>-0.0068
（0.0022）</t>
  </si>
  <si>
    <t>0.0089
（0.001）</t>
  </si>
  <si>
    <t>-0.0097
（0.003）</t>
  </si>
  <si>
    <t>-0.0069
（0.0024）</t>
  </si>
  <si>
    <t>Models</t>
  </si>
  <si>
    <t>Estimation results of Markov-switching models for quarterly GDP growth</t>
  </si>
  <si>
    <t>Mean</t>
  </si>
  <si>
    <r>
      <t xml:space="preserve">Regime 1 
</t>
    </r>
    <r>
      <rPr>
        <sz val="11"/>
        <color theme="1"/>
        <rFont val="Calibri"/>
        <family val="2"/>
        <scheme val="minor"/>
      </rPr>
      <t>(High return and low volatility)</t>
    </r>
  </si>
  <si>
    <r>
      <t xml:space="preserve">Regime 2
</t>
    </r>
    <r>
      <rPr>
        <sz val="11"/>
        <color theme="1"/>
        <rFont val="Calibri"/>
        <family val="2"/>
        <scheme val="minor"/>
      </rPr>
      <t xml:space="preserve"> (Low return and high volatility)</t>
    </r>
  </si>
  <si>
    <t>Calculation based on NBER expansion/recession defination</t>
  </si>
  <si>
    <t>0.041
（0.006）</t>
  </si>
  <si>
    <t>-0.018
（0.03）</t>
  </si>
  <si>
    <t>0.113
（0.055）</t>
  </si>
  <si>
    <t>0.055
（0.032）</t>
  </si>
  <si>
    <t>Regime 1 to
Regime 2</t>
  </si>
  <si>
    <t>Regime 2 to
Regime 1</t>
  </si>
  <si>
    <t>Markov-switching
Random Walk with drift</t>
  </si>
  <si>
    <t>Standard deviation of error term</t>
  </si>
  <si>
    <t>Parameter</t>
  </si>
  <si>
    <t>Value</t>
  </si>
  <si>
    <t>Transition probability: expansion to recession</t>
  </si>
  <si>
    <t>Transition probability:  recession to expansion</t>
  </si>
  <si>
    <t>Expected quarterly GDP growth: Recession</t>
  </si>
  <si>
    <t>Expected quarterly GDP growth: Expansion</t>
  </si>
  <si>
    <t>Standard Deviation of GDP growth shock</t>
  </si>
  <si>
    <t>Expected quarterly stock return: Expansion</t>
  </si>
  <si>
    <t>Expected quarterly stock return: Recssion</t>
  </si>
  <si>
    <t>Standard Deviation of stock return: Expansion</t>
  </si>
  <si>
    <t>Standard Deviation of stock return: Recession</t>
  </si>
  <si>
    <t>Expected quarterly return of long-term gov't bond</t>
  </si>
  <si>
    <t>Standard Deviation of long-term gov't bond</t>
  </si>
  <si>
    <t>Correlation between quarterly stock return and long-term gov't bond</t>
  </si>
  <si>
    <t>Based on Markov-switching random walk with drift model of quarterly GDP growth. Implied expected duration of expansion and recession durations are 3.7 quarters and 20.2 quarters respectively.</t>
  </si>
  <si>
    <t>Simulation parameters based on historical data</t>
  </si>
  <si>
    <t>Mean and standard deviation are calculated based BEA/NBER definitions of economic expansion and recession periods.</t>
  </si>
  <si>
    <t>Mean and standard deviation are calculated based on the entire sample period. (1953-2015)</t>
  </si>
  <si>
    <t>Correlation is calculated based on the entire sample period. (1953-2015)</t>
  </si>
  <si>
    <t>Notes</t>
  </si>
  <si>
    <t>Simulation parameters based on forward-looking assumptions</t>
  </si>
  <si>
    <t>var</t>
  </si>
  <si>
    <t>type</t>
  </si>
  <si>
    <t>vars</t>
  </si>
  <si>
    <t>n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</si>
  <si>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</si>
  <si>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</si>
  <si>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</si>
  <si>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</si>
  <si>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</si>
  <si>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</si>
  <si>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</si>
  <si>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</si>
  <si>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</si>
  <si>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</si>
  <si>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se</t>
  </si>
  <si>
    <t>Bond return</t>
  </si>
  <si>
    <t>Historical</t>
  </si>
  <si>
    <t>Simulated</t>
  </si>
  <si>
    <t>GDP growth</t>
  </si>
  <si>
    <t>Stock return</t>
  </si>
  <si>
    <t>N</t>
  </si>
  <si>
    <t>Skewness</t>
  </si>
  <si>
    <t>Kurtosis</t>
  </si>
  <si>
    <t>Summary statistics for historical and simulated variables</t>
  </si>
  <si>
    <t>(1) Markov-switching
AR(4)</t>
  </si>
  <si>
    <t>(2) Markov-switching
AR(2)</t>
  </si>
  <si>
    <t>(3) Markov-switching 
Random walk
with drift</t>
  </si>
  <si>
    <t>Standard 
Deviation</t>
  </si>
  <si>
    <t>Estimation results of Markov-switching models for quarterly stock returns</t>
  </si>
  <si>
    <t>Stock Return</t>
  </si>
  <si>
    <t>Stock SD</t>
  </si>
  <si>
    <t>Bond Return</t>
  </si>
  <si>
    <t>Bond SD</t>
  </si>
  <si>
    <t>Correlation: stock/bond</t>
  </si>
  <si>
    <t>1.9%, CBO projection</t>
  </si>
  <si>
    <t>Inflation: GDP price index</t>
  </si>
  <si>
    <t>Inflation: CPI-U</t>
  </si>
  <si>
    <t>2.0%, CBO projection</t>
  </si>
  <si>
    <t>2.4%, CBO projection</t>
  </si>
  <si>
    <t>6.7% (Geo), Pew</t>
  </si>
  <si>
    <t>16.4% (Geo), Pew</t>
  </si>
  <si>
    <t>Stock_return</t>
  </si>
  <si>
    <t>Target annual Expected GeoMean</t>
  </si>
  <si>
    <t>Target SD</t>
  </si>
  <si>
    <t>Target annual expected ArithMean</t>
  </si>
  <si>
    <t>Target Quarterly Mean</t>
  </si>
  <si>
    <t>Target Quarterly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</si>
</sst>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7" formatCode="0.0000%"/>
    <numFmt numFmtId="168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10" fontId="0" fillId="2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2" fontId="0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168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7" fontId="0" fillId="0" borderId="0" xfId="1" applyNumberFormat="1" applyFont="1"/>
    <xf numFmtId="167" fontId="0" fillId="2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11</xdr:row>
      <xdr:rowOff>38100</xdr:rowOff>
    </xdr:from>
    <xdr:to>
      <xdr:col>9</xdr:col>
      <xdr:colOff>542362</xdr:colOff>
      <xdr:row>29</xdr:row>
      <xdr:rowOff>104338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186B6B-5ABB-4E2F-89D7-9F782C337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2133600"/>
          <a:ext cx="4504762" cy="34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514350</xdr:colOff>
      <xdr:row>30</xdr:row>
      <xdr:rowOff>95250</xdr:rowOff>
    </xdr:from>
    <xdr:to>
      <xdr:col>10</xdr:col>
      <xdr:colOff>2085050</xdr:colOff>
      <xdr:row>47</xdr:row>
      <xdr:rowOff>123417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83B402-4D74-4F79-A5BA-5BB48C332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0" y="5810250"/>
          <a:ext cx="7400000" cy="3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19</xdr:row>
      <xdr:rowOff>171450</xdr:rowOff>
    </xdr:from>
    <xdr:to>
      <xdr:col>5</xdr:col>
      <xdr:colOff>103971</xdr:colOff>
      <xdr:row>31</xdr:row>
      <xdr:rowOff>85450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E843C3-610D-41D5-841C-4DD1E5DE7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" y="3790950"/>
          <a:ext cx="6428571" cy="2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5</xdr:col>
      <xdr:colOff>27831</xdr:colOff>
      <xdr:row>60</xdr:row>
      <xdr:rowOff>47190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94F1BF-EFD8-4C6A-B1D2-4BFBBA7CE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001000"/>
          <a:ext cx="5952381" cy="34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45</xdr:row>
      <xdr:rowOff>0</xdr:rowOff>
    </xdr:from>
    <xdr:to>
      <xdr:col>11</xdr:col>
      <xdr:colOff>8528</xdr:colOff>
      <xdr:row>58</xdr:row>
      <xdr:rowOff>85405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F618CA-82A0-4BF4-A490-AE9279979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0" y="8572500"/>
          <a:ext cx="7971428" cy="2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4CAF-A69E-46BC-98B9-C64B20F94B09}">
  <dimension ref="A2:N13"/>
  <sheetViews>
    <sheetView zoomScale="160" zoomScaleNormal="160" workbookViewId="0">
      <selection activeCell="E13" sqref="E13"/>
    </sheetView>
  </sheetViews>
  <sheetFormatPr defaultRowHeight="15" x14ac:dyDescent="0.25"/>
  <cols>
    <col min="1" max="1" width="6" customWidth="1"/>
    <col min="2" max="2" width="18.7109375" customWidth="1"/>
    <col min="3" max="3" width="11.140625" customWidth="1"/>
    <col min="4" max="4" width="10.28515625" customWidth="1"/>
    <col min="5" max="7" width="12.5703125" customWidth="1"/>
    <col min="8" max="10" width="12" customWidth="1"/>
  </cols>
  <sheetData>
    <row r="2" spans="1:14" ht="24" customHeight="1" x14ac:dyDescent="0.25">
      <c r="A2" s="5"/>
      <c r="B2" s="30" t="s">
        <v>24</v>
      </c>
      <c r="C2" s="30"/>
      <c r="D2" s="30"/>
      <c r="E2" s="30"/>
      <c r="F2" s="30"/>
      <c r="G2" s="30"/>
      <c r="H2" s="30"/>
      <c r="I2" s="30"/>
      <c r="J2" s="5"/>
    </row>
    <row r="3" spans="1:14" ht="34.5" customHeight="1" x14ac:dyDescent="0.25">
      <c r="A3" s="5"/>
      <c r="B3" s="31" t="s">
        <v>23</v>
      </c>
      <c r="C3" s="33" t="s">
        <v>15</v>
      </c>
      <c r="D3" s="33" t="s">
        <v>16</v>
      </c>
      <c r="E3" s="33" t="s">
        <v>36</v>
      </c>
      <c r="F3" s="33" t="s">
        <v>7</v>
      </c>
      <c r="G3" s="33"/>
      <c r="H3" s="33" t="s">
        <v>13</v>
      </c>
      <c r="I3" s="33"/>
      <c r="J3" s="7"/>
      <c r="K3" s="1" t="s">
        <v>0</v>
      </c>
      <c r="L3" s="1" t="s">
        <v>1</v>
      </c>
      <c r="M3" s="1" t="s">
        <v>2</v>
      </c>
      <c r="N3" s="1" t="s">
        <v>3</v>
      </c>
    </row>
    <row r="4" spans="1:14" ht="34.5" customHeight="1" x14ac:dyDescent="0.25">
      <c r="A4" s="5"/>
      <c r="B4" s="32"/>
      <c r="C4" s="33"/>
      <c r="D4" s="33"/>
      <c r="E4" s="33"/>
      <c r="F4" s="10" t="s">
        <v>8</v>
      </c>
      <c r="G4" s="10" t="s">
        <v>9</v>
      </c>
      <c r="H4" s="10" t="s">
        <v>10</v>
      </c>
      <c r="I4" s="10" t="s">
        <v>11</v>
      </c>
      <c r="J4" s="7"/>
      <c r="K4" s="1"/>
      <c r="L4" s="1"/>
      <c r="M4" s="1"/>
      <c r="N4" s="1"/>
    </row>
    <row r="5" spans="1:14" ht="52.5" customHeight="1" x14ac:dyDescent="0.25">
      <c r="A5" s="5"/>
      <c r="B5" s="10" t="s">
        <v>82</v>
      </c>
      <c r="C5" s="12" t="s">
        <v>17</v>
      </c>
      <c r="D5" s="13" t="s">
        <v>18</v>
      </c>
      <c r="E5" s="13" t="s">
        <v>19</v>
      </c>
      <c r="F5" s="9">
        <v>4.2999999999999997E-2</v>
      </c>
      <c r="G5" s="9">
        <v>6.9500000000000006E-2</v>
      </c>
      <c r="H5" s="9">
        <v>23.23</v>
      </c>
      <c r="I5" s="9">
        <v>1.44</v>
      </c>
      <c r="J5" s="5"/>
    </row>
    <row r="6" spans="1:14" ht="52.5" customHeight="1" x14ac:dyDescent="0.25">
      <c r="A6" s="5"/>
      <c r="B6" s="10" t="s">
        <v>83</v>
      </c>
      <c r="C6" s="12" t="s">
        <v>20</v>
      </c>
      <c r="D6" s="13" t="s">
        <v>21</v>
      </c>
      <c r="E6" s="13" t="s">
        <v>22</v>
      </c>
      <c r="F6" s="9">
        <v>4.9000000000000002E-2</v>
      </c>
      <c r="G6" s="9">
        <v>0.57599999999999996</v>
      </c>
      <c r="H6" s="9">
        <v>20.5</v>
      </c>
      <c r="I6" s="9">
        <v>1.74</v>
      </c>
      <c r="J6" s="5"/>
      <c r="K6" s="3"/>
      <c r="L6" s="4" t="s">
        <v>4</v>
      </c>
      <c r="M6" s="4" t="s">
        <v>4</v>
      </c>
      <c r="N6" s="4" t="s">
        <v>4</v>
      </c>
    </row>
    <row r="7" spans="1:14" ht="52.5" customHeight="1" x14ac:dyDescent="0.25">
      <c r="A7" s="5"/>
      <c r="B7" s="10" t="s">
        <v>84</v>
      </c>
      <c r="C7" s="12" t="s">
        <v>5</v>
      </c>
      <c r="D7" s="13" t="s">
        <v>6</v>
      </c>
      <c r="E7" s="13" t="s">
        <v>12</v>
      </c>
      <c r="F7" s="13">
        <v>4.8000000000000001E-2</v>
      </c>
      <c r="G7" s="13">
        <v>0.31900000000000001</v>
      </c>
      <c r="H7" s="13">
        <v>20.7</v>
      </c>
      <c r="I7" s="13">
        <v>3.13</v>
      </c>
      <c r="J7" s="8"/>
      <c r="K7" s="4" t="s">
        <v>4</v>
      </c>
      <c r="L7" s="4" t="s">
        <v>4</v>
      </c>
      <c r="M7" s="4" t="s">
        <v>4</v>
      </c>
      <c r="N7" s="4" t="s">
        <v>4</v>
      </c>
    </row>
    <row r="8" spans="1:14" ht="37.5" customHeight="1" x14ac:dyDescent="0.25">
      <c r="A8" s="5"/>
      <c r="B8" s="10" t="s">
        <v>14</v>
      </c>
      <c r="C8" s="9"/>
      <c r="D8" s="9"/>
      <c r="E8" s="9"/>
      <c r="F8" s="9"/>
      <c r="G8" s="9"/>
      <c r="H8" s="9">
        <v>20.2</v>
      </c>
      <c r="I8" s="9">
        <v>3.7</v>
      </c>
      <c r="J8" s="5"/>
    </row>
    <row r="9" spans="1:14" x14ac:dyDescent="0.25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4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L10" s="9">
        <v>23.23</v>
      </c>
    </row>
    <row r="11" spans="1:14" x14ac:dyDescent="0.25">
      <c r="L11" s="9">
        <v>20.5</v>
      </c>
    </row>
    <row r="12" spans="1:14" x14ac:dyDescent="0.25">
      <c r="L12" s="13">
        <v>20.7</v>
      </c>
    </row>
    <row r="13" spans="1:14" x14ac:dyDescent="0.25">
      <c r="L13" s="9">
        <v>20.2</v>
      </c>
    </row>
  </sheetData>
  <mergeCells count="7">
    <mergeCell ref="B2:I2"/>
    <mergeCell ref="B3:B4"/>
    <mergeCell ref="C3:C4"/>
    <mergeCell ref="D3:D4"/>
    <mergeCell ref="E3:E4"/>
    <mergeCell ref="F3:G3"/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9AA1-300E-4C78-B295-671A481D141B}">
  <dimension ref="A2:O8"/>
  <sheetViews>
    <sheetView zoomScale="145" zoomScaleNormal="145" workbookViewId="0">
      <selection activeCell="G13" sqref="G13"/>
    </sheetView>
  </sheetViews>
  <sheetFormatPr defaultRowHeight="15" x14ac:dyDescent="0.25"/>
  <cols>
    <col min="1" max="1" width="6" customWidth="1"/>
    <col min="2" max="2" width="17.7109375" customWidth="1"/>
    <col min="3" max="6" width="15.140625" customWidth="1"/>
    <col min="7" max="8" width="12.5703125" customWidth="1"/>
    <col min="9" max="10" width="17.140625" customWidth="1"/>
    <col min="11" max="11" width="12" customWidth="1"/>
  </cols>
  <sheetData>
    <row r="2" spans="1:15" ht="24" customHeight="1" x14ac:dyDescent="0.25">
      <c r="A2" s="5"/>
      <c r="B2" s="30" t="s">
        <v>86</v>
      </c>
      <c r="C2" s="30"/>
      <c r="D2" s="30"/>
      <c r="E2" s="30"/>
      <c r="F2" s="30"/>
      <c r="G2" s="30"/>
      <c r="H2" s="30"/>
      <c r="I2" s="30"/>
      <c r="J2" s="30"/>
      <c r="K2" s="5"/>
    </row>
    <row r="3" spans="1:15" ht="34.5" customHeight="1" x14ac:dyDescent="0.25">
      <c r="A3" s="5"/>
      <c r="B3" s="31" t="s">
        <v>23</v>
      </c>
      <c r="C3" s="34" t="s">
        <v>25</v>
      </c>
      <c r="D3" s="35"/>
      <c r="E3" s="34" t="s">
        <v>36</v>
      </c>
      <c r="F3" s="35"/>
      <c r="G3" s="33" t="s">
        <v>7</v>
      </c>
      <c r="H3" s="33"/>
      <c r="I3" s="33" t="s">
        <v>13</v>
      </c>
      <c r="J3" s="33"/>
      <c r="K3" s="7"/>
      <c r="L3" s="1" t="s">
        <v>0</v>
      </c>
      <c r="M3" s="1" t="s">
        <v>1</v>
      </c>
      <c r="N3" s="1" t="s">
        <v>2</v>
      </c>
      <c r="O3" s="1" t="s">
        <v>3</v>
      </c>
    </row>
    <row r="4" spans="1:15" ht="60" customHeight="1" x14ac:dyDescent="0.25">
      <c r="A4" s="5"/>
      <c r="B4" s="32"/>
      <c r="C4" s="10" t="s">
        <v>26</v>
      </c>
      <c r="D4" s="10" t="s">
        <v>27</v>
      </c>
      <c r="E4" s="10" t="s">
        <v>26</v>
      </c>
      <c r="F4" s="10" t="s">
        <v>27</v>
      </c>
      <c r="G4" s="10" t="s">
        <v>33</v>
      </c>
      <c r="H4" s="10" t="s">
        <v>34</v>
      </c>
      <c r="I4" s="10" t="s">
        <v>26</v>
      </c>
      <c r="J4" s="10" t="s">
        <v>27</v>
      </c>
      <c r="K4" s="7"/>
      <c r="L4" s="1"/>
      <c r="M4" s="1"/>
      <c r="N4" s="1"/>
      <c r="O4" s="1"/>
    </row>
    <row r="5" spans="1:15" ht="48" customHeight="1" x14ac:dyDescent="0.25">
      <c r="A5" s="5"/>
      <c r="B5" s="10" t="s">
        <v>35</v>
      </c>
      <c r="C5" s="12" t="s">
        <v>29</v>
      </c>
      <c r="D5" s="13" t="s">
        <v>30</v>
      </c>
      <c r="E5" s="13" t="s">
        <v>32</v>
      </c>
      <c r="F5" s="13" t="s">
        <v>31</v>
      </c>
      <c r="G5" s="9">
        <v>0.106</v>
      </c>
      <c r="H5" s="9">
        <v>0.29799999999999999</v>
      </c>
      <c r="I5" s="9">
        <v>9.4700000000000006</v>
      </c>
      <c r="J5" s="9">
        <v>3.36</v>
      </c>
      <c r="K5" s="5"/>
    </row>
    <row r="6" spans="1:15" ht="73.5" customHeight="1" x14ac:dyDescent="0.25">
      <c r="A6" s="5"/>
      <c r="B6" s="10" t="s">
        <v>28</v>
      </c>
      <c r="C6" s="9">
        <v>3.2000000000000001E-2</v>
      </c>
      <c r="D6" s="9">
        <v>-1.4E-2</v>
      </c>
      <c r="E6" s="9">
        <v>6.9000000000000006E-2</v>
      </c>
      <c r="F6" s="9">
        <v>0.11899999999999999</v>
      </c>
      <c r="G6" s="9" t="s">
        <v>4</v>
      </c>
      <c r="H6" s="9" t="s">
        <v>4</v>
      </c>
      <c r="I6" s="9" t="s">
        <v>4</v>
      </c>
      <c r="J6" s="9" t="s">
        <v>4</v>
      </c>
      <c r="K6" s="5"/>
    </row>
    <row r="7" spans="1:1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</sheetData>
  <mergeCells count="6">
    <mergeCell ref="B2:J2"/>
    <mergeCell ref="C3:D3"/>
    <mergeCell ref="E3:F3"/>
    <mergeCell ref="I3:J3"/>
    <mergeCell ref="G3:H3"/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1"/>
  <sheetViews>
    <sheetView zoomScale="160" zoomScaleNormal="160" workbookViewId="0">
      <selection activeCell="E15" sqref="E15"/>
    </sheetView>
  </sheetViews>
  <sheetFormatPr defaultRowHeight="15" x14ac:dyDescent="0.25"/>
  <cols>
    <col min="2" max="2" width="17.42578125" customWidth="1"/>
    <col min="3" max="7" width="13.42578125" customWidth="1"/>
  </cols>
  <sheetData>
    <row r="2" spans="1:9" ht="21" customHeight="1" x14ac:dyDescent="0.25">
      <c r="A2" s="27"/>
      <c r="B2" s="42" t="s">
        <v>81</v>
      </c>
      <c r="C2" s="43"/>
      <c r="D2" s="43"/>
      <c r="E2" s="43"/>
      <c r="F2" s="43"/>
      <c r="G2" s="43"/>
      <c r="H2" s="27"/>
      <c r="I2" s="27"/>
    </row>
    <row r="3" spans="1:9" ht="30" x14ac:dyDescent="0.25">
      <c r="A3" s="27"/>
      <c r="B3" s="11"/>
      <c r="C3" s="11" t="s">
        <v>78</v>
      </c>
      <c r="D3" s="11" t="s">
        <v>25</v>
      </c>
      <c r="E3" s="22" t="s">
        <v>85</v>
      </c>
      <c r="F3" s="11" t="s">
        <v>79</v>
      </c>
      <c r="G3" s="11" t="s">
        <v>80</v>
      </c>
      <c r="H3" s="26"/>
      <c r="I3" s="27"/>
    </row>
    <row r="4" spans="1:9" ht="21" customHeight="1" x14ac:dyDescent="0.25">
      <c r="A4" s="27"/>
      <c r="B4" s="39" t="s">
        <v>76</v>
      </c>
      <c r="C4" s="40"/>
      <c r="D4" s="40"/>
      <c r="E4" s="40"/>
      <c r="F4" s="40"/>
      <c r="G4" s="41"/>
      <c r="H4" s="26"/>
      <c r="I4" s="27"/>
    </row>
    <row r="5" spans="1:9" ht="21" customHeight="1" x14ac:dyDescent="0.25">
      <c r="A5" s="27"/>
      <c r="B5" s="29" t="s">
        <v>74</v>
      </c>
      <c r="C5" s="9">
        <v>62</v>
      </c>
      <c r="D5" s="16">
        <v>2.98063847473586E-2</v>
      </c>
      <c r="E5" s="16">
        <v>2.5442282101289099E-2</v>
      </c>
      <c r="F5" s="28">
        <v>-0.32058521689709202</v>
      </c>
      <c r="G5" s="28">
        <v>0.27805982513156502</v>
      </c>
      <c r="H5" s="27"/>
      <c r="I5" s="27"/>
    </row>
    <row r="6" spans="1:9" ht="21" customHeight="1" x14ac:dyDescent="0.25">
      <c r="A6" s="27"/>
      <c r="B6" s="29" t="s">
        <v>75</v>
      </c>
      <c r="C6" s="9">
        <v>1500</v>
      </c>
      <c r="D6" s="16">
        <v>3.09034449294909E-2</v>
      </c>
      <c r="E6" s="16">
        <v>2.1362621177804301E-2</v>
      </c>
      <c r="F6" s="28">
        <v>-0.68642058074856505</v>
      </c>
      <c r="G6" s="28">
        <v>0.76248592777908497</v>
      </c>
      <c r="H6" s="27"/>
      <c r="I6" s="27"/>
    </row>
    <row r="7" spans="1:9" ht="21" customHeight="1" x14ac:dyDescent="0.25">
      <c r="A7" s="27"/>
      <c r="B7" s="39" t="s">
        <v>77</v>
      </c>
      <c r="C7" s="40"/>
      <c r="D7" s="40"/>
      <c r="E7" s="40"/>
      <c r="F7" s="40"/>
      <c r="G7" s="41"/>
      <c r="H7" s="27"/>
      <c r="I7" s="27"/>
    </row>
    <row r="8" spans="1:9" ht="21" customHeight="1" x14ac:dyDescent="0.25">
      <c r="A8" s="27"/>
      <c r="B8" s="29" t="s">
        <v>74</v>
      </c>
      <c r="C8" s="9">
        <v>62</v>
      </c>
      <c r="D8" s="16">
        <v>0.103610955379368</v>
      </c>
      <c r="E8" s="16">
        <v>0.15671132168063601</v>
      </c>
      <c r="F8" s="28">
        <v>-0.38427129777646002</v>
      </c>
      <c r="G8" s="28">
        <v>2.5557936764393201E-2</v>
      </c>
      <c r="H8" s="27"/>
      <c r="I8" s="27"/>
    </row>
    <row r="9" spans="1:9" ht="21" customHeight="1" x14ac:dyDescent="0.25">
      <c r="A9" s="27"/>
      <c r="B9" s="29" t="s">
        <v>75</v>
      </c>
      <c r="C9" s="9">
        <v>1500</v>
      </c>
      <c r="D9" s="16">
        <v>0.107097152997913</v>
      </c>
      <c r="E9" s="16">
        <v>0.16876749833910001</v>
      </c>
      <c r="F9" s="28">
        <v>-0.120652222022161</v>
      </c>
      <c r="G9" s="28">
        <v>0.49580980674382502</v>
      </c>
      <c r="H9" s="27"/>
      <c r="I9" s="27"/>
    </row>
    <row r="10" spans="1:9" ht="21" customHeight="1" x14ac:dyDescent="0.25">
      <c r="A10" s="27"/>
      <c r="B10" s="39" t="s">
        <v>73</v>
      </c>
      <c r="C10" s="40"/>
      <c r="D10" s="40"/>
      <c r="E10" s="40"/>
      <c r="F10" s="40"/>
      <c r="G10" s="41"/>
      <c r="H10" s="27"/>
      <c r="I10" s="27"/>
    </row>
    <row r="11" spans="1:9" ht="21" customHeight="1" x14ac:dyDescent="0.25">
      <c r="A11" s="27"/>
      <c r="B11" s="29" t="s">
        <v>74</v>
      </c>
      <c r="C11" s="9">
        <v>62</v>
      </c>
      <c r="D11" s="16">
        <v>6.2965870509858093E-2</v>
      </c>
      <c r="E11" s="16">
        <v>9.8820924995153395E-2</v>
      </c>
      <c r="F11" s="28">
        <v>0.58119781062202902</v>
      </c>
      <c r="G11" s="28">
        <v>0.221544658711429</v>
      </c>
      <c r="H11" s="27"/>
      <c r="I11" s="27"/>
    </row>
    <row r="12" spans="1:9" ht="21" customHeight="1" x14ac:dyDescent="0.25">
      <c r="A12" s="27"/>
      <c r="B12" s="29" t="s">
        <v>75</v>
      </c>
      <c r="C12" s="9">
        <v>1500</v>
      </c>
      <c r="D12" s="16">
        <v>6.5552886122222306E-2</v>
      </c>
      <c r="E12" s="16">
        <v>0.107</v>
      </c>
      <c r="F12" s="28">
        <v>4.7369488451365502E-2</v>
      </c>
      <c r="G12" s="28">
        <v>0.143257225626166</v>
      </c>
      <c r="H12" s="27"/>
      <c r="I12" s="27"/>
    </row>
    <row r="13" spans="1:9" ht="30" customHeight="1" x14ac:dyDescent="0.25">
      <c r="A13" s="27"/>
      <c r="B13" s="27"/>
      <c r="C13" s="27"/>
      <c r="D13" s="27"/>
      <c r="E13" s="27"/>
      <c r="F13" s="27"/>
      <c r="G13" s="27"/>
      <c r="H13" s="27"/>
      <c r="I13" s="27"/>
    </row>
    <row r="14" spans="1:9" ht="30" customHeight="1" x14ac:dyDescent="0.25">
      <c r="A14" s="27"/>
      <c r="B14" s="27"/>
      <c r="C14" s="27"/>
      <c r="D14" s="27"/>
      <c r="E14" s="27"/>
      <c r="F14" s="27"/>
      <c r="G14" s="27"/>
      <c r="H14" s="27"/>
      <c r="I14" s="27"/>
    </row>
    <row r="15" spans="1:9" x14ac:dyDescent="0.25">
      <c r="A15" s="27"/>
      <c r="B15" s="27"/>
      <c r="C15" s="27"/>
      <c r="D15" s="27"/>
      <c r="E15" s="27"/>
      <c r="F15" s="27"/>
      <c r="G15" s="27"/>
      <c r="H15" s="27"/>
      <c r="I15" s="27"/>
    </row>
    <row r="20" spans="8:8" x14ac:dyDescent="0.25">
      <c r="H20" s="4"/>
    </row>
    <row r="21" spans="8:8" x14ac:dyDescent="0.25">
      <c r="H21" s="4"/>
    </row>
  </sheetData>
  <mergeCells count="4">
    <mergeCell ref="B4:G4"/>
    <mergeCell ref="B7:G7"/>
    <mergeCell ref="B10:G10"/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6C81-E59A-4231-BEB2-EF30E1C894CA}">
  <dimension ref="A1:J21"/>
  <sheetViews>
    <sheetView zoomScaleNormal="100" workbookViewId="0">
      <selection activeCell="F20" sqref="F20"/>
    </sheetView>
  </sheetViews>
  <sheetFormatPr defaultRowHeight="15" x14ac:dyDescent="0.25"/>
  <cols>
    <col min="1" max="1" width="5.42578125" customWidth="1"/>
    <col min="2" max="2" width="24.5703125" style="1" customWidth="1"/>
    <col min="3" max="3" width="13.42578125" style="2" customWidth="1"/>
    <col min="4" max="4" width="44.5703125" style="2" customWidth="1"/>
    <col min="6" max="6" width="24.5703125" style="1" customWidth="1"/>
    <col min="7" max="7" width="15.140625" style="2" customWidth="1"/>
    <col min="8" max="8" width="44.5703125" style="2" customWidth="1"/>
  </cols>
  <sheetData>
    <row r="1" spans="1:10" x14ac:dyDescent="0.25">
      <c r="A1" s="5"/>
      <c r="B1" s="7"/>
      <c r="C1" s="6"/>
      <c r="D1" s="6"/>
      <c r="E1" s="5"/>
      <c r="F1" s="7"/>
      <c r="G1" s="6"/>
      <c r="H1" s="6"/>
      <c r="I1" s="5"/>
      <c r="J1" s="5"/>
    </row>
    <row r="2" spans="1:10" ht="36" customHeight="1" x14ac:dyDescent="0.25">
      <c r="A2" s="5"/>
      <c r="B2" s="37" t="s">
        <v>52</v>
      </c>
      <c r="C2" s="37"/>
      <c r="D2" s="37"/>
      <c r="E2" s="5"/>
      <c r="F2" s="37" t="s">
        <v>57</v>
      </c>
      <c r="G2" s="37"/>
      <c r="H2" s="37"/>
      <c r="I2" s="5"/>
      <c r="J2" s="5"/>
    </row>
    <row r="3" spans="1:10" ht="27" customHeight="1" x14ac:dyDescent="0.25">
      <c r="A3" s="5"/>
      <c r="B3" s="24" t="s">
        <v>37</v>
      </c>
      <c r="C3" s="11" t="s">
        <v>38</v>
      </c>
      <c r="D3" s="11" t="s">
        <v>56</v>
      </c>
      <c r="E3" s="5"/>
      <c r="F3" s="24" t="s">
        <v>37</v>
      </c>
      <c r="G3" s="11" t="s">
        <v>38</v>
      </c>
      <c r="H3" s="11" t="s">
        <v>56</v>
      </c>
      <c r="I3" s="5"/>
      <c r="J3" s="5"/>
    </row>
    <row r="4" spans="1:10" ht="30" customHeight="1" x14ac:dyDescent="0.25">
      <c r="A4" s="5"/>
      <c r="B4" s="25" t="s">
        <v>39</v>
      </c>
      <c r="C4" s="15">
        <v>4.8000000000000001E-2</v>
      </c>
      <c r="D4" s="36" t="s">
        <v>51</v>
      </c>
      <c r="E4" s="5"/>
      <c r="F4" s="25" t="s">
        <v>39</v>
      </c>
      <c r="G4" s="15">
        <v>4.8000000000000001E-2</v>
      </c>
      <c r="H4" s="36" t="s">
        <v>51</v>
      </c>
      <c r="I4" s="5"/>
      <c r="J4" s="5"/>
    </row>
    <row r="5" spans="1:10" ht="30" x14ac:dyDescent="0.25">
      <c r="A5" s="5"/>
      <c r="B5" s="25" t="s">
        <v>40</v>
      </c>
      <c r="C5" s="15">
        <v>0.32</v>
      </c>
      <c r="D5" s="36"/>
      <c r="E5" s="5"/>
      <c r="F5" s="25" t="s">
        <v>40</v>
      </c>
      <c r="G5" s="50">
        <v>0.32</v>
      </c>
      <c r="H5" s="36"/>
      <c r="I5" s="5"/>
      <c r="J5" s="5"/>
    </row>
    <row r="6" spans="1:10" ht="40.5" customHeight="1" x14ac:dyDescent="0.25">
      <c r="A6" s="5"/>
      <c r="B6" s="25" t="s">
        <v>42</v>
      </c>
      <c r="C6" s="15">
        <v>9.4999999999999998E-3</v>
      </c>
      <c r="D6" s="36"/>
      <c r="E6" s="5"/>
      <c r="F6" s="25" t="s">
        <v>42</v>
      </c>
      <c r="G6" s="15">
        <v>9.4999999999999998E-3</v>
      </c>
      <c r="H6" s="36"/>
      <c r="I6" s="5"/>
      <c r="J6" s="5"/>
    </row>
    <row r="7" spans="1:10" ht="30" x14ac:dyDescent="0.25">
      <c r="A7" s="5"/>
      <c r="B7" s="25" t="s">
        <v>41</v>
      </c>
      <c r="C7" s="15">
        <v>5.4999999999999997E-3</v>
      </c>
      <c r="D7" s="36"/>
      <c r="E7" s="5"/>
      <c r="F7" s="25" t="s">
        <v>41</v>
      </c>
      <c r="G7" s="15">
        <v>5.4999999999999997E-3</v>
      </c>
      <c r="H7" s="36"/>
      <c r="I7" s="5"/>
      <c r="J7" s="5"/>
    </row>
    <row r="8" spans="1:10" ht="37.5" customHeight="1" x14ac:dyDescent="0.25">
      <c r="A8" s="5"/>
      <c r="B8" s="25" t="s">
        <v>43</v>
      </c>
      <c r="C8" s="15">
        <v>7.4000000000000003E-3</v>
      </c>
      <c r="D8" s="36"/>
      <c r="E8" s="5"/>
      <c r="F8" s="25" t="s">
        <v>43</v>
      </c>
      <c r="G8" s="15">
        <v>7.4000000000000003E-3</v>
      </c>
      <c r="H8" s="36"/>
      <c r="I8" s="5"/>
      <c r="J8" s="5"/>
    </row>
    <row r="9" spans="1:10" ht="16.5" customHeight="1" x14ac:dyDescent="0.25">
      <c r="A9" s="5"/>
      <c r="B9" s="25"/>
      <c r="C9" s="15"/>
      <c r="D9" s="25"/>
      <c r="E9" s="5"/>
      <c r="F9" s="25"/>
      <c r="G9" s="15"/>
      <c r="H9" s="25"/>
      <c r="I9" s="5"/>
      <c r="J9" s="5"/>
    </row>
    <row r="10" spans="1:10" ht="30" x14ac:dyDescent="0.25">
      <c r="A10" s="5"/>
      <c r="B10" s="25" t="s">
        <v>44</v>
      </c>
      <c r="C10" s="15">
        <v>3.2000000000000001E-2</v>
      </c>
      <c r="D10" s="36" t="s">
        <v>53</v>
      </c>
      <c r="E10" s="5"/>
      <c r="F10" s="25" t="s">
        <v>44</v>
      </c>
      <c r="G10" s="15">
        <v>3.2000000000000001E-2</v>
      </c>
      <c r="H10" s="36" t="s">
        <v>53</v>
      </c>
      <c r="I10" s="5"/>
      <c r="J10" s="5"/>
    </row>
    <row r="11" spans="1:10" ht="30" x14ac:dyDescent="0.25">
      <c r="A11" s="5"/>
      <c r="B11" s="25" t="s">
        <v>45</v>
      </c>
      <c r="C11" s="15">
        <v>-1.4E-2</v>
      </c>
      <c r="D11" s="36"/>
      <c r="E11" s="5"/>
      <c r="F11" s="25" t="s">
        <v>45</v>
      </c>
      <c r="G11" s="15">
        <v>-1.4E-2</v>
      </c>
      <c r="H11" s="36"/>
      <c r="I11" s="5"/>
      <c r="J11" s="5"/>
    </row>
    <row r="12" spans="1:10" ht="30" x14ac:dyDescent="0.25">
      <c r="A12" s="5"/>
      <c r="B12" s="25" t="s">
        <v>46</v>
      </c>
      <c r="C12" s="15">
        <v>6.9000000000000006E-2</v>
      </c>
      <c r="D12" s="36"/>
      <c r="E12" s="5"/>
      <c r="F12" s="25" t="s">
        <v>46</v>
      </c>
      <c r="G12" s="15">
        <v>6.9000000000000006E-2</v>
      </c>
      <c r="H12" s="36"/>
      <c r="I12" s="5"/>
      <c r="J12" s="5"/>
    </row>
    <row r="13" spans="1:10" ht="34.5" customHeight="1" x14ac:dyDescent="0.25">
      <c r="A13" s="5"/>
      <c r="B13" s="25" t="s">
        <v>47</v>
      </c>
      <c r="C13" s="16">
        <v>0.11899999999999999</v>
      </c>
      <c r="D13" s="36"/>
      <c r="E13" s="5"/>
      <c r="F13" s="25" t="s">
        <v>47</v>
      </c>
      <c r="G13" s="16">
        <v>0.11899999999999999</v>
      </c>
      <c r="H13" s="36"/>
      <c r="I13" s="5"/>
      <c r="J13" s="5"/>
    </row>
    <row r="14" spans="1:10" ht="15" customHeight="1" x14ac:dyDescent="0.25">
      <c r="A14" s="5"/>
      <c r="B14" s="25"/>
      <c r="C14" s="16"/>
      <c r="D14" s="25"/>
      <c r="E14" s="5"/>
      <c r="F14" s="25"/>
      <c r="G14" s="16"/>
      <c r="H14" s="25"/>
      <c r="I14" s="5"/>
      <c r="J14" s="5"/>
    </row>
    <row r="15" spans="1:10" ht="105" customHeight="1" x14ac:dyDescent="0.25">
      <c r="A15" s="5"/>
      <c r="B15" s="25" t="s">
        <v>48</v>
      </c>
      <c r="C15" s="16">
        <v>1.5699999999999999E-2</v>
      </c>
      <c r="D15" s="36" t="s">
        <v>54</v>
      </c>
      <c r="E15" s="5"/>
      <c r="F15" s="25" t="s">
        <v>48</v>
      </c>
      <c r="G15" s="16">
        <v>1.5699999999999999E-2</v>
      </c>
      <c r="H15" s="38" t="s">
        <v>54</v>
      </c>
      <c r="I15" s="5"/>
      <c r="J15" s="5"/>
    </row>
    <row r="16" spans="1:10" ht="39" customHeight="1" x14ac:dyDescent="0.25">
      <c r="A16" s="5"/>
      <c r="B16" s="25" t="s">
        <v>49</v>
      </c>
      <c r="C16" s="16">
        <v>5.1400000000000001E-2</v>
      </c>
      <c r="D16" s="36"/>
      <c r="E16" s="5"/>
      <c r="F16" s="25" t="s">
        <v>49</v>
      </c>
      <c r="G16" s="16">
        <v>5.1400000000000001E-2</v>
      </c>
      <c r="H16" s="38"/>
      <c r="I16" s="5"/>
      <c r="J16" s="5"/>
    </row>
    <row r="17" spans="1:10" ht="49.5" customHeight="1" x14ac:dyDescent="0.25">
      <c r="A17" s="5"/>
      <c r="B17" s="25" t="s">
        <v>50</v>
      </c>
      <c r="C17" s="17">
        <v>0.3</v>
      </c>
      <c r="D17" s="25" t="s">
        <v>55</v>
      </c>
      <c r="E17" s="5"/>
      <c r="F17" s="25" t="s">
        <v>50</v>
      </c>
      <c r="G17" s="17">
        <v>0.3</v>
      </c>
      <c r="H17" s="18" t="s">
        <v>55</v>
      </c>
      <c r="I17" s="5"/>
      <c r="J17" s="5"/>
    </row>
    <row r="18" spans="1:10" x14ac:dyDescent="0.25">
      <c r="A18" s="5"/>
      <c r="B18" s="20"/>
      <c r="C18" s="21"/>
      <c r="D18" s="19"/>
      <c r="E18" s="5"/>
      <c r="F18" s="20"/>
      <c r="G18" s="21"/>
      <c r="H18" s="19"/>
      <c r="I18" s="5"/>
      <c r="J18" s="5"/>
    </row>
    <row r="19" spans="1:10" x14ac:dyDescent="0.25">
      <c r="A19" s="5"/>
      <c r="B19" s="20"/>
      <c r="C19" s="21"/>
      <c r="D19" s="21"/>
      <c r="E19" s="5"/>
      <c r="F19" s="20"/>
      <c r="G19" s="21"/>
      <c r="H19" s="21"/>
      <c r="I19" s="5"/>
      <c r="J19" s="5"/>
    </row>
    <row r="20" spans="1:10" x14ac:dyDescent="0.25">
      <c r="A20" s="5"/>
      <c r="B20" s="20"/>
      <c r="C20" s="21"/>
      <c r="D20" s="21"/>
      <c r="E20" s="5"/>
      <c r="F20" s="20"/>
      <c r="G20" s="21"/>
      <c r="H20" s="21"/>
      <c r="I20" s="5"/>
      <c r="J20" s="5"/>
    </row>
    <row r="21" spans="1:10" x14ac:dyDescent="0.25">
      <c r="A21" s="5"/>
      <c r="B21" s="20"/>
      <c r="C21" s="21"/>
      <c r="D21" s="21"/>
      <c r="E21" s="5"/>
      <c r="F21" s="20"/>
      <c r="G21" s="21"/>
      <c r="H21" s="21"/>
      <c r="I21" s="5"/>
      <c r="J21" s="5"/>
    </row>
  </sheetData>
  <mergeCells count="8">
    <mergeCell ref="D15:D16"/>
    <mergeCell ref="H15:H16"/>
    <mergeCell ref="B2:D2"/>
    <mergeCell ref="F2:H2"/>
    <mergeCell ref="D4:D8"/>
    <mergeCell ref="H4:H8"/>
    <mergeCell ref="D10:D13"/>
    <mergeCell ref="H10:H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E214-267E-438D-AAEB-24414DB0FE34}">
  <dimension ref="A1:J21"/>
  <sheetViews>
    <sheetView tabSelected="1" zoomScaleNormal="100" workbookViewId="0">
      <selection activeCell="K17" sqref="K17"/>
    </sheetView>
  </sheetViews>
  <sheetFormatPr defaultRowHeight="15" x14ac:dyDescent="0.25"/>
  <cols>
    <col min="1" max="1" width="5.42578125" customWidth="1"/>
    <col min="2" max="2" width="24.5703125" style="1" customWidth="1"/>
    <col min="3" max="3" width="13.42578125" style="2" customWidth="1"/>
    <col min="4" max="4" width="44.5703125" style="2" customWidth="1"/>
    <col min="6" max="6" width="24.5703125" style="1" customWidth="1"/>
    <col min="7" max="7" width="15.140625" style="2" customWidth="1"/>
    <col min="8" max="8" width="44.5703125" style="2" customWidth="1"/>
  </cols>
  <sheetData>
    <row r="1" spans="1:10" x14ac:dyDescent="0.25">
      <c r="A1" s="5"/>
      <c r="B1" s="7"/>
      <c r="C1" s="6"/>
      <c r="D1" s="6"/>
      <c r="E1" s="5"/>
      <c r="F1" s="7"/>
      <c r="G1" s="6"/>
      <c r="H1" s="6"/>
      <c r="I1" s="5"/>
      <c r="J1" s="5"/>
    </row>
    <row r="2" spans="1:10" ht="36" customHeight="1" x14ac:dyDescent="0.25">
      <c r="A2" s="5"/>
      <c r="B2" s="37" t="s">
        <v>52</v>
      </c>
      <c r="C2" s="37"/>
      <c r="D2" s="37"/>
      <c r="E2" s="5"/>
      <c r="F2" s="37" t="s">
        <v>57</v>
      </c>
      <c r="G2" s="37"/>
      <c r="H2" s="37"/>
      <c r="I2" s="5"/>
      <c r="J2" s="5"/>
    </row>
    <row r="3" spans="1:10" ht="27" customHeight="1" x14ac:dyDescent="0.25">
      <c r="A3" s="5"/>
      <c r="B3" s="10" t="s">
        <v>37</v>
      </c>
      <c r="C3" s="11" t="s">
        <v>38</v>
      </c>
      <c r="D3" s="11" t="s">
        <v>56</v>
      </c>
      <c r="E3" s="5"/>
      <c r="F3" s="10" t="s">
        <v>37</v>
      </c>
      <c r="G3" s="11" t="s">
        <v>38</v>
      </c>
      <c r="H3" s="11" t="s">
        <v>56</v>
      </c>
      <c r="I3" s="5"/>
      <c r="J3" s="5"/>
    </row>
    <row r="4" spans="1:10" ht="30" customHeight="1" x14ac:dyDescent="0.25">
      <c r="A4" s="5"/>
      <c r="B4" s="14" t="s">
        <v>39</v>
      </c>
      <c r="C4" s="15">
        <v>4.8000000000000001E-2</v>
      </c>
      <c r="D4" s="36" t="s">
        <v>51</v>
      </c>
      <c r="E4" s="5"/>
      <c r="F4" s="14" t="s">
        <v>39</v>
      </c>
      <c r="G4" s="15">
        <v>4.8000000000000001E-2</v>
      </c>
      <c r="H4" s="36" t="s">
        <v>51</v>
      </c>
      <c r="I4" s="5"/>
      <c r="J4" s="5"/>
    </row>
    <row r="5" spans="1:10" ht="30" x14ac:dyDescent="0.25">
      <c r="A5" s="5"/>
      <c r="B5" s="14" t="s">
        <v>40</v>
      </c>
      <c r="C5" s="15">
        <v>0.32</v>
      </c>
      <c r="D5" s="36"/>
      <c r="E5" s="5"/>
      <c r="F5" s="14" t="s">
        <v>40</v>
      </c>
      <c r="G5" s="50">
        <v>0.32</v>
      </c>
      <c r="H5" s="36"/>
      <c r="I5" s="5"/>
      <c r="J5" s="5"/>
    </row>
    <row r="6" spans="1:10" ht="40.5" customHeight="1" x14ac:dyDescent="0.25">
      <c r="A6" s="5"/>
      <c r="B6" s="14" t="s">
        <v>42</v>
      </c>
      <c r="C6" s="15">
        <v>9.4999999999999998E-3</v>
      </c>
      <c r="D6" s="36"/>
      <c r="E6" s="5"/>
      <c r="F6" s="14" t="s">
        <v>42</v>
      </c>
      <c r="G6" s="15">
        <v>9.4999999999999998E-3</v>
      </c>
      <c r="H6" s="36"/>
      <c r="I6" s="5"/>
      <c r="J6" s="5"/>
    </row>
    <row r="7" spans="1:10" ht="30" x14ac:dyDescent="0.25">
      <c r="A7" s="5"/>
      <c r="B7" s="14" t="s">
        <v>41</v>
      </c>
      <c r="C7" s="15">
        <v>5.4999999999999997E-3</v>
      </c>
      <c r="D7" s="36"/>
      <c r="E7" s="5"/>
      <c r="F7" s="14" t="s">
        <v>41</v>
      </c>
      <c r="G7" s="15">
        <v>5.4999999999999997E-3</v>
      </c>
      <c r="H7" s="36"/>
      <c r="I7" s="5"/>
      <c r="J7" s="5"/>
    </row>
    <row r="8" spans="1:10" ht="37.5" customHeight="1" x14ac:dyDescent="0.25">
      <c r="A8" s="5"/>
      <c r="B8" s="14" t="s">
        <v>43</v>
      </c>
      <c r="C8" s="15">
        <v>7.4000000000000003E-3</v>
      </c>
      <c r="D8" s="36"/>
      <c r="E8" s="5"/>
      <c r="F8" s="14" t="s">
        <v>43</v>
      </c>
      <c r="G8" s="15">
        <v>7.4000000000000003E-3</v>
      </c>
      <c r="H8" s="36"/>
      <c r="I8" s="5"/>
      <c r="J8" s="5"/>
    </row>
    <row r="9" spans="1:10" ht="16.5" customHeight="1" x14ac:dyDescent="0.25">
      <c r="A9" s="5"/>
      <c r="B9" s="25"/>
      <c r="C9" s="15"/>
      <c r="D9" s="25"/>
      <c r="E9" s="5"/>
      <c r="F9" s="25"/>
      <c r="G9" s="15"/>
      <c r="H9" s="25"/>
      <c r="I9" s="5"/>
      <c r="J9" s="5"/>
    </row>
    <row r="10" spans="1:10" ht="30" x14ac:dyDescent="0.25">
      <c r="A10" s="5"/>
      <c r="B10" s="14" t="s">
        <v>44</v>
      </c>
      <c r="C10" s="15">
        <v>3.2000000000000001E-2</v>
      </c>
      <c r="D10" s="36" t="s">
        <v>53</v>
      </c>
      <c r="E10" s="5"/>
      <c r="F10" s="14" t="s">
        <v>44</v>
      </c>
      <c r="G10" s="15">
        <v>3.2000000000000001E-2</v>
      </c>
      <c r="H10" s="36" t="s">
        <v>53</v>
      </c>
      <c r="I10" s="5"/>
      <c r="J10" s="5"/>
    </row>
    <row r="11" spans="1:10" ht="30" x14ac:dyDescent="0.25">
      <c r="A11" s="5"/>
      <c r="B11" s="14" t="s">
        <v>45</v>
      </c>
      <c r="C11" s="15">
        <v>-1.4E-2</v>
      </c>
      <c r="D11" s="36"/>
      <c r="E11" s="5"/>
      <c r="F11" s="14" t="s">
        <v>45</v>
      </c>
      <c r="G11" s="15">
        <v>-1.4E-2</v>
      </c>
      <c r="H11" s="36"/>
      <c r="I11" s="5"/>
      <c r="J11" s="5"/>
    </row>
    <row r="12" spans="1:10" ht="30" x14ac:dyDescent="0.25">
      <c r="A12" s="5"/>
      <c r="B12" s="14" t="s">
        <v>46</v>
      </c>
      <c r="C12" s="15">
        <v>6.9000000000000006E-2</v>
      </c>
      <c r="D12" s="36"/>
      <c r="E12" s="5"/>
      <c r="F12" s="14" t="s">
        <v>46</v>
      </c>
      <c r="G12" s="15">
        <v>6.9000000000000006E-2</v>
      </c>
      <c r="H12" s="36"/>
      <c r="I12" s="5"/>
      <c r="J12" s="5"/>
    </row>
    <row r="13" spans="1:10" ht="34.5" customHeight="1" x14ac:dyDescent="0.25">
      <c r="A13" s="5"/>
      <c r="B13" s="14" t="s">
        <v>47</v>
      </c>
      <c r="C13" s="16">
        <v>0.11899999999999999</v>
      </c>
      <c r="D13" s="36"/>
      <c r="E13" s="5"/>
      <c r="F13" s="14" t="s">
        <v>47</v>
      </c>
      <c r="G13" s="16">
        <v>0.11899999999999999</v>
      </c>
      <c r="H13" s="36"/>
      <c r="I13" s="5"/>
      <c r="J13" s="5"/>
    </row>
    <row r="14" spans="1:10" ht="15" customHeight="1" x14ac:dyDescent="0.25">
      <c r="A14" s="5"/>
      <c r="B14" s="25"/>
      <c r="C14" s="16"/>
      <c r="D14" s="25"/>
      <c r="E14" s="5"/>
      <c r="F14" s="25"/>
      <c r="G14" s="16"/>
      <c r="H14" s="25"/>
      <c r="I14" s="5"/>
      <c r="J14" s="5"/>
    </row>
    <row r="15" spans="1:10" ht="105" customHeight="1" x14ac:dyDescent="0.25">
      <c r="A15" s="5"/>
      <c r="B15" s="14" t="s">
        <v>48</v>
      </c>
      <c r="C15" s="16">
        <v>1.5699999999999999E-2</v>
      </c>
      <c r="D15" s="36" t="s">
        <v>54</v>
      </c>
      <c r="E15" s="5"/>
      <c r="F15" s="14" t="s">
        <v>48</v>
      </c>
      <c r="G15" s="16">
        <v>1.5699999999999999E-2</v>
      </c>
      <c r="H15" s="38" t="s">
        <v>54</v>
      </c>
      <c r="I15" s="5"/>
      <c r="J15" s="5"/>
    </row>
    <row r="16" spans="1:10" ht="39" customHeight="1" x14ac:dyDescent="0.25">
      <c r="A16" s="5"/>
      <c r="B16" s="14" t="s">
        <v>49</v>
      </c>
      <c r="C16" s="16">
        <v>5.1400000000000001E-2</v>
      </c>
      <c r="D16" s="36"/>
      <c r="E16" s="5"/>
      <c r="F16" s="14" t="s">
        <v>49</v>
      </c>
      <c r="G16" s="16">
        <v>5.1400000000000001E-2</v>
      </c>
      <c r="H16" s="38"/>
      <c r="I16" s="5"/>
      <c r="J16" s="5"/>
    </row>
    <row r="17" spans="1:10" ht="49.5" customHeight="1" x14ac:dyDescent="0.25">
      <c r="A17" s="5"/>
      <c r="B17" s="14" t="s">
        <v>50</v>
      </c>
      <c r="C17" s="17">
        <v>0.3</v>
      </c>
      <c r="D17" s="14" t="s">
        <v>55</v>
      </c>
      <c r="E17" s="5"/>
      <c r="F17" s="14" t="s">
        <v>50</v>
      </c>
      <c r="G17" s="17">
        <v>0.3</v>
      </c>
      <c r="H17" s="18" t="s">
        <v>55</v>
      </c>
      <c r="I17" s="5"/>
      <c r="J17" s="5"/>
    </row>
    <row r="18" spans="1:10" x14ac:dyDescent="0.25">
      <c r="A18" s="5"/>
      <c r="B18" s="20"/>
      <c r="C18" s="21"/>
      <c r="D18" s="19"/>
      <c r="E18" s="5"/>
      <c r="F18" s="20"/>
      <c r="G18" s="21"/>
      <c r="H18" s="19"/>
      <c r="I18" s="5"/>
      <c r="J18" s="5"/>
    </row>
    <row r="19" spans="1:10" x14ac:dyDescent="0.25">
      <c r="A19" s="5"/>
      <c r="B19" s="20"/>
      <c r="C19" s="21"/>
      <c r="D19" s="21"/>
      <c r="E19" s="5"/>
      <c r="F19" s="20"/>
      <c r="G19" s="21"/>
      <c r="H19" s="21"/>
      <c r="I19" s="5"/>
      <c r="J19" s="5"/>
    </row>
    <row r="20" spans="1:10" x14ac:dyDescent="0.25">
      <c r="A20" s="5"/>
      <c r="B20" s="20"/>
      <c r="C20" s="21"/>
      <c r="D20" s="21"/>
      <c r="E20" s="5"/>
      <c r="F20" s="20"/>
      <c r="G20" s="21"/>
      <c r="H20" s="21"/>
      <c r="I20" s="5"/>
      <c r="J20" s="5"/>
    </row>
    <row r="21" spans="1:10" x14ac:dyDescent="0.25">
      <c r="A21" s="5"/>
      <c r="B21" s="20"/>
      <c r="C21" s="21"/>
      <c r="D21" s="21"/>
      <c r="E21" s="5"/>
      <c r="F21" s="20"/>
      <c r="G21" s="21"/>
      <c r="H21" s="21"/>
      <c r="I21" s="5"/>
      <c r="J21" s="5"/>
    </row>
  </sheetData>
  <mergeCells count="8">
    <mergeCell ref="D10:D13"/>
    <mergeCell ref="D15:D16"/>
    <mergeCell ref="F2:H2"/>
    <mergeCell ref="H4:H8"/>
    <mergeCell ref="H10:H13"/>
    <mergeCell ref="H15:H16"/>
    <mergeCell ref="B2:D2"/>
    <mergeCell ref="D4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B78E-BFB3-4D8E-8D1A-E172B7B343AF}">
  <dimension ref="B1:M34"/>
  <sheetViews>
    <sheetView topLeftCell="H1" workbookViewId="0">
      <selection activeCell="L3" sqref="L3"/>
    </sheetView>
  </sheetViews>
  <sheetFormatPr defaultRowHeight="15" x14ac:dyDescent="0.25"/>
  <cols>
    <col min="2" max="2" width="40.85546875" customWidth="1"/>
    <col min="3" max="3" width="29.7109375" customWidth="1"/>
    <col min="8" max="8" width="21.42578125" customWidth="1"/>
    <col min="9" max="9" width="35.42578125" customWidth="1"/>
    <col min="10" max="10" width="12.28515625" customWidth="1"/>
    <col min="11" max="11" width="35.42578125" customWidth="1"/>
    <col min="12" max="12" width="20.85546875" customWidth="1"/>
    <col min="13" max="13" width="18.28515625" customWidth="1"/>
  </cols>
  <sheetData>
    <row r="1" spans="2:13" x14ac:dyDescent="0.25"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2:13" x14ac:dyDescent="0.25">
      <c r="B2" t="s">
        <v>76</v>
      </c>
      <c r="C2" t="s">
        <v>92</v>
      </c>
      <c r="H2" t="s">
        <v>99</v>
      </c>
      <c r="I2" s="44">
        <f>0.067</f>
        <v>6.7000000000000004E-2</v>
      </c>
      <c r="J2" s="45">
        <f>0.17</f>
        <v>0.17</v>
      </c>
      <c r="K2" s="46">
        <f>I2+J2^2/2</f>
        <v>8.1450000000000009E-2</v>
      </c>
      <c r="L2" s="47">
        <f>(1+K2)^0.25 -1</f>
        <v>1.9768543403310135E-2</v>
      </c>
      <c r="M2" s="47">
        <f>0.17/2</f>
        <v>8.5000000000000006E-2</v>
      </c>
    </row>
    <row r="3" spans="2:13" x14ac:dyDescent="0.25">
      <c r="B3" t="s">
        <v>93</v>
      </c>
      <c r="C3" t="s">
        <v>95</v>
      </c>
      <c r="H3" t="s">
        <v>73</v>
      </c>
      <c r="I3" s="44">
        <v>3.5999999999999997E-2</v>
      </c>
      <c r="J3" s="48">
        <v>4.1000000000000002E-2</v>
      </c>
      <c r="K3" s="46">
        <f>I3+J3^2/2</f>
        <v>3.6840499999999998E-2</v>
      </c>
      <c r="L3" s="49">
        <f>(1+K3)^0.25 -1</f>
        <v>9.0855524149775491E-3</v>
      </c>
      <c r="M3" s="47">
        <f>J3/2</f>
        <v>2.0500000000000001E-2</v>
      </c>
    </row>
    <row r="4" spans="2:13" x14ac:dyDescent="0.25">
      <c r="B4" t="s">
        <v>94</v>
      </c>
      <c r="C4" t="s">
        <v>96</v>
      </c>
    </row>
    <row r="7" spans="2:13" x14ac:dyDescent="0.25">
      <c r="B7" t="s">
        <v>87</v>
      </c>
      <c r="C7" t="s">
        <v>97</v>
      </c>
    </row>
    <row r="8" spans="2:13" x14ac:dyDescent="0.25">
      <c r="B8" t="s">
        <v>88</v>
      </c>
      <c r="C8" t="s">
        <v>98</v>
      </c>
    </row>
    <row r="10" spans="2:13" x14ac:dyDescent="0.25">
      <c r="B10" t="s">
        <v>89</v>
      </c>
    </row>
    <row r="11" spans="2:13" x14ac:dyDescent="0.25">
      <c r="B11" t="s">
        <v>90</v>
      </c>
    </row>
    <row r="13" spans="2:13" x14ac:dyDescent="0.25">
      <c r="B13" t="s">
        <v>91</v>
      </c>
    </row>
    <row r="34" spans="2:2" x14ac:dyDescent="0.25">
      <c r="B34">
        <f>0.164^2/2</f>
        <v>1.3448000000000002E-2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BE31-05F9-40E2-A9AD-D1992244D9BE}">
  <dimension ref="B2:P8"/>
  <sheetViews>
    <sheetView workbookViewId="0">
      <selection activeCell="I34" sqref="I34"/>
    </sheetView>
  </sheetViews>
  <sheetFormatPr defaultRowHeight="15" x14ac:dyDescent="0.25"/>
  <sheetData>
    <row r="2" spans="2:16" x14ac:dyDescent="0.25"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</row>
    <row r="3" spans="2:16" x14ac:dyDescent="0.25">
      <c r="B3" t="s">
        <v>73</v>
      </c>
      <c r="C3" t="s">
        <v>74</v>
      </c>
      <c r="D3">
        <v>1</v>
      </c>
      <c r="E3">
        <v>62</v>
      </c>
      <c r="F3">
        <v>6.2965870509858093E-2</v>
      </c>
      <c r="G3">
        <v>9.8820924995153395E-2</v>
      </c>
      <c r="H3">
        <v>5.8064836770397601E-2</v>
      </c>
      <c r="I3">
        <v>5.7186013768264099E-2</v>
      </c>
      <c r="J3">
        <v>8.7197703707278598E-2</v>
      </c>
      <c r="K3">
        <v>-0.13076106133601001</v>
      </c>
      <c r="L3">
        <v>0.34148166563174398</v>
      </c>
      <c r="M3">
        <v>0.47224272696775399</v>
      </c>
      <c r="N3">
        <v>0.58119781062202902</v>
      </c>
      <c r="O3">
        <v>0.221544658711429</v>
      </c>
      <c r="P3">
        <v>1.2550270024660699E-2</v>
      </c>
    </row>
    <row r="4" spans="2:16" x14ac:dyDescent="0.25">
      <c r="B4" t="s">
        <v>73</v>
      </c>
      <c r="C4" t="s">
        <v>75</v>
      </c>
      <c r="D4">
        <v>1</v>
      </c>
      <c r="E4">
        <v>1500</v>
      </c>
      <c r="F4">
        <v>3.5552886122222301E-2</v>
      </c>
      <c r="G4">
        <v>4.0148244712954403E-2</v>
      </c>
      <c r="H4">
        <v>3.4194814497647101E-2</v>
      </c>
      <c r="I4">
        <v>3.5246186175857501E-2</v>
      </c>
      <c r="J4">
        <v>3.9717574412858503E-2</v>
      </c>
      <c r="K4">
        <v>-0.123488094704773</v>
      </c>
      <c r="L4">
        <v>0.16451603571780299</v>
      </c>
      <c r="M4">
        <v>0.288004130422577</v>
      </c>
      <c r="N4">
        <v>4.7369488451365502E-2</v>
      </c>
      <c r="O4">
        <v>0.143257225626166</v>
      </c>
      <c r="P4">
        <v>1.03662322101821E-3</v>
      </c>
    </row>
    <row r="5" spans="2:16" x14ac:dyDescent="0.25">
      <c r="B5" t="s">
        <v>76</v>
      </c>
      <c r="C5" t="s">
        <v>74</v>
      </c>
      <c r="D5">
        <v>1</v>
      </c>
      <c r="E5">
        <v>62</v>
      </c>
      <c r="F5">
        <v>2.98063847473586E-2</v>
      </c>
      <c r="G5">
        <v>2.5442282101289099E-2</v>
      </c>
      <c r="H5">
        <v>3.04219805491023E-2</v>
      </c>
      <c r="I5">
        <v>3.0665197609721501E-2</v>
      </c>
      <c r="J5">
        <v>1.9737504970083902E-2</v>
      </c>
      <c r="K5">
        <v>-4.1467161477593502E-2</v>
      </c>
      <c r="L5">
        <v>8.8435952674173299E-2</v>
      </c>
      <c r="M5">
        <v>0.129903114151766</v>
      </c>
      <c r="N5">
        <v>-0.32058521689709202</v>
      </c>
      <c r="O5">
        <v>0.27805982513156502</v>
      </c>
      <c r="P5">
        <v>3.23117305803839E-3</v>
      </c>
    </row>
    <row r="6" spans="2:16" x14ac:dyDescent="0.25">
      <c r="B6" t="s">
        <v>76</v>
      </c>
      <c r="C6" t="s">
        <v>75</v>
      </c>
      <c r="D6">
        <v>1</v>
      </c>
      <c r="E6">
        <v>1500</v>
      </c>
      <c r="F6">
        <v>3.09034449294909E-2</v>
      </c>
      <c r="G6">
        <v>2.1362621177804301E-2</v>
      </c>
      <c r="H6">
        <v>3.3012378959294202E-2</v>
      </c>
      <c r="I6">
        <v>3.2355747246079897E-2</v>
      </c>
      <c r="J6">
        <v>1.8432211074052698E-2</v>
      </c>
      <c r="K6">
        <v>-5.1403517682694098E-2</v>
      </c>
      <c r="L6">
        <v>8.4344658680667497E-2</v>
      </c>
      <c r="M6">
        <v>0.13574817636336101</v>
      </c>
      <c r="N6">
        <v>-0.68642058074856505</v>
      </c>
      <c r="O6">
        <v>0.76248592777908497</v>
      </c>
      <c r="P6" s="23">
        <v>5.5158050701982703E-4</v>
      </c>
    </row>
    <row r="7" spans="2:16" x14ac:dyDescent="0.25">
      <c r="B7" t="s">
        <v>77</v>
      </c>
      <c r="C7" t="s">
        <v>74</v>
      </c>
      <c r="D7">
        <v>1</v>
      </c>
      <c r="E7">
        <v>62</v>
      </c>
      <c r="F7">
        <v>0.103610955379368</v>
      </c>
      <c r="G7">
        <v>0.15671132168063601</v>
      </c>
      <c r="H7">
        <v>0.12681852649535</v>
      </c>
      <c r="I7">
        <v>0.110780128453138</v>
      </c>
      <c r="J7">
        <v>0.14967329512983399</v>
      </c>
      <c r="K7">
        <v>-0.304004515060952</v>
      </c>
      <c r="L7">
        <v>0.47735564947318498</v>
      </c>
      <c r="M7">
        <v>0.78136016453413804</v>
      </c>
      <c r="N7">
        <v>-0.38427129777646002</v>
      </c>
      <c r="O7">
        <v>2.5557936764393201E-2</v>
      </c>
      <c r="P7">
        <v>1.9902357755808401E-2</v>
      </c>
    </row>
    <row r="8" spans="2:16" x14ac:dyDescent="0.25">
      <c r="B8" t="s">
        <v>77</v>
      </c>
      <c r="C8" t="s">
        <v>75</v>
      </c>
      <c r="D8">
        <v>1</v>
      </c>
      <c r="E8">
        <v>1500</v>
      </c>
      <c r="F8">
        <v>0.107097152997913</v>
      </c>
      <c r="G8">
        <v>0.16876749833910001</v>
      </c>
      <c r="H8">
        <v>0.10694264976382201</v>
      </c>
      <c r="I8">
        <v>0.10890629785990499</v>
      </c>
      <c r="J8">
        <v>0.16081901091225301</v>
      </c>
      <c r="K8">
        <v>-0.51257958073309695</v>
      </c>
      <c r="L8">
        <v>0.76889643336060598</v>
      </c>
      <c r="M8">
        <v>1.2814760140937</v>
      </c>
      <c r="N8">
        <v>-0.120652222022161</v>
      </c>
      <c r="O8">
        <v>0.49580980674382502</v>
      </c>
      <c r="P8">
        <v>4.3575580696561603E-3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</vt:lpstr>
      <vt:lpstr>Stock</vt:lpstr>
      <vt:lpstr>Simulation_summary</vt:lpstr>
      <vt:lpstr>SimulationParms_annualTarget</vt:lpstr>
      <vt:lpstr>SimulationParms_quarterTarget</vt:lpstr>
      <vt:lpstr>Reference assumption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2018-06-17T19:52:00Z</dcterms:modified>
</cp:coreProperties>
</file>