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B0D27AB9-6BD6-4898-B605-BD7D3A54B33E}" xr6:coauthVersionLast="33" xr6:coauthVersionMax="33" xr10:uidLastSave="{00000000-0000-0000-0000-000000000000}"/>
  <bookViews>
    <workbookView xWindow="0" yWindow="0" windowWidth="22260" windowHeight="12645" firstSheet="1" activeTab="2" xr2:uid="{00000000-000D-0000-FFFF-FFFF00000000}"/>
  </bookViews>
  <sheets>
    <sheet name="GDP" sheetId="4" r:id="rId1"/>
    <sheet name="Stock" sheetId="2" r:id="rId2"/>
    <sheet name="SimSummary_historical" sheetId="1" r:id="rId3"/>
    <sheet name="SimulationParms_forward" sheetId="7" r:id="rId4"/>
    <sheet name="SimulationParms_historical" sheetId="9" r:id="rId5"/>
    <sheet name="SimulationParms_historical_old" sheetId="3" r:id="rId6"/>
    <sheet name="Reference assumption" sheetId="6" r:id="rId7"/>
    <sheet name="Sheet1" sheetId="5" r:id="rId8"/>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0" i="1" l="1"/>
  <c r="I21" i="1"/>
  <c r="I22" i="1"/>
  <c r="I29" i="1"/>
  <c r="I30" i="1"/>
  <c r="I31" i="1"/>
  <c r="I28" i="1"/>
  <c r="I19" i="1"/>
  <c r="I11" i="1"/>
  <c r="I12" i="1"/>
  <c r="I13" i="1"/>
  <c r="I10" i="1"/>
  <c r="C28" i="1"/>
  <c r="D28" i="1"/>
  <c r="E28" i="1"/>
  <c r="F28" i="1"/>
  <c r="G28" i="1"/>
  <c r="H28" i="1"/>
  <c r="H31" i="1"/>
  <c r="G31" i="1"/>
  <c r="F31" i="1"/>
  <c r="E31" i="1"/>
  <c r="D31" i="1"/>
  <c r="C31" i="1"/>
  <c r="H30" i="1"/>
  <c r="G30" i="1"/>
  <c r="F30" i="1"/>
  <c r="E30" i="1"/>
  <c r="D30" i="1"/>
  <c r="C30" i="1"/>
  <c r="H29" i="1"/>
  <c r="G29" i="1"/>
  <c r="F29" i="1"/>
  <c r="E29" i="1"/>
  <c r="D29" i="1"/>
  <c r="C29" i="1"/>
  <c r="H22" i="1"/>
  <c r="G22" i="1"/>
  <c r="F22" i="1"/>
  <c r="E22" i="1"/>
  <c r="D22" i="1"/>
  <c r="C22" i="1"/>
  <c r="H21" i="1"/>
  <c r="G21" i="1"/>
  <c r="F21" i="1"/>
  <c r="E21" i="1"/>
  <c r="D21" i="1"/>
  <c r="C21" i="1"/>
  <c r="H20" i="1"/>
  <c r="G20" i="1"/>
  <c r="F20" i="1"/>
  <c r="E20" i="1"/>
  <c r="D20" i="1"/>
  <c r="C20" i="1"/>
  <c r="H19" i="1"/>
  <c r="G19" i="1"/>
  <c r="F19" i="1"/>
  <c r="E19" i="1"/>
  <c r="D19" i="1"/>
  <c r="C19" i="1"/>
  <c r="C11" i="1"/>
  <c r="C12" i="1"/>
  <c r="C13" i="1"/>
  <c r="C10" i="1"/>
  <c r="D11" i="1"/>
  <c r="E11" i="1"/>
  <c r="F11" i="1"/>
  <c r="G11" i="1"/>
  <c r="H11" i="1"/>
  <c r="D12" i="1"/>
  <c r="E12" i="1"/>
  <c r="F12" i="1"/>
  <c r="G12" i="1"/>
  <c r="H12" i="1"/>
  <c r="D13" i="1"/>
  <c r="E13" i="1"/>
  <c r="F13" i="1"/>
  <c r="G13" i="1"/>
  <c r="H13" i="1"/>
  <c r="E10" i="1"/>
  <c r="F10" i="1"/>
  <c r="G10" i="1"/>
  <c r="H10" i="1"/>
  <c r="D10" i="1"/>
  <c r="M3" i="6" l="1"/>
  <c r="K3" i="6"/>
  <c r="L3" i="6" s="1"/>
  <c r="M2" i="6"/>
  <c r="J2" i="6"/>
  <c r="I2" i="6"/>
  <c r="K2" i="6" s="1"/>
  <c r="L2" i="6" s="1"/>
  <c r="B34" i="6"/>
</calcChain>
</file>

<file path=xl/sharedStrings.xml><?xml version="1.0" encoding="utf-8"?>
<sst xmlns="http://schemas.openxmlformats.org/spreadsheetml/2006/main" count="264" uniqueCount="146">
  <si>
    <t>AR1</t>
  </si>
  <si>
    <t>AR2</t>
  </si>
  <si>
    <t>AR3</t>
  </si>
  <si>
    <t>AR4</t>
  </si>
  <si>
    <t>-</t>
  </si>
  <si>
    <t>0.0094
（0.001）</t>
  </si>
  <si>
    <t>-0.0055
（0.003）</t>
  </si>
  <si>
    <t>Probability of transition</t>
  </si>
  <si>
    <t>Expansion to recession</t>
  </si>
  <si>
    <t>Recession  to expansion</t>
  </si>
  <si>
    <t>Expansion</t>
  </si>
  <si>
    <t>Recession</t>
  </si>
  <si>
    <t>Expected duration of regimes (Quarter)</t>
  </si>
  <si>
    <t>Historical Data</t>
  </si>
  <si>
    <t>Mean in 
Expansion</t>
  </si>
  <si>
    <t xml:space="preserve">Mean in
Recession </t>
  </si>
  <si>
    <t>0.0088
（0.001）</t>
  </si>
  <si>
    <t>-0.0115
（0.003）</t>
  </si>
  <si>
    <t>0.0089
（0.001）</t>
  </si>
  <si>
    <t>-0.0097
（0.003）</t>
  </si>
  <si>
    <t>Models</t>
  </si>
  <si>
    <t>Estimation results of Markov-switching models for quarterly GDP growth</t>
  </si>
  <si>
    <t>Mean</t>
  </si>
  <si>
    <r>
      <t xml:space="preserve">Regime 1 
</t>
    </r>
    <r>
      <rPr>
        <sz val="11"/>
        <color theme="1"/>
        <rFont val="Calibri"/>
        <family val="2"/>
        <scheme val="minor"/>
      </rPr>
      <t>(High return and low volatility)</t>
    </r>
  </si>
  <si>
    <r>
      <t xml:space="preserve">Regime 2
</t>
    </r>
    <r>
      <rPr>
        <sz val="11"/>
        <color theme="1"/>
        <rFont val="Calibri"/>
        <family val="2"/>
        <scheme val="minor"/>
      </rPr>
      <t xml:space="preserve"> (Low return and high volatility)</t>
    </r>
  </si>
  <si>
    <t>Calculation based on NBER expansion/recession defination</t>
  </si>
  <si>
    <t>0.041
（0.006）</t>
  </si>
  <si>
    <t>-0.018
（0.03）</t>
  </si>
  <si>
    <t>0.113
（0.055）</t>
  </si>
  <si>
    <t>0.055
（0.032）</t>
  </si>
  <si>
    <t>Regime 1 to
Regime 2</t>
  </si>
  <si>
    <t>Regime 2 to
Regime 1</t>
  </si>
  <si>
    <t>Markov-switching
Random Walk with drift</t>
  </si>
  <si>
    <t>Standard deviation of error term</t>
  </si>
  <si>
    <t>Parameter</t>
  </si>
  <si>
    <t>Value</t>
  </si>
  <si>
    <t>Transition probability: expansion to recession</t>
  </si>
  <si>
    <t>Transition probability:  recession to expansion</t>
  </si>
  <si>
    <t>Expected quarterly GDP growth: Recession</t>
  </si>
  <si>
    <t>Expected quarterly GDP growth: Expansion</t>
  </si>
  <si>
    <t>Standard Deviation of GDP growth shock</t>
  </si>
  <si>
    <t>Expected quarterly stock return: Expansion</t>
  </si>
  <si>
    <t>Expected quarterly stock return: Recssion</t>
  </si>
  <si>
    <t>Standard Deviation of stock return: Expansion</t>
  </si>
  <si>
    <t>Standard Deviation of stock return: Recession</t>
  </si>
  <si>
    <t>Expected quarterly return of long-term gov't bond</t>
  </si>
  <si>
    <t>Standard Deviation of long-term gov't bond</t>
  </si>
  <si>
    <t>Correlation between quarterly stock return and long-term gov't bond</t>
  </si>
  <si>
    <t>Based on Markov-switching random walk with drift model of quarterly GDP growth. Implied expected duration of expansion and recession durations are 3.7 quarters and 20.2 quarters respectively.</t>
  </si>
  <si>
    <t>Simulation parameters based on historical data</t>
  </si>
  <si>
    <t>Mean and standard deviation are calculated based BEA/NBER definitions of economic expansion and recession periods.</t>
  </si>
  <si>
    <t>Mean and standard deviation are calculated based on the entire sample period. (1953-2015)</t>
  </si>
  <si>
    <t>Correlation is calculated based on the entire sample period. (1953-2015)</t>
  </si>
  <si>
    <t>Notes</t>
  </si>
  <si>
    <t>Simulation parameters based on forward-looking assumptions</t>
  </si>
  <si>
    <t>var</t>
  </si>
  <si>
    <t>type</t>
  </si>
  <si>
    <t>vars</t>
  </si>
  <si>
    <t>n</t>
  </si>
  <si>
    <t>mean</t>
  </si>
  <si>
    <t>sd</t>
  </si>
  <si>
    <t>median</t>
  </si>
  <si>
    <t>trimmed</t>
  </si>
  <si>
    <t>mad</t>
  </si>
  <si>
    <t>min</t>
  </si>
  <si>
    <t>max</t>
  </si>
  <si>
    <t>range</t>
  </si>
  <si>
    <t>skew</t>
  </si>
  <si>
    <t>kurtosis</t>
  </si>
  <si>
    <t>se</t>
  </si>
  <si>
    <t>Bond return</t>
  </si>
  <si>
    <t>Historical</t>
  </si>
  <si>
    <t>Simulated</t>
  </si>
  <si>
    <t>GDP growth</t>
  </si>
  <si>
    <t>Stock return</t>
  </si>
  <si>
    <t>Skewness</t>
  </si>
  <si>
    <t>Kurtosis</t>
  </si>
  <si>
    <t>(1) Markov-switching
AR(4)</t>
  </si>
  <si>
    <t>(2) Markov-switching
AR(2)</t>
  </si>
  <si>
    <t>(3) Markov-switching 
Random walk
with drift</t>
  </si>
  <si>
    <t>Estimation results of Markov-switching models for quarterly stock returns</t>
  </si>
  <si>
    <t>Stock Return</t>
  </si>
  <si>
    <t>Stock SD</t>
  </si>
  <si>
    <t>Bond Return</t>
  </si>
  <si>
    <t>Bond SD</t>
  </si>
  <si>
    <t>Correlation: stock/bond</t>
  </si>
  <si>
    <t>1.9%, CBO projection</t>
  </si>
  <si>
    <t>Inflation: GDP price index</t>
  </si>
  <si>
    <t>Inflation: CPI-U</t>
  </si>
  <si>
    <t>2.0%, CBO projection</t>
  </si>
  <si>
    <t>2.4%, CBO projection</t>
  </si>
  <si>
    <t>6.7% (Geo), Pew</t>
  </si>
  <si>
    <t>16.4% (Geo), Pew</t>
  </si>
  <si>
    <t>Stock_return</t>
  </si>
  <si>
    <t>Target annual Expected GeoMean</t>
  </si>
  <si>
    <t>Target SD</t>
  </si>
  <si>
    <t>Target annual expected ArithMean</t>
  </si>
  <si>
    <t>Target Quarterly Mean</t>
  </si>
  <si>
    <t>Target Quarterly SD</t>
  </si>
  <si>
    <t>Expansion period</t>
  </si>
  <si>
    <t>Recession period</t>
  </si>
  <si>
    <t>4.8%
(expansion to recession)</t>
  </si>
  <si>
    <t>32%
(recession to expansion)</t>
  </si>
  <si>
    <t>Expected GDP growth</t>
  </si>
  <si>
    <t>Standard deviation of GDP growth</t>
  </si>
  <si>
    <t>Transition probability</t>
  </si>
  <si>
    <t>Standard deviation</t>
  </si>
  <si>
    <t>Expected return</t>
  </si>
  <si>
    <t>Correlation between stock return and bond return</t>
  </si>
  <si>
    <t>Target assumptions
 for annual data</t>
  </si>
  <si>
    <t xml:space="preserve">Notes: 
1. Adjustments are made to the quarterly parameters estimated with historical data to ensure the simulated results for annual data (converted from simulated quarterly data) are consistent with the target assumptions for annual data.
2. The target annual GDP growth is obtained from the 30-year projection of potential growth GDP made by CBO (2017). The target assumptions on annual stock and bond returns are generally consistent with the capital market assumptions used in Mennis, et. al (2017).  </t>
  </si>
  <si>
    <t>0.67%
(2.7%)</t>
  </si>
  <si>
    <t>-0.83%
(-3.4%)</t>
  </si>
  <si>
    <t>0.74%
(1.48%)</t>
  </si>
  <si>
    <t>2.54%
(10.6%)</t>
  </si>
  <si>
    <t>-2.05%
(-8.5%)</t>
  </si>
  <si>
    <t>6.9%
(13.8%)</t>
  </si>
  <si>
    <t>11.9%
(23.8%)</t>
  </si>
  <si>
    <t>0.9%
(3.6%)</t>
  </si>
  <si>
    <t>2%
(4%)</t>
  </si>
  <si>
    <t>GDP growth
(real)</t>
  </si>
  <si>
    <t>Stock return
(nominal)</t>
  </si>
  <si>
    <t>Bond return
(nominal)</t>
  </si>
  <si>
    <t>Target expected geometric mean of annual stock return is 6.7%
Target standard deviation of stock return is 17%</t>
  </si>
  <si>
    <t>Target expected geometric mean of annual stock return is 3.6%
Target standard deviation of annual bond return is 4%</t>
  </si>
  <si>
    <t xml:space="preserve">Target expected geometric mean of annual GDP growth is 1.9%.   </t>
  </si>
  <si>
    <t>Assumption on quarterly data
(Annualized rates in parentheses except for the transition probabilities)</t>
  </si>
  <si>
    <t>5th percentile</t>
  </si>
  <si>
    <t>25th percentile</t>
  </si>
  <si>
    <t>75th percetile</t>
  </si>
  <si>
    <t>95th percentile</t>
  </si>
  <si>
    <t>Standard Deveviation</t>
  </si>
  <si>
    <t>Number of recession</t>
  </si>
  <si>
    <t>Median</t>
  </si>
  <si>
    <t>Summary statistics for historical and simulated GDP growth</t>
  </si>
  <si>
    <t>Regime</t>
  </si>
  <si>
    <t>Summary statistics for historical and simulated stock return</t>
  </si>
  <si>
    <t>Summary statistics for historical and simulated bond return</t>
  </si>
  <si>
    <t>Historical value for
1953-2015 
(63 years)</t>
  </si>
  <si>
    <t>Historical value's percentile in the simulated distribution</t>
  </si>
  <si>
    <t>Average length of recession
 (quarter)</t>
  </si>
  <si>
    <t>Average length of expansion
(quarter)</t>
  </si>
  <si>
    <t>0.0068
（0.0022）</t>
  </si>
  <si>
    <t>0.0069
（0.0024）</t>
  </si>
  <si>
    <t>0.0074
（0.0024）</t>
  </si>
  <si>
    <t>Distribution of simulation results
(2,000 simulations; 63 years in each simulation)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</si>
</sst>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
    <numFmt numFmtId="171"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103">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0" xfId="0" quotePrefix="1" applyAlignment="1">
      <alignment horizontal="center"/>
    </xf>
    <xf numFmtId="0" fontId="0" fillId="2" borderId="0" xfId="0" applyFill="1"/>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quotePrefix="1" applyFill="1" applyAlignment="1">
      <alignment horizontal="center" vertical="center" wrapText="1"/>
    </xf>
    <xf numFmtId="0" fontId="0" fillId="2" borderId="1" xfId="0"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1" xfId="0" quotePrefix="1" applyFill="1" applyBorder="1" applyAlignment="1">
      <alignment horizontal="center" vertical="center" wrapText="1"/>
    </xf>
    <xf numFmtId="0" fontId="0" fillId="2" borderId="1" xfId="0" applyFill="1" applyBorder="1" applyAlignment="1">
      <alignment horizontal="left" vertical="center" wrapText="1"/>
    </xf>
    <xf numFmtId="10" fontId="0" fillId="2" borderId="1" xfId="1" applyNumberFormat="1" applyFont="1" applyFill="1" applyBorder="1" applyAlignment="1">
      <alignment horizontal="center" vertical="center"/>
    </xf>
    <xf numFmtId="164" fontId="0" fillId="2" borderId="1" xfId="1" applyNumberFormat="1" applyFont="1" applyFill="1" applyBorder="1" applyAlignment="1">
      <alignment horizontal="center" vertical="center"/>
    </xf>
    <xf numFmtId="2" fontId="0" fillId="2" borderId="1" xfId="1" applyNumberFormat="1" applyFont="1" applyFill="1" applyBorder="1" applyAlignment="1">
      <alignment horizontal="center" vertical="center"/>
    </xf>
    <xf numFmtId="0" fontId="0" fillId="2" borderId="1" xfId="0" applyFill="1" applyBorder="1" applyAlignment="1">
      <alignment vertical="center" wrapText="1"/>
    </xf>
    <xf numFmtId="0" fontId="0" fillId="2" borderId="0" xfId="0" applyFill="1" applyBorder="1" applyAlignment="1">
      <alignment vertical="center" wrapText="1"/>
    </xf>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2" fillId="2" borderId="1" xfId="0" applyFont="1" applyFill="1" applyBorder="1" applyAlignment="1">
      <alignment horizontal="center" vertical="center" wrapText="1"/>
    </xf>
    <xf numFmtId="11" fontId="0" fillId="0" borderId="0" xfId="0" applyNumberFormat="1"/>
    <xf numFmtId="0" fontId="0" fillId="2" borderId="1" xfId="0" applyFill="1" applyBorder="1" applyAlignment="1">
      <alignment horizontal="left" vertical="center" wrapText="1"/>
    </xf>
    <xf numFmtId="0" fontId="2" fillId="2" borderId="0" xfId="0" applyFont="1" applyFill="1" applyBorder="1" applyAlignment="1">
      <alignment horizontal="center" vertical="center"/>
    </xf>
    <xf numFmtId="0" fontId="0" fillId="2" borderId="0" xfId="0" applyFill="1" applyBorder="1"/>
    <xf numFmtId="2" fontId="0" fillId="2" borderId="1" xfId="0" applyNumberFormat="1" applyFill="1" applyBorder="1" applyAlignment="1">
      <alignment horizontal="center" vertical="center"/>
    </xf>
    <xf numFmtId="0" fontId="0" fillId="2" borderId="1" xfId="0" applyFont="1" applyFill="1" applyBorder="1" applyAlignment="1">
      <alignment horizontal="right" vertical="center"/>
    </xf>
    <xf numFmtId="0" fontId="2" fillId="2" borderId="4" xfId="0" applyFont="1" applyFill="1" applyBorder="1" applyAlignment="1">
      <alignment horizontal="center" vertical="center"/>
    </xf>
    <xf numFmtId="10" fontId="0" fillId="0" borderId="0" xfId="0" applyNumberFormat="1"/>
    <xf numFmtId="9" fontId="0" fillId="0" borderId="0" xfId="0" applyNumberFormat="1"/>
    <xf numFmtId="166" fontId="0" fillId="0" borderId="0" xfId="0" applyNumberFormat="1"/>
    <xf numFmtId="10" fontId="0" fillId="0" borderId="0" xfId="1" applyNumberFormat="1" applyFont="1"/>
    <xf numFmtId="164" fontId="0" fillId="0" borderId="0" xfId="0" applyNumberFormat="1"/>
    <xf numFmtId="165" fontId="0" fillId="0" borderId="0" xfId="1" applyNumberFormat="1" applyFont="1"/>
    <xf numFmtId="165" fontId="0" fillId="2" borderId="1" xfId="1" applyNumberFormat="1" applyFont="1" applyFill="1" applyBorder="1" applyAlignment="1">
      <alignment horizontal="center" vertical="center"/>
    </xf>
    <xf numFmtId="0" fontId="3" fillId="2" borderId="0" xfId="0" applyFont="1" applyFill="1" applyBorder="1" applyAlignment="1">
      <alignment horizontal="center" vertical="center" wrapText="1"/>
    </xf>
    <xf numFmtId="10" fontId="0" fillId="2" borderId="0" xfId="1" applyNumberFormat="1" applyFont="1" applyFill="1" applyBorder="1" applyAlignment="1">
      <alignment horizontal="center" vertical="center"/>
    </xf>
    <xf numFmtId="164" fontId="0" fillId="2" borderId="0" xfId="1" applyNumberFormat="1" applyFont="1" applyFill="1" applyBorder="1" applyAlignment="1">
      <alignment horizontal="center" vertical="center"/>
    </xf>
    <xf numFmtId="0" fontId="0" fillId="2" borderId="0" xfId="0" applyFill="1" applyBorder="1" applyAlignment="1">
      <alignment horizontal="left" vertical="center" wrapText="1"/>
    </xf>
    <xf numFmtId="0" fontId="2" fillId="2" borderId="0" xfId="0" applyFont="1" applyFill="1" applyBorder="1" applyAlignment="1">
      <alignment horizontal="center" vertical="center" wrapText="1"/>
    </xf>
    <xf numFmtId="10" fontId="0" fillId="2" borderId="0" xfId="1" applyNumberFormat="1" applyFont="1" applyFill="1" applyBorder="1" applyAlignment="1">
      <alignment horizontal="center" vertical="center" wrapText="1"/>
    </xf>
    <xf numFmtId="9" fontId="0" fillId="2" borderId="0" xfId="1"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2" borderId="4" xfId="0" applyFill="1" applyBorder="1" applyAlignment="1">
      <alignment horizontal="left" vertical="center" wrapText="1"/>
    </xf>
    <xf numFmtId="2" fontId="0" fillId="2" borderId="4" xfId="1" applyNumberFormat="1" applyFont="1" applyFill="1" applyBorder="1" applyAlignment="1">
      <alignment horizontal="center" vertical="center"/>
    </xf>
    <xf numFmtId="0" fontId="0" fillId="2" borderId="0" xfId="0" applyFill="1" applyBorder="1" applyAlignment="1">
      <alignment horizontal="center"/>
    </xf>
    <xf numFmtId="0" fontId="0" fillId="2" borderId="4" xfId="0" applyFill="1" applyBorder="1" applyAlignment="1">
      <alignment vertical="center" wrapText="1"/>
    </xf>
    <xf numFmtId="164" fontId="0" fillId="2" borderId="0" xfId="1" applyNumberFormat="1" applyFont="1" applyFill="1" applyBorder="1" applyAlignment="1">
      <alignment horizontal="center" vertical="center" wrapText="1"/>
    </xf>
    <xf numFmtId="0" fontId="0" fillId="0" borderId="0" xfId="0" applyBorder="1"/>
    <xf numFmtId="10" fontId="0" fillId="2" borderId="0" xfId="1" quotePrefix="1" applyNumberFormat="1" applyFont="1" applyFill="1" applyBorder="1" applyAlignment="1">
      <alignment horizontal="center" vertical="center" wrapText="1"/>
    </xf>
    <xf numFmtId="10" fontId="0" fillId="2" borderId="4" xfId="1" applyNumberFormat="1" applyFont="1" applyFill="1" applyBorder="1" applyAlignment="1">
      <alignment horizontal="center" vertical="center" wrapText="1"/>
    </xf>
    <xf numFmtId="164" fontId="0" fillId="2" borderId="4" xfId="1" applyNumberFormat="1" applyFont="1" applyFill="1" applyBorder="1" applyAlignment="1">
      <alignment horizontal="center" vertical="center" wrapText="1"/>
    </xf>
    <xf numFmtId="2" fontId="0" fillId="2" borderId="4" xfId="1" applyNumberFormat="1" applyFont="1" applyFill="1" applyBorder="1" applyAlignment="1">
      <alignment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0" fillId="2" borderId="0" xfId="0" applyFill="1" applyBorder="1" applyAlignment="1">
      <alignment horizontal="left" vertical="center" wrapText="1"/>
    </xf>
    <xf numFmtId="0" fontId="0" fillId="2" borderId="4" xfId="0" applyFill="1" applyBorder="1" applyAlignment="1">
      <alignment horizontal="left" vertical="center" wrapText="1"/>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7" xfId="0" applyFont="1" applyFill="1" applyBorder="1" applyAlignment="1">
      <alignment horizontal="left" vertical="center"/>
    </xf>
    <xf numFmtId="0" fontId="2" fillId="2" borderId="6" xfId="0" applyFont="1" applyFill="1" applyBorder="1" applyAlignment="1">
      <alignment horizontal="left" vertical="center"/>
    </xf>
    <xf numFmtId="0" fontId="3" fillId="2" borderId="4" xfId="0" applyFont="1" applyFill="1" applyBorder="1" applyAlignment="1">
      <alignment horizontal="center" vertical="center"/>
    </xf>
    <xf numFmtId="0" fontId="4" fillId="2" borderId="4" xfId="0" applyFont="1" applyFill="1" applyBorder="1" applyAlignment="1">
      <alignment horizontal="center" vertical="center"/>
    </xf>
    <xf numFmtId="0" fontId="2" fillId="2" borderId="0"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0" xfId="0" applyFont="1" applyFill="1" applyBorder="1" applyAlignment="1">
      <alignment horizontal="center" vertical="center"/>
    </xf>
    <xf numFmtId="0" fontId="0" fillId="2" borderId="8" xfId="0" applyFill="1" applyBorder="1" applyAlignment="1">
      <alignment horizontal="left" vertical="top" wrapText="1"/>
    </xf>
    <xf numFmtId="0" fontId="0" fillId="2" borderId="8" xfId="0" applyFill="1" applyBorder="1" applyAlignment="1">
      <alignment horizontal="left" vertical="center" wrapText="1"/>
    </xf>
    <xf numFmtId="0" fontId="0" fillId="2" borderId="0" xfId="0" applyFill="1" applyBorder="1" applyAlignment="1">
      <alignment horizontal="left" vertical="center" wrapText="1"/>
    </xf>
    <xf numFmtId="0" fontId="0" fillId="2" borderId="4" xfId="0" applyFill="1" applyBorder="1" applyAlignment="1">
      <alignment horizontal="left" vertical="center" wrapText="1"/>
    </xf>
    <xf numFmtId="0" fontId="0" fillId="2" borderId="7" xfId="0" applyFill="1" applyBorder="1" applyAlignment="1">
      <alignment horizontal="left" vertical="center" wrapText="1"/>
    </xf>
    <xf numFmtId="0" fontId="0" fillId="2" borderId="1" xfId="0" applyFill="1" applyBorder="1" applyAlignment="1">
      <alignment horizontal="left" vertical="center" wrapText="1"/>
    </xf>
    <xf numFmtId="0" fontId="3"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ont="1" applyFill="1" applyBorder="1" applyAlignment="1">
      <alignment horizontal="right" vertical="center" wrapText="1"/>
    </xf>
    <xf numFmtId="0" fontId="5" fillId="2" borderId="1" xfId="0" applyFont="1" applyFill="1" applyBorder="1" applyAlignment="1">
      <alignment horizontal="right" vertical="center" wrapText="1"/>
    </xf>
    <xf numFmtId="171" fontId="0" fillId="2" borderId="1" xfId="1" applyNumberFormat="1" applyFont="1" applyFill="1" applyBorder="1" applyAlignment="1">
      <alignment horizontal="center" vertical="center"/>
    </xf>
    <xf numFmtId="171" fontId="0" fillId="2" borderId="1" xfId="0" applyNumberFormat="1" applyFill="1" applyBorder="1" applyAlignment="1">
      <alignment horizontal="center" vertical="center"/>
    </xf>
    <xf numFmtId="1" fontId="0" fillId="2" borderId="1" xfId="1" applyNumberFormat="1" applyFont="1" applyFill="1" applyBorder="1" applyAlignment="1">
      <alignment horizontal="center" vertical="center"/>
    </xf>
    <xf numFmtId="1" fontId="0" fillId="2" borderId="1" xfId="0" applyNumberFormat="1" applyFill="1" applyBorder="1" applyAlignment="1">
      <alignment horizontal="center" vertical="center"/>
    </xf>
    <xf numFmtId="0" fontId="0" fillId="2" borderId="0" xfId="0" applyFont="1" applyFill="1" applyBorder="1" applyAlignment="1">
      <alignment horizontal="right" vertical="center"/>
    </xf>
    <xf numFmtId="2" fontId="0" fillId="2" borderId="0" xfId="1" applyNumberFormat="1" applyFont="1" applyFill="1" applyBorder="1" applyAlignment="1">
      <alignment horizontal="center" vertical="center"/>
    </xf>
    <xf numFmtId="0" fontId="4"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2" fontId="0" fillId="2" borderId="1" xfId="0" applyNumberFormat="1" applyFill="1" applyBorder="1" applyAlignment="1">
      <alignment horizontal="center"/>
    </xf>
    <xf numFmtId="0" fontId="2" fillId="2" borderId="0" xfId="0" applyFont="1" applyFill="1" applyBorder="1" applyAlignment="1">
      <alignment horizontal="left" vertical="center"/>
    </xf>
    <xf numFmtId="2" fontId="0" fillId="2" borderId="0" xfId="0" applyNumberFormat="1" applyFill="1" applyBorder="1" applyAlignment="1">
      <alignment horizontal="center" vertical="center"/>
    </xf>
    <xf numFmtId="2" fontId="0" fillId="2" borderId="0" xfId="0" applyNumberForma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438150</xdr:colOff>
      <xdr:row>11</xdr:row>
      <xdr:rowOff>38100</xdr:rowOff>
    </xdr:from>
    <xdr:to>
      <xdr:col>9</xdr:col>
      <xdr:colOff>542362</xdr:colOff>
      <xdr:row>29</xdr:row>
      <xdr:rowOff>104338</xdr:rowOff>
    </xdr:to>
    <xdr:pic>
      <xdr:nvPicPr>
        <xdr:cNvPr id="2" name="Picture 1">
          <a:extLst>
            <a:ext uri="{FF2B5EF4-FFF2-40B4-BE49-F238E27FC236}">
              <a16:creationId xmlns:a16="http://schemas.microsoft.com/office/drawing/2014/main" id="{13186B6B-5ABB-4E2F-89D7-9F782C337787}"/>
            </a:ext>
          </a:extLst>
        </xdr:cNvPr>
        <xdr:cNvPicPr>
          <a:picLocks noChangeAspect="1"/>
        </xdr:cNvPicPr>
      </xdr:nvPicPr>
      <xdr:blipFill>
        <a:blip xmlns:r="http://schemas.openxmlformats.org/officeDocument/2006/relationships" r:embed="rId1"/>
        <a:stretch>
          <a:fillRect/>
        </a:stretch>
      </xdr:blipFill>
      <xdr:spPr>
        <a:xfrm>
          <a:off x="7581900" y="2133600"/>
          <a:ext cx="4504762" cy="3495238"/>
        </a:xfrm>
        <a:prstGeom prst="rect">
          <a:avLst/>
        </a:prstGeom>
      </xdr:spPr>
    </xdr:pic>
    <xdr:clientData/>
  </xdr:twoCellAnchor>
  <xdr:twoCellAnchor editAs="oneCell">
    <xdr:from>
      <xdr:col>5</xdr:col>
      <xdr:colOff>514350</xdr:colOff>
      <xdr:row>30</xdr:row>
      <xdr:rowOff>95250</xdr:rowOff>
    </xdr:from>
    <xdr:to>
      <xdr:col>10</xdr:col>
      <xdr:colOff>2085050</xdr:colOff>
      <xdr:row>47</xdr:row>
      <xdr:rowOff>123417</xdr:rowOff>
    </xdr:to>
    <xdr:pic>
      <xdr:nvPicPr>
        <xdr:cNvPr id="3" name="Picture 2">
          <a:extLst>
            <a:ext uri="{FF2B5EF4-FFF2-40B4-BE49-F238E27FC236}">
              <a16:creationId xmlns:a16="http://schemas.microsoft.com/office/drawing/2014/main" id="{9B83B402-4D74-4F79-A5BA-5BB48C332014}"/>
            </a:ext>
          </a:extLst>
        </xdr:cNvPr>
        <xdr:cNvPicPr>
          <a:picLocks noChangeAspect="1"/>
        </xdr:cNvPicPr>
      </xdr:nvPicPr>
      <xdr:blipFill>
        <a:blip xmlns:r="http://schemas.openxmlformats.org/officeDocument/2006/relationships" r:embed="rId2"/>
        <a:stretch>
          <a:fillRect/>
        </a:stretch>
      </xdr:blipFill>
      <xdr:spPr>
        <a:xfrm>
          <a:off x="7048500" y="5810250"/>
          <a:ext cx="7400000" cy="3266667"/>
        </a:xfrm>
        <a:prstGeom prst="rect">
          <a:avLst/>
        </a:prstGeom>
      </xdr:spPr>
    </xdr:pic>
    <xdr:clientData/>
  </xdr:twoCellAnchor>
  <xdr:twoCellAnchor editAs="oneCell">
    <xdr:from>
      <xdr:col>0</xdr:col>
      <xdr:colOff>209550</xdr:colOff>
      <xdr:row>19</xdr:row>
      <xdr:rowOff>171450</xdr:rowOff>
    </xdr:from>
    <xdr:to>
      <xdr:col>5</xdr:col>
      <xdr:colOff>103971</xdr:colOff>
      <xdr:row>31</xdr:row>
      <xdr:rowOff>85450</xdr:rowOff>
    </xdr:to>
    <xdr:pic>
      <xdr:nvPicPr>
        <xdr:cNvPr id="4" name="Picture 3">
          <a:extLst>
            <a:ext uri="{FF2B5EF4-FFF2-40B4-BE49-F238E27FC236}">
              <a16:creationId xmlns:a16="http://schemas.microsoft.com/office/drawing/2014/main" id="{FCE843C3-610D-41D5-841C-4DD1E5DE74E1}"/>
            </a:ext>
          </a:extLst>
        </xdr:cNvPr>
        <xdr:cNvPicPr>
          <a:picLocks noChangeAspect="1"/>
        </xdr:cNvPicPr>
      </xdr:nvPicPr>
      <xdr:blipFill>
        <a:blip xmlns:r="http://schemas.openxmlformats.org/officeDocument/2006/relationships" r:embed="rId3"/>
        <a:stretch>
          <a:fillRect/>
        </a:stretch>
      </xdr:blipFill>
      <xdr:spPr>
        <a:xfrm>
          <a:off x="209550" y="3790950"/>
          <a:ext cx="6428571" cy="2200000"/>
        </a:xfrm>
        <a:prstGeom prst="rect">
          <a:avLst/>
        </a:prstGeom>
      </xdr:spPr>
    </xdr:pic>
    <xdr:clientData/>
  </xdr:twoCellAnchor>
  <xdr:twoCellAnchor editAs="oneCell">
    <xdr:from>
      <xdr:col>1</xdr:col>
      <xdr:colOff>0</xdr:colOff>
      <xdr:row>42</xdr:row>
      <xdr:rowOff>0</xdr:rowOff>
    </xdr:from>
    <xdr:to>
      <xdr:col>5</xdr:col>
      <xdr:colOff>27831</xdr:colOff>
      <xdr:row>60</xdr:row>
      <xdr:rowOff>47190</xdr:rowOff>
    </xdr:to>
    <xdr:pic>
      <xdr:nvPicPr>
        <xdr:cNvPr id="5" name="Picture 4">
          <a:extLst>
            <a:ext uri="{FF2B5EF4-FFF2-40B4-BE49-F238E27FC236}">
              <a16:creationId xmlns:a16="http://schemas.microsoft.com/office/drawing/2014/main" id="{4994F1BF-EFD8-4C6A-B1D2-4BFBBA7CEADE}"/>
            </a:ext>
          </a:extLst>
        </xdr:cNvPr>
        <xdr:cNvPicPr>
          <a:picLocks noChangeAspect="1"/>
        </xdr:cNvPicPr>
      </xdr:nvPicPr>
      <xdr:blipFill>
        <a:blip xmlns:r="http://schemas.openxmlformats.org/officeDocument/2006/relationships" r:embed="rId4"/>
        <a:stretch>
          <a:fillRect/>
        </a:stretch>
      </xdr:blipFill>
      <xdr:spPr>
        <a:xfrm>
          <a:off x="609600" y="8001000"/>
          <a:ext cx="5952381" cy="3476190"/>
        </a:xfrm>
        <a:prstGeom prst="rect">
          <a:avLst/>
        </a:prstGeom>
      </xdr:spPr>
    </xdr:pic>
    <xdr:clientData/>
  </xdr:twoCellAnchor>
  <xdr:twoCellAnchor editAs="oneCell">
    <xdr:from>
      <xdr:col>5</xdr:col>
      <xdr:colOff>228600</xdr:colOff>
      <xdr:row>45</xdr:row>
      <xdr:rowOff>0</xdr:rowOff>
    </xdr:from>
    <xdr:to>
      <xdr:col>11</xdr:col>
      <xdr:colOff>8528</xdr:colOff>
      <xdr:row>58</xdr:row>
      <xdr:rowOff>85405</xdr:rowOff>
    </xdr:to>
    <xdr:pic>
      <xdr:nvPicPr>
        <xdr:cNvPr id="6" name="Picture 5">
          <a:extLst>
            <a:ext uri="{FF2B5EF4-FFF2-40B4-BE49-F238E27FC236}">
              <a16:creationId xmlns:a16="http://schemas.microsoft.com/office/drawing/2014/main" id="{ADF618CA-82A0-4BF4-A490-AE9279979560}"/>
            </a:ext>
          </a:extLst>
        </xdr:cNvPr>
        <xdr:cNvPicPr>
          <a:picLocks noChangeAspect="1"/>
        </xdr:cNvPicPr>
      </xdr:nvPicPr>
      <xdr:blipFill>
        <a:blip xmlns:r="http://schemas.openxmlformats.org/officeDocument/2006/relationships" r:embed="rId5"/>
        <a:stretch>
          <a:fillRect/>
        </a:stretch>
      </xdr:blipFill>
      <xdr:spPr>
        <a:xfrm>
          <a:off x="6762750" y="8572500"/>
          <a:ext cx="7971428" cy="25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13"/>
  <sheetViews>
    <sheetView zoomScale="160" zoomScaleNormal="160" workbookViewId="0">
      <selection activeCell="L7" sqref="L7"/>
    </sheetView>
  </sheetViews>
  <sheetFormatPr defaultRowHeight="15" x14ac:dyDescent="0.25"/>
  <cols>
    <col min="1" max="1" width="6" customWidth="1"/>
    <col min="2" max="2" width="18.7109375" customWidth="1"/>
    <col min="3" max="3" width="11.140625" customWidth="1"/>
    <col min="4" max="4" width="10.28515625" customWidth="1"/>
    <col min="5" max="7" width="12.5703125" customWidth="1"/>
    <col min="8" max="10" width="12" customWidth="1"/>
  </cols>
  <sheetData>
    <row r="2" spans="1:14" ht="24" customHeight="1" x14ac:dyDescent="0.25">
      <c r="A2" s="5"/>
      <c r="B2" s="62" t="s">
        <v>21</v>
      </c>
      <c r="C2" s="62"/>
      <c r="D2" s="62"/>
      <c r="E2" s="62"/>
      <c r="F2" s="62"/>
      <c r="G2" s="62"/>
      <c r="H2" s="62"/>
      <c r="I2" s="62"/>
      <c r="J2" s="5"/>
    </row>
    <row r="3" spans="1:14" ht="34.5" customHeight="1" x14ac:dyDescent="0.25">
      <c r="A3" s="5"/>
      <c r="B3" s="63" t="s">
        <v>20</v>
      </c>
      <c r="C3" s="65" t="s">
        <v>14</v>
      </c>
      <c r="D3" s="65" t="s">
        <v>15</v>
      </c>
      <c r="E3" s="65" t="s">
        <v>33</v>
      </c>
      <c r="F3" s="65" t="s">
        <v>7</v>
      </c>
      <c r="G3" s="65"/>
      <c r="H3" s="65" t="s">
        <v>12</v>
      </c>
      <c r="I3" s="65"/>
      <c r="J3" s="7"/>
      <c r="K3" s="1" t="s">
        <v>0</v>
      </c>
      <c r="L3" s="1" t="s">
        <v>1</v>
      </c>
      <c r="M3" s="1" t="s">
        <v>2</v>
      </c>
      <c r="N3" s="1" t="s">
        <v>3</v>
      </c>
    </row>
    <row r="4" spans="1:14" ht="34.5" customHeight="1" x14ac:dyDescent="0.25">
      <c r="A4" s="5"/>
      <c r="B4" s="64"/>
      <c r="C4" s="65"/>
      <c r="D4" s="65"/>
      <c r="E4" s="65"/>
      <c r="F4" s="10" t="s">
        <v>8</v>
      </c>
      <c r="G4" s="10" t="s">
        <v>9</v>
      </c>
      <c r="H4" s="10" t="s">
        <v>10</v>
      </c>
      <c r="I4" s="10" t="s">
        <v>11</v>
      </c>
      <c r="J4" s="7"/>
      <c r="K4" s="1"/>
      <c r="L4" s="1"/>
      <c r="M4" s="1"/>
      <c r="N4" s="1"/>
    </row>
    <row r="5" spans="1:14" ht="52.5" customHeight="1" x14ac:dyDescent="0.25">
      <c r="A5" s="5"/>
      <c r="B5" s="10" t="s">
        <v>77</v>
      </c>
      <c r="C5" s="12" t="s">
        <v>16</v>
      </c>
      <c r="D5" s="13" t="s">
        <v>17</v>
      </c>
      <c r="E5" s="13" t="s">
        <v>142</v>
      </c>
      <c r="F5" s="9">
        <v>4.2999999999999997E-2</v>
      </c>
      <c r="G5" s="9">
        <v>6.9500000000000006E-2</v>
      </c>
      <c r="H5" s="9">
        <v>23.23</v>
      </c>
      <c r="I5" s="9">
        <v>1.44</v>
      </c>
      <c r="J5" s="5"/>
    </row>
    <row r="6" spans="1:14" ht="52.5" customHeight="1" x14ac:dyDescent="0.25">
      <c r="A6" s="5"/>
      <c r="B6" s="10" t="s">
        <v>78</v>
      </c>
      <c r="C6" s="12" t="s">
        <v>18</v>
      </c>
      <c r="D6" s="13" t="s">
        <v>19</v>
      </c>
      <c r="E6" s="13" t="s">
        <v>143</v>
      </c>
      <c r="F6" s="9">
        <v>4.9000000000000002E-2</v>
      </c>
      <c r="G6" s="9">
        <v>0.57599999999999996</v>
      </c>
      <c r="H6" s="9">
        <v>20.5</v>
      </c>
      <c r="I6" s="9">
        <v>1.74</v>
      </c>
      <c r="J6" s="5"/>
      <c r="K6" s="3"/>
      <c r="L6" s="4" t="s">
        <v>4</v>
      </c>
      <c r="M6" s="4" t="s">
        <v>4</v>
      </c>
      <c r="N6" s="4" t="s">
        <v>4</v>
      </c>
    </row>
    <row r="7" spans="1:14" ht="52.5" customHeight="1" x14ac:dyDescent="0.25">
      <c r="A7" s="5"/>
      <c r="B7" s="10" t="s">
        <v>79</v>
      </c>
      <c r="C7" s="12" t="s">
        <v>5</v>
      </c>
      <c r="D7" s="13" t="s">
        <v>6</v>
      </c>
      <c r="E7" s="13" t="s">
        <v>144</v>
      </c>
      <c r="F7" s="13">
        <v>4.8000000000000001E-2</v>
      </c>
      <c r="G7" s="13">
        <v>0.31900000000000001</v>
      </c>
      <c r="H7" s="13">
        <v>20.7</v>
      </c>
      <c r="I7" s="13">
        <v>3.13</v>
      </c>
      <c r="J7" s="8"/>
      <c r="K7" s="4" t="s">
        <v>4</v>
      </c>
      <c r="L7" s="4" t="s">
        <v>4</v>
      </c>
      <c r="M7" s="4" t="s">
        <v>4</v>
      </c>
      <c r="N7" s="4" t="s">
        <v>4</v>
      </c>
    </row>
    <row r="8" spans="1:14" ht="37.5" customHeight="1" x14ac:dyDescent="0.25">
      <c r="A8" s="5"/>
      <c r="B8" s="10" t="s">
        <v>13</v>
      </c>
      <c r="C8" s="9"/>
      <c r="D8" s="9"/>
      <c r="E8" s="9"/>
      <c r="F8" s="9"/>
      <c r="G8" s="9"/>
      <c r="H8" s="9">
        <v>20.2</v>
      </c>
      <c r="I8" s="9">
        <v>3.7</v>
      </c>
      <c r="J8" s="5"/>
    </row>
    <row r="9" spans="1:14" x14ac:dyDescent="0.25">
      <c r="A9" s="5"/>
      <c r="B9" s="5"/>
      <c r="C9" s="5"/>
      <c r="D9" s="5"/>
      <c r="E9" s="5"/>
      <c r="F9" s="5"/>
      <c r="G9" s="5"/>
      <c r="H9" s="5"/>
      <c r="I9" s="5"/>
      <c r="J9" s="5"/>
    </row>
    <row r="10" spans="1:14" x14ac:dyDescent="0.25">
      <c r="A10" s="5"/>
      <c r="B10" s="5"/>
      <c r="C10" s="5"/>
      <c r="D10" s="5"/>
      <c r="E10" s="5"/>
      <c r="F10" s="5"/>
      <c r="G10" s="5"/>
      <c r="H10" s="5"/>
      <c r="I10" s="5"/>
      <c r="J10" s="5"/>
      <c r="L10" s="9">
        <v>23.23</v>
      </c>
    </row>
    <row r="11" spans="1:14" x14ac:dyDescent="0.25">
      <c r="L11" s="9">
        <v>20.5</v>
      </c>
    </row>
    <row r="12" spans="1:14" x14ac:dyDescent="0.25">
      <c r="L12" s="13">
        <v>20.7</v>
      </c>
    </row>
    <row r="13" spans="1:14" x14ac:dyDescent="0.25">
      <c r="L13" s="9">
        <v>20.2</v>
      </c>
    </row>
  </sheetData>
  <mergeCells count="7">
    <mergeCell ref="B2:I2"/>
    <mergeCell ref="B3:B4"/>
    <mergeCell ref="C3:C4"/>
    <mergeCell ref="D3:D4"/>
    <mergeCell ref="E3:E4"/>
    <mergeCell ref="F3:G3"/>
    <mergeCell ref="H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O8"/>
  <sheetViews>
    <sheetView zoomScale="145" zoomScaleNormal="145" workbookViewId="0">
      <selection activeCell="C11" sqref="C11"/>
    </sheetView>
  </sheetViews>
  <sheetFormatPr defaultRowHeight="15" x14ac:dyDescent="0.25"/>
  <cols>
    <col min="1" max="1" width="6" customWidth="1"/>
    <col min="2" max="2" width="17.7109375" customWidth="1"/>
    <col min="3" max="6" width="15.140625" customWidth="1"/>
    <col min="7" max="8" width="12.5703125" customWidth="1"/>
    <col min="9" max="10" width="17.140625" customWidth="1"/>
    <col min="11" max="11" width="12" customWidth="1"/>
  </cols>
  <sheetData>
    <row r="2" spans="1:15" ht="24" customHeight="1" x14ac:dyDescent="0.25">
      <c r="A2" s="5"/>
      <c r="B2" s="62" t="s">
        <v>80</v>
      </c>
      <c r="C2" s="62"/>
      <c r="D2" s="62"/>
      <c r="E2" s="62"/>
      <c r="F2" s="62"/>
      <c r="G2" s="62"/>
      <c r="H2" s="62"/>
      <c r="I2" s="62"/>
      <c r="J2" s="62"/>
      <c r="K2" s="5"/>
    </row>
    <row r="3" spans="1:15" ht="34.5" customHeight="1" x14ac:dyDescent="0.25">
      <c r="A3" s="5"/>
      <c r="B3" s="63" t="s">
        <v>20</v>
      </c>
      <c r="C3" s="66" t="s">
        <v>22</v>
      </c>
      <c r="D3" s="67"/>
      <c r="E3" s="66" t="s">
        <v>33</v>
      </c>
      <c r="F3" s="67"/>
      <c r="G3" s="65" t="s">
        <v>7</v>
      </c>
      <c r="H3" s="65"/>
      <c r="I3" s="65" t="s">
        <v>12</v>
      </c>
      <c r="J3" s="65"/>
      <c r="K3" s="7"/>
      <c r="L3" s="1" t="s">
        <v>0</v>
      </c>
      <c r="M3" s="1" t="s">
        <v>1</v>
      </c>
      <c r="N3" s="1" t="s">
        <v>2</v>
      </c>
      <c r="O3" s="1" t="s">
        <v>3</v>
      </c>
    </row>
    <row r="4" spans="1:15" ht="60" customHeight="1" x14ac:dyDescent="0.25">
      <c r="A4" s="5"/>
      <c r="B4" s="64"/>
      <c r="C4" s="10" t="s">
        <v>23</v>
      </c>
      <c r="D4" s="10" t="s">
        <v>24</v>
      </c>
      <c r="E4" s="10" t="s">
        <v>23</v>
      </c>
      <c r="F4" s="10" t="s">
        <v>24</v>
      </c>
      <c r="G4" s="10" t="s">
        <v>30</v>
      </c>
      <c r="H4" s="10" t="s">
        <v>31</v>
      </c>
      <c r="I4" s="10" t="s">
        <v>23</v>
      </c>
      <c r="J4" s="10" t="s">
        <v>24</v>
      </c>
      <c r="K4" s="7"/>
      <c r="L4" s="1"/>
      <c r="M4" s="1"/>
      <c r="N4" s="1"/>
      <c r="O4" s="1"/>
    </row>
    <row r="5" spans="1:15" ht="48" customHeight="1" x14ac:dyDescent="0.25">
      <c r="A5" s="5"/>
      <c r="B5" s="10" t="s">
        <v>32</v>
      </c>
      <c r="C5" s="12" t="s">
        <v>26</v>
      </c>
      <c r="D5" s="13" t="s">
        <v>27</v>
      </c>
      <c r="E5" s="13" t="s">
        <v>29</v>
      </c>
      <c r="F5" s="13" t="s">
        <v>28</v>
      </c>
      <c r="G5" s="9">
        <v>0.106</v>
      </c>
      <c r="H5" s="9">
        <v>0.29799999999999999</v>
      </c>
      <c r="I5" s="9">
        <v>9.4700000000000006</v>
      </c>
      <c r="J5" s="9">
        <v>3.36</v>
      </c>
      <c r="K5" s="5"/>
    </row>
    <row r="6" spans="1:15" ht="73.5" customHeight="1" x14ac:dyDescent="0.25">
      <c r="A6" s="5"/>
      <c r="B6" s="10" t="s">
        <v>25</v>
      </c>
      <c r="C6" s="9">
        <v>3.2000000000000001E-2</v>
      </c>
      <c r="D6" s="9">
        <v>-1.4E-2</v>
      </c>
      <c r="E6" s="9">
        <v>6.9000000000000006E-2</v>
      </c>
      <c r="F6" s="9">
        <v>0.11899999999999999</v>
      </c>
      <c r="G6" s="9" t="s">
        <v>4</v>
      </c>
      <c r="H6" s="9" t="s">
        <v>4</v>
      </c>
      <c r="I6" s="9" t="s">
        <v>4</v>
      </c>
      <c r="J6" s="9" t="s">
        <v>4</v>
      </c>
      <c r="K6" s="5"/>
    </row>
    <row r="7" spans="1:15" x14ac:dyDescent="0.25">
      <c r="A7" s="5"/>
      <c r="B7" s="5"/>
      <c r="C7" s="5"/>
      <c r="D7" s="5"/>
      <c r="E7" s="5"/>
      <c r="F7" s="5"/>
      <c r="G7" s="5"/>
      <c r="H7" s="5"/>
      <c r="I7" s="5"/>
      <c r="J7" s="5"/>
      <c r="K7" s="5"/>
    </row>
    <row r="8" spans="1:15" x14ac:dyDescent="0.25">
      <c r="A8" s="5"/>
      <c r="B8" s="5"/>
      <c r="C8" s="5"/>
      <c r="D8" s="5"/>
      <c r="E8" s="5"/>
      <c r="F8" s="5"/>
      <c r="G8" s="5"/>
      <c r="H8" s="5"/>
      <c r="I8" s="5"/>
      <c r="J8" s="5"/>
      <c r="K8" s="5"/>
    </row>
  </sheetData>
  <mergeCells count="6">
    <mergeCell ref="B2:J2"/>
    <mergeCell ref="C3:D3"/>
    <mergeCell ref="E3:F3"/>
    <mergeCell ref="I3:J3"/>
    <mergeCell ref="G3:H3"/>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40"/>
  <sheetViews>
    <sheetView tabSelected="1" topLeftCell="A19" zoomScale="160" zoomScaleNormal="160" workbookViewId="0">
      <selection activeCell="C33" sqref="C33"/>
    </sheetView>
  </sheetViews>
  <sheetFormatPr defaultRowHeight="15" x14ac:dyDescent="0.25"/>
  <cols>
    <col min="2" max="2" width="22.5703125" customWidth="1"/>
    <col min="3" max="3" width="18.85546875" customWidth="1"/>
    <col min="4" max="8" width="15.42578125" customWidth="1"/>
    <col min="9" max="10" width="19.140625" customWidth="1"/>
  </cols>
  <sheetData>
    <row r="2" spans="1:17" ht="30" customHeight="1" x14ac:dyDescent="0.25">
      <c r="A2" s="26"/>
      <c r="B2" s="71" t="s">
        <v>134</v>
      </c>
      <c r="C2" s="71"/>
      <c r="D2" s="71"/>
      <c r="E2" s="71"/>
      <c r="F2" s="71"/>
      <c r="G2" s="71"/>
      <c r="H2" s="71"/>
      <c r="I2" s="71"/>
      <c r="J2" s="26"/>
      <c r="K2" s="26"/>
    </row>
    <row r="3" spans="1:17" ht="37.5" customHeight="1" x14ac:dyDescent="0.25">
      <c r="A3" s="26"/>
      <c r="B3" s="95"/>
      <c r="C3" s="97" t="s">
        <v>138</v>
      </c>
      <c r="D3" s="84" t="s">
        <v>145</v>
      </c>
      <c r="E3" s="94"/>
      <c r="F3" s="94"/>
      <c r="G3" s="94"/>
      <c r="H3" s="94"/>
      <c r="I3" s="97" t="s">
        <v>139</v>
      </c>
      <c r="J3" s="57"/>
      <c r="K3" s="26"/>
    </row>
    <row r="4" spans="1:17" ht="24.75" customHeight="1" x14ac:dyDescent="0.25">
      <c r="A4" s="26"/>
      <c r="B4" s="96"/>
      <c r="C4" s="64"/>
      <c r="D4" s="11" t="s">
        <v>127</v>
      </c>
      <c r="E4" s="22" t="s">
        <v>128</v>
      </c>
      <c r="F4" s="56" t="s">
        <v>133</v>
      </c>
      <c r="G4" s="11" t="s">
        <v>129</v>
      </c>
      <c r="H4" s="11" t="s">
        <v>130</v>
      </c>
      <c r="I4" s="98"/>
      <c r="J4" s="57"/>
      <c r="K4" s="26"/>
    </row>
    <row r="5" spans="1:17" ht="21" customHeight="1" x14ac:dyDescent="0.25">
      <c r="A5" s="26"/>
      <c r="B5" s="68" t="s">
        <v>135</v>
      </c>
      <c r="C5" s="69"/>
      <c r="D5" s="69"/>
      <c r="E5" s="69"/>
      <c r="F5" s="69"/>
      <c r="G5" s="69"/>
      <c r="H5" s="69"/>
      <c r="I5" s="70"/>
      <c r="J5" s="100"/>
      <c r="K5" s="26"/>
    </row>
    <row r="6" spans="1:17" ht="31.5" customHeight="1" x14ac:dyDescent="0.25">
      <c r="A6" s="26"/>
      <c r="B6" s="86" t="s">
        <v>132</v>
      </c>
      <c r="C6" s="9">
        <v>9</v>
      </c>
      <c r="D6" s="90">
        <v>6</v>
      </c>
      <c r="E6" s="90">
        <v>9</v>
      </c>
      <c r="F6" s="90">
        <v>10</v>
      </c>
      <c r="G6" s="91">
        <v>12</v>
      </c>
      <c r="H6" s="91">
        <v>15</v>
      </c>
      <c r="I6" s="9">
        <v>0.38</v>
      </c>
      <c r="J6" s="21"/>
      <c r="K6" s="26"/>
    </row>
    <row r="7" spans="1:17" ht="31.5" customHeight="1" x14ac:dyDescent="0.25">
      <c r="A7" s="26"/>
      <c r="B7" s="87" t="s">
        <v>140</v>
      </c>
      <c r="C7" s="9">
        <v>3.7</v>
      </c>
      <c r="D7" s="88">
        <v>1.92</v>
      </c>
      <c r="E7" s="88">
        <v>2.54</v>
      </c>
      <c r="F7" s="88">
        <v>3</v>
      </c>
      <c r="G7" s="89">
        <v>3.58</v>
      </c>
      <c r="H7" s="89">
        <v>4.6100000000000003</v>
      </c>
      <c r="I7" s="9">
        <v>0.79</v>
      </c>
      <c r="J7" s="21"/>
      <c r="K7" s="26"/>
    </row>
    <row r="8" spans="1:17" ht="31.5" customHeight="1" x14ac:dyDescent="0.25">
      <c r="A8" s="26"/>
      <c r="B8" s="87" t="s">
        <v>141</v>
      </c>
      <c r="C8" s="9">
        <v>20.2</v>
      </c>
      <c r="D8" s="88">
        <v>12.69</v>
      </c>
      <c r="E8" s="88">
        <v>16.079999999999998</v>
      </c>
      <c r="F8" s="88">
        <v>19.36</v>
      </c>
      <c r="G8" s="89">
        <v>23.78</v>
      </c>
      <c r="H8" s="89">
        <v>33</v>
      </c>
      <c r="I8" s="9">
        <v>0.56999999999999995</v>
      </c>
      <c r="J8" s="21"/>
      <c r="K8" s="26"/>
    </row>
    <row r="9" spans="1:17" ht="21" customHeight="1" x14ac:dyDescent="0.25">
      <c r="A9" s="26"/>
      <c r="B9" s="68" t="s">
        <v>73</v>
      </c>
      <c r="C9" s="69"/>
      <c r="D9" s="69"/>
      <c r="E9" s="69"/>
      <c r="F9" s="69"/>
      <c r="G9" s="69"/>
      <c r="H9" s="69"/>
      <c r="I9" s="70"/>
      <c r="J9" s="100"/>
      <c r="K9" s="26"/>
    </row>
    <row r="10" spans="1:17" ht="21" customHeight="1" x14ac:dyDescent="0.25">
      <c r="A10" s="26"/>
      <c r="B10" s="28" t="s">
        <v>22</v>
      </c>
      <c r="C10" s="16">
        <f>K10</f>
        <v>2.9806384747358597E-2</v>
      </c>
      <c r="D10" s="16">
        <f>M10</f>
        <v>2.4768728085590375E-2</v>
      </c>
      <c r="E10" s="16">
        <f t="shared" ref="E10:H10" si="0">N10</f>
        <v>2.8533286192731301E-2</v>
      </c>
      <c r="F10" s="16">
        <f t="shared" si="0"/>
        <v>3.0747711721745577E-2</v>
      </c>
      <c r="G10" s="16">
        <f t="shared" si="0"/>
        <v>3.2881286556135966E-2</v>
      </c>
      <c r="H10" s="16">
        <f t="shared" si="0"/>
        <v>3.5926090354154672E-2</v>
      </c>
      <c r="I10" s="27">
        <f>L10</f>
        <v>0.38319999999999999</v>
      </c>
      <c r="J10" s="101"/>
      <c r="K10">
        <v>2.9806384747358597E-2</v>
      </c>
      <c r="L10">
        <v>0.38319999999999999</v>
      </c>
      <c r="M10">
        <v>2.4768728085590375E-2</v>
      </c>
      <c r="N10">
        <v>2.8533286192731301E-2</v>
      </c>
      <c r="O10">
        <v>3.0747711721745577E-2</v>
      </c>
      <c r="P10">
        <v>3.2881286556135966E-2</v>
      </c>
      <c r="Q10">
        <v>3.5926090354154672E-2</v>
      </c>
    </row>
    <row r="11" spans="1:17" ht="21" customHeight="1" x14ac:dyDescent="0.25">
      <c r="A11" s="26"/>
      <c r="B11" s="28" t="s">
        <v>131</v>
      </c>
      <c r="C11" s="16">
        <f t="shared" ref="C11:C13" si="1">K11</f>
        <v>2.5442282101289147E-2</v>
      </c>
      <c r="D11" s="16">
        <f t="shared" ref="D11:D13" si="2">M11</f>
        <v>1.7417916879809002E-2</v>
      </c>
      <c r="E11" s="16">
        <f t="shared" ref="E11:E13" si="3">N11</f>
        <v>1.9915948778730215E-2</v>
      </c>
      <c r="F11" s="16">
        <f t="shared" ref="F11:F13" si="4">O11</f>
        <v>2.1785273183534459E-2</v>
      </c>
      <c r="G11" s="16">
        <f t="shared" ref="G11:G13" si="5">P11</f>
        <v>2.3631726332846083E-2</v>
      </c>
      <c r="H11" s="16">
        <f t="shared" ref="H11:H13" si="6">Q11</f>
        <v>2.6258952600929919E-2</v>
      </c>
      <c r="I11" s="27">
        <f t="shared" ref="I11:I13" si="7">L11</f>
        <v>0.90739999999999998</v>
      </c>
      <c r="J11" s="101"/>
      <c r="K11">
        <v>2.5442282101289147E-2</v>
      </c>
      <c r="L11">
        <v>0.90739999999999998</v>
      </c>
      <c r="M11">
        <v>1.7417916879809002E-2</v>
      </c>
      <c r="N11">
        <v>1.9915948778730215E-2</v>
      </c>
      <c r="O11">
        <v>2.1785273183534459E-2</v>
      </c>
      <c r="P11">
        <v>2.3631726332846083E-2</v>
      </c>
      <c r="Q11">
        <v>2.6258952600929919E-2</v>
      </c>
    </row>
    <row r="12" spans="1:17" ht="21" customHeight="1" x14ac:dyDescent="0.25">
      <c r="A12" s="26"/>
      <c r="B12" s="28" t="s">
        <v>75</v>
      </c>
      <c r="C12" s="17">
        <f t="shared" si="1"/>
        <v>-0.32850068057267229</v>
      </c>
      <c r="D12" s="17">
        <f t="shared" si="2"/>
        <v>-1.200884069822979</v>
      </c>
      <c r="E12" s="17">
        <f t="shared" si="3"/>
        <v>-0.89119736807368388</v>
      </c>
      <c r="F12" s="17">
        <f t="shared" si="4"/>
        <v>-0.68461999000666629</v>
      </c>
      <c r="G12" s="17">
        <f t="shared" si="5"/>
        <v>-0.47809028852842556</v>
      </c>
      <c r="H12" s="17">
        <f t="shared" si="6"/>
        <v>-0.14404926121813669</v>
      </c>
      <c r="I12" s="27">
        <f t="shared" si="7"/>
        <v>0.87519999999999998</v>
      </c>
      <c r="J12" s="101"/>
      <c r="K12">
        <v>-0.32850068057267229</v>
      </c>
      <c r="L12">
        <v>0.87519999999999998</v>
      </c>
      <c r="M12">
        <v>-1.200884069822979</v>
      </c>
      <c r="N12">
        <v>-0.89119736807368388</v>
      </c>
      <c r="O12">
        <v>-0.68461999000666629</v>
      </c>
      <c r="P12">
        <v>-0.47809028852842556</v>
      </c>
      <c r="Q12">
        <v>-0.14404926121813669</v>
      </c>
    </row>
    <row r="13" spans="1:17" ht="21" customHeight="1" x14ac:dyDescent="0.25">
      <c r="A13" s="26"/>
      <c r="B13" s="28" t="s">
        <v>76</v>
      </c>
      <c r="C13" s="17">
        <f t="shared" si="1"/>
        <v>0.3864181585073152</v>
      </c>
      <c r="D13" s="17">
        <f t="shared" si="2"/>
        <v>-0.47910328081702075</v>
      </c>
      <c r="E13" s="17">
        <f t="shared" si="3"/>
        <v>-6.0284224085542792E-3</v>
      </c>
      <c r="F13" s="17">
        <f t="shared" si="4"/>
        <v>0.46666126735412772</v>
      </c>
      <c r="G13" s="17">
        <f t="shared" si="5"/>
        <v>1.0532039228609842</v>
      </c>
      <c r="H13" s="17">
        <f t="shared" si="6"/>
        <v>2.2670701350951949</v>
      </c>
      <c r="I13" s="27">
        <f t="shared" si="7"/>
        <v>0.45979999999999999</v>
      </c>
      <c r="J13" s="101"/>
      <c r="K13">
        <v>0.3864181585073152</v>
      </c>
      <c r="L13">
        <v>0.45979999999999999</v>
      </c>
      <c r="M13">
        <v>-0.47910328081702075</v>
      </c>
      <c r="N13">
        <v>-6.0284224085542792E-3</v>
      </c>
      <c r="O13">
        <v>0.46666126735412772</v>
      </c>
      <c r="P13">
        <v>1.0532039228609842</v>
      </c>
      <c r="Q13">
        <v>2.2670701350951949</v>
      </c>
    </row>
    <row r="14" spans="1:17" s="50" customFormat="1" ht="21" customHeight="1" x14ac:dyDescent="0.25">
      <c r="A14" s="26"/>
      <c r="B14" s="92"/>
      <c r="C14" s="93"/>
      <c r="D14" s="93"/>
      <c r="E14" s="93"/>
      <c r="F14" s="93"/>
      <c r="G14" s="93"/>
      <c r="H14" s="93"/>
      <c r="I14" s="26"/>
      <c r="J14" s="26"/>
    </row>
    <row r="15" spans="1:17" s="50" customFormat="1" ht="21" customHeight="1" x14ac:dyDescent="0.25">
      <c r="A15" s="26"/>
      <c r="B15" s="92"/>
      <c r="C15" s="93"/>
      <c r="D15" s="93"/>
      <c r="E15" s="93"/>
      <c r="F15" s="93"/>
      <c r="G15" s="93"/>
      <c r="H15" s="93"/>
      <c r="I15" s="26"/>
      <c r="J15" s="26"/>
    </row>
    <row r="16" spans="1:17" ht="21" customHeight="1" x14ac:dyDescent="0.25">
      <c r="A16" s="26"/>
      <c r="B16" s="71" t="s">
        <v>136</v>
      </c>
      <c r="C16" s="71"/>
      <c r="D16" s="71"/>
      <c r="E16" s="71"/>
      <c r="F16" s="71"/>
      <c r="G16" s="71"/>
      <c r="H16" s="71"/>
      <c r="I16" s="71"/>
      <c r="J16" s="26"/>
    </row>
    <row r="17" spans="1:17" ht="37.5" customHeight="1" x14ac:dyDescent="0.25">
      <c r="A17" s="26"/>
      <c r="B17" s="95"/>
      <c r="C17" s="97" t="s">
        <v>138</v>
      </c>
      <c r="D17" s="84" t="s">
        <v>145</v>
      </c>
      <c r="E17" s="94"/>
      <c r="F17" s="94"/>
      <c r="G17" s="94"/>
      <c r="H17" s="94"/>
      <c r="I17" s="97" t="s">
        <v>139</v>
      </c>
      <c r="J17" s="57"/>
      <c r="K17" s="26"/>
    </row>
    <row r="18" spans="1:17" ht="24.75" customHeight="1" x14ac:dyDescent="0.25">
      <c r="A18" s="26"/>
      <c r="B18" s="96"/>
      <c r="C18" s="64"/>
      <c r="D18" s="11" t="s">
        <v>127</v>
      </c>
      <c r="E18" s="56" t="s">
        <v>128</v>
      </c>
      <c r="F18" s="56" t="s">
        <v>133</v>
      </c>
      <c r="G18" s="11" t="s">
        <v>129</v>
      </c>
      <c r="H18" s="11" t="s">
        <v>130</v>
      </c>
      <c r="I18" s="98"/>
      <c r="J18" s="57"/>
      <c r="K18" s="26"/>
    </row>
    <row r="19" spans="1:17" ht="21" customHeight="1" x14ac:dyDescent="0.25">
      <c r="A19" s="26"/>
      <c r="B19" s="28" t="s">
        <v>22</v>
      </c>
      <c r="C19" s="16">
        <f>K19</f>
        <v>0.10361095537936856</v>
      </c>
      <c r="D19" s="16">
        <f>M19</f>
        <v>7.1391375958434186E-2</v>
      </c>
      <c r="E19" s="16">
        <f t="shared" ref="E19:E22" si="8">N19</f>
        <v>9.4060909335626122E-2</v>
      </c>
      <c r="F19" s="16">
        <f t="shared" ref="F19:F22" si="9">O19</f>
        <v>0.10915892800675997</v>
      </c>
      <c r="G19" s="16">
        <f t="shared" ref="G19:G22" si="10">P19</f>
        <v>0.12491717739787672</v>
      </c>
      <c r="H19" s="16">
        <f t="shared" ref="H19:H22" si="11">Q19</f>
        <v>0.14602850638300593</v>
      </c>
      <c r="I19" s="27">
        <f>L19</f>
        <v>0.40379999999999999</v>
      </c>
      <c r="J19" s="101"/>
      <c r="K19">
        <v>0.10361095537936856</v>
      </c>
      <c r="L19">
        <v>0.40379999999999999</v>
      </c>
      <c r="M19">
        <v>7.1391375958434186E-2</v>
      </c>
      <c r="N19">
        <v>9.4060909335626122E-2</v>
      </c>
      <c r="O19">
        <v>0.10915892800675997</v>
      </c>
      <c r="P19">
        <v>0.12491717739787672</v>
      </c>
      <c r="Q19">
        <v>0.14602850638300593</v>
      </c>
    </row>
    <row r="20" spans="1:17" ht="21" customHeight="1" x14ac:dyDescent="0.25">
      <c r="A20" s="26"/>
      <c r="B20" s="28" t="s">
        <v>131</v>
      </c>
      <c r="C20" s="16">
        <f t="shared" ref="C20:C22" si="12">K20</f>
        <v>0.15671132168063609</v>
      </c>
      <c r="D20" s="16">
        <f t="shared" ref="D20:D22" si="13">M20</f>
        <v>0.14406074705632738</v>
      </c>
      <c r="E20" s="16">
        <f t="shared" si="8"/>
        <v>0.16022082355905881</v>
      </c>
      <c r="F20" s="16">
        <f t="shared" si="9"/>
        <v>0.17219167396714474</v>
      </c>
      <c r="G20" s="16">
        <f t="shared" si="10"/>
        <v>0.18462651990350848</v>
      </c>
      <c r="H20" s="16">
        <f t="shared" si="11"/>
        <v>0.20399436980682509</v>
      </c>
      <c r="I20" s="27">
        <f t="shared" ref="I20:I22" si="14">L20</f>
        <v>0.18559999999999999</v>
      </c>
      <c r="J20" s="101"/>
      <c r="K20">
        <v>0.15671132168063609</v>
      </c>
      <c r="L20">
        <v>0.18559999999999999</v>
      </c>
      <c r="M20">
        <v>0.14406074705632738</v>
      </c>
      <c r="N20">
        <v>0.16022082355905881</v>
      </c>
      <c r="O20">
        <v>0.17219167396714474</v>
      </c>
      <c r="P20">
        <v>0.18462651990350848</v>
      </c>
      <c r="Q20">
        <v>0.20399436980682509</v>
      </c>
    </row>
    <row r="21" spans="1:17" ht="21" customHeight="1" x14ac:dyDescent="0.25">
      <c r="A21" s="26"/>
      <c r="B21" s="28" t="s">
        <v>75</v>
      </c>
      <c r="C21" s="17">
        <f t="shared" si="12"/>
        <v>-0.39375921343445103</v>
      </c>
      <c r="D21" s="17">
        <f t="shared" si="13"/>
        <v>-0.55980004675629502</v>
      </c>
      <c r="E21" s="17">
        <f t="shared" si="8"/>
        <v>-0.21142286967326024</v>
      </c>
      <c r="F21" s="17">
        <f t="shared" si="9"/>
        <v>1.7823354381452897E-2</v>
      </c>
      <c r="G21" s="17">
        <f t="shared" si="10"/>
        <v>0.25305308758503819</v>
      </c>
      <c r="H21" s="17">
        <f t="shared" si="11"/>
        <v>0.61589010879890771</v>
      </c>
      <c r="I21" s="27">
        <f t="shared" si="14"/>
        <v>0.1138</v>
      </c>
      <c r="J21" s="101"/>
      <c r="K21">
        <v>-0.39375921343445103</v>
      </c>
      <c r="L21">
        <v>0.1138</v>
      </c>
      <c r="M21">
        <v>-0.55980004675629502</v>
      </c>
      <c r="N21">
        <v>-0.21142286967326024</v>
      </c>
      <c r="O21">
        <v>1.7823354381452897E-2</v>
      </c>
      <c r="P21">
        <v>0.25305308758503819</v>
      </c>
      <c r="Q21">
        <v>0.61589010879890771</v>
      </c>
    </row>
    <row r="22" spans="1:17" ht="21" customHeight="1" x14ac:dyDescent="0.25">
      <c r="A22" s="26"/>
      <c r="B22" s="28" t="s">
        <v>76</v>
      </c>
      <c r="C22" s="17">
        <f t="shared" si="12"/>
        <v>0.12556966109173073</v>
      </c>
      <c r="D22" s="17">
        <f t="shared" si="13"/>
        <v>-0.65353566352602388</v>
      </c>
      <c r="E22" s="17">
        <f t="shared" si="8"/>
        <v>-0.27599607268647997</v>
      </c>
      <c r="F22" s="17">
        <f t="shared" si="9"/>
        <v>9.5360022085102081E-2</v>
      </c>
      <c r="G22" s="17">
        <f t="shared" si="10"/>
        <v>0.61047043379809773</v>
      </c>
      <c r="H22" s="17">
        <f t="shared" si="11"/>
        <v>1.6099757864094923</v>
      </c>
      <c r="I22" s="27">
        <f t="shared" si="14"/>
        <v>0.51700000000000002</v>
      </c>
      <c r="J22" s="101"/>
      <c r="K22">
        <v>0.12556966109173073</v>
      </c>
      <c r="L22">
        <v>0.51700000000000002</v>
      </c>
      <c r="M22">
        <v>-0.65353566352602388</v>
      </c>
      <c r="N22">
        <v>-0.27599607268647997</v>
      </c>
      <c r="O22">
        <v>9.5360022085102081E-2</v>
      </c>
      <c r="P22">
        <v>0.61047043379809773</v>
      </c>
      <c r="Q22">
        <v>1.6099757864094923</v>
      </c>
    </row>
    <row r="23" spans="1:17" s="50" customFormat="1" ht="21" customHeight="1" x14ac:dyDescent="0.25">
      <c r="A23" s="26"/>
      <c r="B23" s="92"/>
      <c r="C23" s="93"/>
      <c r="D23" s="93"/>
      <c r="E23" s="93"/>
      <c r="F23" s="93"/>
      <c r="G23" s="93"/>
      <c r="H23" s="93"/>
      <c r="I23" s="26"/>
      <c r="J23" s="26"/>
    </row>
    <row r="24" spans="1:17" s="50" customFormat="1" ht="21" customHeight="1" x14ac:dyDescent="0.25">
      <c r="A24" s="26"/>
      <c r="B24" s="92"/>
      <c r="C24" s="93"/>
      <c r="D24" s="93"/>
      <c r="E24" s="93"/>
      <c r="F24" s="93"/>
      <c r="G24" s="93"/>
      <c r="H24" s="93"/>
      <c r="I24" s="26"/>
      <c r="J24" s="26"/>
    </row>
    <row r="25" spans="1:17" ht="21" customHeight="1" x14ac:dyDescent="0.25">
      <c r="A25" s="26"/>
      <c r="B25" s="71" t="s">
        <v>137</v>
      </c>
      <c r="C25" s="72"/>
      <c r="D25" s="72"/>
      <c r="E25" s="72"/>
      <c r="F25" s="72"/>
      <c r="G25" s="72"/>
      <c r="H25" s="72"/>
      <c r="I25" s="26"/>
      <c r="J25" s="26"/>
    </row>
    <row r="26" spans="1:17" ht="37.5" customHeight="1" x14ac:dyDescent="0.25">
      <c r="A26" s="26"/>
      <c r="B26" s="95"/>
      <c r="C26" s="97" t="s">
        <v>138</v>
      </c>
      <c r="D26" s="84" t="s">
        <v>145</v>
      </c>
      <c r="E26" s="94"/>
      <c r="F26" s="94"/>
      <c r="G26" s="94"/>
      <c r="H26" s="94"/>
      <c r="I26" s="97" t="s">
        <v>139</v>
      </c>
      <c r="J26" s="57"/>
      <c r="K26" s="26"/>
    </row>
    <row r="27" spans="1:17" ht="24.75" customHeight="1" x14ac:dyDescent="0.25">
      <c r="A27" s="26"/>
      <c r="B27" s="96"/>
      <c r="C27" s="64"/>
      <c r="D27" s="11" t="s">
        <v>127</v>
      </c>
      <c r="E27" s="56" t="s">
        <v>128</v>
      </c>
      <c r="F27" s="56" t="s">
        <v>133</v>
      </c>
      <c r="G27" s="11" t="s">
        <v>129</v>
      </c>
      <c r="H27" s="11" t="s">
        <v>130</v>
      </c>
      <c r="I27" s="98"/>
      <c r="J27" s="57"/>
      <c r="K27" s="26"/>
    </row>
    <row r="28" spans="1:17" ht="21" customHeight="1" x14ac:dyDescent="0.25">
      <c r="A28" s="26"/>
      <c r="B28" s="28" t="s">
        <v>22</v>
      </c>
      <c r="C28" s="16">
        <f>K28</f>
        <v>6.5553415906824078E-2</v>
      </c>
      <c r="D28" s="16">
        <f>M28</f>
        <v>4.3624943823150991E-2</v>
      </c>
      <c r="E28" s="16">
        <f t="shared" ref="E28:E31" si="15">N28</f>
        <v>5.6991371575956309E-2</v>
      </c>
      <c r="F28" s="16">
        <f t="shared" ref="F28:F31" si="16">O28</f>
        <v>6.5808776482831122E-2</v>
      </c>
      <c r="G28" s="16">
        <f t="shared" ref="G28:G31" si="17">P28</f>
        <v>7.4921163632362925E-2</v>
      </c>
      <c r="H28" s="16">
        <f t="shared" ref="H28:H31" si="18">Q28</f>
        <v>8.7562901660437939E-2</v>
      </c>
      <c r="I28" s="99">
        <f>L28</f>
        <v>0.49330000000000002</v>
      </c>
      <c r="J28" s="102"/>
      <c r="K28">
        <v>6.5553415906824078E-2</v>
      </c>
      <c r="L28">
        <v>0.49330000000000002</v>
      </c>
      <c r="M28">
        <v>4.3624943823150991E-2</v>
      </c>
      <c r="N28">
        <v>5.6991371575956309E-2</v>
      </c>
      <c r="O28">
        <v>6.5808776482831122E-2</v>
      </c>
      <c r="P28">
        <v>7.4921163632362925E-2</v>
      </c>
      <c r="Q28">
        <v>8.7562901660437939E-2</v>
      </c>
    </row>
    <row r="29" spans="1:17" ht="21" customHeight="1" x14ac:dyDescent="0.25">
      <c r="A29" s="26"/>
      <c r="B29" s="28" t="s">
        <v>131</v>
      </c>
      <c r="C29" s="16">
        <f t="shared" ref="C29:C31" si="19">K29</f>
        <v>9.6320844630497005E-2</v>
      </c>
      <c r="D29" s="16">
        <f t="shared" ref="D29:D31" si="20">M29</f>
        <v>9.1101250947868376E-2</v>
      </c>
      <c r="E29" s="16">
        <f t="shared" si="15"/>
        <v>9.9869017757115666E-2</v>
      </c>
      <c r="F29" s="16">
        <f t="shared" si="16"/>
        <v>0.1064011381672044</v>
      </c>
      <c r="G29" s="16">
        <f t="shared" si="17"/>
        <v>0.11354558088574518</v>
      </c>
      <c r="H29" s="16">
        <f t="shared" si="18"/>
        <v>0.12356274041515744</v>
      </c>
      <c r="I29" s="99">
        <f t="shared" ref="I29:I31" si="21">L29</f>
        <v>0.14199999999999999</v>
      </c>
      <c r="J29" s="102"/>
      <c r="K29">
        <v>9.6320844630497005E-2</v>
      </c>
      <c r="L29">
        <v>0.14199999999999999</v>
      </c>
      <c r="M29">
        <v>9.1101250947868376E-2</v>
      </c>
      <c r="N29">
        <v>9.9869017757115666E-2</v>
      </c>
      <c r="O29">
        <v>0.1064011381672044</v>
      </c>
      <c r="P29">
        <v>0.11354558088574518</v>
      </c>
      <c r="Q29">
        <v>0.12356274041515744</v>
      </c>
    </row>
    <row r="30" spans="1:17" ht="21" customHeight="1" x14ac:dyDescent="0.25">
      <c r="A30" s="26"/>
      <c r="B30" s="28" t="s">
        <v>75</v>
      </c>
      <c r="C30" s="17">
        <f t="shared" si="19"/>
        <v>0.59511685935455705</v>
      </c>
      <c r="D30" s="17">
        <f t="shared" si="20"/>
        <v>-0.27012314996320186</v>
      </c>
      <c r="E30" s="17">
        <f t="shared" si="15"/>
        <v>-1.1457116177368697E-3</v>
      </c>
      <c r="F30" s="17">
        <f t="shared" si="16"/>
        <v>0.19010189242551834</v>
      </c>
      <c r="G30" s="17">
        <f t="shared" si="17"/>
        <v>0.39221783058027893</v>
      </c>
      <c r="H30" s="17">
        <f t="shared" si="18"/>
        <v>0.69699592458608917</v>
      </c>
      <c r="I30" s="99">
        <f t="shared" si="21"/>
        <v>0.9093</v>
      </c>
      <c r="J30" s="102"/>
      <c r="K30">
        <v>0.59511685935455705</v>
      </c>
      <c r="L30">
        <v>0.9093</v>
      </c>
      <c r="M30">
        <v>-0.27012314996320186</v>
      </c>
      <c r="N30">
        <v>-1.1457116177368697E-3</v>
      </c>
      <c r="O30">
        <v>0.19010189242551834</v>
      </c>
      <c r="P30">
        <v>0.39221783058027893</v>
      </c>
      <c r="Q30">
        <v>0.69699592458608917</v>
      </c>
    </row>
    <row r="31" spans="1:17" ht="21" customHeight="1" x14ac:dyDescent="0.25">
      <c r="A31" s="26"/>
      <c r="B31" s="28" t="s">
        <v>76</v>
      </c>
      <c r="C31" s="17">
        <f t="shared" si="19"/>
        <v>0.63193703796576051</v>
      </c>
      <c r="D31" s="17">
        <f t="shared" si="20"/>
        <v>-0.77465178889245245</v>
      </c>
      <c r="E31" s="17">
        <f t="shared" si="15"/>
        <v>-0.46254905094589238</v>
      </c>
      <c r="F31" s="17">
        <f t="shared" si="16"/>
        <v>-0.15602928488355383</v>
      </c>
      <c r="G31" s="17">
        <f t="shared" si="17"/>
        <v>0.21759826456773934</v>
      </c>
      <c r="H31" s="17">
        <f t="shared" si="18"/>
        <v>1.0976953780626306</v>
      </c>
      <c r="I31" s="99">
        <f t="shared" si="21"/>
        <v>0.88219999999999998</v>
      </c>
      <c r="J31" s="102"/>
      <c r="K31">
        <v>0.63193703796576051</v>
      </c>
      <c r="L31">
        <v>0.88219999999999998</v>
      </c>
      <c r="M31">
        <v>-0.77465178889245245</v>
      </c>
      <c r="N31">
        <v>-0.46254905094589238</v>
      </c>
      <c r="O31">
        <v>-0.15602928488355383</v>
      </c>
      <c r="P31">
        <v>0.21759826456773934</v>
      </c>
      <c r="Q31">
        <v>1.0976953780626306</v>
      </c>
    </row>
    <row r="32" spans="1:17" ht="30" customHeight="1" x14ac:dyDescent="0.25">
      <c r="A32" s="26"/>
      <c r="B32" s="26"/>
      <c r="C32" s="26"/>
      <c r="D32" s="26"/>
      <c r="E32" s="26"/>
      <c r="F32" s="26"/>
      <c r="G32" s="26"/>
      <c r="H32" s="26"/>
      <c r="I32" s="26"/>
      <c r="J32" s="26"/>
      <c r="K32" s="26"/>
    </row>
    <row r="33" spans="1:11" ht="30" customHeight="1" x14ac:dyDescent="0.25">
      <c r="A33" s="26"/>
      <c r="B33" s="26"/>
      <c r="C33" s="26"/>
      <c r="D33" s="26"/>
      <c r="E33" s="26"/>
      <c r="F33" s="26"/>
      <c r="G33" s="26"/>
      <c r="H33" s="26"/>
      <c r="I33" s="26"/>
      <c r="J33" s="26"/>
      <c r="K33" s="26"/>
    </row>
    <row r="34" spans="1:11" x14ac:dyDescent="0.25">
      <c r="A34" s="26"/>
      <c r="B34" s="26"/>
      <c r="C34" s="26"/>
      <c r="D34" s="26"/>
      <c r="E34" s="26"/>
      <c r="F34" s="26"/>
      <c r="G34" s="26"/>
      <c r="H34" s="26"/>
      <c r="I34" s="26"/>
      <c r="J34" s="26"/>
      <c r="K34" s="26"/>
    </row>
    <row r="39" spans="1:11" x14ac:dyDescent="0.25">
      <c r="I39" s="4"/>
      <c r="J39" s="4"/>
    </row>
    <row r="40" spans="1:11" x14ac:dyDescent="0.25">
      <c r="I40" s="4"/>
      <c r="J40" s="4"/>
    </row>
  </sheetData>
  <mergeCells count="17">
    <mergeCell ref="B2:I2"/>
    <mergeCell ref="B16:I16"/>
    <mergeCell ref="B26:B27"/>
    <mergeCell ref="C26:C27"/>
    <mergeCell ref="D26:H26"/>
    <mergeCell ref="I3:I4"/>
    <mergeCell ref="I17:I18"/>
    <mergeCell ref="I26:I27"/>
    <mergeCell ref="B5:I5"/>
    <mergeCell ref="B9:I9"/>
    <mergeCell ref="B25:H25"/>
    <mergeCell ref="D3:H3"/>
    <mergeCell ref="C3:C4"/>
    <mergeCell ref="B3:B4"/>
    <mergeCell ref="B17:B18"/>
    <mergeCell ref="C17:C18"/>
    <mergeCell ref="D17:H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zoomScaleNormal="100" workbookViewId="0">
      <selection activeCell="M13" sqref="M13"/>
    </sheetView>
  </sheetViews>
  <sheetFormatPr defaultRowHeight="15" x14ac:dyDescent="0.25"/>
  <cols>
    <col min="1" max="1" width="5.42578125" customWidth="1"/>
    <col min="3" max="3" width="14.42578125" customWidth="1"/>
    <col min="4" max="4" width="26.140625" style="1" customWidth="1"/>
    <col min="5" max="5" width="2" style="1" customWidth="1"/>
    <col min="6" max="6" width="22.28515625" style="1" customWidth="1"/>
    <col min="7" max="7" width="22.28515625" style="2" customWidth="1"/>
    <col min="8" max="8" width="2.42578125" style="2" customWidth="1"/>
    <col min="9" max="9" width="31.42578125" style="2" customWidth="1"/>
    <col min="10" max="10" width="9.140625" style="50"/>
  </cols>
  <sheetData>
    <row r="1" spans="1:11" x14ac:dyDescent="0.25">
      <c r="A1" s="5"/>
      <c r="B1" s="26"/>
      <c r="C1" s="26"/>
      <c r="D1" s="20"/>
      <c r="E1" s="20"/>
      <c r="F1" s="20"/>
      <c r="G1" s="21"/>
      <c r="H1" s="21"/>
      <c r="I1" s="6"/>
      <c r="J1" s="26"/>
      <c r="K1" s="5"/>
    </row>
    <row r="2" spans="1:11" ht="36" customHeight="1" x14ac:dyDescent="0.25">
      <c r="A2" s="5"/>
      <c r="B2" s="26"/>
      <c r="C2" s="75" t="s">
        <v>54</v>
      </c>
      <c r="D2" s="75"/>
      <c r="E2" s="75"/>
      <c r="F2" s="75"/>
      <c r="G2" s="75"/>
      <c r="H2" s="75"/>
      <c r="I2" s="75"/>
      <c r="J2" s="26"/>
      <c r="K2" s="5"/>
    </row>
    <row r="3" spans="1:11" ht="47.25" customHeight="1" x14ac:dyDescent="0.25">
      <c r="A3" s="5"/>
      <c r="B3" s="26"/>
      <c r="C3" s="73" t="s">
        <v>34</v>
      </c>
      <c r="D3" s="73"/>
      <c r="E3" s="47"/>
      <c r="F3" s="75" t="s">
        <v>126</v>
      </c>
      <c r="G3" s="75"/>
      <c r="H3" s="37"/>
      <c r="I3" s="76" t="s">
        <v>109</v>
      </c>
      <c r="J3" s="26"/>
      <c r="K3" s="5"/>
    </row>
    <row r="4" spans="1:11" ht="27" customHeight="1" x14ac:dyDescent="0.25">
      <c r="A4" s="5"/>
      <c r="B4" s="26"/>
      <c r="C4" s="74"/>
      <c r="D4" s="74"/>
      <c r="E4" s="41"/>
      <c r="F4" s="44" t="s">
        <v>99</v>
      </c>
      <c r="G4" s="29" t="s">
        <v>100</v>
      </c>
      <c r="H4" s="25"/>
      <c r="I4" s="74"/>
      <c r="J4" s="26"/>
      <c r="K4" s="5"/>
    </row>
    <row r="5" spans="1:11" ht="50.25" customHeight="1" x14ac:dyDescent="0.25">
      <c r="A5" s="5"/>
      <c r="B5" s="26"/>
      <c r="C5" s="73" t="s">
        <v>120</v>
      </c>
      <c r="D5" s="40" t="s">
        <v>105</v>
      </c>
      <c r="E5" s="40"/>
      <c r="F5" s="42" t="s">
        <v>101</v>
      </c>
      <c r="G5" s="43" t="s">
        <v>102</v>
      </c>
      <c r="H5" s="43"/>
      <c r="I5" s="82" t="s">
        <v>125</v>
      </c>
      <c r="J5" s="26"/>
      <c r="K5" s="5"/>
    </row>
    <row r="6" spans="1:11" ht="44.25" customHeight="1" x14ac:dyDescent="0.25">
      <c r="A6" s="5"/>
      <c r="B6" s="26"/>
      <c r="C6" s="77"/>
      <c r="D6" s="40" t="s">
        <v>103</v>
      </c>
      <c r="E6" s="40"/>
      <c r="F6" s="42" t="s">
        <v>111</v>
      </c>
      <c r="G6" s="51" t="s">
        <v>112</v>
      </c>
      <c r="H6" s="38"/>
      <c r="I6" s="82"/>
      <c r="J6" s="26"/>
      <c r="K6" s="5"/>
    </row>
    <row r="7" spans="1:11" ht="44.25" customHeight="1" x14ac:dyDescent="0.25">
      <c r="A7" s="5"/>
      <c r="B7" s="26"/>
      <c r="C7" s="62"/>
      <c r="D7" s="45" t="s">
        <v>104</v>
      </c>
      <c r="E7" s="40"/>
      <c r="F7" s="52" t="s">
        <v>113</v>
      </c>
      <c r="G7" s="52" t="s">
        <v>113</v>
      </c>
      <c r="H7" s="38"/>
      <c r="I7" s="82"/>
      <c r="J7" s="26"/>
      <c r="K7" s="5"/>
    </row>
    <row r="8" spans="1:11" ht="54" customHeight="1" x14ac:dyDescent="0.25">
      <c r="A8" s="5"/>
      <c r="B8" s="26"/>
      <c r="C8" s="73" t="s">
        <v>121</v>
      </c>
      <c r="D8" s="40" t="s">
        <v>107</v>
      </c>
      <c r="E8" s="40"/>
      <c r="F8" s="42" t="s">
        <v>114</v>
      </c>
      <c r="G8" s="51" t="s">
        <v>115</v>
      </c>
      <c r="H8" s="38"/>
      <c r="I8" s="82" t="s">
        <v>123</v>
      </c>
      <c r="J8" s="26"/>
      <c r="K8" s="5"/>
    </row>
    <row r="9" spans="1:11" ht="54" customHeight="1" x14ac:dyDescent="0.25">
      <c r="A9" s="5"/>
      <c r="B9" s="26"/>
      <c r="C9" s="62"/>
      <c r="D9" s="45" t="s">
        <v>106</v>
      </c>
      <c r="E9" s="40"/>
      <c r="F9" s="52" t="s">
        <v>116</v>
      </c>
      <c r="G9" s="53" t="s">
        <v>117</v>
      </c>
      <c r="H9" s="39"/>
      <c r="I9" s="82"/>
      <c r="J9" s="26"/>
      <c r="K9" s="5"/>
    </row>
    <row r="10" spans="1:11" ht="44.25" customHeight="1" x14ac:dyDescent="0.25">
      <c r="A10" s="5"/>
      <c r="B10" s="26"/>
      <c r="C10" s="73" t="s">
        <v>122</v>
      </c>
      <c r="D10" s="19" t="s">
        <v>107</v>
      </c>
      <c r="E10" s="40"/>
      <c r="F10" s="42" t="s">
        <v>118</v>
      </c>
      <c r="G10" s="42" t="s">
        <v>118</v>
      </c>
      <c r="H10" s="39"/>
      <c r="I10" s="79" t="s">
        <v>124</v>
      </c>
      <c r="J10" s="26"/>
      <c r="K10" s="5"/>
    </row>
    <row r="11" spans="1:11" ht="46.5" customHeight="1" x14ac:dyDescent="0.25">
      <c r="A11" s="5"/>
      <c r="B11" s="26"/>
      <c r="C11" s="77"/>
      <c r="D11" s="19" t="s">
        <v>106</v>
      </c>
      <c r="E11" s="40"/>
      <c r="F11" s="49" t="s">
        <v>119</v>
      </c>
      <c r="G11" s="49" t="s">
        <v>119</v>
      </c>
      <c r="H11" s="39"/>
      <c r="I11" s="80"/>
      <c r="J11" s="26"/>
      <c r="K11" s="5"/>
    </row>
    <row r="12" spans="1:11" ht="46.5" customHeight="1" x14ac:dyDescent="0.25">
      <c r="A12" s="5"/>
      <c r="B12" s="26"/>
      <c r="C12" s="62"/>
      <c r="D12" s="48" t="s">
        <v>108</v>
      </c>
      <c r="E12" s="45"/>
      <c r="F12" s="54">
        <v>0.15</v>
      </c>
      <c r="G12" s="54"/>
      <c r="H12" s="46"/>
      <c r="I12" s="81"/>
      <c r="J12" s="26"/>
      <c r="K12" s="5"/>
    </row>
    <row r="13" spans="1:11" ht="94.5" customHeight="1" x14ac:dyDescent="0.25">
      <c r="A13" s="5"/>
      <c r="B13" s="26"/>
      <c r="C13" s="78" t="s">
        <v>110</v>
      </c>
      <c r="D13" s="78"/>
      <c r="E13" s="78"/>
      <c r="F13" s="78"/>
      <c r="G13" s="78"/>
      <c r="H13" s="78"/>
      <c r="I13" s="78"/>
      <c r="J13" s="26"/>
      <c r="K13" s="5"/>
    </row>
    <row r="14" spans="1:11" x14ac:dyDescent="0.25">
      <c r="A14" s="5"/>
      <c r="B14" s="5"/>
      <c r="C14" s="5"/>
      <c r="D14" s="20"/>
      <c r="E14" s="20"/>
      <c r="F14" s="20"/>
      <c r="G14" s="21"/>
      <c r="H14" s="21"/>
      <c r="I14" s="21"/>
      <c r="J14" s="26"/>
      <c r="K14" s="5"/>
    </row>
    <row r="15" spans="1:11" x14ac:dyDescent="0.25">
      <c r="A15" s="5"/>
      <c r="B15" s="5"/>
      <c r="C15" s="5"/>
      <c r="D15" s="20"/>
      <c r="E15" s="20"/>
      <c r="F15" s="20"/>
      <c r="G15" s="21"/>
      <c r="H15" s="21"/>
      <c r="I15" s="21"/>
      <c r="J15" s="26"/>
      <c r="K15" s="5"/>
    </row>
    <row r="16" spans="1:11" x14ac:dyDescent="0.25">
      <c r="A16" s="5"/>
      <c r="B16" s="5"/>
      <c r="C16" s="5"/>
      <c r="D16" s="20"/>
      <c r="E16" s="20"/>
      <c r="F16" s="20"/>
      <c r="G16" s="21"/>
      <c r="H16" s="21"/>
      <c r="I16" s="21"/>
      <c r="J16" s="26"/>
      <c r="K16" s="5"/>
    </row>
  </sheetData>
  <mergeCells count="11">
    <mergeCell ref="C10:C12"/>
    <mergeCell ref="C13:I13"/>
    <mergeCell ref="I10:I12"/>
    <mergeCell ref="I5:I7"/>
    <mergeCell ref="I8:I9"/>
    <mergeCell ref="C3:D4"/>
    <mergeCell ref="C2:I2"/>
    <mergeCell ref="I3:I4"/>
    <mergeCell ref="C5:C7"/>
    <mergeCell ref="C8:C9"/>
    <mergeCell ref="F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DD40-5261-46CC-961A-D80A3A8822ED}">
  <dimension ref="A1:K16"/>
  <sheetViews>
    <sheetView zoomScaleNormal="100" workbookViewId="0">
      <selection activeCell="M10" sqref="M10"/>
    </sheetView>
  </sheetViews>
  <sheetFormatPr defaultRowHeight="15" x14ac:dyDescent="0.25"/>
  <cols>
    <col min="1" max="1" width="5.42578125" customWidth="1"/>
    <col min="3" max="3" width="14.42578125" customWidth="1"/>
    <col min="4" max="4" width="26.140625" style="1" customWidth="1"/>
    <col min="5" max="5" width="2" style="1" customWidth="1"/>
    <col min="6" max="6" width="22.28515625" style="1" customWidth="1"/>
    <col min="7" max="7" width="22.28515625" style="2" customWidth="1"/>
    <col min="8" max="8" width="2.42578125" style="2" customWidth="1"/>
    <col min="9" max="9" width="31.42578125" style="2" customWidth="1"/>
    <col min="10" max="10" width="9.140625" style="50"/>
  </cols>
  <sheetData>
    <row r="1" spans="1:11" x14ac:dyDescent="0.25">
      <c r="A1" s="5"/>
      <c r="B1" s="26"/>
      <c r="C1" s="26"/>
      <c r="D1" s="20"/>
      <c r="E1" s="20"/>
      <c r="F1" s="20"/>
      <c r="G1" s="21"/>
      <c r="H1" s="21"/>
      <c r="I1" s="6"/>
      <c r="J1" s="26"/>
      <c r="K1" s="5"/>
    </row>
    <row r="2" spans="1:11" ht="36" customHeight="1" x14ac:dyDescent="0.25">
      <c r="A2" s="5"/>
      <c r="B2" s="26"/>
      <c r="C2" s="75" t="s">
        <v>54</v>
      </c>
      <c r="D2" s="75"/>
      <c r="E2" s="75"/>
      <c r="F2" s="75"/>
      <c r="G2" s="75"/>
      <c r="H2" s="75"/>
      <c r="I2" s="75"/>
      <c r="J2" s="26"/>
      <c r="K2" s="5"/>
    </row>
    <row r="3" spans="1:11" ht="47.25" customHeight="1" x14ac:dyDescent="0.25">
      <c r="A3" s="5"/>
      <c r="B3" s="26"/>
      <c r="C3" s="73" t="s">
        <v>34</v>
      </c>
      <c r="D3" s="73"/>
      <c r="E3" s="47"/>
      <c r="F3" s="75" t="s">
        <v>126</v>
      </c>
      <c r="G3" s="75"/>
      <c r="H3" s="37"/>
      <c r="I3" s="76" t="s">
        <v>109</v>
      </c>
      <c r="J3" s="26"/>
      <c r="K3" s="5"/>
    </row>
    <row r="4" spans="1:11" ht="27" customHeight="1" x14ac:dyDescent="0.25">
      <c r="A4" s="5"/>
      <c r="B4" s="26"/>
      <c r="C4" s="74"/>
      <c r="D4" s="74"/>
      <c r="E4" s="57"/>
      <c r="F4" s="61" t="s">
        <v>99</v>
      </c>
      <c r="G4" s="55" t="s">
        <v>100</v>
      </c>
      <c r="H4" s="58"/>
      <c r="I4" s="74"/>
      <c r="J4" s="26"/>
      <c r="K4" s="5"/>
    </row>
    <row r="5" spans="1:11" ht="50.25" customHeight="1" x14ac:dyDescent="0.25">
      <c r="A5" s="5"/>
      <c r="B5" s="26"/>
      <c r="C5" s="73" t="s">
        <v>120</v>
      </c>
      <c r="D5" s="59" t="s">
        <v>105</v>
      </c>
      <c r="E5" s="59"/>
      <c r="F5" s="42" t="s">
        <v>101</v>
      </c>
      <c r="G5" s="43" t="s">
        <v>102</v>
      </c>
      <c r="H5" s="43"/>
      <c r="I5" s="82" t="s">
        <v>125</v>
      </c>
      <c r="J5" s="26"/>
      <c r="K5" s="5"/>
    </row>
    <row r="6" spans="1:11" ht="44.25" customHeight="1" x14ac:dyDescent="0.25">
      <c r="A6" s="5"/>
      <c r="B6" s="26"/>
      <c r="C6" s="77"/>
      <c r="D6" s="59" t="s">
        <v>103</v>
      </c>
      <c r="E6" s="59"/>
      <c r="F6" s="42" t="s">
        <v>111</v>
      </c>
      <c r="G6" s="51" t="s">
        <v>112</v>
      </c>
      <c r="H6" s="38"/>
      <c r="I6" s="82"/>
      <c r="J6" s="26"/>
      <c r="K6" s="5"/>
    </row>
    <row r="7" spans="1:11" ht="44.25" customHeight="1" x14ac:dyDescent="0.25">
      <c r="A7" s="5"/>
      <c r="B7" s="26"/>
      <c r="C7" s="62"/>
      <c r="D7" s="60" t="s">
        <v>104</v>
      </c>
      <c r="E7" s="59"/>
      <c r="F7" s="52" t="s">
        <v>113</v>
      </c>
      <c r="G7" s="52" t="s">
        <v>113</v>
      </c>
      <c r="H7" s="38"/>
      <c r="I7" s="82"/>
      <c r="J7" s="26"/>
      <c r="K7" s="5"/>
    </row>
    <row r="8" spans="1:11" ht="54" customHeight="1" x14ac:dyDescent="0.25">
      <c r="A8" s="5"/>
      <c r="B8" s="26"/>
      <c r="C8" s="73" t="s">
        <v>121</v>
      </c>
      <c r="D8" s="59" t="s">
        <v>107</v>
      </c>
      <c r="E8" s="59"/>
      <c r="F8" s="42" t="s">
        <v>114</v>
      </c>
      <c r="G8" s="51" t="s">
        <v>115</v>
      </c>
      <c r="H8" s="38"/>
      <c r="I8" s="82" t="s">
        <v>123</v>
      </c>
      <c r="J8" s="26"/>
      <c r="K8" s="5"/>
    </row>
    <row r="9" spans="1:11" ht="54" customHeight="1" x14ac:dyDescent="0.25">
      <c r="A9" s="5"/>
      <c r="B9" s="26"/>
      <c r="C9" s="62"/>
      <c r="D9" s="60" t="s">
        <v>106</v>
      </c>
      <c r="E9" s="59"/>
      <c r="F9" s="52" t="s">
        <v>116</v>
      </c>
      <c r="G9" s="53" t="s">
        <v>117</v>
      </c>
      <c r="H9" s="39"/>
      <c r="I9" s="82"/>
      <c r="J9" s="26"/>
      <c r="K9" s="5"/>
    </row>
    <row r="10" spans="1:11" ht="44.25" customHeight="1" x14ac:dyDescent="0.25">
      <c r="A10" s="5"/>
      <c r="B10" s="26"/>
      <c r="C10" s="73" t="s">
        <v>122</v>
      </c>
      <c r="D10" s="19" t="s">
        <v>107</v>
      </c>
      <c r="E10" s="59"/>
      <c r="F10" s="42" t="s">
        <v>118</v>
      </c>
      <c r="G10" s="42" t="s">
        <v>118</v>
      </c>
      <c r="H10" s="39"/>
      <c r="I10" s="79" t="s">
        <v>124</v>
      </c>
      <c r="J10" s="26"/>
      <c r="K10" s="5"/>
    </row>
    <row r="11" spans="1:11" ht="46.5" customHeight="1" x14ac:dyDescent="0.25">
      <c r="A11" s="5"/>
      <c r="B11" s="26"/>
      <c r="C11" s="77"/>
      <c r="D11" s="19" t="s">
        <v>106</v>
      </c>
      <c r="E11" s="59"/>
      <c r="F11" s="49" t="s">
        <v>119</v>
      </c>
      <c r="G11" s="49" t="s">
        <v>119</v>
      </c>
      <c r="H11" s="39"/>
      <c r="I11" s="80"/>
      <c r="J11" s="26"/>
      <c r="K11" s="5"/>
    </row>
    <row r="12" spans="1:11" ht="46.5" customHeight="1" x14ac:dyDescent="0.25">
      <c r="A12" s="5"/>
      <c r="B12" s="26"/>
      <c r="C12" s="62"/>
      <c r="D12" s="48" t="s">
        <v>108</v>
      </c>
      <c r="E12" s="60"/>
      <c r="F12" s="54">
        <v>0.15</v>
      </c>
      <c r="G12" s="54"/>
      <c r="H12" s="46"/>
      <c r="I12" s="81"/>
      <c r="J12" s="26"/>
      <c r="K12" s="5"/>
    </row>
    <row r="13" spans="1:11" ht="94.5" customHeight="1" x14ac:dyDescent="0.25">
      <c r="A13" s="5"/>
      <c r="B13" s="26"/>
      <c r="C13" s="78" t="s">
        <v>110</v>
      </c>
      <c r="D13" s="78"/>
      <c r="E13" s="78"/>
      <c r="F13" s="78"/>
      <c r="G13" s="78"/>
      <c r="H13" s="78"/>
      <c r="I13" s="78"/>
      <c r="J13" s="26"/>
      <c r="K13" s="5"/>
    </row>
    <row r="14" spans="1:11" x14ac:dyDescent="0.25">
      <c r="A14" s="5"/>
      <c r="B14" s="5"/>
      <c r="C14" s="5"/>
      <c r="D14" s="20"/>
      <c r="E14" s="20"/>
      <c r="F14" s="20"/>
      <c r="G14" s="21"/>
      <c r="H14" s="21"/>
      <c r="I14" s="21"/>
      <c r="J14" s="26"/>
      <c r="K14" s="5"/>
    </row>
    <row r="15" spans="1:11" x14ac:dyDescent="0.25">
      <c r="A15" s="5"/>
      <c r="B15" s="5"/>
      <c r="C15" s="5"/>
      <c r="D15" s="20"/>
      <c r="E15" s="20"/>
      <c r="F15" s="20"/>
      <c r="G15" s="21"/>
      <c r="H15" s="21"/>
      <c r="I15" s="21"/>
      <c r="J15" s="26"/>
      <c r="K15" s="5"/>
    </row>
    <row r="16" spans="1:11" x14ac:dyDescent="0.25">
      <c r="A16" s="5"/>
      <c r="B16" s="5"/>
      <c r="C16" s="5"/>
      <c r="D16" s="20"/>
      <c r="E16" s="20"/>
      <c r="F16" s="20"/>
      <c r="G16" s="21"/>
      <c r="H16" s="21"/>
      <c r="I16" s="21"/>
      <c r="J16" s="26"/>
      <c r="K16" s="5"/>
    </row>
  </sheetData>
  <mergeCells count="11">
    <mergeCell ref="C8:C9"/>
    <mergeCell ref="I8:I9"/>
    <mergeCell ref="C10:C12"/>
    <mergeCell ref="I10:I12"/>
    <mergeCell ref="C13:I13"/>
    <mergeCell ref="C2:I2"/>
    <mergeCell ref="C3:D4"/>
    <mergeCell ref="F3:G3"/>
    <mergeCell ref="I3:I4"/>
    <mergeCell ref="C5:C7"/>
    <mergeCell ref="I5:I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1"/>
  <sheetViews>
    <sheetView zoomScaleNormal="100" workbookViewId="0">
      <selection activeCell="H10" sqref="H10:H13"/>
    </sheetView>
  </sheetViews>
  <sheetFormatPr defaultRowHeight="15" x14ac:dyDescent="0.25"/>
  <cols>
    <col min="1" max="1" width="5.42578125" customWidth="1"/>
    <col min="2" max="2" width="24.5703125" style="1" customWidth="1"/>
    <col min="3" max="3" width="13.42578125" style="2" customWidth="1"/>
    <col min="4" max="4" width="44.5703125" style="2" customWidth="1"/>
    <col min="6" max="6" width="24.5703125" style="1" customWidth="1"/>
    <col min="7" max="7" width="15.140625" style="2" customWidth="1"/>
    <col min="8" max="8" width="44.5703125" style="2" customWidth="1"/>
  </cols>
  <sheetData>
    <row r="1" spans="1:10" x14ac:dyDescent="0.25">
      <c r="A1" s="5"/>
      <c r="B1" s="7"/>
      <c r="C1" s="6"/>
      <c r="D1" s="6"/>
      <c r="E1" s="5"/>
      <c r="F1" s="7"/>
      <c r="G1" s="6"/>
      <c r="H1" s="6"/>
      <c r="I1" s="5"/>
      <c r="J1" s="5"/>
    </row>
    <row r="2" spans="1:10" ht="36" customHeight="1" x14ac:dyDescent="0.25">
      <c r="A2" s="5"/>
      <c r="B2" s="84" t="s">
        <v>49</v>
      </c>
      <c r="C2" s="84"/>
      <c r="D2" s="84"/>
      <c r="E2" s="5"/>
      <c r="F2" s="84" t="s">
        <v>54</v>
      </c>
      <c r="G2" s="84"/>
      <c r="H2" s="84"/>
      <c r="I2" s="5"/>
      <c r="J2" s="5"/>
    </row>
    <row r="3" spans="1:10" ht="27" customHeight="1" x14ac:dyDescent="0.25">
      <c r="A3" s="5"/>
      <c r="B3" s="10" t="s">
        <v>34</v>
      </c>
      <c r="C3" s="11" t="s">
        <v>35</v>
      </c>
      <c r="D3" s="11" t="s">
        <v>53</v>
      </c>
      <c r="E3" s="5"/>
      <c r="F3" s="10" t="s">
        <v>34</v>
      </c>
      <c r="G3" s="11" t="s">
        <v>35</v>
      </c>
      <c r="H3" s="11" t="s">
        <v>53</v>
      </c>
      <c r="I3" s="5"/>
      <c r="J3" s="5"/>
    </row>
    <row r="4" spans="1:10" ht="30" customHeight="1" x14ac:dyDescent="0.25">
      <c r="A4" s="5"/>
      <c r="B4" s="14" t="s">
        <v>36</v>
      </c>
      <c r="C4" s="15">
        <v>4.8000000000000001E-2</v>
      </c>
      <c r="D4" s="83" t="s">
        <v>48</v>
      </c>
      <c r="E4" s="5"/>
      <c r="F4" s="14" t="s">
        <v>36</v>
      </c>
      <c r="G4" s="15">
        <v>4.8000000000000001E-2</v>
      </c>
      <c r="H4" s="83" t="s">
        <v>48</v>
      </c>
      <c r="I4" s="5"/>
      <c r="J4" s="5"/>
    </row>
    <row r="5" spans="1:10" ht="30" x14ac:dyDescent="0.25">
      <c r="A5" s="5"/>
      <c r="B5" s="14" t="s">
        <v>37</v>
      </c>
      <c r="C5" s="15">
        <v>0.32</v>
      </c>
      <c r="D5" s="83"/>
      <c r="E5" s="5"/>
      <c r="F5" s="14" t="s">
        <v>37</v>
      </c>
      <c r="G5" s="36">
        <v>0.32</v>
      </c>
      <c r="H5" s="83"/>
      <c r="I5" s="5"/>
      <c r="J5" s="5"/>
    </row>
    <row r="6" spans="1:10" ht="40.5" customHeight="1" x14ac:dyDescent="0.25">
      <c r="A6" s="5"/>
      <c r="B6" s="14" t="s">
        <v>39</v>
      </c>
      <c r="C6" s="15">
        <v>9.4999999999999998E-3</v>
      </c>
      <c r="D6" s="83"/>
      <c r="E6" s="5"/>
      <c r="F6" s="14" t="s">
        <v>39</v>
      </c>
      <c r="G6" s="15">
        <v>9.4999999999999998E-3</v>
      </c>
      <c r="H6" s="83"/>
      <c r="I6" s="5"/>
      <c r="J6" s="5"/>
    </row>
    <row r="7" spans="1:10" ht="30" x14ac:dyDescent="0.25">
      <c r="A7" s="5"/>
      <c r="B7" s="14" t="s">
        <v>38</v>
      </c>
      <c r="C7" s="15">
        <v>5.4999999999999997E-3</v>
      </c>
      <c r="D7" s="83"/>
      <c r="E7" s="5"/>
      <c r="F7" s="14" t="s">
        <v>38</v>
      </c>
      <c r="G7" s="15">
        <v>5.4999999999999997E-3</v>
      </c>
      <c r="H7" s="83"/>
      <c r="I7" s="5"/>
      <c r="J7" s="5"/>
    </row>
    <row r="8" spans="1:10" ht="37.5" customHeight="1" x14ac:dyDescent="0.25">
      <c r="A8" s="5"/>
      <c r="B8" s="14" t="s">
        <v>40</v>
      </c>
      <c r="C8" s="15">
        <v>7.4000000000000003E-3</v>
      </c>
      <c r="D8" s="83"/>
      <c r="E8" s="5"/>
      <c r="F8" s="14" t="s">
        <v>40</v>
      </c>
      <c r="G8" s="15">
        <v>7.4000000000000003E-3</v>
      </c>
      <c r="H8" s="83"/>
      <c r="I8" s="5"/>
      <c r="J8" s="5"/>
    </row>
    <row r="9" spans="1:10" ht="16.5" customHeight="1" x14ac:dyDescent="0.25">
      <c r="A9" s="5"/>
      <c r="B9" s="24"/>
      <c r="C9" s="15"/>
      <c r="D9" s="24"/>
      <c r="E9" s="5"/>
      <c r="F9" s="24"/>
      <c r="G9" s="15"/>
      <c r="H9" s="24"/>
      <c r="I9" s="5"/>
      <c r="J9" s="5"/>
    </row>
    <row r="10" spans="1:10" ht="30" x14ac:dyDescent="0.25">
      <c r="A10" s="5"/>
      <c r="B10" s="14" t="s">
        <v>41</v>
      </c>
      <c r="C10" s="15">
        <v>3.2000000000000001E-2</v>
      </c>
      <c r="D10" s="83" t="s">
        <v>50</v>
      </c>
      <c r="E10" s="5"/>
      <c r="F10" s="14" t="s">
        <v>41</v>
      </c>
      <c r="G10" s="15">
        <v>3.2000000000000001E-2</v>
      </c>
      <c r="H10" s="83" t="s">
        <v>50</v>
      </c>
      <c r="I10" s="5"/>
      <c r="J10" s="5"/>
    </row>
    <row r="11" spans="1:10" ht="30" x14ac:dyDescent="0.25">
      <c r="A11" s="5"/>
      <c r="B11" s="14" t="s">
        <v>42</v>
      </c>
      <c r="C11" s="15">
        <v>-1.4E-2</v>
      </c>
      <c r="D11" s="83"/>
      <c r="E11" s="5"/>
      <c r="F11" s="14" t="s">
        <v>42</v>
      </c>
      <c r="G11" s="15">
        <v>-1.4E-2</v>
      </c>
      <c r="H11" s="83"/>
      <c r="I11" s="5"/>
      <c r="J11" s="5"/>
    </row>
    <row r="12" spans="1:10" ht="30" x14ac:dyDescent="0.25">
      <c r="A12" s="5"/>
      <c r="B12" s="14" t="s">
        <v>43</v>
      </c>
      <c r="C12" s="15">
        <v>6.9000000000000006E-2</v>
      </c>
      <c r="D12" s="83"/>
      <c r="E12" s="5"/>
      <c r="F12" s="14" t="s">
        <v>43</v>
      </c>
      <c r="G12" s="15">
        <v>6.9000000000000006E-2</v>
      </c>
      <c r="H12" s="83"/>
      <c r="I12" s="5"/>
      <c r="J12" s="5"/>
    </row>
    <row r="13" spans="1:10" ht="34.5" customHeight="1" x14ac:dyDescent="0.25">
      <c r="A13" s="5"/>
      <c r="B13" s="14" t="s">
        <v>44</v>
      </c>
      <c r="C13" s="16">
        <v>0.11899999999999999</v>
      </c>
      <c r="D13" s="83"/>
      <c r="E13" s="5"/>
      <c r="F13" s="14" t="s">
        <v>44</v>
      </c>
      <c r="G13" s="16">
        <v>0.11899999999999999</v>
      </c>
      <c r="H13" s="83"/>
      <c r="I13" s="5"/>
      <c r="J13" s="5"/>
    </row>
    <row r="14" spans="1:10" ht="15" customHeight="1" x14ac:dyDescent="0.25">
      <c r="A14" s="5"/>
      <c r="B14" s="24"/>
      <c r="C14" s="16"/>
      <c r="D14" s="24"/>
      <c r="E14" s="5"/>
      <c r="F14" s="24"/>
      <c r="G14" s="16"/>
      <c r="H14" s="24"/>
      <c r="I14" s="5"/>
      <c r="J14" s="5"/>
    </row>
    <row r="15" spans="1:10" ht="105" customHeight="1" x14ac:dyDescent="0.25">
      <c r="A15" s="5"/>
      <c r="B15" s="14" t="s">
        <v>45</v>
      </c>
      <c r="C15" s="16">
        <v>1.5699999999999999E-2</v>
      </c>
      <c r="D15" s="83" t="s">
        <v>51</v>
      </c>
      <c r="E15" s="5"/>
      <c r="F15" s="14" t="s">
        <v>45</v>
      </c>
      <c r="G15" s="16">
        <v>1.5699999999999999E-2</v>
      </c>
      <c r="H15" s="85" t="s">
        <v>51</v>
      </c>
      <c r="I15" s="5"/>
      <c r="J15" s="5"/>
    </row>
    <row r="16" spans="1:10" ht="39" customHeight="1" x14ac:dyDescent="0.25">
      <c r="A16" s="5"/>
      <c r="B16" s="14" t="s">
        <v>46</v>
      </c>
      <c r="C16" s="16">
        <v>5.1400000000000001E-2</v>
      </c>
      <c r="D16" s="83"/>
      <c r="E16" s="5"/>
      <c r="F16" s="14" t="s">
        <v>46</v>
      </c>
      <c r="G16" s="16">
        <v>5.1400000000000001E-2</v>
      </c>
      <c r="H16" s="85"/>
      <c r="I16" s="5"/>
      <c r="J16" s="5"/>
    </row>
    <row r="17" spans="1:10" ht="49.5" customHeight="1" x14ac:dyDescent="0.25">
      <c r="A17" s="5"/>
      <c r="B17" s="14" t="s">
        <v>47</v>
      </c>
      <c r="C17" s="17">
        <v>0.3</v>
      </c>
      <c r="D17" s="14" t="s">
        <v>52</v>
      </c>
      <c r="E17" s="5"/>
      <c r="F17" s="14" t="s">
        <v>47</v>
      </c>
      <c r="G17" s="17">
        <v>0.3</v>
      </c>
      <c r="H17" s="18" t="s">
        <v>52</v>
      </c>
      <c r="I17" s="5"/>
      <c r="J17" s="5"/>
    </row>
    <row r="18" spans="1:10" x14ac:dyDescent="0.25">
      <c r="A18" s="5"/>
      <c r="B18" s="20"/>
      <c r="C18" s="21"/>
      <c r="D18" s="19"/>
      <c r="E18" s="5"/>
      <c r="F18" s="20"/>
      <c r="G18" s="21"/>
      <c r="H18" s="19"/>
      <c r="I18" s="5"/>
      <c r="J18" s="5"/>
    </row>
    <row r="19" spans="1:10" x14ac:dyDescent="0.25">
      <c r="A19" s="5"/>
      <c r="B19" s="20"/>
      <c r="C19" s="21"/>
      <c r="D19" s="21"/>
      <c r="E19" s="5"/>
      <c r="F19" s="20"/>
      <c r="G19" s="21"/>
      <c r="H19" s="21"/>
      <c r="I19" s="5"/>
      <c r="J19" s="5"/>
    </row>
    <row r="20" spans="1:10" x14ac:dyDescent="0.25">
      <c r="A20" s="5"/>
      <c r="B20" s="20"/>
      <c r="C20" s="21"/>
      <c r="D20" s="21"/>
      <c r="E20" s="5"/>
      <c r="F20" s="20"/>
      <c r="G20" s="21"/>
      <c r="H20" s="21"/>
      <c r="I20" s="5"/>
      <c r="J20" s="5"/>
    </row>
    <row r="21" spans="1:10" x14ac:dyDescent="0.25">
      <c r="A21" s="5"/>
      <c r="B21" s="20"/>
      <c r="C21" s="21"/>
      <c r="D21" s="21"/>
      <c r="E21" s="5"/>
      <c r="F21" s="20"/>
      <c r="G21" s="21"/>
      <c r="H21" s="21"/>
      <c r="I21" s="5"/>
      <c r="J21" s="5"/>
    </row>
  </sheetData>
  <mergeCells count="8">
    <mergeCell ref="D10:D13"/>
    <mergeCell ref="D15:D16"/>
    <mergeCell ref="F2:H2"/>
    <mergeCell ref="H4:H8"/>
    <mergeCell ref="H10:H13"/>
    <mergeCell ref="H15:H16"/>
    <mergeCell ref="B2:D2"/>
    <mergeCell ref="D4:D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M34"/>
  <sheetViews>
    <sheetView topLeftCell="H1" workbookViewId="0">
      <selection activeCell="L15" sqref="L15"/>
    </sheetView>
  </sheetViews>
  <sheetFormatPr defaultRowHeight="15" x14ac:dyDescent="0.25"/>
  <cols>
    <col min="2" max="2" width="40.85546875" customWidth="1"/>
    <col min="3" max="3" width="29.7109375" customWidth="1"/>
    <col min="8" max="8" width="21.42578125" customWidth="1"/>
    <col min="9" max="9" width="35.42578125" customWidth="1"/>
    <col min="10" max="10" width="12.28515625" customWidth="1"/>
    <col min="11" max="11" width="35.42578125" customWidth="1"/>
    <col min="12" max="12" width="20.85546875" customWidth="1"/>
    <col min="13" max="13" width="18.28515625" customWidth="1"/>
  </cols>
  <sheetData>
    <row r="1" spans="2:13" x14ac:dyDescent="0.25">
      <c r="I1" t="s">
        <v>94</v>
      </c>
      <c r="J1" t="s">
        <v>95</v>
      </c>
      <c r="K1" t="s">
        <v>96</v>
      </c>
      <c r="L1" t="s">
        <v>97</v>
      </c>
      <c r="M1" t="s">
        <v>98</v>
      </c>
    </row>
    <row r="2" spans="2:13" x14ac:dyDescent="0.25">
      <c r="B2" t="s">
        <v>73</v>
      </c>
      <c r="C2" t="s">
        <v>86</v>
      </c>
      <c r="H2" t="s">
        <v>93</v>
      </c>
      <c r="I2" s="30">
        <f>0.067</f>
        <v>6.7000000000000004E-2</v>
      </c>
      <c r="J2" s="31">
        <f>0.17</f>
        <v>0.17</v>
      </c>
      <c r="K2" s="32">
        <f>I2+J2^2/2</f>
        <v>8.1450000000000009E-2</v>
      </c>
      <c r="L2" s="33">
        <f>(1+K2)^0.25 -1</f>
        <v>1.9768543403310135E-2</v>
      </c>
      <c r="M2" s="33">
        <f>0.17/2</f>
        <v>8.5000000000000006E-2</v>
      </c>
    </row>
    <row r="3" spans="2:13" x14ac:dyDescent="0.25">
      <c r="B3" t="s">
        <v>87</v>
      </c>
      <c r="C3" t="s">
        <v>89</v>
      </c>
      <c r="H3" t="s">
        <v>70</v>
      </c>
      <c r="I3" s="30">
        <v>3.5999999999999997E-2</v>
      </c>
      <c r="J3" s="34">
        <v>4.1000000000000002E-2</v>
      </c>
      <c r="K3" s="32">
        <f>I3+J3^2/2</f>
        <v>3.6840499999999998E-2</v>
      </c>
      <c r="L3" s="35">
        <f>(1+K3)^0.25 -1</f>
        <v>9.0855524149775491E-3</v>
      </c>
      <c r="M3" s="33">
        <f>J3/2</f>
        <v>2.0500000000000001E-2</v>
      </c>
    </row>
    <row r="4" spans="2:13" x14ac:dyDescent="0.25">
      <c r="B4" t="s">
        <v>88</v>
      </c>
      <c r="C4" t="s">
        <v>90</v>
      </c>
    </row>
    <row r="7" spans="2:13" x14ac:dyDescent="0.25">
      <c r="B7" t="s">
        <v>81</v>
      </c>
      <c r="C7" t="s">
        <v>91</v>
      </c>
    </row>
    <row r="8" spans="2:13" x14ac:dyDescent="0.25">
      <c r="B8" t="s">
        <v>82</v>
      </c>
      <c r="C8" t="s">
        <v>92</v>
      </c>
    </row>
    <row r="10" spans="2:13" x14ac:dyDescent="0.25">
      <c r="B10" t="s">
        <v>83</v>
      </c>
    </row>
    <row r="11" spans="2:13" x14ac:dyDescent="0.25">
      <c r="B11" t="s">
        <v>84</v>
      </c>
    </row>
    <row r="13" spans="2:13" x14ac:dyDescent="0.25">
      <c r="B13" t="s">
        <v>85</v>
      </c>
    </row>
    <row r="34" spans="2:2" x14ac:dyDescent="0.25">
      <c r="B34">
        <f>0.164^2/2</f>
        <v>1.3448000000000002E-2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8"/>
  <sheetViews>
    <sheetView workbookViewId="0">
      <selection activeCell="I34" sqref="I34"/>
    </sheetView>
  </sheetViews>
  <sheetFormatPr defaultRowHeight="15" x14ac:dyDescent="0.25"/>
  <sheetData>
    <row r="2" spans="2:16" x14ac:dyDescent="0.25">
      <c r="B2" t="s">
        <v>55</v>
      </c>
      <c r="C2" t="s">
        <v>56</v>
      </c>
      <c r="D2" t="s">
        <v>57</v>
      </c>
      <c r="E2" t="s">
        <v>58</v>
      </c>
      <c r="F2" t="s">
        <v>59</v>
      </c>
      <c r="G2" t="s">
        <v>60</v>
      </c>
      <c r="H2" t="s">
        <v>61</v>
      </c>
      <c r="I2" t="s">
        <v>62</v>
      </c>
      <c r="J2" t="s">
        <v>63</v>
      </c>
      <c r="K2" t="s">
        <v>64</v>
      </c>
      <c r="L2" t="s">
        <v>65</v>
      </c>
      <c r="M2" t="s">
        <v>66</v>
      </c>
      <c r="N2" t="s">
        <v>67</v>
      </c>
      <c r="O2" t="s">
        <v>68</v>
      </c>
      <c r="P2" t="s">
        <v>69</v>
      </c>
    </row>
    <row r="3" spans="2:16" x14ac:dyDescent="0.25">
      <c r="B3" t="s">
        <v>70</v>
      </c>
      <c r="C3" t="s">
        <v>71</v>
      </c>
      <c r="D3">
        <v>1</v>
      </c>
      <c r="E3">
        <v>62</v>
      </c>
      <c r="F3">
        <v>6.2965870509858093E-2</v>
      </c>
      <c r="G3">
        <v>9.8820924995153395E-2</v>
      </c>
      <c r="H3">
        <v>5.8064836770397601E-2</v>
      </c>
      <c r="I3">
        <v>5.7186013768264099E-2</v>
      </c>
      <c r="J3">
        <v>8.7197703707278598E-2</v>
      </c>
      <c r="K3">
        <v>-0.13076106133601001</v>
      </c>
      <c r="L3">
        <v>0.34148166563174398</v>
      </c>
      <c r="M3">
        <v>0.47224272696775399</v>
      </c>
      <c r="N3">
        <v>0.58119781062202902</v>
      </c>
      <c r="O3">
        <v>0.221544658711429</v>
      </c>
      <c r="P3">
        <v>1.2550270024660699E-2</v>
      </c>
    </row>
    <row r="4" spans="2:16" x14ac:dyDescent="0.25">
      <c r="B4" t="s">
        <v>70</v>
      </c>
      <c r="C4" t="s">
        <v>72</v>
      </c>
      <c r="D4">
        <v>1</v>
      </c>
      <c r="E4">
        <v>1500</v>
      </c>
      <c r="F4">
        <v>3.5552886122222301E-2</v>
      </c>
      <c r="G4">
        <v>4.0148244712954403E-2</v>
      </c>
      <c r="H4">
        <v>3.4194814497647101E-2</v>
      </c>
      <c r="I4">
        <v>3.5246186175857501E-2</v>
      </c>
      <c r="J4">
        <v>3.9717574412858503E-2</v>
      </c>
      <c r="K4">
        <v>-0.123488094704773</v>
      </c>
      <c r="L4">
        <v>0.16451603571780299</v>
      </c>
      <c r="M4">
        <v>0.288004130422577</v>
      </c>
      <c r="N4">
        <v>4.7369488451365502E-2</v>
      </c>
      <c r="O4">
        <v>0.143257225626166</v>
      </c>
      <c r="P4">
        <v>1.03662322101821E-3</v>
      </c>
    </row>
    <row r="5" spans="2:16" x14ac:dyDescent="0.25">
      <c r="B5" t="s">
        <v>73</v>
      </c>
      <c r="C5" t="s">
        <v>71</v>
      </c>
      <c r="D5">
        <v>1</v>
      </c>
      <c r="E5">
        <v>62</v>
      </c>
      <c r="F5">
        <v>2.98063847473586E-2</v>
      </c>
      <c r="G5">
        <v>2.5442282101289099E-2</v>
      </c>
      <c r="H5">
        <v>3.04219805491023E-2</v>
      </c>
      <c r="I5">
        <v>3.0665197609721501E-2</v>
      </c>
      <c r="J5">
        <v>1.9737504970083902E-2</v>
      </c>
      <c r="K5">
        <v>-4.1467161477593502E-2</v>
      </c>
      <c r="L5">
        <v>8.8435952674173299E-2</v>
      </c>
      <c r="M5">
        <v>0.129903114151766</v>
      </c>
      <c r="N5">
        <v>-0.32058521689709202</v>
      </c>
      <c r="O5">
        <v>0.27805982513156502</v>
      </c>
      <c r="P5">
        <v>3.23117305803839E-3</v>
      </c>
    </row>
    <row r="6" spans="2:16" x14ac:dyDescent="0.25">
      <c r="B6" t="s">
        <v>73</v>
      </c>
      <c r="C6" t="s">
        <v>72</v>
      </c>
      <c r="D6">
        <v>1</v>
      </c>
      <c r="E6">
        <v>1500</v>
      </c>
      <c r="F6">
        <v>3.09034449294909E-2</v>
      </c>
      <c r="G6">
        <v>2.1362621177804301E-2</v>
      </c>
      <c r="H6">
        <v>3.3012378959294202E-2</v>
      </c>
      <c r="I6">
        <v>3.2355747246079897E-2</v>
      </c>
      <c r="J6">
        <v>1.8432211074052698E-2</v>
      </c>
      <c r="K6">
        <v>-5.1403517682694098E-2</v>
      </c>
      <c r="L6">
        <v>8.4344658680667497E-2</v>
      </c>
      <c r="M6">
        <v>0.13574817636336101</v>
      </c>
      <c r="N6">
        <v>-0.68642058074856505</v>
      </c>
      <c r="O6">
        <v>0.76248592777908497</v>
      </c>
      <c r="P6" s="23">
        <v>5.5158050701982703E-4</v>
      </c>
    </row>
    <row r="7" spans="2:16" x14ac:dyDescent="0.25">
      <c r="B7" t="s">
        <v>74</v>
      </c>
      <c r="C7" t="s">
        <v>71</v>
      </c>
      <c r="D7">
        <v>1</v>
      </c>
      <c r="E7">
        <v>62</v>
      </c>
      <c r="F7">
        <v>0.103610955379368</v>
      </c>
      <c r="G7">
        <v>0.15671132168063601</v>
      </c>
      <c r="H7">
        <v>0.12681852649535</v>
      </c>
      <c r="I7">
        <v>0.110780128453138</v>
      </c>
      <c r="J7">
        <v>0.14967329512983399</v>
      </c>
      <c r="K7">
        <v>-0.304004515060952</v>
      </c>
      <c r="L7">
        <v>0.47735564947318498</v>
      </c>
      <c r="M7">
        <v>0.78136016453413804</v>
      </c>
      <c r="N7">
        <v>-0.38427129777646002</v>
      </c>
      <c r="O7">
        <v>2.5557936764393201E-2</v>
      </c>
      <c r="P7">
        <v>1.9902357755808401E-2</v>
      </c>
    </row>
    <row r="8" spans="2:16" x14ac:dyDescent="0.25">
      <c r="B8" t="s">
        <v>74</v>
      </c>
      <c r="C8" t="s">
        <v>72</v>
      </c>
      <c r="D8">
        <v>1</v>
      </c>
      <c r="E8">
        <v>1500</v>
      </c>
      <c r="F8">
        <v>0.107097152997913</v>
      </c>
      <c r="G8">
        <v>0.16876749833910001</v>
      </c>
      <c r="H8">
        <v>0.10694264976382201</v>
      </c>
      <c r="I8">
        <v>0.10890629785990499</v>
      </c>
      <c r="J8">
        <v>0.16081901091225301</v>
      </c>
      <c r="K8">
        <v>-0.51257958073309695</v>
      </c>
      <c r="L8">
        <v>0.76889643336060598</v>
      </c>
      <c r="M8">
        <v>1.2814760140937</v>
      </c>
      <c r="N8">
        <v>-0.120652222022161</v>
      </c>
      <c r="O8">
        <v>0.49580980674382502</v>
      </c>
      <c r="P8">
        <v>4.3575580696561603E-3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GDP</vt:lpstr>
      <vt:lpstr>Stock</vt:lpstr>
      <vt:lpstr>SimSummary_historical</vt:lpstr>
      <vt:lpstr>SimulationParms_forward</vt:lpstr>
      <vt:lpstr>SimulationParms_historical</vt:lpstr>
      <vt:lpstr>SimulationParms_historical_old</vt:lpstr>
      <vt:lpstr>Reference assumption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2018-06-26T16:08:40Z</dcterms:modified>
</cp:coreProperties>
</file>