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3C8F83D-E954-4EDB-8F83-8B24B136287B}" xr6:coauthVersionLast="33" xr6:coauthVersionMax="33" xr10:uidLastSave="{00000000-0000-0000-0000-000000000000}"/>
  <bookViews>
    <workbookView xWindow="0" yWindow="0" windowWidth="22260" windowHeight="12645" firstSheet="7" activeTab="14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s_elast" sheetId="24" r:id="rId9"/>
    <sheet name="SimInputs_shareTax" sheetId="8" r:id="rId10"/>
    <sheet name="ERC_tax_high (2)" sheetId="25" r:id="rId11"/>
    <sheet name="ERC_tax_hike (2)" sheetId="26" r:id="rId12"/>
    <sheet name="ERC_tax_high" sheetId="21" r:id="rId13"/>
    <sheet name="ERC_tax_hike" sheetId="22" r:id="rId14"/>
    <sheet name="penFinance" sheetId="23" r:id="rId15"/>
    <sheet name="PIT_stock_real (2)" sheetId="14" r:id="rId16"/>
    <sheet name="PIT_stock_nom" sheetId="1" r:id="rId17"/>
    <sheet name="PIT_stock_nom (2)" sheetId="5" r:id="rId18"/>
    <sheet name="Sales_old" sheetId="2" r:id="rId19"/>
    <sheet name="Probs" sheetId="16" r:id="rId20"/>
    <sheet name="Sales_real_cycle_old" sheetId="20" r:id="rId2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4" i="8"/>
  <c r="H8" i="23" l="1"/>
  <c r="G8" i="23"/>
  <c r="H5" i="23"/>
  <c r="G5" i="23"/>
  <c r="G7" i="23"/>
  <c r="H7" i="23"/>
  <c r="H4" i="23"/>
  <c r="G4" i="23"/>
  <c r="E9" i="22"/>
  <c r="F9" i="22"/>
  <c r="G9" i="22"/>
  <c r="D9" i="22"/>
  <c r="E8" i="22"/>
  <c r="F8" i="22"/>
  <c r="G8" i="22"/>
  <c r="D8" i="22"/>
  <c r="E6" i="22"/>
  <c r="F6" i="22"/>
  <c r="G6" i="22"/>
  <c r="D6" i="22"/>
  <c r="E5" i="22"/>
  <c r="F5" i="22"/>
  <c r="G5" i="22"/>
  <c r="D5" i="22"/>
  <c r="F21" i="21"/>
  <c r="G21" i="21"/>
  <c r="H21" i="21"/>
  <c r="F22" i="21"/>
  <c r="G22" i="21"/>
  <c r="H22" i="21"/>
  <c r="E22" i="21"/>
  <c r="E21" i="21"/>
  <c r="F18" i="21"/>
  <c r="G18" i="21"/>
  <c r="H18" i="21"/>
  <c r="F19" i="21"/>
  <c r="G19" i="21"/>
  <c r="H19" i="21"/>
  <c r="E19" i="21"/>
  <c r="E18" i="21"/>
  <c r="E9" i="21"/>
  <c r="F9" i="21"/>
  <c r="G9" i="21"/>
  <c r="H9" i="21"/>
  <c r="F8" i="21"/>
  <c r="G8" i="21"/>
  <c r="H8" i="21"/>
  <c r="E8" i="21"/>
  <c r="E6" i="21"/>
  <c r="F6" i="21"/>
  <c r="G6" i="21"/>
  <c r="H6" i="21"/>
  <c r="F5" i="21"/>
  <c r="G5" i="21"/>
  <c r="H5" i="21"/>
  <c r="E5" i="21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<sst xmlns="http://schemas.openxmlformats.org/spreadsheetml/2006/main" count="535" uniqueCount="171">
  <si>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</si>
  <si>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</si>
  <si>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</si>
  <si>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</si>
  <si>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</si>
  <si>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</si>
  <si>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</si>
  <si>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</si>
  <si>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</si>
  <si>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</si>
  <si>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</si>
  <si>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</si>
  <si>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</si>
  <si>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</si>
  <si>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</si>
  <si>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</si>
  <si>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</si>
  <si>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</si>
  <si>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</si>
  <si>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</si>
  <si>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</si>
  <si>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</si>
  <si>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</si>
  <si>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</si>
  <si>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</si>
  <si>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</si>
  <si>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</si>
  <si>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</si>
  <si>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</si>
  <si>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</si>
  <si>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</si>
  <si>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</si>
  <si>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</si>
  <si>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</si>
  <si>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</si>
  <si>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</si>
  <si>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</si>
  <si>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</si>
  <si>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</si>
  <si>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</si>
  <si>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</si>
  <si>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</si>
  <si>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</si>
  <si>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</si>
  <si>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</si>
  <si>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</si>
  <si>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</si>
  <si>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</si>
  <si>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</si>
  <si>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</si>
  <si>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</si>
  <si>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</si>
  <si>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</si>
  <si>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</si>
  <si>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</si>
  <si>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</si>
  <si>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</si>
  <si>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</si>
  <si>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</si>
  <si>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</si>
  <si>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</si>
  <si>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</si>
  <si>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</si>
  <si>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</si>
  <si>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</si>
  <si>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</si>
  <si>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Sales tax 
dominant state</t>
  </si>
  <si>
    <t>Personal income tax dominant state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</si>
  <si>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</si>
  <si>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</si>
  <si>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</si>
  <si>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</si>
  <si>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</si>
  <si>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</si>
  <si>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</si>
  <si>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</si>
  <si>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</si>
  <si>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</si>
  <si>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</si>
  <si>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</si>
  <si>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</si>
  <si>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</si>
  <si>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</si>
  <si>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</si>
  <si>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</si>
  <si>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</si>
  <si>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</si>
  <si>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</si>
  <si>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</si>
  <si>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</si>
  <si>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</si>
  <si>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</si>
  <si>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</si>
  <si>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</si>
  <si>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</si>
  <si>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</si>
  <si>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</si>
  <si>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</si>
  <si>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</si>
  <si>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</si>
  <si>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</si>
  <si>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</si>
  <si>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</si>
  <si>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</si>
  <si>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</si>
  <si>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</si>
  <si>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</si>
  <si>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</si>
  <si>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</si>
  <si>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</si>
  <si>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</si>
  <si>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</si>
  <si>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</si>
  <si>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</si>
  <si>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</si>
  <si>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</si>
  <si>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</si>
  <si>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</si>
  <si>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</si>
  <si>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</si>
  <si>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</si>
  <si>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</si>
  <si>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</si>
  <si>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</si>
  <si>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</si>
  <si>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</si>
  <si>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</si>
  <si>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</si>
  <si>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</si>
  <si>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</si>
  <si>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</si>
  <si>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</si>
  <si>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Income tax dominant state</t>
  </si>
  <si>
    <t>Sales tax dominant state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</si>
  <si>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</si>
  <si>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</si>
  <si>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</si>
  <si>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</si>
  <si>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</si>
  <si>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</si>
  <si>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</si>
  <si>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Probability of employer contribution rising more than 3 percent of total tax revenue 
in a 2-year period at any time during the 30-year simulation period</t>
  </si>
  <si>
    <t>Returns from simulation</t>
  </si>
  <si>
    <t>Retursn from simulation</t>
  </si>
  <si>
    <t>Returns from normal distribution</t>
  </si>
  <si>
    <t>Probability of low funded ratio*</t>
  </si>
  <si>
    <t>Probability of sharp increase in contribution rate**</t>
  </si>
  <si>
    <t>Probability of employer contribution as a percentage of total tax revenue 
above 12 percent at any time during the 30-year simulation period</t>
  </si>
  <si>
    <t>Probability of employer contribution as a percentage of total tax revenue 
being more than 5 percentage points above the year-1 level at any time  during the 30-year simulation period</t>
  </si>
  <si>
    <t>Employer contribution as a percentage of total tax revenue in year 1</t>
  </si>
  <si>
    <t>Discount rate
 7.5%</t>
  </si>
  <si>
    <t>Discount rate 
6%</t>
  </si>
  <si>
    <t>Baseline: 
constant growth of tax revenue</t>
  </si>
  <si>
    <t>Assumptions about trend and cyclical growth rates of tax revenues for simulation analysis</t>
  </si>
  <si>
    <t>Growth rates in inflation-adjusted tax revenue</t>
  </si>
  <si>
    <t xml:space="preserve"> Individual income tax </t>
  </si>
  <si>
    <t xml:space="preserve"> General sales tax</t>
  </si>
  <si>
    <t>Selective sales tax</t>
  </si>
  <si>
    <t>Total</t>
  </si>
  <si>
    <t>Personal income tax revenue</t>
  </si>
  <si>
    <t>General sales tax revenue</t>
  </si>
  <si>
    <t>Selective sales tax revenue</t>
  </si>
  <si>
    <r>
      <t xml:space="preserve">Tax revenue structure of stylized state governments
</t>
    </r>
    <r>
      <rPr>
        <sz val="10"/>
        <color theme="1"/>
        <rFont val="Calibri"/>
        <family val="2"/>
        <scheme val="minor"/>
      </rPr>
      <t>Each tax as a percentage of total tax revenue</t>
    </r>
  </si>
  <si>
    <t>Starting Point:
Employer contribution as a percentage of total tax revenue in year 1</t>
  </si>
  <si>
    <t>Risk of high employer contribution relative to tax revenue for stylized governments 
under alternative funding policies</t>
  </si>
  <si>
    <t>Risk of sharp increase in employer contribution relative to tax revenue for stylized governments 
under alternative funding policies</t>
  </si>
  <si>
    <t>Probability of employer contribution rising more than 
3 percent of total tax revenue in any 2-year period 
during the 30-year simulation period</t>
  </si>
  <si>
    <t>Median Employer contribution as a % of payroll in year 1</t>
  </si>
  <si>
    <t>Median Present value 
at year 1 of total employer contribution 
for year 1-15***</t>
  </si>
  <si>
    <t>Median Present value 
at year 1 of total employer contribution 
for year 16-30***</t>
  </si>
  <si>
    <t xml:space="preserve">Notes:
* Probability of low funded ratio:  the probability of funded ratio falling below 40% in any year during the 30 year simulation period.
** Probability of sharp increase in contribution rate:  the probability of employer contribution rising more than 10% of payroll in a 5-year period at any time during the 30-year simulation period.
***  The present value at year 1 of total employer contribution in year 1-15 under the policy scenario "fast repayment of UAAL and 7.5% discount rate" is standardized to 1. All other values are standardized accordingly.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</si>
</sst>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0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/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0" fillId="2" borderId="0" xfId="2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Border="1"/>
    <xf numFmtId="0" fontId="1" fillId="0" borderId="10" xfId="0" applyFont="1" applyBorder="1" applyAlignment="1">
      <alignment vertical="center"/>
    </xf>
    <xf numFmtId="0" fontId="1" fillId="0" borderId="6" xfId="0" applyFont="1" applyBorder="1"/>
    <xf numFmtId="0" fontId="1" fillId="0" borderId="2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165" fontId="0" fillId="2" borderId="0" xfId="0" applyNumberFormat="1" applyFont="1" applyFill="1" applyBorder="1" applyAlignment="1">
      <alignment horizontal="center" vertical="center" wrapText="1"/>
    </xf>
    <xf numFmtId="165" fontId="0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166" fontId="0" fillId="2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7"/>
      <c r="C2" s="97"/>
      <c r="D2" s="97"/>
      <c r="E2" s="97"/>
      <c r="F2" s="97"/>
      <c r="G2" s="7"/>
    </row>
    <row r="3" spans="1:7" ht="18" customHeight="1" x14ac:dyDescent="0.25">
      <c r="A3" s="7"/>
      <c r="B3" s="7"/>
      <c r="C3" s="162" t="s">
        <v>75</v>
      </c>
      <c r="D3" s="162"/>
      <c r="E3" s="162"/>
      <c r="F3" s="162"/>
      <c r="G3" s="7"/>
    </row>
    <row r="4" spans="1:7" ht="18" customHeight="1" x14ac:dyDescent="0.25">
      <c r="A4" s="7"/>
      <c r="B4" s="97"/>
      <c r="C4" s="102">
        <v>-0.4</v>
      </c>
      <c r="D4" s="102">
        <v>-0.3</v>
      </c>
      <c r="E4" s="102">
        <v>-0.2</v>
      </c>
      <c r="F4" s="102">
        <v>-0.1</v>
      </c>
      <c r="G4" s="7"/>
    </row>
    <row r="5" spans="1:7" ht="24" customHeight="1" x14ac:dyDescent="0.25">
      <c r="A5" s="7"/>
      <c r="B5" s="103" t="s">
        <v>71</v>
      </c>
      <c r="C5" s="98">
        <v>1.5E-3</v>
      </c>
      <c r="D5" s="98">
        <v>9.3333333333333341E-3</v>
      </c>
      <c r="E5" s="98">
        <v>3.6183333333333331E-2</v>
      </c>
      <c r="F5" s="98">
        <v>0.1125</v>
      </c>
      <c r="G5" s="7"/>
    </row>
    <row r="6" spans="1:7" ht="24" customHeight="1" x14ac:dyDescent="0.25">
      <c r="A6" s="7"/>
      <c r="B6" s="104" t="s">
        <v>72</v>
      </c>
      <c r="C6" s="100">
        <v>3.2000000000000002E-3</v>
      </c>
      <c r="D6" s="100">
        <v>1.2283333333333334E-2</v>
      </c>
      <c r="E6" s="100">
        <v>3.6900000000000002E-2</v>
      </c>
      <c r="F6" s="100">
        <v>0.10453333333333334</v>
      </c>
      <c r="G6" s="7"/>
    </row>
    <row r="7" spans="1:7" ht="24" customHeight="1" x14ac:dyDescent="0.25">
      <c r="A7" s="7"/>
      <c r="B7" s="103" t="s">
        <v>69</v>
      </c>
      <c r="C7" s="98"/>
      <c r="D7" s="98"/>
      <c r="E7" s="98"/>
      <c r="F7" s="98"/>
      <c r="G7" s="7"/>
    </row>
    <row r="8" spans="1:7" ht="24" customHeight="1" x14ac:dyDescent="0.25">
      <c r="A8" s="7"/>
      <c r="B8" s="32" t="s">
        <v>70</v>
      </c>
      <c r="C8" s="99"/>
      <c r="D8" s="99"/>
      <c r="E8" s="99"/>
      <c r="F8" s="99"/>
      <c r="G8" s="7"/>
    </row>
    <row r="9" spans="1:7" ht="24" customHeight="1" x14ac:dyDescent="0.25">
      <c r="A9" s="7"/>
      <c r="B9" s="103"/>
      <c r="C9" s="163" t="s">
        <v>75</v>
      </c>
      <c r="D9" s="163"/>
      <c r="E9" s="163"/>
      <c r="F9" s="163"/>
      <c r="G9" s="7"/>
    </row>
    <row r="10" spans="1:7" ht="24" customHeight="1" x14ac:dyDescent="0.25">
      <c r="A10" s="7"/>
      <c r="B10" s="32"/>
      <c r="C10" s="102">
        <v>-0.4</v>
      </c>
      <c r="D10" s="102">
        <v>-0.3</v>
      </c>
      <c r="E10" s="102">
        <v>-0.2</v>
      </c>
      <c r="F10" s="102">
        <v>-0.1</v>
      </c>
      <c r="G10" s="7"/>
    </row>
    <row r="11" spans="1:7" ht="24" customHeight="1" x14ac:dyDescent="0.25">
      <c r="A11" s="7"/>
      <c r="B11" s="30" t="s">
        <v>71</v>
      </c>
      <c r="C11" s="101">
        <v>6.6666666666666664E-4</v>
      </c>
      <c r="D11" s="101">
        <v>4.6333333333333331E-3</v>
      </c>
      <c r="E11" s="101">
        <v>2.6599999999999999E-2</v>
      </c>
      <c r="F11" s="101">
        <v>9.8016666666666669E-2</v>
      </c>
      <c r="G11" s="7"/>
    </row>
    <row r="12" spans="1:7" ht="24" customHeight="1" x14ac:dyDescent="0.25">
      <c r="A12" s="7"/>
      <c r="B12" s="30" t="s">
        <v>73</v>
      </c>
      <c r="C12" s="101">
        <v>0</v>
      </c>
      <c r="D12" s="101">
        <v>1.5866666666666668E-2</v>
      </c>
      <c r="E12" s="101">
        <v>3.1966666666666664E-2</v>
      </c>
      <c r="F12" s="101">
        <v>0.13046666666666668</v>
      </c>
      <c r="G12" s="7"/>
    </row>
    <row r="13" spans="1:7" ht="24" customHeight="1" x14ac:dyDescent="0.25">
      <c r="A13" s="7"/>
      <c r="B13" s="30" t="s">
        <v>69</v>
      </c>
      <c r="C13" s="101"/>
      <c r="D13" s="101"/>
      <c r="E13" s="101"/>
      <c r="F13" s="101"/>
      <c r="G13" s="7"/>
    </row>
    <row r="14" spans="1:7" ht="24" customHeight="1" x14ac:dyDescent="0.25">
      <c r="A14" s="7"/>
      <c r="B14" s="32" t="s">
        <v>74</v>
      </c>
      <c r="C14" s="99"/>
      <c r="D14" s="99"/>
      <c r="E14" s="99"/>
      <c r="F14" s="99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I10"/>
  <sheetViews>
    <sheetView zoomScale="175" zoomScaleNormal="175" workbookViewId="0">
      <selection activeCell="F15" sqref="F15"/>
    </sheetView>
  </sheetViews>
  <sheetFormatPr defaultRowHeight="15" x14ac:dyDescent="0.25"/>
  <cols>
    <col min="2" max="2" width="21.7109375" customWidth="1"/>
    <col min="3" max="7" width="13.42578125" customWidth="1"/>
  </cols>
  <sheetData>
    <row r="1" spans="1:9" x14ac:dyDescent="0.25">
      <c r="A1" s="27"/>
      <c r="B1" s="27"/>
      <c r="C1" s="27"/>
      <c r="D1" s="27"/>
      <c r="E1" s="27"/>
      <c r="F1" s="27"/>
      <c r="G1" s="27"/>
      <c r="H1" s="27"/>
      <c r="I1" s="27"/>
    </row>
    <row r="2" spans="1:9" ht="38.25" customHeight="1" x14ac:dyDescent="0.25">
      <c r="A2" s="27"/>
      <c r="B2" s="192" t="s">
        <v>162</v>
      </c>
      <c r="C2" s="163"/>
      <c r="D2" s="163"/>
      <c r="E2" s="163"/>
      <c r="F2" s="163"/>
      <c r="G2" s="163"/>
      <c r="H2" s="27"/>
      <c r="I2" s="27"/>
    </row>
    <row r="3" spans="1:9" ht="48" customHeight="1" x14ac:dyDescent="0.25">
      <c r="A3" s="27"/>
      <c r="B3" s="56"/>
      <c r="C3" s="56" t="s">
        <v>159</v>
      </c>
      <c r="D3" s="56" t="s">
        <v>160</v>
      </c>
      <c r="E3" s="56" t="s">
        <v>161</v>
      </c>
      <c r="F3" s="56" t="s">
        <v>61</v>
      </c>
      <c r="G3" s="149" t="s">
        <v>158</v>
      </c>
      <c r="H3" s="27"/>
      <c r="I3" s="27"/>
    </row>
    <row r="4" spans="1:9" ht="30" x14ac:dyDescent="0.25">
      <c r="A4" s="27"/>
      <c r="B4" s="17" t="s">
        <v>67</v>
      </c>
      <c r="C4" s="94">
        <v>0.55000000000000004</v>
      </c>
      <c r="D4" s="94">
        <v>0.2</v>
      </c>
      <c r="E4" s="94">
        <v>0.1</v>
      </c>
      <c r="F4" s="94">
        <v>0.15</v>
      </c>
      <c r="G4" s="94">
        <f>SUM(C4:F4)</f>
        <v>1</v>
      </c>
      <c r="H4" s="27"/>
      <c r="I4" s="27"/>
    </row>
    <row r="5" spans="1:9" ht="42" customHeight="1" x14ac:dyDescent="0.25">
      <c r="A5" s="27"/>
      <c r="B5" s="44" t="s">
        <v>66</v>
      </c>
      <c r="C5" s="95">
        <v>0</v>
      </c>
      <c r="D5" s="95">
        <v>0.6</v>
      </c>
      <c r="E5" s="95">
        <v>0.25</v>
      </c>
      <c r="F5" s="95">
        <v>0.15</v>
      </c>
      <c r="G5" s="95">
        <f>SUM(C5:F5)</f>
        <v>1</v>
      </c>
      <c r="H5" s="27"/>
      <c r="I5" s="27"/>
    </row>
    <row r="6" spans="1:9" x14ac:dyDescent="0.25">
      <c r="A6" s="27"/>
      <c r="B6" s="27"/>
      <c r="C6" s="27"/>
      <c r="D6" s="27"/>
      <c r="E6" s="27"/>
      <c r="F6" s="27"/>
      <c r="G6" s="27"/>
      <c r="H6" s="27"/>
      <c r="I6" s="27"/>
    </row>
    <row r="7" spans="1:9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9" x14ac:dyDescent="0.25">
      <c r="A8" s="27"/>
      <c r="B8" s="27"/>
      <c r="C8" s="27"/>
      <c r="D8" s="27"/>
      <c r="E8" s="27"/>
      <c r="F8" s="27"/>
      <c r="G8" s="27"/>
      <c r="H8" s="27"/>
      <c r="I8" s="27"/>
    </row>
    <row r="9" spans="1:9" x14ac:dyDescent="0.25">
      <c r="A9" s="27"/>
      <c r="B9" s="27"/>
      <c r="C9" s="27"/>
      <c r="D9" s="27"/>
      <c r="E9" s="27"/>
      <c r="F9" s="27"/>
      <c r="G9" s="27"/>
      <c r="H9" s="27"/>
      <c r="I9" s="27"/>
    </row>
    <row r="10" spans="1:9" x14ac:dyDescent="0.25">
      <c r="A10" s="93"/>
      <c r="B10" s="93"/>
      <c r="C10" s="93"/>
      <c r="D10" s="93"/>
      <c r="E10" s="93"/>
      <c r="F10" s="93"/>
      <c r="G10" s="93"/>
      <c r="H10" s="93"/>
      <c r="I10" s="93"/>
    </row>
  </sheetData>
  <mergeCells count="1">
    <mergeCell ref="B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DEDF-B83D-46AD-B5BF-06E15F6E8C99}">
  <dimension ref="A1:M11"/>
  <sheetViews>
    <sheetView zoomScale="145" zoomScaleNormal="145" workbookViewId="0">
      <selection activeCell="D18" sqref="D18"/>
    </sheetView>
  </sheetViews>
  <sheetFormatPr defaultRowHeight="15" x14ac:dyDescent="0.25"/>
  <cols>
    <col min="1" max="1" width="9.140625" style="7"/>
    <col min="2" max="2" width="15.42578125" customWidth="1"/>
    <col min="3" max="3" width="22.28515625" customWidth="1"/>
    <col min="4" max="4" width="22" customWidth="1"/>
    <col min="5" max="7" width="21.140625" customWidth="1"/>
    <col min="8" max="8" width="9.140625" style="7"/>
  </cols>
  <sheetData>
    <row r="1" spans="2:13" s="7" customFormat="1" x14ac:dyDescent="0.25"/>
    <row r="2" spans="2:13" ht="42" customHeight="1" x14ac:dyDescent="0.25">
      <c r="B2" s="219" t="s">
        <v>164</v>
      </c>
      <c r="C2" s="220"/>
      <c r="D2" s="220"/>
      <c r="E2" s="220"/>
      <c r="F2" s="220"/>
      <c r="G2" s="220"/>
      <c r="I2" s="7"/>
      <c r="J2" s="7"/>
    </row>
    <row r="3" spans="2:13" ht="43.5" customHeight="1" x14ac:dyDescent="0.25">
      <c r="B3" s="130"/>
      <c r="C3" s="131"/>
      <c r="D3" s="195" t="s">
        <v>163</v>
      </c>
      <c r="E3" s="218" t="s">
        <v>148</v>
      </c>
      <c r="F3" s="218"/>
      <c r="G3" s="221"/>
    </row>
    <row r="4" spans="2:13" ht="45" customHeight="1" x14ac:dyDescent="0.25">
      <c r="B4" s="157"/>
      <c r="C4" s="155"/>
      <c r="D4" s="200"/>
      <c r="E4" s="152" t="s">
        <v>132</v>
      </c>
      <c r="F4" s="152" t="s">
        <v>133</v>
      </c>
      <c r="G4" s="161" t="s">
        <v>152</v>
      </c>
    </row>
    <row r="5" spans="2:13" ht="19.5" customHeight="1" x14ac:dyDescent="0.25">
      <c r="B5" s="197" t="s">
        <v>138</v>
      </c>
      <c r="C5" s="223" t="s">
        <v>150</v>
      </c>
      <c r="D5" s="153">
        <v>7.2400000000000006E-2</v>
      </c>
      <c r="E5" s="135">
        <v>0.33</v>
      </c>
      <c r="F5" s="135">
        <v>0.28649999999999998</v>
      </c>
      <c r="G5" s="136">
        <v>0.2505</v>
      </c>
      <c r="J5">
        <v>0.33</v>
      </c>
      <c r="K5">
        <v>0.28649999999999998</v>
      </c>
      <c r="L5">
        <v>0.2505</v>
      </c>
      <c r="M5">
        <v>0.24199999999999999</v>
      </c>
    </row>
    <row r="6" spans="2:13" ht="19.5" customHeight="1" x14ac:dyDescent="0.25">
      <c r="B6" s="197"/>
      <c r="C6" s="223" t="s">
        <v>151</v>
      </c>
      <c r="D6" s="153">
        <v>0.12720000000000001</v>
      </c>
      <c r="E6" s="135">
        <v>0.16800000000000001</v>
      </c>
      <c r="F6" s="135">
        <v>9.7500000000000003E-2</v>
      </c>
      <c r="G6" s="136">
        <v>4.7500000000000001E-2</v>
      </c>
      <c r="J6">
        <v>0.06</v>
      </c>
      <c r="K6">
        <v>1.0500000000000001E-2</v>
      </c>
      <c r="L6">
        <v>0</v>
      </c>
      <c r="M6">
        <v>0</v>
      </c>
    </row>
    <row r="7" spans="2:13" ht="9" customHeight="1" x14ac:dyDescent="0.25">
      <c r="B7" s="159"/>
      <c r="C7" s="158"/>
      <c r="D7" s="155"/>
      <c r="E7" s="135"/>
      <c r="F7" s="135"/>
      <c r="G7" s="136"/>
      <c r="J7">
        <v>0.16800000000000001</v>
      </c>
      <c r="K7">
        <v>9.7500000000000003E-2</v>
      </c>
      <c r="L7">
        <v>4.7500000000000001E-2</v>
      </c>
      <c r="M7">
        <v>3.5000000000000003E-2</v>
      </c>
    </row>
    <row r="8" spans="2:13" ht="19.5" customHeight="1" x14ac:dyDescent="0.25">
      <c r="B8" s="197" t="s">
        <v>139</v>
      </c>
      <c r="C8" s="223" t="s">
        <v>150</v>
      </c>
      <c r="D8" s="153">
        <v>0.05</v>
      </c>
      <c r="E8" s="135">
        <v>0.1585</v>
      </c>
      <c r="F8" s="135">
        <v>7.8E-2</v>
      </c>
      <c r="G8" s="136">
        <v>9.4999999999999998E-3</v>
      </c>
      <c r="J8">
        <v>0.1585</v>
      </c>
      <c r="K8">
        <v>7.8E-2</v>
      </c>
      <c r="L8">
        <v>9.4999999999999998E-3</v>
      </c>
      <c r="M8">
        <v>2E-3</v>
      </c>
    </row>
    <row r="9" spans="2:13" ht="19.5" customHeight="1" x14ac:dyDescent="0.25">
      <c r="B9" s="222"/>
      <c r="C9" s="224" t="s">
        <v>151</v>
      </c>
      <c r="D9" s="156">
        <v>8.48E-2</v>
      </c>
      <c r="E9" s="139">
        <v>0.06</v>
      </c>
      <c r="F9" s="139">
        <v>1.0500000000000001E-2</v>
      </c>
      <c r="G9" s="140">
        <v>0</v>
      </c>
    </row>
    <row r="10" spans="2:13" ht="66" customHeight="1" x14ac:dyDescent="0.25">
      <c r="B10" s="194" t="s">
        <v>140</v>
      </c>
      <c r="C10" s="194"/>
      <c r="D10" s="194"/>
      <c r="E10" s="194"/>
      <c r="F10" s="194"/>
      <c r="G10" s="194"/>
    </row>
    <row r="11" spans="2:13" x14ac:dyDescent="0.25">
      <c r="B11" s="7"/>
      <c r="C11" s="7"/>
      <c r="D11" s="7"/>
      <c r="E11" s="83"/>
      <c r="F11" s="83"/>
      <c r="G11" s="83"/>
    </row>
  </sheetData>
  <mergeCells count="6">
    <mergeCell ref="E3:G3"/>
    <mergeCell ref="B2:G2"/>
    <mergeCell ref="D3:D4"/>
    <mergeCell ref="B5:B6"/>
    <mergeCell ref="B8:B9"/>
    <mergeCell ref="B10:G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6611-5E48-4B16-A92D-F0B35D980A64}">
  <dimension ref="A2:L19"/>
  <sheetViews>
    <sheetView zoomScale="130" zoomScaleNormal="130" workbookViewId="0">
      <selection activeCell="C5" sqref="C5:C6"/>
    </sheetView>
  </sheetViews>
  <sheetFormatPr defaultRowHeight="15" x14ac:dyDescent="0.25"/>
  <cols>
    <col min="2" max="2" width="19.7109375" customWidth="1"/>
    <col min="3" max="3" width="24.28515625" customWidth="1"/>
    <col min="4" max="6" width="21.140625" customWidth="1"/>
  </cols>
  <sheetData>
    <row r="2" spans="1:12" ht="37.5" customHeight="1" x14ac:dyDescent="0.25">
      <c r="A2" s="7"/>
      <c r="B2" s="201" t="s">
        <v>165</v>
      </c>
      <c r="C2" s="201"/>
      <c r="D2" s="201"/>
      <c r="E2" s="201"/>
      <c r="F2" s="201"/>
      <c r="G2" s="225"/>
      <c r="H2" s="7"/>
      <c r="I2" s="7"/>
    </row>
    <row r="3" spans="1:12" ht="51" customHeight="1" x14ac:dyDescent="0.25">
      <c r="A3" s="7"/>
      <c r="B3" s="130"/>
      <c r="C3" s="131"/>
      <c r="D3" s="195" t="s">
        <v>166</v>
      </c>
      <c r="E3" s="195"/>
      <c r="F3" s="196"/>
      <c r="G3" s="7"/>
    </row>
    <row r="4" spans="1:12" ht="45" customHeight="1" x14ac:dyDescent="0.25">
      <c r="A4" s="7"/>
      <c r="B4" s="132"/>
      <c r="C4" s="93"/>
      <c r="D4" s="151" t="s">
        <v>132</v>
      </c>
      <c r="E4" s="151" t="s">
        <v>133</v>
      </c>
      <c r="F4" s="134" t="s">
        <v>152</v>
      </c>
      <c r="G4" s="7"/>
    </row>
    <row r="5" spans="1:12" ht="19.5" customHeight="1" x14ac:dyDescent="0.25">
      <c r="A5" s="7"/>
      <c r="B5" s="197" t="s">
        <v>138</v>
      </c>
      <c r="C5" s="223" t="s">
        <v>150</v>
      </c>
      <c r="D5" s="135">
        <v>0.4995</v>
      </c>
      <c r="E5" s="135">
        <v>0.42149999999999999</v>
      </c>
      <c r="F5" s="136">
        <v>0.36849999999999999</v>
      </c>
      <c r="G5" s="7"/>
      <c r="I5">
        <v>0.4995</v>
      </c>
      <c r="J5">
        <v>0.42149999999999999</v>
      </c>
      <c r="K5">
        <v>0.36849999999999999</v>
      </c>
      <c r="L5">
        <v>0.33400000000000002</v>
      </c>
    </row>
    <row r="6" spans="1:12" ht="19.5" customHeight="1" x14ac:dyDescent="0.25">
      <c r="A6" s="7"/>
      <c r="B6" s="197"/>
      <c r="C6" s="223" t="s">
        <v>151</v>
      </c>
      <c r="D6" s="135">
        <v>0.47899999999999998</v>
      </c>
      <c r="E6" s="135">
        <v>0.4</v>
      </c>
      <c r="F6" s="136">
        <v>0.34300000000000003</v>
      </c>
      <c r="G6" s="7"/>
      <c r="I6">
        <v>5.8000000000000003E-2</v>
      </c>
      <c r="J6">
        <v>1.4999999999999999E-2</v>
      </c>
      <c r="K6">
        <v>6.4999999999999997E-3</v>
      </c>
      <c r="L6">
        <v>7.4999999999999997E-3</v>
      </c>
    </row>
    <row r="7" spans="1:12" ht="9" customHeight="1" x14ac:dyDescent="0.25">
      <c r="A7" s="7"/>
      <c r="B7" s="137"/>
      <c r="C7" s="158"/>
      <c r="D7" s="135"/>
      <c r="E7" s="135"/>
      <c r="F7" s="136"/>
      <c r="G7" s="7"/>
      <c r="I7">
        <v>0.47899999999999998</v>
      </c>
      <c r="J7">
        <v>0.4</v>
      </c>
      <c r="K7">
        <v>0.34300000000000003</v>
      </c>
      <c r="L7">
        <v>0.34050000000000002</v>
      </c>
    </row>
    <row r="8" spans="1:12" ht="19.5" customHeight="1" x14ac:dyDescent="0.25">
      <c r="A8" s="7"/>
      <c r="B8" s="197" t="s">
        <v>139</v>
      </c>
      <c r="C8" s="223" t="s">
        <v>150</v>
      </c>
      <c r="D8" s="135">
        <v>5.9499999999999997E-2</v>
      </c>
      <c r="E8" s="135">
        <v>2.0500000000000001E-2</v>
      </c>
      <c r="F8" s="136">
        <v>9.4999999999999998E-3</v>
      </c>
      <c r="G8" s="7"/>
      <c r="I8">
        <v>5.9499999999999997E-2</v>
      </c>
      <c r="J8">
        <v>2.0500000000000001E-2</v>
      </c>
      <c r="K8">
        <v>9.4999999999999998E-3</v>
      </c>
      <c r="L8">
        <v>5.4999999999999997E-3</v>
      </c>
    </row>
    <row r="9" spans="1:12" ht="19.5" customHeight="1" x14ac:dyDescent="0.25">
      <c r="A9" s="7"/>
      <c r="B9" s="222"/>
      <c r="C9" s="224" t="s">
        <v>151</v>
      </c>
      <c r="D9" s="139">
        <v>5.8000000000000003E-2</v>
      </c>
      <c r="E9" s="139">
        <v>1.4999999999999999E-2</v>
      </c>
      <c r="F9" s="140">
        <v>6.4999999999999997E-3</v>
      </c>
      <c r="G9" s="7"/>
    </row>
    <row r="10" spans="1:12" ht="66" customHeight="1" x14ac:dyDescent="0.25">
      <c r="A10" s="7"/>
      <c r="B10" s="194" t="s">
        <v>140</v>
      </c>
      <c r="C10" s="194"/>
      <c r="D10" s="194"/>
      <c r="E10" s="194"/>
      <c r="F10" s="194"/>
      <c r="G10" s="7"/>
    </row>
    <row r="11" spans="1:12" x14ac:dyDescent="0.25">
      <c r="A11" s="7"/>
      <c r="B11" s="7"/>
      <c r="C11" s="7"/>
      <c r="D11" s="83"/>
      <c r="E11" s="83"/>
      <c r="F11" s="83"/>
      <c r="G11" s="7"/>
    </row>
    <row r="12" spans="1:12" x14ac:dyDescent="0.25">
      <c r="A12" s="7"/>
      <c r="B12" s="7"/>
      <c r="C12" s="7"/>
      <c r="D12" s="7"/>
      <c r="E12" s="7"/>
      <c r="F12" s="7"/>
      <c r="G12" s="7"/>
    </row>
    <row r="13" spans="1:12" x14ac:dyDescent="0.25">
      <c r="A13" s="7"/>
      <c r="G13" s="7"/>
    </row>
    <row r="14" spans="1:12" x14ac:dyDescent="0.25">
      <c r="A14" s="7"/>
      <c r="G14" s="7"/>
    </row>
    <row r="15" spans="1:12" x14ac:dyDescent="0.25">
      <c r="A15" s="7"/>
      <c r="G15" s="7"/>
    </row>
    <row r="16" spans="1:12" x14ac:dyDescent="0.25">
      <c r="A16" s="7"/>
      <c r="D16">
        <v>0.4995</v>
      </c>
      <c r="E16">
        <v>0.42149999999999999</v>
      </c>
      <c r="F16">
        <v>0.36849999999999999</v>
      </c>
    </row>
    <row r="17" spans="1:6" x14ac:dyDescent="0.25">
      <c r="A17" s="7"/>
      <c r="D17">
        <v>5.9499999999999997E-2</v>
      </c>
      <c r="E17">
        <v>2.0500000000000001E-2</v>
      </c>
      <c r="F17">
        <v>9.4999999999999998E-3</v>
      </c>
    </row>
    <row r="18" spans="1:6" x14ac:dyDescent="0.25">
      <c r="A18" s="7"/>
      <c r="D18">
        <v>0.50349999999999995</v>
      </c>
      <c r="E18">
        <v>0.435</v>
      </c>
      <c r="F18">
        <v>0.38900000000000001</v>
      </c>
    </row>
    <row r="19" spans="1:6" x14ac:dyDescent="0.25">
      <c r="D19">
        <v>7.5499999999999998E-2</v>
      </c>
      <c r="E19">
        <v>2.3E-2</v>
      </c>
      <c r="F19">
        <v>1.15E-2</v>
      </c>
    </row>
  </sheetData>
  <mergeCells count="5">
    <mergeCell ref="B2:F2"/>
    <mergeCell ref="B5:B6"/>
    <mergeCell ref="B8:B9"/>
    <mergeCell ref="B10:F10"/>
    <mergeCell ref="D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1:N31"/>
  <sheetViews>
    <sheetView topLeftCell="A10" zoomScale="145" zoomScaleNormal="145" workbookViewId="0">
      <selection activeCell="G16" sqref="G16:H16"/>
    </sheetView>
  </sheetViews>
  <sheetFormatPr defaultRowHeight="15" x14ac:dyDescent="0.25"/>
  <cols>
    <col min="1" max="1" width="9.140625" style="7"/>
    <col min="2" max="2" width="14" customWidth="1"/>
    <col min="3" max="3" width="24.28515625" customWidth="1"/>
    <col min="4" max="4" width="22" customWidth="1"/>
    <col min="5" max="8" width="21.140625" customWidth="1"/>
    <col min="9" max="9" width="9.140625" style="7"/>
  </cols>
  <sheetData>
    <row r="1" spans="2:14" s="7" customFormat="1" x14ac:dyDescent="0.25"/>
    <row r="2" spans="2:14" ht="42" customHeight="1" x14ac:dyDescent="0.25">
      <c r="B2" s="201" t="s">
        <v>148</v>
      </c>
      <c r="C2" s="202"/>
      <c r="D2" s="202"/>
      <c r="E2" s="202"/>
      <c r="F2" s="202"/>
      <c r="G2" s="202"/>
      <c r="H2" s="202"/>
      <c r="J2" s="7"/>
      <c r="K2" s="7"/>
    </row>
    <row r="3" spans="2:14" ht="30" customHeight="1" x14ac:dyDescent="0.25">
      <c r="B3" s="130"/>
      <c r="C3" s="131"/>
      <c r="D3" s="195" t="s">
        <v>149</v>
      </c>
      <c r="E3" s="142" t="s">
        <v>132</v>
      </c>
      <c r="F3" s="142" t="s">
        <v>133</v>
      </c>
      <c r="G3" s="195" t="s">
        <v>152</v>
      </c>
      <c r="H3" s="196"/>
    </row>
    <row r="4" spans="2:14" ht="45" customHeight="1" x14ac:dyDescent="0.25">
      <c r="B4" s="157"/>
      <c r="C4" s="155"/>
      <c r="D4" s="200"/>
      <c r="E4" s="133" t="s">
        <v>142</v>
      </c>
      <c r="F4" s="133" t="s">
        <v>143</v>
      </c>
      <c r="G4" s="133" t="s">
        <v>142</v>
      </c>
      <c r="H4" s="134" t="s">
        <v>144</v>
      </c>
    </row>
    <row r="5" spans="2:14" ht="19.5" customHeight="1" x14ac:dyDescent="0.25">
      <c r="B5" s="197" t="s">
        <v>150</v>
      </c>
      <c r="C5" s="158" t="s">
        <v>138</v>
      </c>
      <c r="D5" s="153">
        <v>7.2400000000000006E-2</v>
      </c>
      <c r="E5" s="135">
        <f>K5</f>
        <v>0.33</v>
      </c>
      <c r="F5" s="135">
        <f t="shared" ref="F5:H5" si="0">L5</f>
        <v>0.28649999999999998</v>
      </c>
      <c r="G5" s="135">
        <f t="shared" si="0"/>
        <v>0.2505</v>
      </c>
      <c r="H5" s="136">
        <f t="shared" si="0"/>
        <v>0.24199999999999999</v>
      </c>
      <c r="K5">
        <v>0.33</v>
      </c>
      <c r="L5">
        <v>0.28649999999999998</v>
      </c>
      <c r="M5">
        <v>0.2505</v>
      </c>
      <c r="N5">
        <v>0.24199999999999999</v>
      </c>
    </row>
    <row r="6" spans="2:14" ht="19.5" customHeight="1" x14ac:dyDescent="0.25">
      <c r="B6" s="198"/>
      <c r="C6" s="158" t="s">
        <v>139</v>
      </c>
      <c r="D6" s="154">
        <v>0.05</v>
      </c>
      <c r="E6" s="135">
        <f>K6</f>
        <v>0.1585</v>
      </c>
      <c r="F6" s="135">
        <f t="shared" ref="F6" si="1">L6</f>
        <v>7.8E-2</v>
      </c>
      <c r="G6" s="135">
        <f t="shared" ref="G6" si="2">M6</f>
        <v>9.4999999999999998E-3</v>
      </c>
      <c r="H6" s="136">
        <f t="shared" ref="H6" si="3">N6</f>
        <v>2E-3</v>
      </c>
      <c r="K6">
        <v>0.1585</v>
      </c>
      <c r="L6">
        <v>7.8E-2</v>
      </c>
      <c r="M6">
        <v>9.4999999999999998E-3</v>
      </c>
      <c r="N6">
        <v>2E-3</v>
      </c>
    </row>
    <row r="7" spans="2:14" ht="9" customHeight="1" x14ac:dyDescent="0.25">
      <c r="B7" s="159"/>
      <c r="C7" s="158"/>
      <c r="D7" s="155"/>
      <c r="E7" s="135"/>
      <c r="F7" s="135"/>
      <c r="G7" s="135"/>
      <c r="H7" s="136"/>
      <c r="K7">
        <v>0.16800000000000001</v>
      </c>
      <c r="L7">
        <v>9.7500000000000003E-2</v>
      </c>
      <c r="M7">
        <v>4.7500000000000001E-2</v>
      </c>
      <c r="N7">
        <v>3.5000000000000003E-2</v>
      </c>
    </row>
    <row r="8" spans="2:14" ht="19.5" customHeight="1" x14ac:dyDescent="0.25">
      <c r="B8" s="197" t="s">
        <v>151</v>
      </c>
      <c r="C8" s="158" t="s">
        <v>138</v>
      </c>
      <c r="D8" s="153">
        <v>0.12720000000000001</v>
      </c>
      <c r="E8" s="135">
        <f>K7</f>
        <v>0.16800000000000001</v>
      </c>
      <c r="F8" s="135">
        <f t="shared" ref="F8:H8" si="4">L7</f>
        <v>9.7500000000000003E-2</v>
      </c>
      <c r="G8" s="135">
        <f t="shared" si="4"/>
        <v>4.7500000000000001E-2</v>
      </c>
      <c r="H8" s="136">
        <f t="shared" si="4"/>
        <v>3.5000000000000003E-2</v>
      </c>
      <c r="K8">
        <v>0.06</v>
      </c>
      <c r="L8">
        <v>1.0500000000000001E-2</v>
      </c>
      <c r="M8">
        <v>0</v>
      </c>
      <c r="N8">
        <v>0</v>
      </c>
    </row>
    <row r="9" spans="2:14" ht="19.5" customHeight="1" x14ac:dyDescent="0.25">
      <c r="B9" s="199"/>
      <c r="C9" s="160" t="s">
        <v>139</v>
      </c>
      <c r="D9" s="156">
        <v>8.48E-2</v>
      </c>
      <c r="E9" s="139">
        <f>K8</f>
        <v>0.06</v>
      </c>
      <c r="F9" s="139">
        <f t="shared" ref="F9" si="5">L8</f>
        <v>1.0500000000000001E-2</v>
      </c>
      <c r="G9" s="139">
        <f t="shared" ref="G9" si="6">M8</f>
        <v>0</v>
      </c>
      <c r="H9" s="140">
        <f t="shared" ref="H9" si="7">N8</f>
        <v>0</v>
      </c>
    </row>
    <row r="10" spans="2:14" ht="66" customHeight="1" x14ac:dyDescent="0.25">
      <c r="B10" s="194" t="s">
        <v>140</v>
      </c>
      <c r="C10" s="194"/>
      <c r="D10" s="194"/>
      <c r="E10" s="194"/>
      <c r="F10" s="194"/>
      <c r="G10" s="194"/>
      <c r="H10" s="194"/>
    </row>
    <row r="11" spans="2:14" x14ac:dyDescent="0.25">
      <c r="B11" s="7"/>
      <c r="C11" s="7"/>
      <c r="D11" s="7"/>
      <c r="E11" s="83"/>
      <c r="F11" s="83"/>
      <c r="G11" s="83"/>
      <c r="H11" s="7"/>
    </row>
    <row r="12" spans="2:14" s="7" customFormat="1" x14ac:dyDescent="0.25"/>
    <row r="13" spans="2:14" s="7" customFormat="1" x14ac:dyDescent="0.25"/>
    <row r="14" spans="2:14" s="7" customFormat="1" x14ac:dyDescent="0.25"/>
    <row r="15" spans="2:14" ht="32.25" customHeight="1" x14ac:dyDescent="0.25">
      <c r="B15" s="201" t="s">
        <v>147</v>
      </c>
      <c r="C15" s="202"/>
      <c r="D15" s="202"/>
      <c r="E15" s="202"/>
      <c r="F15" s="202"/>
      <c r="G15" s="202"/>
      <c r="H15" s="202"/>
    </row>
    <row r="16" spans="2:14" ht="30" x14ac:dyDescent="0.25">
      <c r="B16" s="130"/>
      <c r="C16" s="131"/>
      <c r="D16" s="195" t="s">
        <v>149</v>
      </c>
      <c r="E16" s="142" t="s">
        <v>132</v>
      </c>
      <c r="F16" s="142" t="s">
        <v>133</v>
      </c>
      <c r="G16" s="195" t="s">
        <v>152</v>
      </c>
      <c r="H16" s="196"/>
    </row>
    <row r="17" spans="2:14" ht="30" x14ac:dyDescent="0.25">
      <c r="B17" s="132"/>
      <c r="C17" s="93"/>
      <c r="D17" s="200"/>
      <c r="E17" s="133" t="s">
        <v>142</v>
      </c>
      <c r="F17" s="133" t="s">
        <v>143</v>
      </c>
      <c r="G17" s="133" t="s">
        <v>142</v>
      </c>
      <c r="H17" s="134" t="s">
        <v>144</v>
      </c>
    </row>
    <row r="18" spans="2:14" ht="19.5" customHeight="1" x14ac:dyDescent="0.25">
      <c r="B18" s="197" t="s">
        <v>150</v>
      </c>
      <c r="C18" s="158" t="s">
        <v>138</v>
      </c>
      <c r="D18" s="153">
        <v>7.2400000000000006E-2</v>
      </c>
      <c r="E18" s="135">
        <f>K18</f>
        <v>0.34849999999999998</v>
      </c>
      <c r="F18" s="135">
        <f t="shared" ref="F18:H19" si="8">L18</f>
        <v>0.30199999999999999</v>
      </c>
      <c r="G18" s="135">
        <f t="shared" si="8"/>
        <v>0.27</v>
      </c>
      <c r="H18" s="136">
        <f t="shared" si="8"/>
        <v>0.26950000000000002</v>
      </c>
      <c r="K18">
        <v>0.34849999999999998</v>
      </c>
      <c r="L18">
        <v>0.30199999999999999</v>
      </c>
      <c r="M18">
        <v>0.27</v>
      </c>
      <c r="N18">
        <v>0.26950000000000002</v>
      </c>
    </row>
    <row r="19" spans="2:14" ht="19.5" customHeight="1" x14ac:dyDescent="0.25">
      <c r="B19" s="198"/>
      <c r="C19" s="158" t="s">
        <v>139</v>
      </c>
      <c r="D19" s="154">
        <v>0.05</v>
      </c>
      <c r="E19" s="135">
        <f>K19</f>
        <v>6.6500000000000004E-2</v>
      </c>
      <c r="F19" s="135">
        <f t="shared" si="8"/>
        <v>1.2E-2</v>
      </c>
      <c r="G19" s="135">
        <f t="shared" si="8"/>
        <v>0</v>
      </c>
      <c r="H19" s="136">
        <f t="shared" si="8"/>
        <v>0</v>
      </c>
      <c r="K19">
        <v>6.6500000000000004E-2</v>
      </c>
      <c r="L19">
        <v>1.2E-2</v>
      </c>
      <c r="M19">
        <v>0</v>
      </c>
      <c r="N19">
        <v>0</v>
      </c>
    </row>
    <row r="20" spans="2:14" ht="7.5" customHeight="1" x14ac:dyDescent="0.25">
      <c r="B20" s="159"/>
      <c r="C20" s="158"/>
      <c r="D20" s="155"/>
      <c r="E20" s="135"/>
      <c r="F20" s="135"/>
      <c r="G20" s="135"/>
      <c r="H20" s="136"/>
      <c r="K20">
        <v>1</v>
      </c>
      <c r="L20">
        <v>1</v>
      </c>
      <c r="M20">
        <v>1</v>
      </c>
      <c r="N20">
        <v>1</v>
      </c>
    </row>
    <row r="21" spans="2:14" ht="19.5" customHeight="1" x14ac:dyDescent="0.25">
      <c r="B21" s="197" t="s">
        <v>151</v>
      </c>
      <c r="C21" s="158" t="s">
        <v>138</v>
      </c>
      <c r="D21" s="153">
        <v>0.12720000000000001</v>
      </c>
      <c r="E21" s="135">
        <f>K20</f>
        <v>1</v>
      </c>
      <c r="F21" s="135">
        <f t="shared" ref="F21:H22" si="9">L20</f>
        <v>1</v>
      </c>
      <c r="G21" s="135">
        <f t="shared" si="9"/>
        <v>1</v>
      </c>
      <c r="H21" s="136">
        <f t="shared" si="9"/>
        <v>1</v>
      </c>
      <c r="K21">
        <v>0.1135</v>
      </c>
      <c r="L21">
        <v>3.4500000000000003E-2</v>
      </c>
      <c r="M21">
        <v>1.5E-3</v>
      </c>
      <c r="N21">
        <v>0</v>
      </c>
    </row>
    <row r="22" spans="2:14" ht="19.5" customHeight="1" x14ac:dyDescent="0.25">
      <c r="B22" s="199"/>
      <c r="C22" s="160" t="s">
        <v>139</v>
      </c>
      <c r="D22" s="156">
        <v>8.48E-2</v>
      </c>
      <c r="E22" s="139">
        <f>K21</f>
        <v>0.1135</v>
      </c>
      <c r="F22" s="139">
        <f t="shared" si="9"/>
        <v>3.4500000000000003E-2</v>
      </c>
      <c r="G22" s="139">
        <f t="shared" si="9"/>
        <v>1.5E-3</v>
      </c>
      <c r="H22" s="140">
        <f t="shared" si="9"/>
        <v>0</v>
      </c>
    </row>
    <row r="23" spans="2:14" ht="57" customHeight="1" x14ac:dyDescent="0.25">
      <c r="B23" s="194" t="s">
        <v>140</v>
      </c>
      <c r="C23" s="194"/>
      <c r="D23" s="194"/>
      <c r="E23" s="194"/>
      <c r="F23" s="194"/>
      <c r="G23" s="194"/>
      <c r="H23" s="194"/>
    </row>
    <row r="24" spans="2:14" x14ac:dyDescent="0.25">
      <c r="B24" s="7"/>
      <c r="C24" s="7"/>
      <c r="D24" s="7"/>
      <c r="E24" s="7"/>
      <c r="F24" s="7"/>
      <c r="G24" s="7"/>
      <c r="H24" s="7"/>
      <c r="J24" s="7"/>
      <c r="K24" s="7"/>
      <c r="L24" s="7"/>
    </row>
    <row r="25" spans="2:14" x14ac:dyDescent="0.25">
      <c r="B25" s="7"/>
      <c r="C25" s="7"/>
      <c r="D25" s="7"/>
      <c r="E25" s="7"/>
      <c r="F25" s="7"/>
      <c r="G25" s="7"/>
      <c r="H25" s="7"/>
      <c r="J25" s="7"/>
      <c r="K25" s="7"/>
      <c r="L25" s="7"/>
    </row>
    <row r="26" spans="2:14" x14ac:dyDescent="0.25">
      <c r="B26" s="7"/>
      <c r="C26" s="7"/>
      <c r="D26" s="7"/>
      <c r="E26" s="7"/>
      <c r="F26" s="7"/>
      <c r="G26" s="7"/>
      <c r="H26" s="7"/>
      <c r="J26" s="7"/>
      <c r="K26" s="7"/>
      <c r="L26" s="7"/>
    </row>
    <row r="27" spans="2:14" x14ac:dyDescent="0.25">
      <c r="B27" s="7"/>
      <c r="C27" s="7"/>
      <c r="D27" s="7"/>
      <c r="E27" s="7"/>
      <c r="F27" s="7"/>
      <c r="G27" s="7"/>
      <c r="H27" s="7"/>
      <c r="J27" s="7"/>
      <c r="K27" s="7"/>
      <c r="L27" s="7"/>
    </row>
    <row r="28" spans="2:14" x14ac:dyDescent="0.25">
      <c r="B28" s="7"/>
      <c r="C28" s="7"/>
      <c r="D28" s="7"/>
      <c r="E28" s="7"/>
      <c r="F28" s="7"/>
      <c r="G28" s="7"/>
      <c r="H28" s="7"/>
      <c r="J28" s="7"/>
      <c r="K28" s="7"/>
      <c r="L28" s="7"/>
    </row>
    <row r="29" spans="2:14" x14ac:dyDescent="0.25">
      <c r="B29" s="7"/>
      <c r="C29" s="7"/>
      <c r="D29" s="7"/>
      <c r="E29" s="7"/>
      <c r="F29" s="7"/>
      <c r="G29" s="7"/>
      <c r="H29" s="7"/>
      <c r="J29" s="7"/>
      <c r="K29" s="7"/>
      <c r="L29" s="7"/>
    </row>
    <row r="30" spans="2:14" x14ac:dyDescent="0.25">
      <c r="B30" s="7"/>
      <c r="C30" s="7"/>
      <c r="D30" s="7"/>
      <c r="E30" s="7"/>
      <c r="F30" s="7"/>
      <c r="G30" s="7"/>
      <c r="H30" s="7"/>
      <c r="J30" s="7"/>
      <c r="K30" s="7"/>
      <c r="L30" s="7"/>
    </row>
    <row r="31" spans="2:14" x14ac:dyDescent="0.25">
      <c r="B31" s="7"/>
      <c r="C31" s="7"/>
      <c r="D31" s="7"/>
      <c r="E31" s="7"/>
      <c r="F31" s="7"/>
      <c r="G31" s="7"/>
      <c r="H31" s="7"/>
      <c r="J31" s="7"/>
      <c r="K31" s="7"/>
      <c r="L31" s="7"/>
    </row>
  </sheetData>
  <mergeCells count="12">
    <mergeCell ref="B2:H2"/>
    <mergeCell ref="B15:H15"/>
    <mergeCell ref="G16:H16"/>
    <mergeCell ref="B18:B19"/>
    <mergeCell ref="B21:B22"/>
    <mergeCell ref="B23:H23"/>
    <mergeCell ref="G3:H3"/>
    <mergeCell ref="B5:B6"/>
    <mergeCell ref="B8:B9"/>
    <mergeCell ref="B10:H10"/>
    <mergeCell ref="D3:D4"/>
    <mergeCell ref="D16:D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M19"/>
  <sheetViews>
    <sheetView zoomScale="130" zoomScaleNormal="130" workbookViewId="0">
      <selection activeCell="B5" sqref="B5:B6"/>
    </sheetView>
  </sheetViews>
  <sheetFormatPr defaultRowHeight="15" x14ac:dyDescent="0.25"/>
  <cols>
    <col min="2" max="2" width="19.7109375" customWidth="1"/>
    <col min="3" max="3" width="24.28515625" customWidth="1"/>
    <col min="4" max="7" width="21.140625" customWidth="1"/>
  </cols>
  <sheetData>
    <row r="2" spans="1:13" ht="37.5" customHeight="1" x14ac:dyDescent="0.25">
      <c r="A2" s="7"/>
      <c r="B2" s="201" t="s">
        <v>141</v>
      </c>
      <c r="C2" s="202"/>
      <c r="D2" s="202"/>
      <c r="E2" s="202"/>
      <c r="F2" s="202"/>
      <c r="G2" s="202"/>
      <c r="H2" s="7"/>
      <c r="I2" s="7"/>
      <c r="J2" s="7"/>
    </row>
    <row r="3" spans="1:13" ht="30" customHeight="1" x14ac:dyDescent="0.25">
      <c r="A3" s="7"/>
      <c r="B3" s="130"/>
      <c r="C3" s="131"/>
      <c r="D3" s="142" t="s">
        <v>132</v>
      </c>
      <c r="E3" s="142" t="s">
        <v>133</v>
      </c>
      <c r="F3" s="195" t="s">
        <v>152</v>
      </c>
      <c r="G3" s="196"/>
      <c r="H3" s="7"/>
    </row>
    <row r="4" spans="1:13" ht="45" customHeight="1" x14ac:dyDescent="0.25">
      <c r="A4" s="7"/>
      <c r="B4" s="132"/>
      <c r="C4" s="93"/>
      <c r="D4" s="133" t="s">
        <v>135</v>
      </c>
      <c r="E4" s="133" t="s">
        <v>135</v>
      </c>
      <c r="F4" s="133" t="s">
        <v>135</v>
      </c>
      <c r="G4" s="134" t="s">
        <v>134</v>
      </c>
      <c r="H4" s="7"/>
    </row>
    <row r="5" spans="1:13" ht="19.5" customHeight="1" x14ac:dyDescent="0.25">
      <c r="A5" s="7"/>
      <c r="B5" s="203" t="s">
        <v>136</v>
      </c>
      <c r="C5" s="93" t="s">
        <v>138</v>
      </c>
      <c r="D5" s="135">
        <f>J5</f>
        <v>0.4995</v>
      </c>
      <c r="E5" s="135">
        <f t="shared" ref="E5:G6" si="0">K5</f>
        <v>0.42149999999999999</v>
      </c>
      <c r="F5" s="135">
        <f t="shared" si="0"/>
        <v>0.36849999999999999</v>
      </c>
      <c r="G5" s="136">
        <f t="shared" si="0"/>
        <v>0.33400000000000002</v>
      </c>
      <c r="H5" s="7"/>
      <c r="J5">
        <v>0.4995</v>
      </c>
      <c r="K5">
        <v>0.42149999999999999</v>
      </c>
      <c r="L5">
        <v>0.36849999999999999</v>
      </c>
      <c r="M5">
        <v>0.33400000000000002</v>
      </c>
    </row>
    <row r="6" spans="1:13" ht="19.5" customHeight="1" x14ac:dyDescent="0.25">
      <c r="A6" s="7"/>
      <c r="B6" s="203"/>
      <c r="C6" s="93" t="s">
        <v>139</v>
      </c>
      <c r="D6" s="135">
        <f>J6</f>
        <v>5.9499999999999997E-2</v>
      </c>
      <c r="E6" s="135">
        <f t="shared" si="0"/>
        <v>2.0500000000000001E-2</v>
      </c>
      <c r="F6" s="135">
        <f t="shared" si="0"/>
        <v>9.4999999999999998E-3</v>
      </c>
      <c r="G6" s="136">
        <f t="shared" si="0"/>
        <v>5.4999999999999997E-3</v>
      </c>
      <c r="H6" s="7"/>
      <c r="J6">
        <v>5.9499999999999997E-2</v>
      </c>
      <c r="K6">
        <v>2.0500000000000001E-2</v>
      </c>
      <c r="L6">
        <v>9.4999999999999998E-3</v>
      </c>
      <c r="M6">
        <v>5.4999999999999997E-3</v>
      </c>
    </row>
    <row r="7" spans="1:13" ht="9" customHeight="1" x14ac:dyDescent="0.25">
      <c r="A7" s="7"/>
      <c r="B7" s="137"/>
      <c r="C7" s="93"/>
      <c r="D7" s="135"/>
      <c r="E7" s="135"/>
      <c r="F7" s="135"/>
      <c r="G7" s="136"/>
      <c r="H7" s="7"/>
      <c r="J7">
        <v>0.47899999999999998</v>
      </c>
      <c r="K7">
        <v>0.4</v>
      </c>
      <c r="L7">
        <v>0.34300000000000003</v>
      </c>
      <c r="M7">
        <v>0.34050000000000002</v>
      </c>
    </row>
    <row r="8" spans="1:13" ht="19.5" customHeight="1" x14ac:dyDescent="0.25">
      <c r="A8" s="7"/>
      <c r="B8" s="203" t="s">
        <v>137</v>
      </c>
      <c r="C8" s="93" t="s">
        <v>138</v>
      </c>
      <c r="D8" s="135">
        <f>J7</f>
        <v>0.47899999999999998</v>
      </c>
      <c r="E8" s="135">
        <f t="shared" ref="E8:G9" si="1">K7</f>
        <v>0.4</v>
      </c>
      <c r="F8" s="135">
        <f t="shared" si="1"/>
        <v>0.34300000000000003</v>
      </c>
      <c r="G8" s="136">
        <f t="shared" si="1"/>
        <v>0.34050000000000002</v>
      </c>
      <c r="H8" s="7"/>
      <c r="J8">
        <v>5.8000000000000003E-2</v>
      </c>
      <c r="K8">
        <v>1.4999999999999999E-2</v>
      </c>
      <c r="L8">
        <v>6.4999999999999997E-3</v>
      </c>
      <c r="M8">
        <v>7.4999999999999997E-3</v>
      </c>
    </row>
    <row r="9" spans="1:13" ht="19.5" customHeight="1" x14ac:dyDescent="0.25">
      <c r="A9" s="7"/>
      <c r="B9" s="204"/>
      <c r="C9" s="138" t="s">
        <v>139</v>
      </c>
      <c r="D9" s="139">
        <f>J8</f>
        <v>5.8000000000000003E-2</v>
      </c>
      <c r="E9" s="139">
        <f t="shared" si="1"/>
        <v>1.4999999999999999E-2</v>
      </c>
      <c r="F9" s="139">
        <f t="shared" si="1"/>
        <v>6.4999999999999997E-3</v>
      </c>
      <c r="G9" s="140">
        <f t="shared" si="1"/>
        <v>7.4999999999999997E-3</v>
      </c>
      <c r="H9" s="7"/>
    </row>
    <row r="10" spans="1:13" ht="66" customHeight="1" x14ac:dyDescent="0.25">
      <c r="A10" s="7"/>
      <c r="B10" s="194" t="s">
        <v>140</v>
      </c>
      <c r="C10" s="194"/>
      <c r="D10" s="194"/>
      <c r="E10" s="194"/>
      <c r="F10" s="194"/>
      <c r="G10" s="194"/>
      <c r="H10" s="7"/>
    </row>
    <row r="11" spans="1:13" x14ac:dyDescent="0.25">
      <c r="A11" s="7"/>
      <c r="B11" s="7"/>
      <c r="C11" s="7"/>
      <c r="D11" s="83"/>
      <c r="E11" s="83"/>
      <c r="F11" s="83"/>
      <c r="G11" s="7"/>
      <c r="H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</row>
    <row r="13" spans="1:13" x14ac:dyDescent="0.25">
      <c r="A13" s="7"/>
      <c r="H13" s="7"/>
    </row>
    <row r="14" spans="1:13" x14ac:dyDescent="0.25">
      <c r="A14" s="7"/>
      <c r="H14" s="7"/>
    </row>
    <row r="15" spans="1:13" x14ac:dyDescent="0.25">
      <c r="A15" s="7"/>
      <c r="H15" s="7"/>
    </row>
    <row r="16" spans="1:13" x14ac:dyDescent="0.25">
      <c r="A16" s="7"/>
      <c r="D16">
        <v>0.4995</v>
      </c>
      <c r="E16">
        <v>0.42149999999999999</v>
      </c>
      <c r="F16">
        <v>0.36849999999999999</v>
      </c>
      <c r="G16">
        <v>0.33400000000000002</v>
      </c>
    </row>
    <row r="17" spans="1:7" x14ac:dyDescent="0.25">
      <c r="A17" s="7"/>
      <c r="D17">
        <v>5.9499999999999997E-2</v>
      </c>
      <c r="E17">
        <v>2.0500000000000001E-2</v>
      </c>
      <c r="F17">
        <v>9.4999999999999998E-3</v>
      </c>
      <c r="G17">
        <v>5.4999999999999997E-3</v>
      </c>
    </row>
    <row r="18" spans="1:7" x14ac:dyDescent="0.25">
      <c r="A18" s="7"/>
      <c r="D18">
        <v>0.50349999999999995</v>
      </c>
      <c r="E18">
        <v>0.435</v>
      </c>
      <c r="F18">
        <v>0.38900000000000001</v>
      </c>
      <c r="G18">
        <v>0.36799999999999999</v>
      </c>
    </row>
    <row r="19" spans="1:7" x14ac:dyDescent="0.25">
      <c r="D19">
        <v>7.5499999999999998E-2</v>
      </c>
      <c r="E19">
        <v>2.3E-2</v>
      </c>
      <c r="F19">
        <v>1.15E-2</v>
      </c>
      <c r="G19">
        <v>0.01</v>
      </c>
    </row>
  </sheetData>
  <mergeCells count="5">
    <mergeCell ref="B10:G10"/>
    <mergeCell ref="B2:G2"/>
    <mergeCell ref="F3:G3"/>
    <mergeCell ref="B5:B6"/>
    <mergeCell ref="B8:B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2:K9"/>
  <sheetViews>
    <sheetView tabSelected="1" workbookViewId="0">
      <selection activeCell="E14" sqref="E14"/>
    </sheetView>
  </sheetViews>
  <sheetFormatPr defaultRowHeight="15" x14ac:dyDescent="0.25"/>
  <cols>
    <col min="1" max="1" width="9.140625" style="27"/>
    <col min="2" max="2" width="22.28515625" style="7" customWidth="1"/>
    <col min="3" max="3" width="27.140625" style="7" customWidth="1"/>
    <col min="4" max="5" width="18" style="141" customWidth="1"/>
    <col min="6" max="6" width="18" style="7" customWidth="1"/>
    <col min="7" max="8" width="23.7109375" style="7" customWidth="1"/>
    <col min="9" max="9" width="9.140625" style="7"/>
    <col min="10" max="11" width="14" customWidth="1"/>
  </cols>
  <sheetData>
    <row r="2" spans="2:11" x14ac:dyDescent="0.25">
      <c r="B2" s="97"/>
      <c r="C2" s="97"/>
      <c r="D2" s="145"/>
      <c r="E2" s="145"/>
      <c r="F2" s="97"/>
      <c r="G2" s="97"/>
      <c r="H2" s="97"/>
    </row>
    <row r="3" spans="2:11" ht="82.5" customHeight="1" x14ac:dyDescent="0.25">
      <c r="B3" s="146"/>
      <c r="C3" s="147"/>
      <c r="D3" s="119" t="s">
        <v>145</v>
      </c>
      <c r="E3" s="119" t="s">
        <v>146</v>
      </c>
      <c r="F3" s="119" t="s">
        <v>167</v>
      </c>
      <c r="G3" s="119" t="s">
        <v>168</v>
      </c>
      <c r="H3" s="119" t="s">
        <v>169</v>
      </c>
    </row>
    <row r="4" spans="2:11" ht="28.5" customHeight="1" x14ac:dyDescent="0.25">
      <c r="B4" s="229" t="s">
        <v>138</v>
      </c>
      <c r="C4" s="223" t="s">
        <v>150</v>
      </c>
      <c r="D4" s="78">
        <v>7.2463768115942032E-2</v>
      </c>
      <c r="E4" s="78">
        <v>0.83408295852073966</v>
      </c>
      <c r="F4" s="144">
        <v>0.20699999999999999</v>
      </c>
      <c r="G4" s="43">
        <f>J4/$J$4</f>
        <v>1</v>
      </c>
      <c r="H4" s="43">
        <f>K4/$J$4</f>
        <v>0.43987497515525315</v>
      </c>
      <c r="J4" s="143">
        <v>94924493</v>
      </c>
      <c r="K4" s="143">
        <v>41754909</v>
      </c>
    </row>
    <row r="5" spans="2:11" ht="28.5" customHeight="1" x14ac:dyDescent="0.25">
      <c r="B5" s="226"/>
      <c r="C5" s="223" t="s">
        <v>151</v>
      </c>
      <c r="D5" s="78">
        <v>6.9965017491254375E-3</v>
      </c>
      <c r="E5" s="78">
        <v>0.69565217391304346</v>
      </c>
      <c r="F5" s="144">
        <v>0.36399999999999999</v>
      </c>
      <c r="G5" s="43">
        <f>J5/$J$4</f>
        <v>1.5209419975516751</v>
      </c>
      <c r="H5" s="43">
        <f>K5/$J$4</f>
        <v>0.32958138633408346</v>
      </c>
      <c r="J5" s="143">
        <v>144374648</v>
      </c>
      <c r="K5" s="143">
        <v>31285346</v>
      </c>
    </row>
    <row r="6" spans="2:11" ht="24" customHeight="1" x14ac:dyDescent="0.25">
      <c r="B6" s="227"/>
      <c r="C6" s="24"/>
      <c r="D6" s="144"/>
      <c r="E6" s="144"/>
      <c r="F6" s="144"/>
      <c r="G6" s="43"/>
      <c r="H6" s="43"/>
    </row>
    <row r="7" spans="2:11" ht="28.5" customHeight="1" x14ac:dyDescent="0.25">
      <c r="B7" s="226" t="s">
        <v>139</v>
      </c>
      <c r="C7" s="223" t="s">
        <v>150</v>
      </c>
      <c r="D7" s="78">
        <v>0.32433783108445779</v>
      </c>
      <c r="E7" s="78">
        <v>0.42678660669665169</v>
      </c>
      <c r="F7" s="144">
        <v>0.14299999999999999</v>
      </c>
      <c r="G7" s="43">
        <f>J7/$J$4</f>
        <v>0.71089249852511727</v>
      </c>
      <c r="H7" s="43">
        <f>K7/$J$4</f>
        <v>0.46941240971389753</v>
      </c>
      <c r="J7" s="143">
        <v>67481110</v>
      </c>
      <c r="K7" s="143">
        <v>44558735</v>
      </c>
    </row>
    <row r="8" spans="2:11" ht="28.5" customHeight="1" x14ac:dyDescent="0.25">
      <c r="B8" s="163"/>
      <c r="C8" s="223" t="s">
        <v>151</v>
      </c>
      <c r="D8" s="80">
        <v>0.10444777611194402</v>
      </c>
      <c r="E8" s="80">
        <v>0.27486256871564219</v>
      </c>
      <c r="F8" s="80">
        <v>0.24199999999999999</v>
      </c>
      <c r="G8" s="118">
        <f>J8/$J$4</f>
        <v>1.0701954552446227</v>
      </c>
      <c r="H8" s="118">
        <f>K8/$J$4</f>
        <v>0.49075043255695872</v>
      </c>
      <c r="J8" s="143">
        <v>101587761</v>
      </c>
      <c r="K8" s="143">
        <v>46584236</v>
      </c>
    </row>
    <row r="9" spans="2:11" ht="94.5" customHeight="1" x14ac:dyDescent="0.25">
      <c r="B9" s="181" t="s">
        <v>170</v>
      </c>
      <c r="C9" s="181"/>
      <c r="D9" s="181"/>
      <c r="E9" s="181"/>
      <c r="F9" s="181"/>
      <c r="G9" s="181"/>
      <c r="H9" s="181"/>
    </row>
  </sheetData>
  <mergeCells count="3">
    <mergeCell ref="B9:H9"/>
    <mergeCell ref="B4:B5"/>
    <mergeCell ref="B7:B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77" t="s">
        <v>44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27"/>
      <c r="N2" s="7"/>
    </row>
    <row r="3" spans="1:14" x14ac:dyDescent="0.25">
      <c r="A3" s="27"/>
      <c r="B3" s="30"/>
      <c r="C3" s="174" t="s">
        <v>36</v>
      </c>
      <c r="D3" s="175"/>
      <c r="E3" s="174" t="s">
        <v>37</v>
      </c>
      <c r="F3" s="175"/>
      <c r="G3" s="174" t="s">
        <v>38</v>
      </c>
      <c r="H3" s="175"/>
      <c r="I3" s="174" t="s">
        <v>39</v>
      </c>
      <c r="J3" s="175"/>
      <c r="K3" s="174" t="s">
        <v>40</v>
      </c>
      <c r="L3" s="175"/>
      <c r="M3" s="27"/>
      <c r="N3" s="7"/>
    </row>
    <row r="4" spans="1:14" ht="43.5" customHeight="1" x14ac:dyDescent="0.25">
      <c r="A4" s="27"/>
      <c r="B4" s="30"/>
      <c r="C4" s="162" t="s">
        <v>4</v>
      </c>
      <c r="D4" s="175"/>
      <c r="E4" s="170" t="s">
        <v>24</v>
      </c>
      <c r="F4" s="169"/>
      <c r="G4" s="168" t="s">
        <v>16</v>
      </c>
      <c r="H4" s="169"/>
      <c r="I4" s="170" t="s">
        <v>34</v>
      </c>
      <c r="J4" s="169"/>
      <c r="K4" s="168" t="s">
        <v>35</v>
      </c>
      <c r="L4" s="168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1">
        <v>38</v>
      </c>
      <c r="D16" s="172"/>
      <c r="E16" s="173">
        <v>38</v>
      </c>
      <c r="F16" s="172"/>
      <c r="G16" s="171">
        <v>38</v>
      </c>
      <c r="H16" s="172"/>
      <c r="I16" s="173">
        <v>38</v>
      </c>
      <c r="J16" s="172"/>
      <c r="K16" s="171">
        <v>38</v>
      </c>
      <c r="L16" s="171"/>
      <c r="M16" s="27"/>
      <c r="N16" s="7"/>
    </row>
    <row r="17" spans="1:14" ht="16.5" customHeight="1" x14ac:dyDescent="0.25">
      <c r="A17" s="27"/>
      <c r="B17" s="82" t="s">
        <v>11</v>
      </c>
      <c r="C17" s="165">
        <v>0.30566541074933518</v>
      </c>
      <c r="D17" s="166"/>
      <c r="E17" s="167">
        <v>0.29069709635633112</v>
      </c>
      <c r="F17" s="166"/>
      <c r="G17" s="165">
        <v>0.72602714664401657</v>
      </c>
      <c r="H17" s="166"/>
      <c r="I17" s="167">
        <v>0.79510827890217706</v>
      </c>
      <c r="J17" s="166"/>
      <c r="K17" s="165">
        <v>0.7906694981397554</v>
      </c>
      <c r="L17" s="165"/>
      <c r="M17" s="27"/>
      <c r="N17" s="7"/>
    </row>
    <row r="18" spans="1:14" ht="45" customHeight="1" x14ac:dyDescent="0.25">
      <c r="A18" s="27"/>
      <c r="B18" s="177" t="s">
        <v>45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27"/>
    </row>
    <row r="19" spans="1:14" x14ac:dyDescent="0.25">
      <c r="A19" s="27"/>
      <c r="B19" s="30"/>
      <c r="C19" s="24"/>
      <c r="D19" s="24"/>
      <c r="E19" s="17"/>
      <c r="F19" s="52"/>
      <c r="G19" s="174" t="s">
        <v>41</v>
      </c>
      <c r="H19" s="175"/>
      <c r="I19" s="174" t="s">
        <v>42</v>
      </c>
      <c r="J19" s="175"/>
      <c r="K19" s="174" t="s">
        <v>43</v>
      </c>
      <c r="L19" s="175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76" t="s">
        <v>5</v>
      </c>
      <c r="H20" s="175"/>
      <c r="I20" s="170" t="s">
        <v>25</v>
      </c>
      <c r="J20" s="169"/>
      <c r="K20" s="168" t="s">
        <v>26</v>
      </c>
      <c r="L20" s="168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73">
        <v>38</v>
      </c>
      <c r="H32" s="172"/>
      <c r="I32" s="173">
        <v>38</v>
      </c>
      <c r="J32" s="172"/>
      <c r="K32" s="171">
        <v>38</v>
      </c>
      <c r="L32" s="171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67">
        <v>0.48341395624872252</v>
      </c>
      <c r="H33" s="166"/>
      <c r="I33" s="167">
        <v>0.53998913899059575</v>
      </c>
      <c r="J33" s="166"/>
      <c r="K33" s="165">
        <v>0.55376503919168529</v>
      </c>
      <c r="L33" s="165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68"/>
      <c r="H45" s="169"/>
      <c r="I45" s="170"/>
      <c r="J45" s="169"/>
      <c r="K45" s="168"/>
      <c r="L45" s="168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1"/>
      <c r="H57" s="172"/>
      <c r="I57" s="173"/>
      <c r="J57" s="172"/>
      <c r="K57" s="171"/>
      <c r="L57" s="171"/>
    </row>
    <row r="58" spans="2:12" x14ac:dyDescent="0.25">
      <c r="G58" s="165"/>
      <c r="H58" s="166"/>
      <c r="I58" s="167"/>
      <c r="J58" s="166"/>
      <c r="K58" s="165"/>
      <c r="L58" s="165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205" t="s">
        <v>17</v>
      </c>
      <c r="C2" s="205"/>
      <c r="D2" s="205"/>
      <c r="E2" s="205"/>
      <c r="F2" s="205"/>
      <c r="G2" s="205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205" t="s">
        <v>18</v>
      </c>
      <c r="C16" s="205"/>
      <c r="D16" s="205"/>
      <c r="E16" s="205"/>
      <c r="F16" s="205"/>
      <c r="G16" s="205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77" t="s">
        <v>44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27"/>
      <c r="N2" s="7"/>
    </row>
    <row r="3" spans="1:14" x14ac:dyDescent="0.25">
      <c r="A3" s="27"/>
      <c r="B3" s="30"/>
      <c r="C3" s="174" t="s">
        <v>36</v>
      </c>
      <c r="D3" s="175"/>
      <c r="E3" s="174" t="s">
        <v>37</v>
      </c>
      <c r="F3" s="175"/>
      <c r="G3" s="174" t="s">
        <v>38</v>
      </c>
      <c r="H3" s="175"/>
      <c r="I3" s="174" t="s">
        <v>39</v>
      </c>
      <c r="J3" s="175"/>
      <c r="K3" s="174" t="s">
        <v>40</v>
      </c>
      <c r="L3" s="175"/>
      <c r="M3" s="27"/>
      <c r="N3" s="7"/>
    </row>
    <row r="4" spans="1:14" ht="43.5" customHeight="1" x14ac:dyDescent="0.25">
      <c r="A4" s="27"/>
      <c r="B4" s="30"/>
      <c r="C4" s="162" t="s">
        <v>4</v>
      </c>
      <c r="D4" s="175"/>
      <c r="E4" s="170" t="s">
        <v>24</v>
      </c>
      <c r="F4" s="169"/>
      <c r="G4" s="168" t="s">
        <v>16</v>
      </c>
      <c r="H4" s="169"/>
      <c r="I4" s="170" t="s">
        <v>34</v>
      </c>
      <c r="J4" s="169"/>
      <c r="K4" s="168" t="s">
        <v>35</v>
      </c>
      <c r="L4" s="168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1">
        <v>38</v>
      </c>
      <c r="D16" s="172"/>
      <c r="E16" s="173">
        <v>38</v>
      </c>
      <c r="F16" s="172"/>
      <c r="G16" s="171">
        <v>38</v>
      </c>
      <c r="H16" s="172"/>
      <c r="I16" s="173">
        <v>38</v>
      </c>
      <c r="J16" s="172"/>
      <c r="K16" s="171">
        <v>38</v>
      </c>
      <c r="L16" s="171"/>
      <c r="M16" s="27"/>
      <c r="N16" s="7"/>
    </row>
    <row r="17" spans="1:14" ht="16.5" customHeight="1" x14ac:dyDescent="0.25">
      <c r="A17" s="27"/>
      <c r="B17" s="34" t="s">
        <v>11</v>
      </c>
      <c r="C17" s="165">
        <v>0.30566541074933518</v>
      </c>
      <c r="D17" s="166"/>
      <c r="E17" s="167">
        <v>0.29069709635633112</v>
      </c>
      <c r="F17" s="166"/>
      <c r="G17" s="165">
        <v>0.72602714664401657</v>
      </c>
      <c r="H17" s="166"/>
      <c r="I17" s="167">
        <v>0.79510827890217706</v>
      </c>
      <c r="J17" s="166"/>
      <c r="K17" s="165">
        <v>0.7906694981397554</v>
      </c>
      <c r="L17" s="165"/>
      <c r="M17" s="27"/>
      <c r="N17" s="7"/>
    </row>
    <row r="18" spans="1:14" ht="45" customHeight="1" x14ac:dyDescent="0.25">
      <c r="A18" s="27"/>
      <c r="B18" s="177" t="s">
        <v>45</v>
      </c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27"/>
    </row>
    <row r="19" spans="1:14" x14ac:dyDescent="0.25">
      <c r="A19" s="27"/>
      <c r="B19" s="30"/>
      <c r="C19" s="24"/>
      <c r="D19" s="24"/>
      <c r="E19" s="17"/>
      <c r="F19" s="52"/>
      <c r="G19" s="174" t="s">
        <v>41</v>
      </c>
      <c r="H19" s="175"/>
      <c r="I19" s="174" t="s">
        <v>42</v>
      </c>
      <c r="J19" s="175"/>
      <c r="K19" s="174" t="s">
        <v>43</v>
      </c>
      <c r="L19" s="175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76" t="s">
        <v>5</v>
      </c>
      <c r="H20" s="175"/>
      <c r="I20" s="170" t="s">
        <v>25</v>
      </c>
      <c r="J20" s="169"/>
      <c r="K20" s="168" t="s">
        <v>26</v>
      </c>
      <c r="L20" s="168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73">
        <v>38</v>
      </c>
      <c r="H32" s="172"/>
      <c r="I32" s="173">
        <v>38</v>
      </c>
      <c r="J32" s="172"/>
      <c r="K32" s="171">
        <v>38</v>
      </c>
      <c r="L32" s="171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67">
        <v>0.48341395624872252</v>
      </c>
      <c r="H33" s="166"/>
      <c r="I33" s="167">
        <v>0.53998913899059575</v>
      </c>
      <c r="J33" s="166"/>
      <c r="K33" s="165">
        <v>0.55376503919168529</v>
      </c>
      <c r="L33" s="165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68"/>
      <c r="H45" s="169"/>
      <c r="I45" s="170"/>
      <c r="J45" s="169"/>
      <c r="K45" s="168"/>
      <c r="L45" s="168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1"/>
      <c r="H57" s="172"/>
      <c r="I57" s="173"/>
      <c r="J57" s="172"/>
      <c r="K57" s="171"/>
      <c r="L57" s="171"/>
    </row>
    <row r="58" spans="2:12" x14ac:dyDescent="0.25">
      <c r="G58" s="165"/>
      <c r="H58" s="166"/>
      <c r="I58" s="167"/>
      <c r="J58" s="166"/>
      <c r="K58" s="165"/>
      <c r="L58" s="165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78" t="s">
        <v>22</v>
      </c>
      <c r="C2" s="178"/>
      <c r="D2" s="178"/>
      <c r="E2" s="178"/>
      <c r="F2" s="178"/>
      <c r="G2" s="178"/>
      <c r="H2" s="178"/>
      <c r="I2" s="27"/>
    </row>
    <row r="3" spans="1:9" x14ac:dyDescent="0.25">
      <c r="A3" s="27"/>
      <c r="B3" s="31"/>
      <c r="C3" s="174" t="s">
        <v>36</v>
      </c>
      <c r="D3" s="187"/>
      <c r="E3" s="174" t="s">
        <v>37</v>
      </c>
      <c r="F3" s="187"/>
      <c r="G3" s="174" t="s">
        <v>38</v>
      </c>
      <c r="H3" s="187"/>
      <c r="I3" s="27"/>
    </row>
    <row r="4" spans="1:9" ht="31.5" customHeight="1" x14ac:dyDescent="0.25">
      <c r="A4" s="27"/>
      <c r="B4" s="31"/>
      <c r="C4" s="162" t="s">
        <v>4</v>
      </c>
      <c r="D4" s="187"/>
      <c r="E4" s="188" t="s">
        <v>31</v>
      </c>
      <c r="F4" s="189"/>
      <c r="G4" s="162" t="s">
        <v>46</v>
      </c>
      <c r="H4" s="162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71">
        <v>38</v>
      </c>
      <c r="D14" s="183"/>
      <c r="E14" s="186">
        <v>38</v>
      </c>
      <c r="F14" s="183"/>
      <c r="G14" s="171">
        <v>38</v>
      </c>
      <c r="H14" s="171"/>
      <c r="I14" s="27"/>
    </row>
    <row r="15" spans="1:9" ht="16.5" customHeight="1" x14ac:dyDescent="0.25">
      <c r="A15" s="27"/>
      <c r="B15" s="34" t="s">
        <v>11</v>
      </c>
      <c r="C15" s="165">
        <v>0.55581969851319468</v>
      </c>
      <c r="D15" s="184"/>
      <c r="E15" s="208">
        <v>0.54352923406841147</v>
      </c>
      <c r="F15" s="209"/>
      <c r="G15" s="165">
        <v>0.55189173576406514</v>
      </c>
      <c r="H15" s="165"/>
      <c r="I15" s="27"/>
    </row>
    <row r="16" spans="1:9" ht="34.5" customHeight="1" x14ac:dyDescent="0.25">
      <c r="A16" s="27"/>
      <c r="B16" s="178" t="s">
        <v>21</v>
      </c>
      <c r="C16" s="178"/>
      <c r="D16" s="178"/>
      <c r="E16" s="178"/>
      <c r="F16" s="178"/>
      <c r="G16" s="178"/>
      <c r="H16" s="178"/>
      <c r="I16" s="27"/>
    </row>
    <row r="17" spans="1:9" x14ac:dyDescent="0.25">
      <c r="A17" s="27"/>
      <c r="B17" s="30"/>
      <c r="C17" s="174" t="s">
        <v>39</v>
      </c>
      <c r="D17" s="187"/>
      <c r="E17" s="174" t="s">
        <v>40</v>
      </c>
      <c r="F17" s="187"/>
      <c r="G17" s="174" t="s">
        <v>48</v>
      </c>
      <c r="H17" s="187"/>
      <c r="I17" s="27"/>
    </row>
    <row r="18" spans="1:9" ht="31.5" customHeight="1" x14ac:dyDescent="0.25">
      <c r="A18" s="27"/>
      <c r="B18" s="30"/>
      <c r="C18" s="162" t="s">
        <v>4</v>
      </c>
      <c r="D18" s="187"/>
      <c r="E18" s="188" t="s">
        <v>31</v>
      </c>
      <c r="F18" s="189"/>
      <c r="G18" s="162" t="s">
        <v>46</v>
      </c>
      <c r="H18" s="162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71">
        <v>38</v>
      </c>
      <c r="D28" s="183"/>
      <c r="E28" s="186">
        <v>38</v>
      </c>
      <c r="F28" s="183"/>
      <c r="G28" s="171">
        <v>38</v>
      </c>
      <c r="H28" s="171"/>
      <c r="I28" s="27"/>
    </row>
    <row r="29" spans="1:9" ht="16.5" customHeight="1" x14ac:dyDescent="0.25">
      <c r="A29" s="27"/>
      <c r="B29" s="34" t="s">
        <v>11</v>
      </c>
      <c r="C29" s="212">
        <v>8.7068576318375279E-2</v>
      </c>
      <c r="D29" s="211"/>
      <c r="E29" s="210">
        <v>0.1066523504141621</v>
      </c>
      <c r="F29" s="211"/>
      <c r="G29" s="165">
        <v>6.1086704610555098E-2</v>
      </c>
      <c r="H29" s="165"/>
      <c r="I29" s="27"/>
    </row>
    <row r="30" spans="1:9" x14ac:dyDescent="0.25">
      <c r="A30" s="27"/>
      <c r="B30" s="206" t="s">
        <v>33</v>
      </c>
      <c r="C30" s="206"/>
      <c r="D30" s="206"/>
      <c r="E30" s="206"/>
      <c r="F30" s="206"/>
      <c r="G30" s="206"/>
      <c r="H30" s="206"/>
      <c r="I30" s="27"/>
    </row>
    <row r="31" spans="1:9" ht="33" customHeight="1" x14ac:dyDescent="0.25">
      <c r="A31" s="27"/>
      <c r="B31" s="207"/>
      <c r="C31" s="207"/>
      <c r="D31" s="207"/>
      <c r="E31" s="207"/>
      <c r="F31" s="207"/>
      <c r="G31" s="207"/>
      <c r="H31" s="207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7"/>
      <c r="C1" s="97"/>
      <c r="D1" s="97"/>
      <c r="E1" s="97"/>
      <c r="F1" s="97"/>
      <c r="G1" s="7"/>
      <c r="H1" s="7"/>
    </row>
    <row r="2" spans="1:15" ht="24" customHeight="1" x14ac:dyDescent="0.25">
      <c r="A2" s="7"/>
      <c r="B2" s="103"/>
      <c r="C2" s="163" t="s">
        <v>75</v>
      </c>
      <c r="D2" s="163"/>
      <c r="E2" s="163"/>
      <c r="F2" s="163"/>
      <c r="G2" s="7"/>
      <c r="H2" s="7"/>
    </row>
    <row r="3" spans="1:15" ht="24" customHeight="1" x14ac:dyDescent="0.25">
      <c r="A3" s="7"/>
      <c r="B3" s="32"/>
      <c r="C3" s="102">
        <v>-0.4</v>
      </c>
      <c r="D3" s="102">
        <v>-0.3</v>
      </c>
      <c r="E3" s="102">
        <v>-0.2</v>
      </c>
      <c r="F3" s="102">
        <v>-0.1</v>
      </c>
      <c r="G3" s="7"/>
      <c r="H3" s="7"/>
    </row>
    <row r="4" spans="1:15" ht="24" customHeight="1" x14ac:dyDescent="0.25">
      <c r="A4" s="7"/>
      <c r="B4" s="30" t="s">
        <v>71</v>
      </c>
      <c r="C4" s="101">
        <v>1E-3</v>
      </c>
      <c r="D4" s="101">
        <v>4.1999999999999997E-3</v>
      </c>
      <c r="E4" s="101">
        <v>2.1999999999999999E-2</v>
      </c>
      <c r="F4" s="101">
        <v>9.06E-2</v>
      </c>
      <c r="G4" s="7"/>
      <c r="H4" s="7"/>
    </row>
    <row r="5" spans="1:15" ht="24" customHeight="1" x14ac:dyDescent="0.25">
      <c r="A5" s="7"/>
      <c r="B5" s="30" t="s">
        <v>73</v>
      </c>
      <c r="C5" s="101">
        <v>0</v>
      </c>
      <c r="D5" s="101">
        <v>1.4800000000000001E-2</v>
      </c>
      <c r="E5" s="101">
        <v>3.0200000000000001E-2</v>
      </c>
      <c r="F5" s="101">
        <v>0.1226</v>
      </c>
      <c r="G5" s="7"/>
      <c r="H5" s="7"/>
    </row>
    <row r="6" spans="1:15" ht="24" customHeight="1" x14ac:dyDescent="0.25">
      <c r="A6" s="7"/>
      <c r="B6" s="30" t="s">
        <v>84</v>
      </c>
      <c r="C6" s="101">
        <v>0</v>
      </c>
      <c r="D6" s="101">
        <v>5.9999999999999995E-4</v>
      </c>
      <c r="E6" s="101">
        <v>7.0000000000000001E-3</v>
      </c>
      <c r="F6" s="101">
        <v>4.7600000000000003E-2</v>
      </c>
      <c r="G6" s="7"/>
      <c r="H6" s="7"/>
    </row>
    <row r="7" spans="1:15" ht="24" customHeight="1" x14ac:dyDescent="0.25">
      <c r="A7" s="7"/>
      <c r="B7" s="32" t="s">
        <v>85</v>
      </c>
      <c r="C7" s="99">
        <v>0</v>
      </c>
      <c r="D7" s="99">
        <v>0</v>
      </c>
      <c r="E7" s="99">
        <v>0</v>
      </c>
      <c r="F7" s="99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77" t="s">
        <v>89</v>
      </c>
      <c r="C2" s="178"/>
      <c r="D2" s="178"/>
      <c r="E2" s="178"/>
      <c r="F2" s="178"/>
      <c r="G2" s="178"/>
      <c r="H2" s="178"/>
      <c r="I2" s="178"/>
      <c r="J2" s="178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74" t="s">
        <v>36</v>
      </c>
      <c r="D3" s="187"/>
      <c r="E3" s="174" t="s">
        <v>37</v>
      </c>
      <c r="F3" s="187"/>
      <c r="G3" s="190" t="s">
        <v>79</v>
      </c>
      <c r="H3" s="213"/>
      <c r="I3" s="174" t="s">
        <v>38</v>
      </c>
      <c r="J3" s="162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68" t="s">
        <v>76</v>
      </c>
      <c r="D4" s="187"/>
      <c r="E4" s="188" t="s">
        <v>78</v>
      </c>
      <c r="F4" s="189"/>
      <c r="G4" s="188" t="s">
        <v>80</v>
      </c>
      <c r="H4" s="189"/>
      <c r="I4" s="188" t="s">
        <v>77</v>
      </c>
      <c r="J4" s="162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4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1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5">
        <v>0.91624794461780756</v>
      </c>
      <c r="F6" s="36">
        <v>1.2869297199360935E-5</v>
      </c>
      <c r="G6" s="109">
        <v>0.69960251025962072</v>
      </c>
      <c r="H6" s="36">
        <v>3.9545306886094363E-3</v>
      </c>
      <c r="I6" s="112">
        <v>0.77314979187053146</v>
      </c>
      <c r="J6" s="113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81</v>
      </c>
      <c r="C7" s="57"/>
      <c r="D7" s="37"/>
      <c r="E7" s="105">
        <v>-2.441733370653024E-2</v>
      </c>
      <c r="F7" s="36">
        <v>2.4277773113505386E-3</v>
      </c>
      <c r="G7" s="105">
        <v>-3.2731435922535509E-2</v>
      </c>
      <c r="H7" s="36">
        <v>9.0582967642711075E-4</v>
      </c>
      <c r="I7" s="110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83</v>
      </c>
      <c r="C8" s="60"/>
      <c r="D8" s="38"/>
      <c r="E8" s="107"/>
      <c r="F8" s="38"/>
      <c r="G8" s="107"/>
      <c r="H8" s="38"/>
      <c r="I8" s="109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6">
        <v>5.1700930751561831E-3</v>
      </c>
      <c r="F9" s="36">
        <v>6.1154618589393979E-2</v>
      </c>
      <c r="G9" s="105">
        <v>9.8366455164323029E-3</v>
      </c>
      <c r="H9" s="36">
        <v>1.1844059003509582E-2</v>
      </c>
      <c r="I9" s="110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71">
        <v>31</v>
      </c>
      <c r="D10" s="183"/>
      <c r="E10" s="171">
        <v>32</v>
      </c>
      <c r="F10" s="183"/>
      <c r="G10" s="186">
        <v>21</v>
      </c>
      <c r="H10" s="183"/>
      <c r="I10" s="171">
        <v>33</v>
      </c>
      <c r="J10" s="171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4" t="s">
        <v>86</v>
      </c>
      <c r="C11" s="165">
        <f>N11</f>
        <v>0.61571897814696952</v>
      </c>
      <c r="D11" s="184"/>
      <c r="E11" s="185">
        <f>O11</f>
        <v>0.72486496224438524</v>
      </c>
      <c r="F11" s="184"/>
      <c r="G11" s="185">
        <f>P11</f>
        <v>0.79096913931575263</v>
      </c>
      <c r="H11" s="184"/>
      <c r="I11" s="165">
        <f>Q11</f>
        <v>0.72277433456881901</v>
      </c>
      <c r="J11" s="165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79" t="s">
        <v>90</v>
      </c>
      <c r="C12" s="180"/>
      <c r="D12" s="180"/>
      <c r="E12" s="180"/>
      <c r="F12" s="180"/>
      <c r="G12" s="180"/>
      <c r="H12" s="180"/>
      <c r="I12" s="180"/>
      <c r="J12" s="180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74" t="s">
        <v>36</v>
      </c>
      <c r="D13" s="187"/>
      <c r="E13" s="174" t="s">
        <v>37</v>
      </c>
      <c r="F13" s="187"/>
      <c r="G13" s="190" t="s">
        <v>79</v>
      </c>
      <c r="H13" s="213"/>
      <c r="I13" s="174" t="s">
        <v>38</v>
      </c>
      <c r="J13" s="162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62" t="s">
        <v>4</v>
      </c>
      <c r="D14" s="187"/>
      <c r="E14" s="188" t="s">
        <v>78</v>
      </c>
      <c r="F14" s="189"/>
      <c r="G14" s="188" t="s">
        <v>80</v>
      </c>
      <c r="H14" s="189"/>
      <c r="I14" s="188" t="s">
        <v>77</v>
      </c>
      <c r="J14" s="162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4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1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8">
        <v>0.37350267384449576</v>
      </c>
      <c r="F16" s="37">
        <v>0.20406338826988368</v>
      </c>
      <c r="G16" s="108">
        <v>0.55232925117860721</v>
      </c>
      <c r="H16" s="37">
        <v>0.15238834234927567</v>
      </c>
      <c r="I16" s="108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81</v>
      </c>
      <c r="C17" s="57"/>
      <c r="D17" s="37"/>
      <c r="E17" s="108">
        <v>-1.1172748929903331E-2</v>
      </c>
      <c r="F17" s="37">
        <v>0.36481327385789131</v>
      </c>
      <c r="G17" s="108">
        <v>-4.2366440390252105E-3</v>
      </c>
      <c r="H17" s="37">
        <v>0.77197944038505806</v>
      </c>
      <c r="I17" s="108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83</v>
      </c>
      <c r="C18" s="60"/>
      <c r="D18" s="38"/>
      <c r="E18" s="107"/>
      <c r="F18" s="38"/>
      <c r="G18" s="107"/>
      <c r="H18" s="38"/>
      <c r="I18" s="108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8">
        <v>1.7030177258435439E-3</v>
      </c>
      <c r="F19" s="37">
        <v>0.70082957419222935</v>
      </c>
      <c r="G19" s="108">
        <v>-2.222274387913272E-3</v>
      </c>
      <c r="H19" s="37">
        <v>0.72121943519152154</v>
      </c>
      <c r="I19" s="108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71">
        <v>31</v>
      </c>
      <c r="D20" s="183"/>
      <c r="E20" s="171">
        <v>32</v>
      </c>
      <c r="F20" s="183"/>
      <c r="G20" s="186">
        <v>21</v>
      </c>
      <c r="H20" s="183"/>
      <c r="I20" s="171">
        <v>33</v>
      </c>
      <c r="J20" s="171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4" t="s">
        <v>86</v>
      </c>
      <c r="C21" s="165">
        <f>N21</f>
        <v>0.12235556050138582</v>
      </c>
      <c r="D21" s="184"/>
      <c r="E21" s="185">
        <f>O21</f>
        <v>0.14817255106920282</v>
      </c>
      <c r="F21" s="184"/>
      <c r="G21" s="185">
        <f>P21</f>
        <v>0.20221725039002678</v>
      </c>
      <c r="H21" s="184"/>
      <c r="I21" s="185">
        <f>Q21</f>
        <v>0.13282978602147921</v>
      </c>
      <c r="J21" s="165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206" t="s">
        <v>82</v>
      </c>
      <c r="C22" s="206"/>
      <c r="D22" s="206"/>
      <c r="E22" s="206"/>
      <c r="F22" s="206"/>
      <c r="G22" s="206"/>
      <c r="H22" s="206"/>
      <c r="I22" s="206"/>
      <c r="J22" s="206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207"/>
      <c r="C23" s="207"/>
      <c r="D23" s="207"/>
      <c r="E23" s="207"/>
      <c r="F23" s="207"/>
      <c r="G23" s="207"/>
      <c r="H23" s="207"/>
      <c r="I23" s="207"/>
      <c r="J23" s="207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B2:J2"/>
    <mergeCell ref="C3:D3"/>
    <mergeCell ref="E3:F3"/>
    <mergeCell ref="G3:H3"/>
    <mergeCell ref="I3:J3"/>
    <mergeCell ref="B12:J12"/>
    <mergeCell ref="C13:D13"/>
    <mergeCell ref="E13:F13"/>
    <mergeCell ref="G13:H13"/>
    <mergeCell ref="C4:D4"/>
    <mergeCell ref="E4:F4"/>
    <mergeCell ref="G4:H4"/>
    <mergeCell ref="I4:J4"/>
    <mergeCell ref="C10:D10"/>
    <mergeCell ref="E10:F10"/>
    <mergeCell ref="G10:H10"/>
    <mergeCell ref="I10:J10"/>
    <mergeCell ref="C11:D11"/>
    <mergeCell ref="E11:F11"/>
    <mergeCell ref="G11:H11"/>
    <mergeCell ref="I11:J11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  <mergeCell ref="C14:D14"/>
    <mergeCell ref="E14:F14"/>
    <mergeCell ref="G14:H14"/>
    <mergeCell ref="I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92</v>
      </c>
    </row>
    <row r="2" spans="1:7" x14ac:dyDescent="0.25">
      <c r="B2" s="123" t="s">
        <v>94</v>
      </c>
      <c r="C2" s="123" t="s">
        <v>101</v>
      </c>
      <c r="D2" s="123" t="s">
        <v>95</v>
      </c>
      <c r="E2" s="123" t="s">
        <v>96</v>
      </c>
      <c r="F2" s="123" t="s">
        <v>97</v>
      </c>
      <c r="G2" s="123" t="s">
        <v>98</v>
      </c>
    </row>
    <row r="3" spans="1:7" x14ac:dyDescent="0.25">
      <c r="A3" t="s">
        <v>93</v>
      </c>
      <c r="B3" s="124">
        <v>0.02</v>
      </c>
      <c r="C3" s="124">
        <v>7.0000000000000007E-2</v>
      </c>
      <c r="D3" s="124">
        <v>0.02</v>
      </c>
      <c r="E3" s="124">
        <v>0.02</v>
      </c>
      <c r="F3" s="124">
        <v>0.02</v>
      </c>
      <c r="G3" s="124">
        <v>0.02</v>
      </c>
    </row>
    <row r="4" spans="1:7" x14ac:dyDescent="0.25">
      <c r="A4" t="s">
        <v>99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100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105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23" t="s">
        <v>104</v>
      </c>
    </row>
    <row r="9" spans="1:7" x14ac:dyDescent="0.25">
      <c r="A9" s="126" t="s">
        <v>106</v>
      </c>
      <c r="B9">
        <v>1</v>
      </c>
    </row>
    <row r="10" spans="1:7" x14ac:dyDescent="0.25">
      <c r="A10" s="126" t="s">
        <v>107</v>
      </c>
      <c r="D10" s="124">
        <f>D6*$B9</f>
        <v>0</v>
      </c>
      <c r="E10" s="124">
        <f t="shared" ref="E10:G10" si="0">E6*$B9</f>
        <v>-2.5000000000000001E-2</v>
      </c>
      <c r="F10" s="124">
        <f t="shared" si="0"/>
        <v>0</v>
      </c>
      <c r="G10" s="124">
        <f t="shared" si="0"/>
        <v>0</v>
      </c>
    </row>
    <row r="11" spans="1:7" x14ac:dyDescent="0.25">
      <c r="A11" t="s">
        <v>103</v>
      </c>
      <c r="B11" s="125">
        <v>-0.04</v>
      </c>
      <c r="C11" s="125">
        <v>-0.37</v>
      </c>
      <c r="D11" s="124">
        <f>B11*$D4+C11*$D5</f>
        <v>-0.12140000000000001</v>
      </c>
      <c r="E11" s="124">
        <f>$B11*$E4</f>
        <v>-3.6000000000000004E-2</v>
      </c>
      <c r="F11" s="124">
        <f>$B11*$F4</f>
        <v>0</v>
      </c>
      <c r="G11" s="124">
        <f>$B11*$G4</f>
        <v>-5.2000000000000005E-2</v>
      </c>
    </row>
    <row r="12" spans="1:7" x14ac:dyDescent="0.25">
      <c r="A12" t="s">
        <v>102</v>
      </c>
      <c r="B12" s="124">
        <f>B3+B11</f>
        <v>-0.02</v>
      </c>
      <c r="C12" s="124">
        <f>C3+C11</f>
        <v>-0.3</v>
      </c>
      <c r="D12" s="124">
        <f>D3+D11 + D10</f>
        <v>-0.1014</v>
      </c>
      <c r="E12" s="124">
        <f>E3+E11+E10</f>
        <v>-4.1000000000000009E-2</v>
      </c>
      <c r="F12" s="124">
        <f>F3+F11 + F10</f>
        <v>0.02</v>
      </c>
      <c r="G12" s="124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23" t="s">
        <v>94</v>
      </c>
      <c r="C30" s="123" t="s">
        <v>101</v>
      </c>
      <c r="D30" s="123" t="s">
        <v>95</v>
      </c>
      <c r="E30" s="123" t="s">
        <v>96</v>
      </c>
      <c r="F30" s="123" t="s">
        <v>97</v>
      </c>
      <c r="G30" s="123" t="s">
        <v>98</v>
      </c>
    </row>
    <row r="31" spans="1:7" x14ac:dyDescent="0.25">
      <c r="A31" t="s">
        <v>93</v>
      </c>
      <c r="B31" s="124">
        <v>1.4E-2</v>
      </c>
      <c r="C31" s="124">
        <v>1.6199999999999999E-2</v>
      </c>
      <c r="D31" s="124">
        <v>1.4999999999999999E-2</v>
      </c>
      <c r="E31" s="124">
        <v>6.1999999999999998E-3</v>
      </c>
      <c r="F31" s="124">
        <v>2.1000000000000001E-2</v>
      </c>
      <c r="G31" s="124">
        <v>8.3000000000000001E-3</v>
      </c>
    </row>
    <row r="32" spans="1:7" x14ac:dyDescent="0.25">
      <c r="A32" t="s">
        <v>99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100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105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23"/>
    </row>
    <row r="37" spans="1:7" x14ac:dyDescent="0.25">
      <c r="A37" s="126" t="s">
        <v>106</v>
      </c>
      <c r="B37">
        <v>1</v>
      </c>
    </row>
    <row r="38" spans="1:7" x14ac:dyDescent="0.25">
      <c r="A38" s="126" t="s">
        <v>107</v>
      </c>
      <c r="D38" s="124">
        <f>D34*$B37</f>
        <v>0</v>
      </c>
      <c r="E38" s="124">
        <f t="shared" ref="E38" si="1">E34*$B37</f>
        <v>-2.5000000000000001E-2</v>
      </c>
      <c r="F38" s="124">
        <f t="shared" ref="F38" si="2">F34*$B37</f>
        <v>0</v>
      </c>
      <c r="G38" s="124">
        <f t="shared" ref="G38" si="3">G34*$B37</f>
        <v>0</v>
      </c>
    </row>
    <row r="39" spans="1:7" x14ac:dyDescent="0.25">
      <c r="A39" t="s">
        <v>103</v>
      </c>
      <c r="B39" s="125">
        <v>-5.6000000000000001E-2</v>
      </c>
      <c r="C39" s="125">
        <v>-0.17399999999999999</v>
      </c>
      <c r="D39" s="124">
        <f>B39*$D32+C39*$D33</f>
        <v>-9.4280000000000003E-2</v>
      </c>
      <c r="E39" s="124">
        <f>$B39*$E32</f>
        <v>-5.04E-2</v>
      </c>
      <c r="F39" s="124">
        <f>$B39*$F32</f>
        <v>0</v>
      </c>
      <c r="G39" s="124">
        <f>$B39*$G32</f>
        <v>-7.2800000000000004E-2</v>
      </c>
    </row>
    <row r="40" spans="1:7" x14ac:dyDescent="0.25">
      <c r="A40" t="s">
        <v>102</v>
      </c>
      <c r="B40" s="124">
        <f>B31+B39</f>
        <v>-4.2000000000000003E-2</v>
      </c>
      <c r="C40" s="124">
        <f>C31+C39</f>
        <v>-0.1578</v>
      </c>
      <c r="D40" s="124">
        <f>D31+D39 + D38</f>
        <v>-7.9280000000000003E-2</v>
      </c>
      <c r="E40" s="124">
        <f>E31+E39+E38</f>
        <v>-6.9200000000000012E-2</v>
      </c>
      <c r="F40" s="124">
        <f>F31+F39 + F38</f>
        <v>2.1000000000000001E-2</v>
      </c>
      <c r="G40" s="124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93</v>
      </c>
      <c r="B42" s="124">
        <v>1.37E-2</v>
      </c>
      <c r="C42" s="124">
        <v>2.4E-2</v>
      </c>
      <c r="D42" s="124">
        <v>1.5900000000000001E-2</v>
      </c>
      <c r="E42" s="124">
        <v>6.4000000000000003E-3</v>
      </c>
      <c r="F42" s="124">
        <v>0.02</v>
      </c>
      <c r="G42" s="124">
        <v>6.0000000000000001E-3</v>
      </c>
    </row>
    <row r="43" spans="1:7" x14ac:dyDescent="0.25">
      <c r="A43" t="s">
        <v>99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100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105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23"/>
    </row>
    <row r="48" spans="1:7" x14ac:dyDescent="0.25">
      <c r="A48" s="126" t="s">
        <v>106</v>
      </c>
      <c r="B48">
        <v>1</v>
      </c>
    </row>
    <row r="49" spans="1:7" x14ac:dyDescent="0.25">
      <c r="A49" s="126" t="s">
        <v>107</v>
      </c>
      <c r="D49" s="124">
        <f>D45*$B48</f>
        <v>0</v>
      </c>
      <c r="E49" s="124">
        <f t="shared" ref="E49" si="4">E45*$B48</f>
        <v>-2.5000000000000001E-2</v>
      </c>
      <c r="F49" s="124">
        <f t="shared" ref="F49" si="5">F45*$B48</f>
        <v>0</v>
      </c>
      <c r="G49" s="124">
        <f t="shared" ref="G49" si="6">G45*$B48</f>
        <v>0</v>
      </c>
    </row>
    <row r="50" spans="1:7" x14ac:dyDescent="0.25">
      <c r="A50" t="s">
        <v>103</v>
      </c>
      <c r="B50" s="125">
        <v>1.2999999999999999E-2</v>
      </c>
      <c r="C50" s="125">
        <v>-0.33800000000000002</v>
      </c>
      <c r="D50" s="124">
        <f>B50*$D43+C50*$D44</f>
        <v>-6.1360000000000012E-2</v>
      </c>
      <c r="E50" s="124">
        <f>$B50*$E43</f>
        <v>1.17E-2</v>
      </c>
      <c r="F50" s="124">
        <f>$B50*$F43</f>
        <v>0</v>
      </c>
      <c r="G50" s="124">
        <f>$B50*$G43</f>
        <v>1.6899999999999998E-2</v>
      </c>
    </row>
    <row r="51" spans="1:7" x14ac:dyDescent="0.25">
      <c r="A51" t="s">
        <v>102</v>
      </c>
      <c r="B51" s="124">
        <f>B42+B50</f>
        <v>2.6700000000000002E-2</v>
      </c>
      <c r="C51" s="124">
        <f>C42+C50</f>
        <v>-0.314</v>
      </c>
      <c r="D51" s="124">
        <f>D42+D50 + D49</f>
        <v>-4.5460000000000014E-2</v>
      </c>
      <c r="E51" s="124">
        <f>E42+E50+E49</f>
        <v>-6.8999999999999999E-3</v>
      </c>
      <c r="F51" s="124">
        <f>F42+F50 + F49</f>
        <v>0.02</v>
      </c>
      <c r="G51" s="124">
        <f>G42+G50+G49</f>
        <v>2.2899999999999997E-2</v>
      </c>
    </row>
    <row r="64" spans="1:7" x14ac:dyDescent="0.25">
      <c r="A64">
        <v>2009</v>
      </c>
    </row>
    <row r="65" spans="1:7" x14ac:dyDescent="0.25">
      <c r="B65" s="123" t="s">
        <v>94</v>
      </c>
      <c r="C65" s="123" t="s">
        <v>101</v>
      </c>
      <c r="D65" s="123" t="s">
        <v>95</v>
      </c>
      <c r="E65" s="123" t="s">
        <v>96</v>
      </c>
      <c r="F65" s="123" t="s">
        <v>97</v>
      </c>
      <c r="G65" s="123" t="s">
        <v>98</v>
      </c>
    </row>
    <row r="66" spans="1:7" x14ac:dyDescent="0.25">
      <c r="A66" t="s">
        <v>93</v>
      </c>
      <c r="B66" s="124">
        <v>2.8199999999999999E-2</v>
      </c>
      <c r="C66" s="124">
        <v>4.4499999999999998E-2</v>
      </c>
      <c r="D66" s="124">
        <v>2.6599999999999999E-2</v>
      </c>
      <c r="E66" s="124">
        <v>2.1600000000000001E-2</v>
      </c>
      <c r="F66" s="124">
        <v>2.5600000000000001E-2</v>
      </c>
      <c r="G66" s="124">
        <v>2.1000000000000001E-2</v>
      </c>
    </row>
    <row r="67" spans="1:7" x14ac:dyDescent="0.25">
      <c r="A67" t="s">
        <v>99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100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105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26" t="s">
        <v>106</v>
      </c>
      <c r="B71">
        <v>1</v>
      </c>
    </row>
    <row r="72" spans="1:7" x14ac:dyDescent="0.25">
      <c r="A72" s="126" t="s">
        <v>107</v>
      </c>
      <c r="D72" s="124">
        <f>D69*$B71</f>
        <v>0</v>
      </c>
      <c r="E72" s="124">
        <f>E69*$B71</f>
        <v>-2.5000000000000001E-2</v>
      </c>
      <c r="F72" s="124">
        <f>F69*$B71</f>
        <v>0</v>
      </c>
      <c r="G72" s="124">
        <f>G69*$B71</f>
        <v>0</v>
      </c>
    </row>
    <row r="73" spans="1:7" x14ac:dyDescent="0.25">
      <c r="A73" t="s">
        <v>103</v>
      </c>
      <c r="B73" s="125">
        <v>-1.4E-2</v>
      </c>
      <c r="C73" s="125">
        <v>-0.23</v>
      </c>
      <c r="D73" s="124">
        <f>B73*$D67+C73*$D68</f>
        <v>-6.4600000000000005E-2</v>
      </c>
      <c r="E73" s="124">
        <f>$B73*$E67</f>
        <v>-1.26E-2</v>
      </c>
      <c r="F73" s="124">
        <f>$B73*$F67</f>
        <v>0</v>
      </c>
      <c r="G73" s="124">
        <f>$B73*$G67</f>
        <v>-1.8200000000000001E-2</v>
      </c>
    </row>
    <row r="74" spans="1:7" x14ac:dyDescent="0.25">
      <c r="A74" t="s">
        <v>102</v>
      </c>
      <c r="B74" s="124">
        <f>B66+B73</f>
        <v>1.4199999999999999E-2</v>
      </c>
      <c r="C74" s="124">
        <f>C66+C73</f>
        <v>-0.1855</v>
      </c>
      <c r="D74" s="124">
        <f>D66+D73 + D72</f>
        <v>-3.8000000000000006E-2</v>
      </c>
      <c r="E74" s="124">
        <f>E66+E73+E72</f>
        <v>-1.6E-2</v>
      </c>
      <c r="F74" s="124">
        <f>F66+F73 + F72</f>
        <v>2.5600000000000001E-2</v>
      </c>
      <c r="G74" s="124">
        <f>G66+G73+G72</f>
        <v>2.8000000000000004E-3</v>
      </c>
    </row>
    <row r="75" spans="1:7" x14ac:dyDescent="0.25">
      <c r="B75" s="124"/>
      <c r="C75" s="124"/>
      <c r="D75" s="124"/>
      <c r="E75" s="124"/>
      <c r="F75" s="124"/>
      <c r="G75" s="124"/>
    </row>
    <row r="76" spans="1:7" x14ac:dyDescent="0.25">
      <c r="A76">
        <v>2010</v>
      </c>
    </row>
    <row r="77" spans="1:7" x14ac:dyDescent="0.25">
      <c r="A77" t="s">
        <v>93</v>
      </c>
      <c r="B77" s="124">
        <v>2.6100000000000002E-2</v>
      </c>
      <c r="C77" s="124">
        <v>0.03</v>
      </c>
      <c r="D77" s="124">
        <v>2.4E-2</v>
      </c>
      <c r="E77" s="124">
        <v>1.9400000000000001E-2</v>
      </c>
      <c r="F77" s="124">
        <v>2.6100000000000002E-2</v>
      </c>
      <c r="G77" s="124">
        <v>2.2599999999999999E-2</v>
      </c>
    </row>
    <row r="78" spans="1:7" x14ac:dyDescent="0.25">
      <c r="A78" t="s">
        <v>99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100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105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26" t="s">
        <v>106</v>
      </c>
      <c r="B82">
        <v>1</v>
      </c>
    </row>
    <row r="83" spans="1:7" x14ac:dyDescent="0.25">
      <c r="A83" s="126" t="s">
        <v>107</v>
      </c>
      <c r="D83" s="124">
        <f>D80*$B82</f>
        <v>0</v>
      </c>
      <c r="E83" s="124">
        <f>E80*$B82</f>
        <v>-2.5000000000000001E-2</v>
      </c>
      <c r="F83" s="124">
        <f>F80*$B82</f>
        <v>0</v>
      </c>
      <c r="G83" s="124">
        <f>G80*$B82</f>
        <v>0</v>
      </c>
    </row>
    <row r="84" spans="1:7" x14ac:dyDescent="0.25">
      <c r="A84" t="s">
        <v>103</v>
      </c>
      <c r="B84" s="125">
        <v>-6.0000000000000001E-3</v>
      </c>
      <c r="C84" s="125">
        <v>-0.24</v>
      </c>
      <c r="D84" s="124">
        <f>B84*$D78+C84*$D79</f>
        <v>-5.8799999999999998E-2</v>
      </c>
      <c r="E84" s="124">
        <f>$B84*$E78</f>
        <v>-5.4000000000000003E-3</v>
      </c>
      <c r="F84" s="124">
        <f>$B84*$F78</f>
        <v>0</v>
      </c>
      <c r="G84" s="124">
        <f>$B84*$G78</f>
        <v>-7.8000000000000005E-3</v>
      </c>
    </row>
    <row r="85" spans="1:7" x14ac:dyDescent="0.25">
      <c r="A85" t="s">
        <v>102</v>
      </c>
      <c r="B85" s="124">
        <f>B77+B84</f>
        <v>2.01E-2</v>
      </c>
      <c r="C85" s="124">
        <f>C77+C84</f>
        <v>-0.21</v>
      </c>
      <c r="D85" s="124">
        <f>D77+D84 + D83</f>
        <v>-3.4799999999999998E-2</v>
      </c>
      <c r="E85" s="124">
        <f>E77+E84+E83</f>
        <v>-1.1000000000000001E-2</v>
      </c>
      <c r="F85" s="124">
        <f>F77+F84 + F83</f>
        <v>2.6100000000000002E-2</v>
      </c>
      <c r="G85" s="124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77" t="s">
        <v>88</v>
      </c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27"/>
      <c r="N2" s="7"/>
    </row>
    <row r="3" spans="1:17" ht="30" customHeight="1" x14ac:dyDescent="0.25">
      <c r="A3" s="27"/>
      <c r="B3" s="129"/>
      <c r="C3" s="164" t="s">
        <v>112</v>
      </c>
      <c r="D3" s="164"/>
      <c r="E3" s="164"/>
      <c r="F3" s="164"/>
      <c r="G3" s="164"/>
      <c r="H3" s="164"/>
      <c r="I3" s="164"/>
      <c r="J3" s="164"/>
      <c r="K3" s="164"/>
      <c r="L3" s="164"/>
      <c r="M3" s="27"/>
      <c r="N3" s="7"/>
    </row>
    <row r="4" spans="1:17" x14ac:dyDescent="0.25">
      <c r="A4" s="27"/>
      <c r="B4" s="30"/>
      <c r="C4" s="174" t="s">
        <v>36</v>
      </c>
      <c r="D4" s="175"/>
      <c r="E4" s="174" t="s">
        <v>37</v>
      </c>
      <c r="F4" s="175"/>
      <c r="G4" s="174" t="s">
        <v>38</v>
      </c>
      <c r="H4" s="175"/>
      <c r="I4" s="174" t="s">
        <v>39</v>
      </c>
      <c r="J4" s="175"/>
      <c r="K4" s="174" t="s">
        <v>40</v>
      </c>
      <c r="L4" s="162"/>
      <c r="M4" s="27"/>
      <c r="N4" s="7"/>
    </row>
    <row r="5" spans="1:17" ht="64.5" customHeight="1" x14ac:dyDescent="0.25">
      <c r="A5" s="27"/>
      <c r="B5" s="30"/>
      <c r="C5" s="162" t="s">
        <v>4</v>
      </c>
      <c r="D5" s="175"/>
      <c r="E5" s="170" t="s">
        <v>113</v>
      </c>
      <c r="F5" s="169"/>
      <c r="G5" s="168" t="s">
        <v>16</v>
      </c>
      <c r="H5" s="169"/>
      <c r="I5" s="170" t="s">
        <v>114</v>
      </c>
      <c r="J5" s="169"/>
      <c r="K5" s="168" t="s">
        <v>115</v>
      </c>
      <c r="L5" s="168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21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110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111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71">
        <v>38</v>
      </c>
      <c r="D12" s="172"/>
      <c r="E12" s="173">
        <v>38</v>
      </c>
      <c r="F12" s="172"/>
      <c r="G12" s="171">
        <v>38</v>
      </c>
      <c r="H12" s="172"/>
      <c r="I12" s="173">
        <v>38</v>
      </c>
      <c r="J12" s="172"/>
      <c r="K12" s="171">
        <v>38</v>
      </c>
      <c r="L12" s="171"/>
      <c r="M12" s="27"/>
      <c r="N12" s="7"/>
    </row>
    <row r="13" spans="1:17" ht="27" customHeight="1" x14ac:dyDescent="0.25">
      <c r="A13" s="27"/>
      <c r="B13" s="82" t="s">
        <v>86</v>
      </c>
      <c r="C13" s="165">
        <v>0.28109520799999999</v>
      </c>
      <c r="D13" s="166"/>
      <c r="E13" s="167">
        <v>0.38214216899999998</v>
      </c>
      <c r="F13" s="166"/>
      <c r="G13" s="165">
        <f>O13</f>
        <v>0.78926516416204306</v>
      </c>
      <c r="H13" s="166"/>
      <c r="I13" s="165">
        <f>P13</f>
        <v>0.87969758814644494</v>
      </c>
      <c r="J13" s="166"/>
      <c r="K13" s="165">
        <f>Q13</f>
        <v>0.87537377531821592</v>
      </c>
      <c r="L13" s="165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77" t="s">
        <v>87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27"/>
    </row>
    <row r="15" spans="1:17" ht="30.75" customHeight="1" x14ac:dyDescent="0.25">
      <c r="A15" s="27"/>
      <c r="B15" s="129"/>
      <c r="C15" s="164" t="s">
        <v>112</v>
      </c>
      <c r="D15" s="164"/>
      <c r="E15" s="164"/>
      <c r="F15" s="164"/>
      <c r="G15" s="164"/>
      <c r="H15" s="164"/>
      <c r="I15" s="164"/>
      <c r="J15" s="164"/>
      <c r="K15" s="164"/>
      <c r="L15" s="164"/>
      <c r="M15" s="27"/>
    </row>
    <row r="16" spans="1:17" x14ac:dyDescent="0.25">
      <c r="A16" s="27"/>
      <c r="B16" s="30"/>
      <c r="C16" s="24"/>
      <c r="D16" s="24"/>
      <c r="E16" s="17"/>
      <c r="F16" s="52"/>
      <c r="G16" s="174" t="s">
        <v>41</v>
      </c>
      <c r="H16" s="175"/>
      <c r="I16" s="174" t="s">
        <v>42</v>
      </c>
      <c r="J16" s="175"/>
      <c r="K16" s="174" t="s">
        <v>43</v>
      </c>
      <c r="L16" s="162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76" t="s">
        <v>5</v>
      </c>
      <c r="H17" s="175"/>
      <c r="I17" s="170" t="s">
        <v>116</v>
      </c>
      <c r="J17" s="169"/>
      <c r="K17" s="168" t="s">
        <v>117</v>
      </c>
      <c r="L17" s="168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118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71">
        <v>38</v>
      </c>
      <c r="H24" s="172"/>
      <c r="I24" s="173">
        <v>38</v>
      </c>
      <c r="J24" s="172"/>
      <c r="K24" s="171">
        <v>38</v>
      </c>
      <c r="L24" s="171"/>
      <c r="M24" s="27"/>
    </row>
    <row r="25" spans="1:17" ht="27" customHeight="1" x14ac:dyDescent="0.25">
      <c r="A25" s="27"/>
      <c r="B25" s="82" t="s">
        <v>86</v>
      </c>
      <c r="C25" s="76"/>
      <c r="D25" s="76"/>
      <c r="E25" s="76"/>
      <c r="F25" s="55"/>
      <c r="G25" s="167">
        <f>O25</f>
        <v>0.4891966309333044</v>
      </c>
      <c r="H25" s="166"/>
      <c r="I25" s="167">
        <f>P25</f>
        <v>0.6264136825064347</v>
      </c>
      <c r="J25" s="166"/>
      <c r="K25" s="167">
        <f>Q25</f>
        <v>0.6036198370405732</v>
      </c>
      <c r="L25" s="165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68"/>
      <c r="H37" s="169"/>
      <c r="I37" s="170"/>
      <c r="J37" s="169"/>
      <c r="K37" s="168"/>
      <c r="L37" s="168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71"/>
      <c r="H49" s="172"/>
      <c r="I49" s="173"/>
      <c r="J49" s="172"/>
      <c r="K49" s="171"/>
      <c r="L49" s="171"/>
    </row>
    <row r="50" spans="7:12" x14ac:dyDescent="0.25">
      <c r="G50" s="165"/>
      <c r="H50" s="166"/>
      <c r="I50" s="167"/>
      <c r="J50" s="166"/>
      <c r="K50" s="165"/>
      <c r="L50" s="165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77" t="s">
        <v>89</v>
      </c>
      <c r="C2" s="178"/>
      <c r="D2" s="178"/>
      <c r="E2" s="178"/>
      <c r="F2" s="178"/>
      <c r="G2" s="178"/>
      <c r="H2" s="178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74" t="s">
        <v>36</v>
      </c>
      <c r="D3" s="187"/>
      <c r="E3" s="174" t="s">
        <v>37</v>
      </c>
      <c r="F3" s="187"/>
      <c r="G3" s="190" t="s">
        <v>79</v>
      </c>
      <c r="H3" s="174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68" t="s">
        <v>76</v>
      </c>
      <c r="D4" s="187"/>
      <c r="E4" s="188" t="s">
        <v>120</v>
      </c>
      <c r="F4" s="189"/>
      <c r="G4" s="188" t="s">
        <v>121</v>
      </c>
      <c r="H4" s="168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5">
        <v>0.90636663580307086</v>
      </c>
      <c r="F6" s="36">
        <v>1.4255593975744735E-5</v>
      </c>
      <c r="G6" s="109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108</v>
      </c>
      <c r="C7" s="57"/>
      <c r="D7" s="37"/>
      <c r="E7" s="106">
        <v>-1.5340984918496784E-2</v>
      </c>
      <c r="F7" s="36">
        <v>8.1115163118256339E-2</v>
      </c>
      <c r="G7" s="105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109</v>
      </c>
      <c r="C8" s="60"/>
      <c r="D8" s="38"/>
      <c r="E8" s="127">
        <v>-3.0178866454237913E-2</v>
      </c>
      <c r="F8" s="38">
        <v>1.689119830070325E-3</v>
      </c>
      <c r="G8" s="127">
        <v>-3.7705078799835853E-2</v>
      </c>
      <c r="H8" s="128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6">
        <v>5.641459210192371E-3</v>
      </c>
      <c r="F9" s="36">
        <v>4.4850643832523608E-2</v>
      </c>
      <c r="G9" s="105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71">
        <v>31</v>
      </c>
      <c r="D10" s="183"/>
      <c r="E10" s="171">
        <v>32</v>
      </c>
      <c r="F10" s="183"/>
      <c r="G10" s="186">
        <v>21</v>
      </c>
      <c r="H10" s="171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86</v>
      </c>
      <c r="C11" s="165">
        <f>L11</f>
        <v>0.61571897814696952</v>
      </c>
      <c r="D11" s="184"/>
      <c r="E11" s="185">
        <f>M11</f>
        <v>0.7417219375190941</v>
      </c>
      <c r="F11" s="184"/>
      <c r="G11" s="185">
        <f>N11</f>
        <v>0.80466929780955043</v>
      </c>
      <c r="H11" s="165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79" t="s">
        <v>119</v>
      </c>
      <c r="C12" s="180"/>
      <c r="D12" s="180"/>
      <c r="E12" s="180"/>
      <c r="F12" s="180"/>
      <c r="G12" s="180"/>
      <c r="H12" s="180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74" t="s">
        <v>36</v>
      </c>
      <c r="D13" s="187"/>
      <c r="E13" s="174" t="s">
        <v>37</v>
      </c>
      <c r="F13" s="187"/>
      <c r="G13" s="190" t="s">
        <v>79</v>
      </c>
      <c r="H13" s="174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68" t="s">
        <v>76</v>
      </c>
      <c r="D14" s="187"/>
      <c r="E14" s="188" t="s">
        <v>120</v>
      </c>
      <c r="F14" s="189"/>
      <c r="G14" s="188" t="s">
        <v>121</v>
      </c>
      <c r="H14" s="168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8">
        <v>0.48384683875815065</v>
      </c>
      <c r="F16" s="37">
        <v>0.10963505431887881</v>
      </c>
      <c r="G16" s="108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108</v>
      </c>
      <c r="C17" s="57"/>
      <c r="D17" s="37"/>
      <c r="E17" s="108">
        <v>8.0434635925066885E-3</v>
      </c>
      <c r="F17" s="37">
        <v>0.58188700071576538</v>
      </c>
      <c r="G17" s="108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109</v>
      </c>
      <c r="C18" s="60"/>
      <c r="D18" s="38"/>
      <c r="E18" s="107">
        <v>-9.4615194615974476E-3</v>
      </c>
      <c r="F18" s="38">
        <v>0.52673033250354395</v>
      </c>
      <c r="G18" s="107">
        <v>1.8419348913026349E-3</v>
      </c>
      <c r="H18" s="128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8">
        <v>-1.2045901295428795E-5</v>
      </c>
      <c r="F19" s="37">
        <v>0.99791681868105719</v>
      </c>
      <c r="G19" s="108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71">
        <v>31</v>
      </c>
      <c r="D20" s="183"/>
      <c r="E20" s="171">
        <v>32</v>
      </c>
      <c r="F20" s="183"/>
      <c r="G20" s="186">
        <v>21</v>
      </c>
      <c r="H20" s="171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86</v>
      </c>
      <c r="C21" s="165">
        <f>L21</f>
        <v>0.12235556050138582</v>
      </c>
      <c r="D21" s="184"/>
      <c r="E21" s="185">
        <f>M21</f>
        <v>0.15210459418202643</v>
      </c>
      <c r="F21" s="184"/>
      <c r="G21" s="185">
        <f>N21</f>
        <v>0.26204031407125944</v>
      </c>
      <c r="H21" s="165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81" t="s">
        <v>32</v>
      </c>
      <c r="C22" s="181"/>
      <c r="D22" s="181"/>
      <c r="E22" s="181"/>
      <c r="F22" s="181"/>
      <c r="G22" s="181"/>
      <c r="H22" s="181"/>
      <c r="I22" s="27"/>
      <c r="J22" s="27"/>
      <c r="K22" s="27"/>
    </row>
    <row r="23" spans="1:14" ht="33" customHeight="1" x14ac:dyDescent="0.25">
      <c r="A23" s="27"/>
      <c r="B23" s="182"/>
      <c r="C23" s="182"/>
      <c r="D23" s="182"/>
      <c r="E23" s="182"/>
      <c r="F23" s="182"/>
      <c r="G23" s="182"/>
      <c r="H23" s="182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77" t="s">
        <v>91</v>
      </c>
      <c r="C2" s="178"/>
      <c r="D2" s="178"/>
      <c r="E2" s="178"/>
      <c r="F2" s="178"/>
      <c r="G2" s="178"/>
      <c r="H2" s="178"/>
      <c r="I2" s="178"/>
      <c r="J2" s="178"/>
      <c r="K2" s="7"/>
      <c r="L2" s="7"/>
    </row>
    <row r="3" spans="1:16" x14ac:dyDescent="0.25">
      <c r="A3" s="27"/>
      <c r="B3" s="31"/>
      <c r="C3" s="174" t="s">
        <v>36</v>
      </c>
      <c r="D3" s="187"/>
      <c r="E3" s="174" t="s">
        <v>37</v>
      </c>
      <c r="F3" s="187"/>
      <c r="G3" s="190" t="s">
        <v>38</v>
      </c>
      <c r="H3" s="187"/>
      <c r="I3" s="174" t="s">
        <v>39</v>
      </c>
      <c r="J3" s="162"/>
      <c r="K3" s="27"/>
      <c r="L3" s="7"/>
    </row>
    <row r="4" spans="1:16" ht="52.5" customHeight="1" x14ac:dyDescent="0.25">
      <c r="A4" s="27"/>
      <c r="B4" s="31"/>
      <c r="C4" s="162" t="s">
        <v>4</v>
      </c>
      <c r="D4" s="187"/>
      <c r="E4" s="188" t="s">
        <v>128</v>
      </c>
      <c r="F4" s="189"/>
      <c r="G4" s="188" t="s">
        <v>126</v>
      </c>
      <c r="H4" s="187"/>
      <c r="I4" s="168" t="s">
        <v>127</v>
      </c>
      <c r="J4" s="162"/>
      <c r="K4" s="7"/>
      <c r="L4" s="7"/>
    </row>
    <row r="5" spans="1:16" ht="16.5" customHeight="1" x14ac:dyDescent="0.25">
      <c r="A5" s="27"/>
      <c r="B5" s="32"/>
      <c r="C5" s="114" t="s">
        <v>47</v>
      </c>
      <c r="D5" s="35" t="s">
        <v>10</v>
      </c>
      <c r="E5" s="114" t="s">
        <v>47</v>
      </c>
      <c r="F5" s="35" t="s">
        <v>10</v>
      </c>
      <c r="G5" s="122" t="s">
        <v>47</v>
      </c>
      <c r="H5" s="35" t="s">
        <v>10</v>
      </c>
      <c r="I5" s="114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125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122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123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124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71">
        <v>38</v>
      </c>
      <c r="D12" s="183"/>
      <c r="E12" s="186">
        <v>38</v>
      </c>
      <c r="F12" s="183"/>
      <c r="G12" s="186">
        <v>38</v>
      </c>
      <c r="H12" s="183"/>
      <c r="I12" s="171">
        <v>38</v>
      </c>
      <c r="J12" s="171"/>
      <c r="K12" s="7"/>
      <c r="L12" s="7"/>
    </row>
    <row r="13" spans="1:16" ht="27" customHeight="1" x14ac:dyDescent="0.25">
      <c r="A13" s="27"/>
      <c r="B13" s="114" t="s">
        <v>11</v>
      </c>
      <c r="C13" s="165">
        <f>M13</f>
        <v>0.3032675605879514</v>
      </c>
      <c r="D13" s="184"/>
      <c r="E13" s="185">
        <f>N13</f>
        <v>0.43858138193669671</v>
      </c>
      <c r="F13" s="184"/>
      <c r="G13" s="185">
        <f>O13</f>
        <v>0.44569213309189742</v>
      </c>
      <c r="H13" s="184"/>
      <c r="I13" s="165">
        <f>P13</f>
        <v>0.45380565810102486</v>
      </c>
      <c r="J13" s="165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91" t="s">
        <v>32</v>
      </c>
      <c r="C14" s="191"/>
      <c r="D14" s="191"/>
      <c r="E14" s="191"/>
      <c r="F14" s="191"/>
      <c r="G14" s="191"/>
      <c r="H14" s="191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92" t="s">
        <v>65</v>
      </c>
      <c r="C2" s="192"/>
      <c r="D2" s="192"/>
      <c r="E2" s="192"/>
      <c r="F2" s="192"/>
      <c r="G2" s="192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62" t="s">
        <v>62</v>
      </c>
      <c r="C5" s="162"/>
      <c r="D5" s="162"/>
      <c r="E5" s="162"/>
      <c r="F5" s="162"/>
      <c r="G5" s="162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62" t="s">
        <v>63</v>
      </c>
      <c r="C11" s="162"/>
      <c r="D11" s="162"/>
      <c r="E11" s="162"/>
      <c r="F11" s="162"/>
      <c r="G11" s="162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AFE-1A01-4480-8D7E-DF20018F7399}">
  <dimension ref="A1:H14"/>
  <sheetViews>
    <sheetView zoomScale="130" zoomScaleNormal="130" workbookViewId="0">
      <selection activeCell="J16" sqref="J16"/>
    </sheetView>
  </sheetViews>
  <sheetFormatPr defaultRowHeight="15" x14ac:dyDescent="0.25"/>
  <cols>
    <col min="2" max="2" width="10.7109375" customWidth="1"/>
    <col min="3" max="3" width="21.5703125" customWidth="1"/>
    <col min="4" max="4" width="20" customWidth="1"/>
    <col min="5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7"/>
      <c r="C2" s="163" t="s">
        <v>153</v>
      </c>
      <c r="D2" s="193"/>
      <c r="E2" s="193"/>
      <c r="F2" s="193"/>
      <c r="G2" s="193"/>
      <c r="H2" s="7"/>
    </row>
    <row r="3" spans="1:8" ht="33.75" customHeight="1" x14ac:dyDescent="0.25">
      <c r="A3" s="7"/>
      <c r="B3" s="97"/>
      <c r="C3" s="148"/>
      <c r="D3" s="162" t="s">
        <v>154</v>
      </c>
      <c r="E3" s="162"/>
      <c r="F3" s="162"/>
      <c r="G3" s="162"/>
      <c r="H3" s="7"/>
    </row>
    <row r="4" spans="1:8" s="77" customFormat="1" ht="40.5" customHeight="1" x14ac:dyDescent="0.25">
      <c r="A4" s="96"/>
      <c r="B4" s="115"/>
      <c r="C4" s="117"/>
      <c r="D4" s="117" t="s">
        <v>155</v>
      </c>
      <c r="E4" s="117" t="s">
        <v>156</v>
      </c>
      <c r="F4" s="117" t="s">
        <v>157</v>
      </c>
      <c r="G4" s="117" t="s">
        <v>61</v>
      </c>
      <c r="H4" s="96"/>
    </row>
    <row r="5" spans="1:8" s="77" customFormat="1" ht="41.25" customHeight="1" x14ac:dyDescent="0.25">
      <c r="A5" s="96"/>
      <c r="B5" s="168" t="s">
        <v>129</v>
      </c>
      <c r="C5" s="168"/>
      <c r="D5" s="217">
        <v>1.9E-2</v>
      </c>
      <c r="E5" s="217">
        <v>1.9E-2</v>
      </c>
      <c r="F5" s="217">
        <v>1.9E-2</v>
      </c>
      <c r="G5" s="217">
        <v>1.9E-2</v>
      </c>
      <c r="H5" s="96"/>
    </row>
    <row r="6" spans="1:8" s="77" customFormat="1" ht="7.5" customHeight="1" x14ac:dyDescent="0.25">
      <c r="A6" s="96"/>
      <c r="B6" s="17"/>
      <c r="C6" s="17"/>
      <c r="D6" s="216"/>
      <c r="E6" s="216"/>
      <c r="F6" s="216"/>
      <c r="G6" s="216"/>
      <c r="H6" s="96"/>
    </row>
    <row r="7" spans="1:8" ht="39.75" customHeight="1" x14ac:dyDescent="0.25">
      <c r="A7" s="7"/>
      <c r="B7" s="214" t="s">
        <v>130</v>
      </c>
      <c r="C7" s="24" t="s">
        <v>68</v>
      </c>
      <c r="D7" s="228">
        <v>1</v>
      </c>
      <c r="E7" s="150">
        <v>1.2</v>
      </c>
      <c r="F7" s="215">
        <v>0.5</v>
      </c>
      <c r="G7" s="150">
        <v>1.3</v>
      </c>
      <c r="H7" s="7"/>
    </row>
    <row r="8" spans="1:8" ht="37.5" customHeight="1" x14ac:dyDescent="0.25">
      <c r="A8" s="7"/>
      <c r="B8" s="192"/>
      <c r="C8" s="116" t="s">
        <v>131</v>
      </c>
      <c r="D8" s="120">
        <v>0.2</v>
      </c>
      <c r="E8" s="120" t="s">
        <v>13</v>
      </c>
      <c r="F8" s="120" t="s">
        <v>13</v>
      </c>
      <c r="G8" s="120" t="s">
        <v>13</v>
      </c>
      <c r="H8" s="7"/>
    </row>
    <row r="9" spans="1:8" s="7" customFormat="1" x14ac:dyDescent="0.25"/>
    <row r="10" spans="1:8" s="7" customFormat="1" x14ac:dyDescent="0.25"/>
    <row r="11" spans="1:8" s="7" customFormat="1" x14ac:dyDescent="0.25"/>
    <row r="12" spans="1:8" s="7" customFormat="1" x14ac:dyDescent="0.25"/>
    <row r="13" spans="1:8" s="7" customFormat="1" x14ac:dyDescent="0.25"/>
    <row r="14" spans="1:8" s="7" customFormat="1" x14ac:dyDescent="0.25"/>
  </sheetData>
  <mergeCells count="4">
    <mergeCell ref="C2:G2"/>
    <mergeCell ref="B5:C5"/>
    <mergeCell ref="B7:B8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SimInputs_elast</vt:lpstr>
      <vt:lpstr>SimInputs_shareTax</vt:lpstr>
      <vt:lpstr>ERC_tax_high (2)</vt:lpstr>
      <vt:lpstr>ERC_tax_hike (2)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2018-06-26T21:45:31Z</dcterms:modified>
</cp:coreProperties>
</file>