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66202EF9-B349-4FFE-8D19-D0ED9FE3D4B1}" xr6:coauthVersionLast="40" xr6:coauthVersionMax="40" xr10:uidLastSave="{00000000-0000-0000-0000-000000000000}"/>
  <bookViews>
    <workbookView xWindow="28680" yWindow="1530" windowWidth="29040" windowHeight="15840" tabRatio="524" xr2:uid="{00000000-000D-0000-FFFF-FFFF00000000}"/>
  </bookViews>
  <sheets>
    <sheet name="params" sheetId="1" r:id="rId1"/>
    <sheet name="GlobalParams" sheetId="3" r:id="rId2"/>
    <sheet name="returns" sheetId="2" r:id="rId3"/>
    <sheet name="Calibration_2016" sheetId="10" r:id="rId4"/>
    <sheet name="DetectiveWork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2" i="2" l="1"/>
  <c r="E32" i="2" s="1"/>
  <c r="F31" i="2"/>
  <c r="E31" i="2"/>
  <c r="F30" i="2"/>
  <c r="E30" i="2" s="1"/>
  <c r="F29" i="2"/>
  <c r="E29" i="2" s="1"/>
  <c r="F28" i="2"/>
  <c r="E28" i="2"/>
  <c r="F27" i="2"/>
  <c r="E27" i="2" s="1"/>
  <c r="F26" i="2"/>
  <c r="E26" i="2" s="1"/>
  <c r="F25" i="2"/>
  <c r="E25" i="2" s="1"/>
  <c r="F24" i="2"/>
  <c r="E24" i="2" s="1"/>
  <c r="F23" i="2"/>
  <c r="E23" i="2" s="1"/>
  <c r="F22" i="2"/>
  <c r="E22" i="2" s="1"/>
  <c r="F21" i="2"/>
  <c r="E21" i="2" s="1"/>
  <c r="F20" i="2"/>
  <c r="E20" i="2" s="1"/>
  <c r="F19" i="2"/>
  <c r="E19" i="2"/>
  <c r="F18" i="2"/>
  <c r="E18" i="2" s="1"/>
  <c r="F17" i="2"/>
  <c r="E17" i="2" s="1"/>
  <c r="F13" i="2" l="1"/>
  <c r="E13" i="2" s="1"/>
  <c r="F16" i="2"/>
  <c r="E16" i="2" s="1"/>
  <c r="F15" i="2"/>
  <c r="E15" i="2" s="1"/>
  <c r="F14" i="2"/>
  <c r="E14" i="2" s="1"/>
  <c r="F12" i="2"/>
  <c r="E12" i="2"/>
  <c r="F11" i="2"/>
  <c r="E11" i="2" s="1"/>
  <c r="F10" i="2" l="1"/>
  <c r="E10" i="2" s="1"/>
  <c r="F9" i="2"/>
  <c r="E9" i="2" s="1"/>
  <c r="F8" i="2"/>
  <c r="E8" i="2" s="1"/>
  <c r="F7" i="2"/>
  <c r="E7" i="2" s="1"/>
  <c r="F6" i="2"/>
  <c r="E6" i="2"/>
  <c r="I4" i="11" l="1"/>
  <c r="F4" i="2" l="1"/>
  <c r="E4" i="2" s="1"/>
  <c r="F5" i="2"/>
  <c r="E5" i="2" s="1"/>
  <c r="F3" i="2"/>
  <c r="E3" i="2" s="1"/>
  <c r="C39" i="10" l="1"/>
  <c r="D14" i="10" l="1"/>
  <c r="E28" i="10"/>
  <c r="E27" i="10"/>
  <c r="E26" i="10"/>
  <c r="E24" i="10"/>
  <c r="E23" i="10"/>
  <c r="E22" i="10"/>
  <c r="E17" i="10"/>
  <c r="E16" i="10"/>
  <c r="E8" i="10"/>
  <c r="E10" i="10"/>
  <c r="E11" i="10"/>
  <c r="E7" i="10"/>
  <c r="J40" i="10" l="1"/>
  <c r="J39" i="10"/>
  <c r="B33" i="10" l="1"/>
  <c r="C21" i="10" l="1"/>
  <c r="E21" i="10" s="1"/>
  <c r="G28" i="10"/>
  <c r="G27" i="10"/>
  <c r="G26" i="10"/>
  <c r="G24" i="10"/>
  <c r="G23" i="10"/>
  <c r="G22" i="10"/>
  <c r="G17" i="10"/>
  <c r="G16" i="10"/>
  <c r="G11" i="10"/>
  <c r="G10" i="10"/>
  <c r="C9" i="10"/>
  <c r="G8" i="10"/>
  <c r="G7" i="10"/>
  <c r="G21" i="10" l="1"/>
  <c r="G9" i="10"/>
  <c r="E9" i="10"/>
  <c r="C14" i="10"/>
  <c r="E14" i="10" s="1"/>
  <c r="G14" i="10" l="1"/>
  <c r="C18" i="10"/>
  <c r="E18" i="10" s="1"/>
  <c r="G18" i="10" l="1"/>
  <c r="F2" i="2"/>
  <c r="E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H4" authorId="0" shapeId="0" xr:uid="{D91F68BF-928B-4B3B-9F98-4B2FFAC0BB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2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n47
</t>
        </r>
      </text>
    </comment>
  </commentList>
</comments>
</file>

<file path=xl/sharedStrings.xml><?xml version="1.0" encoding="utf-8"?>
<sst xmlns="http://schemas.openxmlformats.org/spreadsheetml/2006/main" count="579" uniqueCount="181">
  <si>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</si>
  <si>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</si>
  <si>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</si>
  <si>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</si>
  <si>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</si>
  <si>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</si>
  <si>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</si>
  <si>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</si>
  <si>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</si>
  <si>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</si>
  <si>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</si>
  <si>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</si>
  <si>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</si>
  <si>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</si>
  <si>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</si>
  <si>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</si>
  <si>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</si>
  <si>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</si>
  <si>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</si>
  <si>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</si>
  <si>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</si>
  <si>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</si>
  <si>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</si>
  <si>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</si>
  <si>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</si>
  <si>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</si>
  <si>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</si>
  <si>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</si>
  <si>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</si>
  <si>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</si>
  <si>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</si>
  <si>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</si>
  <si>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</si>
  <si>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diff</t>
  </si>
  <si>
    <t>PVFB for actives</t>
  </si>
  <si>
    <t>AL total</t>
  </si>
  <si>
    <t>AL for actives</t>
  </si>
  <si>
    <t>VVA</t>
  </si>
  <si>
    <t>MVA</t>
  </si>
  <si>
    <t>Model</t>
  </si>
  <si>
    <t>MA_0</t>
  </si>
  <si>
    <t>AA_0</t>
  </si>
  <si>
    <t>amort_type</t>
  </si>
  <si>
    <t>closed</t>
  </si>
  <si>
    <t>$billion</t>
  </si>
  <si>
    <t>SC $b</t>
  </si>
  <si>
    <t>NC rate %</t>
  </si>
  <si>
    <t>EEC rate %</t>
  </si>
  <si>
    <t>SC rate %</t>
  </si>
  <si>
    <t>UAAL</t>
  </si>
  <si>
    <t>cd</t>
  </si>
  <si>
    <t>cola</t>
  </si>
  <si>
    <t>PVFB for vested Terms</t>
  </si>
  <si>
    <t>PVFNC</t>
  </si>
  <si>
    <t>payroll  (reported)</t>
  </si>
  <si>
    <t>payroll  (valueation)</t>
  </si>
  <si>
    <t>PV Future salary</t>
  </si>
  <si>
    <t>No calibration</t>
  </si>
  <si>
    <t>Calibrated</t>
  </si>
  <si>
    <t>benefit factor * 1.125; sal.growth + 0.75%; 96% init benefit; post/sur mortality * 1.025</t>
  </si>
  <si>
    <t>PVFB for retirees/bens/disb</t>
  </si>
  <si>
    <t>B(AV2016 e7)</t>
  </si>
  <si>
    <t>notes</t>
  </si>
  <si>
    <t>AV2016</t>
  </si>
  <si>
    <t>calibration</t>
  </si>
  <si>
    <t>init_year</t>
  </si>
  <si>
    <t>min_age</t>
  </si>
  <si>
    <t>max_age</t>
  </si>
  <si>
    <t>min_ea</t>
  </si>
  <si>
    <t>max_ea</t>
  </si>
  <si>
    <t>max_retAge</t>
  </si>
  <si>
    <t>min_retAge</t>
  </si>
  <si>
    <t>fasyears</t>
  </si>
  <si>
    <t>benefit parameters</t>
  </si>
  <si>
    <t>age_vben</t>
  </si>
  <si>
    <t>v.year</t>
  </si>
  <si>
    <t>Return Assumptions</t>
  </si>
  <si>
    <t>infl</t>
  </si>
  <si>
    <t>actuarial_method</t>
  </si>
  <si>
    <t>EAN.CD</t>
  </si>
  <si>
    <t>Actuarial Methods and assumptions</t>
  </si>
  <si>
    <t>Amortization</t>
  </si>
  <si>
    <t>Asset Smoothing</t>
  </si>
  <si>
    <t>s.upper</t>
  </si>
  <si>
    <t>s.lower</t>
  </si>
  <si>
    <t>smooth_method</t>
  </si>
  <si>
    <t>method1</t>
  </si>
  <si>
    <t>Initial Funding</t>
  </si>
  <si>
    <t>init_MA_type</t>
  </si>
  <si>
    <t>init_AA_type</t>
  </si>
  <si>
    <t>workforce</t>
  </si>
  <si>
    <t>estInitTerm</t>
  </si>
  <si>
    <t>TDA</t>
  </si>
  <si>
    <t>TDA_on</t>
  </si>
  <si>
    <t>i.TDAfixed</t>
  </si>
  <si>
    <t>init_MA_TDA_type</t>
  </si>
  <si>
    <t>MA_pct</t>
  </si>
  <si>
    <t>init_MA_TDA_pct</t>
  </si>
  <si>
    <t>init_MA_TDA_preset</t>
  </si>
  <si>
    <t>s.year.TDA</t>
  </si>
  <si>
    <t>Model Assumptions</t>
  </si>
  <si>
    <t>startingSalgrowth</t>
  </si>
  <si>
    <t>no_entrants</t>
  </si>
  <si>
    <t>t4a_LowYos_nUp</t>
  </si>
  <si>
    <t>t4a_HighYos_nUp</t>
  </si>
  <si>
    <t>t4a_LowYos_sUp</t>
  </si>
  <si>
    <t>t4a_HighYos_sUp</t>
  </si>
  <si>
    <t>scale_nact</t>
  </si>
  <si>
    <t>scaleName_nact</t>
  </si>
  <si>
    <t>scaleName_sal</t>
  </si>
  <si>
    <t>scale_sal</t>
  </si>
  <si>
    <t>scale_adj_factor</t>
  </si>
  <si>
    <t>scale_nact_LowYosUp</t>
  </si>
  <si>
    <t>scale_nact_HighYosUp</t>
  </si>
  <si>
    <t>scale_sal_LowYosUp</t>
  </si>
  <si>
    <t>scale_sal_HighYosUp</t>
  </si>
  <si>
    <t>Sensitivity test parameters</t>
  </si>
  <si>
    <t>CAFR2017 p63</t>
  </si>
  <si>
    <t>FY2016 end</t>
  </si>
  <si>
    <t>FY2017 end</t>
  </si>
  <si>
    <t>Pension Liability</t>
  </si>
  <si>
    <t>Fiduciary net position</t>
  </si>
  <si>
    <t>AA</t>
  </si>
  <si>
    <t>MA</t>
  </si>
  <si>
    <t>TDA assets</t>
  </si>
  <si>
    <t>2016-2017</t>
  </si>
  <si>
    <t>2017-2018</t>
  </si>
  <si>
    <t>2018-2019</t>
  </si>
  <si>
    <t>internal</t>
  </si>
  <si>
    <t>TDA_type</t>
  </si>
  <si>
    <t>income</t>
  </si>
  <si>
    <t>TDA_smooth_on</t>
  </si>
  <si>
    <t>t4a_noTDA</t>
  </si>
  <si>
    <t>payout</t>
  </si>
  <si>
    <t>t4a_TDApayout</t>
  </si>
  <si>
    <t>t4a_TDAamort</t>
  </si>
  <si>
    <t>off</t>
  </si>
  <si>
    <t>TDA_policy</t>
  </si>
  <si>
    <t>noTDA</t>
  </si>
  <si>
    <t>TDAamort</t>
  </si>
  <si>
    <t>TDApayout</t>
  </si>
  <si>
    <t>t4a_O30pA6</t>
  </si>
  <si>
    <t>method2</t>
  </si>
  <si>
    <t>cp</t>
  </si>
  <si>
    <t>open</t>
  </si>
  <si>
    <t>t4a_O15dA6</t>
  </si>
  <si>
    <t>t4a_C30dA6</t>
  </si>
  <si>
    <t>t4a_C15pA6</t>
  </si>
  <si>
    <t>t4a_O15pA6</t>
  </si>
  <si>
    <t>t4a_C15dA0</t>
  </si>
  <si>
    <t>sensitivity_on</t>
  </si>
  <si>
    <t>RS_15low</t>
  </si>
  <si>
    <t>2020-2024</t>
  </si>
  <si>
    <t>2025-2034</t>
  </si>
  <si>
    <t>RS_30low</t>
  </si>
  <si>
    <t>2020-2049</t>
  </si>
  <si>
    <t>2034-2049</t>
  </si>
  <si>
    <t>2025-2049</t>
  </si>
  <si>
    <t>OYLM</t>
  </si>
  <si>
    <t>OYLM_on</t>
  </si>
  <si>
    <t>t4a_TDAamortAS</t>
  </si>
  <si>
    <t>TDAamortAS</t>
  </si>
  <si>
    <t>on</t>
  </si>
  <si>
    <t>t4a_noTDA_OYLM</t>
  </si>
  <si>
    <t>t4a_TDAamortAS_OYLM</t>
  </si>
  <si>
    <t>t4a_TDAamort_OYLM</t>
  </si>
  <si>
    <t>t4a_noTDA_OYLM_low15</t>
  </si>
  <si>
    <t>t4a_TDAamortAS_OYLM_low15</t>
  </si>
  <si>
    <t>t4a_noTDA_OYLM_low30</t>
  </si>
  <si>
    <t>t4a_TDAamortAS_OYLM_low30</t>
  </si>
  <si>
    <t>2020-2021</t>
  </si>
  <si>
    <t>2021-2022</t>
  </si>
  <si>
    <t>2022-2023</t>
  </si>
  <si>
    <t>2023-2024</t>
  </si>
  <si>
    <t>RS_DF1</t>
  </si>
  <si>
    <t>RS_DF2</t>
  </si>
  <si>
    <t>t4a_noTDA_OYLM_DF1</t>
  </si>
  <si>
    <t>t4a_TDAamortAS_OYLM_DF1</t>
  </si>
  <si>
    <t>t4a_noTDA_OYLM_DF2</t>
  </si>
  <si>
    <t>t4a_TDAamortAS_OYLM_DF2</t>
  </si>
  <si>
    <t>corridor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</si>
</sst>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medium">
        <color rgb="FFA3A3A3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4" fontId="0" fillId="0" borderId="0" xfId="0" applyNumberFormat="1" applyAlignment="1">
      <alignment horizontal="right"/>
    </xf>
    <xf numFmtId="0" fontId="1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10" fontId="0" fillId="3" borderId="1" xfId="1" applyNumberFormat="1" applyFont="1" applyFill="1" applyBorder="1" applyAlignment="1">
      <alignment horizontal="left" vertical="center" wrapText="1"/>
    </xf>
    <xf numFmtId="10" fontId="0" fillId="0" borderId="0" xfId="1" applyNumberFormat="1" applyFont="1"/>
    <xf numFmtId="10" fontId="0" fillId="0" borderId="1" xfId="0" applyNumberFormat="1" applyBorder="1" applyAlignment="1">
      <alignment horizontal="left" vertical="center" wrapText="1"/>
    </xf>
    <xf numFmtId="9" fontId="0" fillId="0" borderId="1" xfId="1" applyFont="1" applyBorder="1" applyAlignment="1">
      <alignment horizontal="left" vertical="center" wrapText="1"/>
    </xf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5" fillId="9" borderId="0" xfId="0" applyFont="1" applyFill="1"/>
    <xf numFmtId="0" fontId="5" fillId="12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8" borderId="0" xfId="0" applyFont="1" applyFill="1"/>
    <xf numFmtId="0" fontId="5" fillId="7" borderId="0" xfId="0" applyFont="1" applyFill="1"/>
    <xf numFmtId="0" fontId="5" fillId="11" borderId="0" xfId="0" applyFont="1" applyFill="1"/>
    <xf numFmtId="0" fontId="5" fillId="5" borderId="0" xfId="0" applyFont="1" applyFill="1"/>
    <xf numFmtId="0" fontId="5" fillId="10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6" fontId="0" fillId="0" borderId="0" xfId="2" applyNumberFormat="1" applyFont="1"/>
    <xf numFmtId="166" fontId="0" fillId="0" borderId="0" xfId="0" applyNumberFormat="1"/>
    <xf numFmtId="43" fontId="0" fillId="0" borderId="0" xfId="0" applyNumberFormat="1"/>
    <xf numFmtId="0" fontId="0" fillId="13" borderId="0" xfId="0" applyFill="1"/>
    <xf numFmtId="0" fontId="0" fillId="0" borderId="2" xfId="0" applyBorder="1" applyAlignment="1">
      <alignment horizontal="left" vertical="top" wrapText="1"/>
    </xf>
    <xf numFmtId="0" fontId="0" fillId="14" borderId="0" xfId="0" applyFill="1"/>
    <xf numFmtId="0" fontId="0" fillId="15" borderId="0" xfId="0" applyFill="1"/>
    <xf numFmtId="0" fontId="0" fillId="16" borderId="0" xfId="0" applyFill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114300</xdr:colOff>
      <xdr:row>2</xdr:row>
      <xdr:rowOff>152400</xdr:rowOff>
    </xdr:from>
    <xdr:to>
      <xdr:col>23</xdr:col>
      <xdr:colOff>523214</xdr:colOff>
      <xdr:row>17</xdr:row>
      <xdr:rowOff>18623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FAA3CA-141D-46EC-BDDB-1ACA21066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2900" y="533400"/>
          <a:ext cx="5285714" cy="34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16</xdr:row>
      <xdr:rowOff>190500</xdr:rowOff>
    </xdr:from>
    <xdr:to>
      <xdr:col>25</xdr:col>
      <xdr:colOff>123048</xdr:colOff>
      <xdr:row>84</xdr:row>
      <xdr:rowOff>74532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7E25ED-A5E8-4A9C-BCC8-5399AB61F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58600" y="3924300"/>
          <a:ext cx="6219048" cy="133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476250</xdr:colOff>
      <xdr:row>5</xdr:row>
      <xdr:rowOff>28575</xdr:rowOff>
    </xdr:from>
    <xdr:to>
      <xdr:col>14</xdr:col>
      <xdr:colOff>443987</xdr:colOff>
      <xdr:row>38</xdr:row>
      <xdr:rowOff>75101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C8602B-635B-4C03-A05B-DBD527301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48550" y="990600"/>
          <a:ext cx="4615937" cy="75141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D41"/>
  <sheetViews>
    <sheetView tabSelected="1" zoomScaleNormal="10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G23" sqref="G23"/>
    </sheetView>
  </sheetViews>
  <sheetFormatPr defaultRowHeight="15" x14ac:dyDescent="0.25"/>
  <cols>
    <col min="1" max="1" width="30.85546875" customWidth="1"/>
    <col min="2" max="2" width="6.28515625" customWidth="1"/>
    <col min="3" max="3" width="10" customWidth="1"/>
    <col min="4" max="4" width="13.42578125" customWidth="1"/>
    <col min="5" max="5" width="11.7109375" customWidth="1"/>
    <col min="6" max="6" width="14.28515625" customWidth="1"/>
    <col min="7" max="7" width="18" customWidth="1"/>
    <col min="8" max="8" width="19.140625" customWidth="1"/>
    <col min="9" max="9" width="29.140625" customWidth="1"/>
    <col min="10" max="11" width="18.28515625" customWidth="1"/>
    <col min="12" max="12" width="7.85546875" bestFit="1" customWidth="1"/>
    <col min="13" max="13" width="14.7109375" customWidth="1"/>
    <col min="14" max="14" width="17.28515625" customWidth="1"/>
    <col min="15" max="15" width="10.42578125" bestFit="1" customWidth="1"/>
    <col min="16" max="16" width="10.28515625" bestFit="1" customWidth="1"/>
    <col min="17" max="17" width="18" bestFit="1" customWidth="1"/>
    <col min="18" max="18" width="16.5703125" bestFit="1" customWidth="1"/>
    <col min="19" max="19" width="19.7109375" bestFit="1" customWidth="1"/>
    <col min="20" max="23" width="14.28515625" customWidth="1"/>
    <col min="24" max="26" width="19.7109375" customWidth="1"/>
    <col min="27" max="27" width="14.42578125" bestFit="1" customWidth="1"/>
    <col min="28" max="28" width="11.28515625" bestFit="1" customWidth="1"/>
    <col min="29" max="29" width="7.85546875" customWidth="1"/>
    <col min="30" max="30" width="16.140625" bestFit="1" customWidth="1"/>
    <col min="31" max="31" width="16" bestFit="1" customWidth="1"/>
    <col min="32" max="32" width="7.7109375" bestFit="1" customWidth="1"/>
    <col min="33" max="33" width="7.5703125" bestFit="1" customWidth="1"/>
    <col min="34" max="34" width="15.85546875" bestFit="1" customWidth="1"/>
    <col min="35" max="35" width="8.7109375" customWidth="1"/>
    <col min="36" max="36" width="14" customWidth="1"/>
    <col min="37" max="37" width="13.42578125" customWidth="1"/>
    <col min="38" max="38" width="12.5703125" customWidth="1"/>
    <col min="39" max="39" width="14.85546875" customWidth="1"/>
    <col min="44" max="44" width="12" customWidth="1"/>
    <col min="45" max="45" width="12.28515625" customWidth="1"/>
    <col min="48" max="48" width="15.140625" customWidth="1"/>
    <col min="49" max="50" width="16.5703125" customWidth="1"/>
    <col min="51" max="51" width="12" bestFit="1" customWidth="1"/>
    <col min="52" max="52" width="18" bestFit="1" customWidth="1"/>
    <col min="53" max="53" width="14.28515625" bestFit="1" customWidth="1"/>
    <col min="54" max="54" width="12.28515625" customWidth="1"/>
    <col min="55" max="55" width="11.42578125" customWidth="1"/>
    <col min="56" max="56" width="14.28515625" customWidth="1"/>
  </cols>
  <sheetData>
    <row r="3" spans="1:56" s="34" customFormat="1" ht="18.75" x14ac:dyDescent="0.3">
      <c r="A3" s="25"/>
      <c r="B3" s="25"/>
      <c r="C3" s="25"/>
      <c r="D3" s="25"/>
      <c r="E3" s="25"/>
      <c r="F3" s="25"/>
      <c r="G3" s="30" t="s">
        <v>116</v>
      </c>
      <c r="H3" s="30"/>
      <c r="I3" s="30"/>
      <c r="J3" s="30"/>
      <c r="K3" s="28" t="s">
        <v>158</v>
      </c>
      <c r="L3" s="26" t="s">
        <v>92</v>
      </c>
      <c r="M3" s="26"/>
      <c r="N3" s="26"/>
      <c r="O3" s="26"/>
      <c r="P3" s="26"/>
      <c r="Q3" s="26"/>
      <c r="R3" s="26"/>
      <c r="S3" s="26"/>
      <c r="T3" s="27" t="s">
        <v>73</v>
      </c>
      <c r="U3" s="27"/>
      <c r="V3" s="27"/>
      <c r="W3" s="27"/>
      <c r="X3" s="28" t="s">
        <v>80</v>
      </c>
      <c r="Y3" s="28"/>
      <c r="Z3" s="28"/>
      <c r="AA3" s="29" t="s">
        <v>81</v>
      </c>
      <c r="AB3" s="29"/>
      <c r="AC3" s="29"/>
      <c r="AD3" s="29"/>
      <c r="AE3" s="30" t="s">
        <v>82</v>
      </c>
      <c r="AF3" s="30"/>
      <c r="AG3" s="30"/>
      <c r="AH3" s="30"/>
      <c r="AI3" s="30"/>
      <c r="AJ3" s="31" t="s">
        <v>90</v>
      </c>
      <c r="AK3" s="31"/>
      <c r="AL3" s="32" t="s">
        <v>76</v>
      </c>
      <c r="AM3" s="32"/>
      <c r="AN3" s="32"/>
      <c r="AO3" s="32"/>
      <c r="AP3" s="32"/>
      <c r="AQ3" s="32"/>
      <c r="AR3" s="28" t="s">
        <v>87</v>
      </c>
      <c r="AS3" s="28"/>
      <c r="AT3" s="28"/>
      <c r="AU3" s="28"/>
      <c r="AV3" s="28"/>
      <c r="AW3" s="28"/>
      <c r="AX3" s="33" t="s">
        <v>100</v>
      </c>
      <c r="AY3" s="33"/>
      <c r="AZ3" s="33"/>
      <c r="BA3" s="33"/>
      <c r="BB3" s="33"/>
      <c r="BC3" s="33"/>
      <c r="BD3" s="33"/>
    </row>
    <row r="4" spans="1:56" s="1" customFormat="1" x14ac:dyDescent="0.25">
      <c r="A4" s="21" t="s">
        <v>0</v>
      </c>
      <c r="B4" s="21" t="s">
        <v>62</v>
      </c>
      <c r="C4" s="21" t="s">
        <v>158</v>
      </c>
      <c r="D4" s="21" t="s">
        <v>137</v>
      </c>
      <c r="E4" s="21" t="s">
        <v>64</v>
      </c>
      <c r="F4" s="21" t="s">
        <v>14</v>
      </c>
      <c r="G4" s="19" t="s">
        <v>111</v>
      </c>
      <c r="H4" s="19" t="s">
        <v>109</v>
      </c>
      <c r="I4" s="19" t="s">
        <v>108</v>
      </c>
      <c r="J4" s="19" t="s">
        <v>150</v>
      </c>
      <c r="K4" s="18" t="s">
        <v>159</v>
      </c>
      <c r="L4" s="24" t="s">
        <v>93</v>
      </c>
      <c r="M4" s="24" t="s">
        <v>129</v>
      </c>
      <c r="N4" s="24" t="s">
        <v>131</v>
      </c>
      <c r="O4" s="24" t="s">
        <v>99</v>
      </c>
      <c r="P4" s="24" t="s">
        <v>94</v>
      </c>
      <c r="Q4" s="24" t="s">
        <v>95</v>
      </c>
      <c r="R4" s="24" t="s">
        <v>97</v>
      </c>
      <c r="S4" s="24" t="s">
        <v>98</v>
      </c>
      <c r="T4" s="16" t="s">
        <v>72</v>
      </c>
      <c r="U4" s="16" t="s">
        <v>51</v>
      </c>
      <c r="V4" s="16" t="s">
        <v>74</v>
      </c>
      <c r="W4" s="16" t="s">
        <v>75</v>
      </c>
      <c r="X4" s="18" t="s">
        <v>78</v>
      </c>
      <c r="Y4" s="18" t="s">
        <v>101</v>
      </c>
      <c r="Z4" s="18"/>
      <c r="AA4" s="20" t="s">
        <v>12</v>
      </c>
      <c r="AB4" s="20" t="s">
        <v>42</v>
      </c>
      <c r="AC4" s="20" t="s">
        <v>10</v>
      </c>
      <c r="AD4" s="20" t="s">
        <v>11</v>
      </c>
      <c r="AE4" s="19" t="s">
        <v>13</v>
      </c>
      <c r="AF4" s="19" t="s">
        <v>83</v>
      </c>
      <c r="AG4" s="19" t="s">
        <v>84</v>
      </c>
      <c r="AH4" s="19" t="s">
        <v>85</v>
      </c>
      <c r="AI4" s="19" t="s">
        <v>180</v>
      </c>
      <c r="AJ4" s="23" t="s">
        <v>26</v>
      </c>
      <c r="AK4" s="23" t="s">
        <v>102</v>
      </c>
      <c r="AL4" s="17" t="s">
        <v>22</v>
      </c>
      <c r="AM4" s="17" t="s">
        <v>24</v>
      </c>
      <c r="AN4" s="17" t="s">
        <v>7</v>
      </c>
      <c r="AO4" s="17" t="s">
        <v>8</v>
      </c>
      <c r="AP4" s="17" t="s">
        <v>9</v>
      </c>
      <c r="AQ4" s="17" t="s">
        <v>77</v>
      </c>
      <c r="AR4" s="18" t="s">
        <v>88</v>
      </c>
      <c r="AS4" s="18" t="s">
        <v>89</v>
      </c>
      <c r="AT4" s="18" t="s">
        <v>30</v>
      </c>
      <c r="AU4" s="18" t="s">
        <v>31</v>
      </c>
      <c r="AV4" s="18" t="s">
        <v>40</v>
      </c>
      <c r="AW4" s="18" t="s">
        <v>41</v>
      </c>
      <c r="AX4" s="22" t="s">
        <v>91</v>
      </c>
      <c r="AY4" s="22" t="s">
        <v>28</v>
      </c>
      <c r="AZ4" s="22" t="s">
        <v>29</v>
      </c>
      <c r="BA4" s="22" t="s">
        <v>27</v>
      </c>
      <c r="BB4" s="22" t="s">
        <v>16</v>
      </c>
      <c r="BC4" s="22" t="s">
        <v>5</v>
      </c>
      <c r="BD4" s="22" t="s">
        <v>6</v>
      </c>
    </row>
    <row r="5" spans="1:56" x14ac:dyDescent="0.25">
      <c r="A5" t="s">
        <v>132</v>
      </c>
      <c r="C5" t="b">
        <v>0</v>
      </c>
      <c r="D5" t="s">
        <v>138</v>
      </c>
      <c r="F5" t="b">
        <v>0</v>
      </c>
      <c r="G5">
        <v>0.3</v>
      </c>
      <c r="H5" t="s">
        <v>110</v>
      </c>
      <c r="I5" t="s">
        <v>107</v>
      </c>
      <c r="J5" t="b">
        <v>0</v>
      </c>
      <c r="K5" t="b">
        <v>0</v>
      </c>
      <c r="L5" t="b">
        <v>0</v>
      </c>
      <c r="M5" t="s">
        <v>130</v>
      </c>
      <c r="N5" t="s">
        <v>136</v>
      </c>
      <c r="O5">
        <v>6</v>
      </c>
      <c r="P5">
        <v>7.1999999999999995E-2</v>
      </c>
      <c r="Q5" t="s">
        <v>96</v>
      </c>
      <c r="R5">
        <v>0.45</v>
      </c>
      <c r="S5">
        <v>0</v>
      </c>
      <c r="T5">
        <v>3</v>
      </c>
      <c r="U5">
        <v>1.4999999999999999E-2</v>
      </c>
      <c r="V5">
        <v>62</v>
      </c>
      <c r="W5">
        <v>5</v>
      </c>
      <c r="X5" t="s">
        <v>79</v>
      </c>
      <c r="Y5">
        <v>0.03</v>
      </c>
      <c r="AA5" t="s">
        <v>50</v>
      </c>
      <c r="AB5" t="s">
        <v>43</v>
      </c>
      <c r="AC5">
        <v>14</v>
      </c>
      <c r="AD5">
        <v>0.03</v>
      </c>
      <c r="AE5">
        <v>6</v>
      </c>
      <c r="AF5">
        <v>1.2</v>
      </c>
      <c r="AG5">
        <v>0.8</v>
      </c>
      <c r="AH5" t="s">
        <v>86</v>
      </c>
      <c r="AJ5">
        <v>0</v>
      </c>
      <c r="AK5" t="b">
        <v>0</v>
      </c>
      <c r="AL5" t="s">
        <v>128</v>
      </c>
      <c r="AM5" t="s">
        <v>21</v>
      </c>
      <c r="AN5">
        <v>7.0000000000000007E-2</v>
      </c>
      <c r="AO5">
        <v>7.7200000000000005E-2</v>
      </c>
      <c r="AP5" s="3">
        <v>0.12</v>
      </c>
      <c r="AQ5" s="9">
        <v>2.5000000000000001E-2</v>
      </c>
      <c r="AR5" t="s">
        <v>32</v>
      </c>
      <c r="AS5" t="s">
        <v>32</v>
      </c>
      <c r="AT5">
        <v>0.623</v>
      </c>
      <c r="AU5">
        <v>0.57999999999999996</v>
      </c>
      <c r="AX5" t="b">
        <v>1</v>
      </c>
      <c r="AY5" t="b">
        <v>1</v>
      </c>
      <c r="AZ5" t="b">
        <v>1</v>
      </c>
      <c r="BA5">
        <v>0</v>
      </c>
      <c r="BB5" t="s">
        <v>4</v>
      </c>
      <c r="BC5" t="b">
        <v>1</v>
      </c>
      <c r="BD5" s="35" t="b">
        <v>1</v>
      </c>
    </row>
    <row r="6" spans="1:56" x14ac:dyDescent="0.25">
      <c r="A6" t="s">
        <v>163</v>
      </c>
      <c r="C6" t="b">
        <v>1</v>
      </c>
      <c r="D6" t="s">
        <v>138</v>
      </c>
      <c r="F6" t="b">
        <v>0</v>
      </c>
      <c r="G6">
        <v>0.3</v>
      </c>
      <c r="H6" t="s">
        <v>110</v>
      </c>
      <c r="I6" t="s">
        <v>107</v>
      </c>
      <c r="J6" t="b">
        <v>0</v>
      </c>
      <c r="K6" t="b">
        <v>1</v>
      </c>
      <c r="L6" t="b">
        <v>0</v>
      </c>
      <c r="M6" t="s">
        <v>130</v>
      </c>
      <c r="N6" t="s">
        <v>136</v>
      </c>
      <c r="O6">
        <v>6</v>
      </c>
      <c r="P6">
        <v>7.1999999999999995E-2</v>
      </c>
      <c r="Q6" t="s">
        <v>96</v>
      </c>
      <c r="R6">
        <v>0.45</v>
      </c>
      <c r="S6">
        <v>0</v>
      </c>
      <c r="T6">
        <v>3</v>
      </c>
      <c r="U6">
        <v>1.4999999999999999E-2</v>
      </c>
      <c r="V6">
        <v>62</v>
      </c>
      <c r="W6">
        <v>5</v>
      </c>
      <c r="X6" t="s">
        <v>79</v>
      </c>
      <c r="Y6">
        <v>0.03</v>
      </c>
      <c r="AA6" t="s">
        <v>50</v>
      </c>
      <c r="AB6" t="s">
        <v>43</v>
      </c>
      <c r="AC6">
        <v>14</v>
      </c>
      <c r="AD6">
        <v>0.03</v>
      </c>
      <c r="AE6">
        <v>6</v>
      </c>
      <c r="AF6">
        <v>1.2</v>
      </c>
      <c r="AG6">
        <v>0.8</v>
      </c>
      <c r="AH6" t="s">
        <v>86</v>
      </c>
      <c r="AJ6">
        <v>0</v>
      </c>
      <c r="AK6" t="b">
        <v>0</v>
      </c>
      <c r="AL6" t="s">
        <v>128</v>
      </c>
      <c r="AM6" t="s">
        <v>21</v>
      </c>
      <c r="AN6">
        <v>7.0000000000000007E-2</v>
      </c>
      <c r="AO6">
        <v>7.7200000000000005E-2</v>
      </c>
      <c r="AP6" s="3">
        <v>0.12</v>
      </c>
      <c r="AQ6" s="9">
        <v>2.5000000000000001E-2</v>
      </c>
      <c r="AR6" t="s">
        <v>32</v>
      </c>
      <c r="AS6" t="s">
        <v>32</v>
      </c>
      <c r="AT6">
        <v>0.623</v>
      </c>
      <c r="AU6">
        <v>0.57999999999999996</v>
      </c>
      <c r="AX6" t="b">
        <v>1</v>
      </c>
      <c r="AY6" t="b">
        <v>1</v>
      </c>
      <c r="AZ6" t="b">
        <v>1</v>
      </c>
      <c r="BA6">
        <v>0</v>
      </c>
      <c r="BB6" t="s">
        <v>4</v>
      </c>
      <c r="BC6" t="b">
        <v>1</v>
      </c>
      <c r="BD6" s="35" t="b">
        <v>1</v>
      </c>
    </row>
    <row r="7" spans="1:56" x14ac:dyDescent="0.25">
      <c r="AP7" s="3"/>
      <c r="AQ7" s="9"/>
      <c r="BD7" s="35"/>
    </row>
    <row r="8" spans="1:56" x14ac:dyDescent="0.25">
      <c r="A8" t="s">
        <v>160</v>
      </c>
      <c r="C8" t="b">
        <v>0</v>
      </c>
      <c r="D8" t="s">
        <v>161</v>
      </c>
      <c r="F8" t="b">
        <v>0</v>
      </c>
      <c r="G8">
        <v>0.3</v>
      </c>
      <c r="H8" t="s">
        <v>110</v>
      </c>
      <c r="I8" t="s">
        <v>107</v>
      </c>
      <c r="J8" t="b">
        <v>0</v>
      </c>
      <c r="K8" t="b">
        <v>0</v>
      </c>
      <c r="L8" t="b">
        <v>1</v>
      </c>
      <c r="M8" t="s">
        <v>130</v>
      </c>
      <c r="N8" t="s">
        <v>162</v>
      </c>
      <c r="O8">
        <v>6</v>
      </c>
      <c r="P8">
        <v>7.1999999999999995E-2</v>
      </c>
      <c r="Q8" t="s">
        <v>96</v>
      </c>
      <c r="R8">
        <v>0.45</v>
      </c>
      <c r="S8">
        <v>0</v>
      </c>
      <c r="T8">
        <v>3</v>
      </c>
      <c r="U8">
        <v>1.4999999999999999E-2</v>
      </c>
      <c r="V8">
        <v>62</v>
      </c>
      <c r="W8">
        <v>5</v>
      </c>
      <c r="X8" t="s">
        <v>79</v>
      </c>
      <c r="Y8">
        <v>0.03</v>
      </c>
      <c r="AA8" t="s">
        <v>50</v>
      </c>
      <c r="AB8" t="s">
        <v>43</v>
      </c>
      <c r="AC8">
        <v>14</v>
      </c>
      <c r="AD8">
        <v>0.03</v>
      </c>
      <c r="AE8">
        <v>6</v>
      </c>
      <c r="AF8">
        <v>1.2</v>
      </c>
      <c r="AG8">
        <v>0.8</v>
      </c>
      <c r="AH8" t="s">
        <v>86</v>
      </c>
      <c r="AJ8">
        <v>0</v>
      </c>
      <c r="AK8" t="b">
        <v>0</v>
      </c>
      <c r="AL8" t="s">
        <v>128</v>
      </c>
      <c r="AM8" t="s">
        <v>21</v>
      </c>
      <c r="AN8">
        <v>7.0000000000000007E-2</v>
      </c>
      <c r="AO8">
        <v>7.7200000000000005E-2</v>
      </c>
      <c r="AP8" s="3">
        <v>0.12</v>
      </c>
      <c r="AQ8" s="9">
        <v>2.5000000000000001E-2</v>
      </c>
      <c r="AR8" t="s">
        <v>32</v>
      </c>
      <c r="AS8" t="s">
        <v>32</v>
      </c>
      <c r="AT8">
        <v>0.623</v>
      </c>
      <c r="AU8">
        <v>0.57999999999999996</v>
      </c>
      <c r="AX8" t="b">
        <v>1</v>
      </c>
      <c r="AY8" t="b">
        <v>1</v>
      </c>
      <c r="AZ8" t="b">
        <v>1</v>
      </c>
      <c r="BA8">
        <v>0</v>
      </c>
      <c r="BB8" t="s">
        <v>4</v>
      </c>
      <c r="BC8" t="b">
        <v>1</v>
      </c>
      <c r="BD8" s="35" t="b">
        <v>1</v>
      </c>
    </row>
    <row r="9" spans="1:56" x14ac:dyDescent="0.25">
      <c r="A9" t="s">
        <v>164</v>
      </c>
      <c r="C9" t="b">
        <v>1</v>
      </c>
      <c r="D9" t="s">
        <v>161</v>
      </c>
      <c r="F9" t="b">
        <v>0</v>
      </c>
      <c r="G9">
        <v>0.3</v>
      </c>
      <c r="H9" t="s">
        <v>110</v>
      </c>
      <c r="I9" t="s">
        <v>107</v>
      </c>
      <c r="J9" t="b">
        <v>0</v>
      </c>
      <c r="K9" t="b">
        <v>1</v>
      </c>
      <c r="L9" t="b">
        <v>1</v>
      </c>
      <c r="M9" t="s">
        <v>130</v>
      </c>
      <c r="N9" t="s">
        <v>162</v>
      </c>
      <c r="O9">
        <v>6</v>
      </c>
      <c r="P9">
        <v>7.1999999999999995E-2</v>
      </c>
      <c r="Q9" t="s">
        <v>96</v>
      </c>
      <c r="R9">
        <v>0.45</v>
      </c>
      <c r="S9">
        <v>0</v>
      </c>
      <c r="T9">
        <v>3</v>
      </c>
      <c r="U9">
        <v>1.4999999999999999E-2</v>
      </c>
      <c r="V9">
        <v>62</v>
      </c>
      <c r="W9">
        <v>5</v>
      </c>
      <c r="X9" t="s">
        <v>79</v>
      </c>
      <c r="Y9">
        <v>0.03</v>
      </c>
      <c r="AA9" t="s">
        <v>50</v>
      </c>
      <c r="AB9" t="s">
        <v>43</v>
      </c>
      <c r="AC9">
        <v>14</v>
      </c>
      <c r="AD9">
        <v>0.03</v>
      </c>
      <c r="AE9">
        <v>6</v>
      </c>
      <c r="AF9">
        <v>1.2</v>
      </c>
      <c r="AG9">
        <v>0.8</v>
      </c>
      <c r="AH9" t="s">
        <v>86</v>
      </c>
      <c r="AJ9">
        <v>0</v>
      </c>
      <c r="AK9" t="b">
        <v>0</v>
      </c>
      <c r="AL9" t="s">
        <v>128</v>
      </c>
      <c r="AM9" t="s">
        <v>21</v>
      </c>
      <c r="AN9">
        <v>7.0000000000000007E-2</v>
      </c>
      <c r="AO9">
        <v>7.7200000000000005E-2</v>
      </c>
      <c r="AP9" s="3">
        <v>0.12</v>
      </c>
      <c r="AQ9" s="9">
        <v>2.5000000000000001E-2</v>
      </c>
      <c r="AR9" t="s">
        <v>32</v>
      </c>
      <c r="AS9" t="s">
        <v>32</v>
      </c>
      <c r="AT9">
        <v>0.623</v>
      </c>
      <c r="AU9">
        <v>0.57999999999999996</v>
      </c>
      <c r="AX9" t="b">
        <v>1</v>
      </c>
      <c r="AY9" t="b">
        <v>1</v>
      </c>
      <c r="AZ9" t="b">
        <v>1</v>
      </c>
      <c r="BA9">
        <v>0</v>
      </c>
      <c r="BB9" t="s">
        <v>4</v>
      </c>
      <c r="BC9" t="b">
        <v>1</v>
      </c>
      <c r="BD9" s="35" t="b">
        <v>1</v>
      </c>
    </row>
    <row r="10" spans="1:56" x14ac:dyDescent="0.25">
      <c r="AP10" s="3"/>
      <c r="AQ10" s="9"/>
      <c r="BD10" s="35"/>
    </row>
    <row r="11" spans="1:56" x14ac:dyDescent="0.25">
      <c r="A11" t="s">
        <v>141</v>
      </c>
      <c r="C11" t="b">
        <v>1</v>
      </c>
      <c r="D11" t="s">
        <v>139</v>
      </c>
      <c r="F11" t="b">
        <v>0</v>
      </c>
      <c r="G11">
        <v>0.3</v>
      </c>
      <c r="H11" t="s">
        <v>110</v>
      </c>
      <c r="I11" t="s">
        <v>107</v>
      </c>
      <c r="J11" t="b">
        <v>0</v>
      </c>
      <c r="K11" t="b">
        <v>1</v>
      </c>
      <c r="L11" t="b">
        <v>1</v>
      </c>
      <c r="M11" t="s">
        <v>130</v>
      </c>
      <c r="N11" t="s">
        <v>162</v>
      </c>
      <c r="O11">
        <v>6</v>
      </c>
      <c r="P11">
        <v>7.1999999999999995E-2</v>
      </c>
      <c r="Q11" t="s">
        <v>96</v>
      </c>
      <c r="R11">
        <v>0.45</v>
      </c>
      <c r="S11">
        <v>0</v>
      </c>
      <c r="T11">
        <v>3</v>
      </c>
      <c r="U11">
        <v>1.4999999999999999E-2</v>
      </c>
      <c r="V11">
        <v>62</v>
      </c>
      <c r="W11">
        <v>5</v>
      </c>
      <c r="X11" t="s">
        <v>79</v>
      </c>
      <c r="Y11">
        <v>0.03</v>
      </c>
      <c r="AA11" t="s">
        <v>143</v>
      </c>
      <c r="AB11" t="s">
        <v>144</v>
      </c>
      <c r="AC11">
        <v>29</v>
      </c>
      <c r="AD11">
        <v>0.03</v>
      </c>
      <c r="AE11">
        <v>6</v>
      </c>
      <c r="AF11">
        <v>1.2</v>
      </c>
      <c r="AG11">
        <v>0.8</v>
      </c>
      <c r="AH11" t="s">
        <v>86</v>
      </c>
      <c r="AJ11">
        <v>0</v>
      </c>
      <c r="AK11" t="b">
        <v>0</v>
      </c>
      <c r="AL11" t="s">
        <v>128</v>
      </c>
      <c r="AM11" t="s">
        <v>21</v>
      </c>
      <c r="AN11">
        <v>7.0000000000000007E-2</v>
      </c>
      <c r="AO11">
        <v>7.7200000000000005E-2</v>
      </c>
      <c r="AP11" s="3">
        <v>0.12</v>
      </c>
      <c r="AQ11" s="9">
        <v>2.5000000000000001E-2</v>
      </c>
      <c r="AR11" t="s">
        <v>32</v>
      </c>
      <c r="AS11" t="s">
        <v>32</v>
      </c>
      <c r="AT11">
        <v>0.623</v>
      </c>
      <c r="AU11">
        <v>0.57999999999999996</v>
      </c>
      <c r="AX11" t="b">
        <v>1</v>
      </c>
      <c r="AY11" t="b">
        <v>1</v>
      </c>
      <c r="AZ11" t="b">
        <v>1</v>
      </c>
      <c r="BA11">
        <v>0</v>
      </c>
      <c r="BB11" t="s">
        <v>4</v>
      </c>
      <c r="BC11" t="b">
        <v>1</v>
      </c>
      <c r="BD11" s="35" t="b">
        <v>1</v>
      </c>
    </row>
    <row r="12" spans="1:56" x14ac:dyDescent="0.25">
      <c r="A12" t="s">
        <v>149</v>
      </c>
      <c r="C12" t="b">
        <v>1</v>
      </c>
      <c r="D12" t="s">
        <v>139</v>
      </c>
      <c r="F12" t="b">
        <v>0</v>
      </c>
      <c r="G12">
        <v>0.3</v>
      </c>
      <c r="H12" t="s">
        <v>110</v>
      </c>
      <c r="I12" t="s">
        <v>107</v>
      </c>
      <c r="J12" t="b">
        <v>0</v>
      </c>
      <c r="K12" t="b">
        <v>1</v>
      </c>
      <c r="L12" t="b">
        <v>1</v>
      </c>
      <c r="M12" t="s">
        <v>130</v>
      </c>
      <c r="N12" t="s">
        <v>162</v>
      </c>
      <c r="O12">
        <v>6</v>
      </c>
      <c r="P12">
        <v>7.1999999999999995E-2</v>
      </c>
      <c r="Q12" t="s">
        <v>96</v>
      </c>
      <c r="R12">
        <v>0.45</v>
      </c>
      <c r="S12">
        <v>0</v>
      </c>
      <c r="T12">
        <v>3</v>
      </c>
      <c r="U12">
        <v>1.4999999999999999E-2</v>
      </c>
      <c r="V12">
        <v>62</v>
      </c>
      <c r="W12">
        <v>5</v>
      </c>
      <c r="X12" t="s">
        <v>79</v>
      </c>
      <c r="Y12">
        <v>0.03</v>
      </c>
      <c r="AA12" t="s">
        <v>50</v>
      </c>
      <c r="AB12" t="s">
        <v>43</v>
      </c>
      <c r="AC12">
        <v>14</v>
      </c>
      <c r="AD12">
        <v>0.03</v>
      </c>
      <c r="AE12">
        <v>6</v>
      </c>
      <c r="AF12">
        <v>1.2</v>
      </c>
      <c r="AG12">
        <v>0.8</v>
      </c>
      <c r="AH12" t="s">
        <v>142</v>
      </c>
      <c r="AJ12">
        <v>0</v>
      </c>
      <c r="AK12" t="b">
        <v>0</v>
      </c>
      <c r="AL12" t="s">
        <v>128</v>
      </c>
      <c r="AM12" t="s">
        <v>21</v>
      </c>
      <c r="AN12">
        <v>7.0000000000000007E-2</v>
      </c>
      <c r="AO12">
        <v>7.7200000000000005E-2</v>
      </c>
      <c r="AP12" s="3">
        <v>0.12</v>
      </c>
      <c r="AQ12" s="9">
        <v>2.5000000000000001E-2</v>
      </c>
      <c r="AR12" t="s">
        <v>32</v>
      </c>
      <c r="AS12" t="s">
        <v>32</v>
      </c>
      <c r="AT12">
        <v>0.623</v>
      </c>
      <c r="AU12">
        <v>0.57999999999999996</v>
      </c>
      <c r="AX12" t="b">
        <v>1</v>
      </c>
      <c r="AY12" t="b">
        <v>1</v>
      </c>
      <c r="AZ12" t="b">
        <v>1</v>
      </c>
      <c r="BA12">
        <v>0</v>
      </c>
      <c r="BB12" t="s">
        <v>4</v>
      </c>
      <c r="BC12" t="b">
        <v>1</v>
      </c>
      <c r="BD12" s="35" t="b">
        <v>1</v>
      </c>
    </row>
    <row r="13" spans="1:56" x14ac:dyDescent="0.25">
      <c r="A13" t="s">
        <v>145</v>
      </c>
      <c r="C13" t="b">
        <v>1</v>
      </c>
      <c r="D13" t="s">
        <v>139</v>
      </c>
      <c r="F13" t="b">
        <v>0</v>
      </c>
      <c r="G13">
        <v>0.3</v>
      </c>
      <c r="H13" t="s">
        <v>110</v>
      </c>
      <c r="I13" t="s">
        <v>107</v>
      </c>
      <c r="J13" t="b">
        <v>0</v>
      </c>
      <c r="K13" t="b">
        <v>1</v>
      </c>
      <c r="L13" t="b">
        <v>1</v>
      </c>
      <c r="M13" t="s">
        <v>130</v>
      </c>
      <c r="N13" t="s">
        <v>162</v>
      </c>
      <c r="O13">
        <v>6</v>
      </c>
      <c r="P13">
        <v>7.1999999999999995E-2</v>
      </c>
      <c r="Q13" t="s">
        <v>96</v>
      </c>
      <c r="R13">
        <v>0.45</v>
      </c>
      <c r="S13">
        <v>0</v>
      </c>
      <c r="T13">
        <v>3</v>
      </c>
      <c r="U13">
        <v>1.4999999999999999E-2</v>
      </c>
      <c r="V13">
        <v>62</v>
      </c>
      <c r="W13">
        <v>5</v>
      </c>
      <c r="X13" t="s">
        <v>79</v>
      </c>
      <c r="Y13">
        <v>0.03</v>
      </c>
      <c r="AA13" t="s">
        <v>50</v>
      </c>
      <c r="AB13" t="s">
        <v>144</v>
      </c>
      <c r="AC13">
        <v>14</v>
      </c>
      <c r="AD13">
        <v>0.03</v>
      </c>
      <c r="AE13">
        <v>6</v>
      </c>
      <c r="AF13">
        <v>1.2</v>
      </c>
      <c r="AG13">
        <v>0.8</v>
      </c>
      <c r="AH13" t="s">
        <v>86</v>
      </c>
      <c r="AJ13">
        <v>0</v>
      </c>
      <c r="AK13" t="b">
        <v>0</v>
      </c>
      <c r="AL13" t="s">
        <v>128</v>
      </c>
      <c r="AM13" t="s">
        <v>21</v>
      </c>
      <c r="AN13">
        <v>7.0000000000000007E-2</v>
      </c>
      <c r="AO13">
        <v>7.7200000000000005E-2</v>
      </c>
      <c r="AP13" s="3">
        <v>0.12</v>
      </c>
      <c r="AQ13" s="9">
        <v>2.5000000000000001E-2</v>
      </c>
      <c r="AR13" t="s">
        <v>32</v>
      </c>
      <c r="AS13" t="s">
        <v>32</v>
      </c>
      <c r="AT13">
        <v>0.623</v>
      </c>
      <c r="AU13">
        <v>0.57999999999999996</v>
      </c>
      <c r="AX13" t="b">
        <v>1</v>
      </c>
      <c r="AY13" t="b">
        <v>1</v>
      </c>
      <c r="AZ13" t="b">
        <v>1</v>
      </c>
      <c r="BA13">
        <v>0</v>
      </c>
      <c r="BB13" t="s">
        <v>4</v>
      </c>
      <c r="BC13" t="b">
        <v>1</v>
      </c>
      <c r="BD13" s="35" t="b">
        <v>1</v>
      </c>
    </row>
    <row r="14" spans="1:56" x14ac:dyDescent="0.25">
      <c r="A14" t="s">
        <v>148</v>
      </c>
      <c r="C14" t="b">
        <v>1</v>
      </c>
      <c r="D14" t="s">
        <v>139</v>
      </c>
      <c r="F14" t="b">
        <v>0</v>
      </c>
      <c r="G14">
        <v>0.3</v>
      </c>
      <c r="H14" t="s">
        <v>110</v>
      </c>
      <c r="I14" t="s">
        <v>107</v>
      </c>
      <c r="J14" t="b">
        <v>0</v>
      </c>
      <c r="K14" t="b">
        <v>1</v>
      </c>
      <c r="L14" t="b">
        <v>1</v>
      </c>
      <c r="M14" t="s">
        <v>130</v>
      </c>
      <c r="N14" t="s">
        <v>162</v>
      </c>
      <c r="O14">
        <v>6</v>
      </c>
      <c r="P14">
        <v>7.1999999999999995E-2</v>
      </c>
      <c r="Q14" t="s">
        <v>96</v>
      </c>
      <c r="R14">
        <v>0.45</v>
      </c>
      <c r="S14">
        <v>0</v>
      </c>
      <c r="T14">
        <v>3</v>
      </c>
      <c r="U14">
        <v>1.4999999999999999E-2</v>
      </c>
      <c r="V14">
        <v>62</v>
      </c>
      <c r="W14">
        <v>5</v>
      </c>
      <c r="X14" t="s">
        <v>79</v>
      </c>
      <c r="Y14">
        <v>0.03</v>
      </c>
      <c r="AA14" t="s">
        <v>143</v>
      </c>
      <c r="AB14" t="s">
        <v>144</v>
      </c>
      <c r="AC14">
        <v>14</v>
      </c>
      <c r="AD14">
        <v>0.03</v>
      </c>
      <c r="AE14">
        <v>6</v>
      </c>
      <c r="AF14">
        <v>1.2</v>
      </c>
      <c r="AG14">
        <v>0.8</v>
      </c>
      <c r="AH14" t="s">
        <v>86</v>
      </c>
      <c r="AJ14">
        <v>0</v>
      </c>
      <c r="AK14" t="b">
        <v>0</v>
      </c>
      <c r="AL14" t="s">
        <v>128</v>
      </c>
      <c r="AM14" t="s">
        <v>21</v>
      </c>
      <c r="AN14">
        <v>7.0000000000000007E-2</v>
      </c>
      <c r="AO14">
        <v>7.7200000000000005E-2</v>
      </c>
      <c r="AP14" s="3">
        <v>0.12</v>
      </c>
      <c r="AQ14" s="9">
        <v>2.5000000000000001E-2</v>
      </c>
      <c r="AR14" t="s">
        <v>32</v>
      </c>
      <c r="AS14" t="s">
        <v>32</v>
      </c>
      <c r="AT14">
        <v>0.623</v>
      </c>
      <c r="AU14">
        <v>0.57999999999999996</v>
      </c>
      <c r="AX14" t="b">
        <v>1</v>
      </c>
      <c r="AY14" t="b">
        <v>1</v>
      </c>
      <c r="AZ14" t="b">
        <v>1</v>
      </c>
      <c r="BA14">
        <v>0</v>
      </c>
      <c r="BB14" t="s">
        <v>4</v>
      </c>
      <c r="BC14" t="b">
        <v>1</v>
      </c>
      <c r="BD14" s="35" t="b">
        <v>1</v>
      </c>
    </row>
    <row r="15" spans="1:56" x14ac:dyDescent="0.25">
      <c r="A15" t="s">
        <v>146</v>
      </c>
      <c r="C15" t="b">
        <v>1</v>
      </c>
      <c r="D15" t="s">
        <v>139</v>
      </c>
      <c r="F15" t="b">
        <v>0</v>
      </c>
      <c r="G15">
        <v>0.3</v>
      </c>
      <c r="H15" t="s">
        <v>110</v>
      </c>
      <c r="I15" t="s">
        <v>107</v>
      </c>
      <c r="J15" t="b">
        <v>0</v>
      </c>
      <c r="K15" t="b">
        <v>1</v>
      </c>
      <c r="L15" t="b">
        <v>1</v>
      </c>
      <c r="M15" t="s">
        <v>130</v>
      </c>
      <c r="N15" t="s">
        <v>162</v>
      </c>
      <c r="O15">
        <v>6</v>
      </c>
      <c r="P15">
        <v>7.1999999999999995E-2</v>
      </c>
      <c r="Q15" t="s">
        <v>96</v>
      </c>
      <c r="R15">
        <v>0.45</v>
      </c>
      <c r="S15">
        <v>0</v>
      </c>
      <c r="T15">
        <v>3</v>
      </c>
      <c r="U15">
        <v>1.4999999999999999E-2</v>
      </c>
      <c r="V15">
        <v>62</v>
      </c>
      <c r="W15">
        <v>5</v>
      </c>
      <c r="X15" t="s">
        <v>79</v>
      </c>
      <c r="Y15">
        <v>0.03</v>
      </c>
      <c r="AA15" t="s">
        <v>50</v>
      </c>
      <c r="AB15" t="s">
        <v>43</v>
      </c>
      <c r="AC15">
        <v>29</v>
      </c>
      <c r="AD15">
        <v>0.03</v>
      </c>
      <c r="AE15">
        <v>6</v>
      </c>
      <c r="AF15">
        <v>1.2</v>
      </c>
      <c r="AG15">
        <v>0.8</v>
      </c>
      <c r="AH15" t="s">
        <v>86</v>
      </c>
      <c r="AJ15">
        <v>0</v>
      </c>
      <c r="AK15" t="b">
        <v>0</v>
      </c>
      <c r="AL15" t="s">
        <v>128</v>
      </c>
      <c r="AM15" t="s">
        <v>21</v>
      </c>
      <c r="AN15">
        <v>7.0000000000000007E-2</v>
      </c>
      <c r="AO15">
        <v>7.7200000000000005E-2</v>
      </c>
      <c r="AP15" s="3">
        <v>0.12</v>
      </c>
      <c r="AQ15" s="9">
        <v>2.5000000000000001E-2</v>
      </c>
      <c r="AR15" t="s">
        <v>32</v>
      </c>
      <c r="AS15" t="s">
        <v>32</v>
      </c>
      <c r="AT15">
        <v>0.623</v>
      </c>
      <c r="AU15">
        <v>0.57999999999999996</v>
      </c>
      <c r="AX15" t="b">
        <v>1</v>
      </c>
      <c r="AY15" t="b">
        <v>1</v>
      </c>
      <c r="AZ15" t="b">
        <v>1</v>
      </c>
      <c r="BA15">
        <v>0</v>
      </c>
      <c r="BB15" t="s">
        <v>4</v>
      </c>
      <c r="BC15" t="b">
        <v>1</v>
      </c>
      <c r="BD15" s="35" t="b">
        <v>1</v>
      </c>
    </row>
    <row r="16" spans="1:56" x14ac:dyDescent="0.25">
      <c r="A16" t="s">
        <v>147</v>
      </c>
      <c r="C16" t="b">
        <v>1</v>
      </c>
      <c r="D16" t="s">
        <v>139</v>
      </c>
      <c r="F16" t="b">
        <v>0</v>
      </c>
      <c r="G16">
        <v>0.3</v>
      </c>
      <c r="H16" t="s">
        <v>110</v>
      </c>
      <c r="I16" t="s">
        <v>107</v>
      </c>
      <c r="J16" t="b">
        <v>0</v>
      </c>
      <c r="K16" t="b">
        <v>1</v>
      </c>
      <c r="L16" t="b">
        <v>1</v>
      </c>
      <c r="M16" t="s">
        <v>130</v>
      </c>
      <c r="N16" t="s">
        <v>162</v>
      </c>
      <c r="O16">
        <v>6</v>
      </c>
      <c r="P16">
        <v>7.1999999999999995E-2</v>
      </c>
      <c r="Q16" t="s">
        <v>96</v>
      </c>
      <c r="R16">
        <v>0.45</v>
      </c>
      <c r="S16">
        <v>0</v>
      </c>
      <c r="T16">
        <v>3</v>
      </c>
      <c r="U16">
        <v>1.4999999999999999E-2</v>
      </c>
      <c r="V16">
        <v>62</v>
      </c>
      <c r="W16">
        <v>5</v>
      </c>
      <c r="X16" t="s">
        <v>79</v>
      </c>
      <c r="Y16">
        <v>0.03</v>
      </c>
      <c r="AA16" t="s">
        <v>143</v>
      </c>
      <c r="AB16" t="s">
        <v>43</v>
      </c>
      <c r="AC16">
        <v>14</v>
      </c>
      <c r="AD16">
        <v>0.03</v>
      </c>
      <c r="AE16">
        <v>6</v>
      </c>
      <c r="AF16">
        <v>1.2</v>
      </c>
      <c r="AG16">
        <v>0.8</v>
      </c>
      <c r="AH16" t="s">
        <v>86</v>
      </c>
      <c r="AJ16">
        <v>0</v>
      </c>
      <c r="AK16" t="b">
        <v>0</v>
      </c>
      <c r="AL16" t="s">
        <v>128</v>
      </c>
      <c r="AM16" t="s">
        <v>21</v>
      </c>
      <c r="AN16">
        <v>7.0000000000000007E-2</v>
      </c>
      <c r="AO16">
        <v>7.7200000000000005E-2</v>
      </c>
      <c r="AP16" s="3">
        <v>0.12</v>
      </c>
      <c r="AQ16" s="9">
        <v>2.5000000000000001E-2</v>
      </c>
      <c r="AR16" t="s">
        <v>32</v>
      </c>
      <c r="AS16" t="s">
        <v>32</v>
      </c>
      <c r="AT16">
        <v>0.623</v>
      </c>
      <c r="AU16">
        <v>0.57999999999999996</v>
      </c>
      <c r="AX16" t="b">
        <v>1</v>
      </c>
      <c r="AY16" t="b">
        <v>1</v>
      </c>
      <c r="AZ16" t="b">
        <v>1</v>
      </c>
      <c r="BA16">
        <v>0</v>
      </c>
      <c r="BB16" t="s">
        <v>4</v>
      </c>
      <c r="BC16" t="b">
        <v>1</v>
      </c>
      <c r="BD16" s="35" t="b">
        <v>1</v>
      </c>
    </row>
    <row r="17" spans="1:56" x14ac:dyDescent="0.25">
      <c r="AP17" s="3"/>
      <c r="AQ17" s="3"/>
    </row>
    <row r="18" spans="1:56" x14ac:dyDescent="0.25">
      <c r="A18" t="s">
        <v>166</v>
      </c>
      <c r="C18" t="b">
        <v>1</v>
      </c>
      <c r="D18" t="s">
        <v>138</v>
      </c>
      <c r="F18" t="b">
        <v>1</v>
      </c>
      <c r="G18">
        <v>0.3</v>
      </c>
      <c r="H18" t="s">
        <v>110</v>
      </c>
      <c r="I18" t="s">
        <v>107</v>
      </c>
      <c r="J18" t="b">
        <v>0</v>
      </c>
      <c r="K18" t="b">
        <v>1</v>
      </c>
      <c r="L18" t="b">
        <v>0</v>
      </c>
      <c r="M18" t="s">
        <v>130</v>
      </c>
      <c r="N18" t="s">
        <v>136</v>
      </c>
      <c r="O18">
        <v>6</v>
      </c>
      <c r="P18">
        <v>7.1999999999999995E-2</v>
      </c>
      <c r="Q18" t="s">
        <v>96</v>
      </c>
      <c r="R18">
        <v>0.45</v>
      </c>
      <c r="S18">
        <v>0</v>
      </c>
      <c r="T18">
        <v>3</v>
      </c>
      <c r="U18">
        <v>1.4999999999999999E-2</v>
      </c>
      <c r="V18">
        <v>62</v>
      </c>
      <c r="W18">
        <v>5</v>
      </c>
      <c r="X18" t="s">
        <v>79</v>
      </c>
      <c r="Y18">
        <v>0.03</v>
      </c>
      <c r="AA18" t="s">
        <v>50</v>
      </c>
      <c r="AB18" t="s">
        <v>43</v>
      </c>
      <c r="AC18">
        <v>14</v>
      </c>
      <c r="AD18">
        <v>0.03</v>
      </c>
      <c r="AE18">
        <v>6</v>
      </c>
      <c r="AF18">
        <v>1.2</v>
      </c>
      <c r="AG18">
        <v>0.8</v>
      </c>
      <c r="AH18" t="s">
        <v>86</v>
      </c>
      <c r="AJ18">
        <v>0</v>
      </c>
      <c r="AK18" t="b">
        <v>0</v>
      </c>
      <c r="AL18" t="s">
        <v>128</v>
      </c>
      <c r="AM18" t="s">
        <v>151</v>
      </c>
      <c r="AN18">
        <v>7.0000000000000007E-2</v>
      </c>
      <c r="AO18">
        <v>7.7200000000000005E-2</v>
      </c>
      <c r="AP18" s="3">
        <v>0.12</v>
      </c>
      <c r="AQ18" s="9">
        <v>2.5000000000000001E-2</v>
      </c>
      <c r="AR18" t="s">
        <v>32</v>
      </c>
      <c r="AS18" t="s">
        <v>32</v>
      </c>
      <c r="AT18">
        <v>0.623</v>
      </c>
      <c r="AU18">
        <v>0.57999999999999996</v>
      </c>
      <c r="AX18" t="b">
        <v>1</v>
      </c>
      <c r="AY18" t="b">
        <v>1</v>
      </c>
      <c r="AZ18" t="b">
        <v>1</v>
      </c>
      <c r="BA18">
        <v>0</v>
      </c>
      <c r="BB18" t="s">
        <v>4</v>
      </c>
      <c r="BC18" t="b">
        <v>1</v>
      </c>
      <c r="BD18" s="35" t="b">
        <v>1</v>
      </c>
    </row>
    <row r="19" spans="1:56" x14ac:dyDescent="0.25">
      <c r="A19" t="s">
        <v>167</v>
      </c>
      <c r="C19" t="b">
        <v>1</v>
      </c>
      <c r="D19" t="s">
        <v>161</v>
      </c>
      <c r="F19" t="b">
        <v>1</v>
      </c>
      <c r="G19">
        <v>0.3</v>
      </c>
      <c r="H19" t="s">
        <v>110</v>
      </c>
      <c r="I19" t="s">
        <v>107</v>
      </c>
      <c r="J19" t="b">
        <v>0</v>
      </c>
      <c r="K19" t="b">
        <v>1</v>
      </c>
      <c r="L19" t="b">
        <v>1</v>
      </c>
      <c r="M19" t="s">
        <v>130</v>
      </c>
      <c r="N19" t="s">
        <v>162</v>
      </c>
      <c r="O19">
        <v>6</v>
      </c>
      <c r="P19">
        <v>7.1999999999999995E-2</v>
      </c>
      <c r="Q19" t="s">
        <v>96</v>
      </c>
      <c r="R19">
        <v>0.45</v>
      </c>
      <c r="S19">
        <v>0</v>
      </c>
      <c r="T19">
        <v>3</v>
      </c>
      <c r="U19">
        <v>1.4999999999999999E-2</v>
      </c>
      <c r="V19">
        <v>62</v>
      </c>
      <c r="W19">
        <v>5</v>
      </c>
      <c r="X19" t="s">
        <v>79</v>
      </c>
      <c r="Y19">
        <v>0.03</v>
      </c>
      <c r="AA19" t="s">
        <v>50</v>
      </c>
      <c r="AB19" t="s">
        <v>43</v>
      </c>
      <c r="AC19">
        <v>14</v>
      </c>
      <c r="AD19">
        <v>0.03</v>
      </c>
      <c r="AE19">
        <v>6</v>
      </c>
      <c r="AF19">
        <v>1.2</v>
      </c>
      <c r="AG19">
        <v>0.8</v>
      </c>
      <c r="AH19" t="s">
        <v>86</v>
      </c>
      <c r="AJ19">
        <v>0</v>
      </c>
      <c r="AK19" t="b">
        <v>0</v>
      </c>
      <c r="AL19" t="s">
        <v>128</v>
      </c>
      <c r="AM19" t="s">
        <v>151</v>
      </c>
      <c r="AN19">
        <v>7.0000000000000007E-2</v>
      </c>
      <c r="AO19">
        <v>7.7200000000000005E-2</v>
      </c>
      <c r="AP19" s="3">
        <v>0.12</v>
      </c>
      <c r="AQ19" s="9">
        <v>2.5000000000000001E-2</v>
      </c>
      <c r="AR19" t="s">
        <v>32</v>
      </c>
      <c r="AS19" t="s">
        <v>32</v>
      </c>
      <c r="AT19">
        <v>0.623</v>
      </c>
      <c r="AU19">
        <v>0.57999999999999996</v>
      </c>
      <c r="AX19" t="b">
        <v>1</v>
      </c>
      <c r="AY19" t="b">
        <v>1</v>
      </c>
      <c r="AZ19" t="b">
        <v>1</v>
      </c>
      <c r="BA19">
        <v>0</v>
      </c>
      <c r="BB19" t="s">
        <v>4</v>
      </c>
      <c r="BC19" t="b">
        <v>1</v>
      </c>
      <c r="BD19" s="35" t="b">
        <v>1</v>
      </c>
    </row>
    <row r="21" spans="1:56" x14ac:dyDescent="0.25">
      <c r="A21" t="s">
        <v>168</v>
      </c>
      <c r="C21" t="b">
        <v>1</v>
      </c>
      <c r="D21" t="s">
        <v>138</v>
      </c>
      <c r="F21" t="b">
        <v>1</v>
      </c>
      <c r="G21">
        <v>0.3</v>
      </c>
      <c r="H21" t="s">
        <v>110</v>
      </c>
      <c r="I21" t="s">
        <v>107</v>
      </c>
      <c r="J21" t="b">
        <v>0</v>
      </c>
      <c r="K21" t="b">
        <v>1</v>
      </c>
      <c r="L21" t="b">
        <v>0</v>
      </c>
      <c r="M21" t="s">
        <v>130</v>
      </c>
      <c r="N21" t="s">
        <v>136</v>
      </c>
      <c r="O21">
        <v>6</v>
      </c>
      <c r="P21">
        <v>7.1999999999999995E-2</v>
      </c>
      <c r="Q21" t="s">
        <v>96</v>
      </c>
      <c r="R21">
        <v>0.45</v>
      </c>
      <c r="S21">
        <v>0</v>
      </c>
      <c r="T21">
        <v>3</v>
      </c>
      <c r="U21">
        <v>1.4999999999999999E-2</v>
      </c>
      <c r="V21">
        <v>62</v>
      </c>
      <c r="W21">
        <v>5</v>
      </c>
      <c r="X21" t="s">
        <v>79</v>
      </c>
      <c r="Y21">
        <v>0.03</v>
      </c>
      <c r="AA21" t="s">
        <v>50</v>
      </c>
      <c r="AB21" t="s">
        <v>43</v>
      </c>
      <c r="AC21">
        <v>14</v>
      </c>
      <c r="AD21">
        <v>0.03</v>
      </c>
      <c r="AE21">
        <v>6</v>
      </c>
      <c r="AF21">
        <v>1.2</v>
      </c>
      <c r="AG21">
        <v>0.8</v>
      </c>
      <c r="AH21" t="s">
        <v>86</v>
      </c>
      <c r="AJ21">
        <v>0</v>
      </c>
      <c r="AK21" t="b">
        <v>0</v>
      </c>
      <c r="AL21" t="s">
        <v>128</v>
      </c>
      <c r="AM21" t="s">
        <v>154</v>
      </c>
      <c r="AN21">
        <v>7.0000000000000007E-2</v>
      </c>
      <c r="AO21">
        <v>7.7200000000000005E-2</v>
      </c>
      <c r="AP21" s="3">
        <v>0.12</v>
      </c>
      <c r="AQ21" s="9">
        <v>2.5000000000000001E-2</v>
      </c>
      <c r="AR21" t="s">
        <v>32</v>
      </c>
      <c r="AS21" t="s">
        <v>32</v>
      </c>
      <c r="AT21">
        <v>0.623</v>
      </c>
      <c r="AU21">
        <v>0.57999999999999996</v>
      </c>
      <c r="AX21" t="b">
        <v>1</v>
      </c>
      <c r="AY21" t="b">
        <v>1</v>
      </c>
      <c r="AZ21" t="b">
        <v>1</v>
      </c>
      <c r="BA21">
        <v>0</v>
      </c>
      <c r="BB21" t="s">
        <v>4</v>
      </c>
      <c r="BC21" t="b">
        <v>1</v>
      </c>
      <c r="BD21" s="35" t="b">
        <v>1</v>
      </c>
    </row>
    <row r="22" spans="1:56" x14ac:dyDescent="0.25">
      <c r="A22" t="s">
        <v>169</v>
      </c>
      <c r="C22" t="b">
        <v>1</v>
      </c>
      <c r="D22" t="s">
        <v>161</v>
      </c>
      <c r="F22" t="b">
        <v>1</v>
      </c>
      <c r="G22">
        <v>0.3</v>
      </c>
      <c r="H22" t="s">
        <v>110</v>
      </c>
      <c r="I22" t="s">
        <v>107</v>
      </c>
      <c r="J22" t="b">
        <v>0</v>
      </c>
      <c r="K22" t="b">
        <v>1</v>
      </c>
      <c r="L22" t="b">
        <v>1</v>
      </c>
      <c r="M22" t="s">
        <v>130</v>
      </c>
      <c r="N22" t="s">
        <v>162</v>
      </c>
      <c r="O22">
        <v>6</v>
      </c>
      <c r="P22">
        <v>7.1999999999999995E-2</v>
      </c>
      <c r="Q22" t="s">
        <v>96</v>
      </c>
      <c r="R22">
        <v>0.45</v>
      </c>
      <c r="S22">
        <v>0</v>
      </c>
      <c r="T22">
        <v>3</v>
      </c>
      <c r="U22">
        <v>1.4999999999999999E-2</v>
      </c>
      <c r="V22">
        <v>62</v>
      </c>
      <c r="W22">
        <v>5</v>
      </c>
      <c r="X22" t="s">
        <v>79</v>
      </c>
      <c r="Y22">
        <v>0.03</v>
      </c>
      <c r="AA22" t="s">
        <v>50</v>
      </c>
      <c r="AB22" t="s">
        <v>43</v>
      </c>
      <c r="AC22">
        <v>14</v>
      </c>
      <c r="AD22">
        <v>0.03</v>
      </c>
      <c r="AE22">
        <v>6</v>
      </c>
      <c r="AF22">
        <v>1.2</v>
      </c>
      <c r="AG22">
        <v>0.8</v>
      </c>
      <c r="AH22" t="s">
        <v>86</v>
      </c>
      <c r="AJ22">
        <v>0</v>
      </c>
      <c r="AK22" t="b">
        <v>0</v>
      </c>
      <c r="AL22" t="s">
        <v>128</v>
      </c>
      <c r="AM22" t="s">
        <v>154</v>
      </c>
      <c r="AN22">
        <v>7.0000000000000007E-2</v>
      </c>
      <c r="AO22">
        <v>7.7200000000000005E-2</v>
      </c>
      <c r="AP22" s="3">
        <v>0.12</v>
      </c>
      <c r="AQ22" s="9">
        <v>2.5000000000000001E-2</v>
      </c>
      <c r="AR22" t="s">
        <v>32</v>
      </c>
      <c r="AS22" t="s">
        <v>32</v>
      </c>
      <c r="AT22">
        <v>0.623</v>
      </c>
      <c r="AU22">
        <v>0.57999999999999996</v>
      </c>
      <c r="AX22" t="b">
        <v>1</v>
      </c>
      <c r="AY22" t="b">
        <v>1</v>
      </c>
      <c r="AZ22" t="b">
        <v>1</v>
      </c>
      <c r="BA22">
        <v>0</v>
      </c>
      <c r="BB22" t="s">
        <v>4</v>
      </c>
      <c r="BC22" t="b">
        <v>1</v>
      </c>
      <c r="BD22" s="35" t="b">
        <v>1</v>
      </c>
    </row>
    <row r="23" spans="1:56" x14ac:dyDescent="0.25">
      <c r="AP23" s="3"/>
      <c r="AQ23" s="3"/>
    </row>
    <row r="24" spans="1:56" x14ac:dyDescent="0.25">
      <c r="A24" t="s">
        <v>176</v>
      </c>
      <c r="C24" t="b">
        <v>1</v>
      </c>
      <c r="D24" t="s">
        <v>138</v>
      </c>
      <c r="F24" t="b">
        <v>1</v>
      </c>
      <c r="G24">
        <v>0.3</v>
      </c>
      <c r="H24" t="s">
        <v>110</v>
      </c>
      <c r="I24" t="s">
        <v>107</v>
      </c>
      <c r="J24" t="b">
        <v>0</v>
      </c>
      <c r="K24" t="b">
        <v>1</v>
      </c>
      <c r="L24" t="b">
        <v>0</v>
      </c>
      <c r="M24" t="s">
        <v>130</v>
      </c>
      <c r="N24" t="s">
        <v>162</v>
      </c>
      <c r="O24">
        <v>6</v>
      </c>
      <c r="P24">
        <v>7.1999999999999995E-2</v>
      </c>
      <c r="Q24" t="s">
        <v>96</v>
      </c>
      <c r="R24">
        <v>0.45</v>
      </c>
      <c r="S24">
        <v>0</v>
      </c>
      <c r="T24">
        <v>3</v>
      </c>
      <c r="U24">
        <v>1.4999999999999999E-2</v>
      </c>
      <c r="V24">
        <v>62</v>
      </c>
      <c r="W24">
        <v>5</v>
      </c>
      <c r="X24" t="s">
        <v>79</v>
      </c>
      <c r="Y24">
        <v>0.03</v>
      </c>
      <c r="AA24" t="s">
        <v>50</v>
      </c>
      <c r="AB24" t="s">
        <v>43</v>
      </c>
      <c r="AC24">
        <v>14</v>
      </c>
      <c r="AD24">
        <v>0.03</v>
      </c>
      <c r="AE24">
        <v>6</v>
      </c>
      <c r="AF24">
        <v>1.2</v>
      </c>
      <c r="AG24">
        <v>0.8</v>
      </c>
      <c r="AH24" t="s">
        <v>86</v>
      </c>
      <c r="AJ24">
        <v>0</v>
      </c>
      <c r="AK24" t="b">
        <v>0</v>
      </c>
      <c r="AL24" t="s">
        <v>128</v>
      </c>
      <c r="AM24" t="s">
        <v>174</v>
      </c>
      <c r="AN24">
        <v>7.0000000000000007E-2</v>
      </c>
      <c r="AO24">
        <v>7.7200000000000005E-2</v>
      </c>
      <c r="AP24" s="3">
        <v>0.12</v>
      </c>
      <c r="AQ24" s="9">
        <v>2.5000000000000001E-2</v>
      </c>
      <c r="AR24" t="s">
        <v>32</v>
      </c>
      <c r="AS24" t="s">
        <v>32</v>
      </c>
      <c r="AT24">
        <v>0.623</v>
      </c>
      <c r="AU24">
        <v>0.57999999999999996</v>
      </c>
      <c r="AX24" t="b">
        <v>1</v>
      </c>
      <c r="AY24" t="b">
        <v>1</v>
      </c>
      <c r="AZ24" t="b">
        <v>1</v>
      </c>
      <c r="BA24">
        <v>0</v>
      </c>
      <c r="BB24" t="s">
        <v>4</v>
      </c>
      <c r="BC24" t="b">
        <v>1</v>
      </c>
      <c r="BD24" s="35" t="b">
        <v>1</v>
      </c>
    </row>
    <row r="25" spans="1:56" x14ac:dyDescent="0.25">
      <c r="A25" t="s">
        <v>177</v>
      </c>
      <c r="C25" t="b">
        <v>1</v>
      </c>
      <c r="D25" t="s">
        <v>161</v>
      </c>
      <c r="F25" t="b">
        <v>1</v>
      </c>
      <c r="G25">
        <v>0.3</v>
      </c>
      <c r="H25" t="s">
        <v>110</v>
      </c>
      <c r="I25" t="s">
        <v>107</v>
      </c>
      <c r="J25" t="b">
        <v>0</v>
      </c>
      <c r="K25" t="b">
        <v>1</v>
      </c>
      <c r="L25" t="b">
        <v>1</v>
      </c>
      <c r="M25" t="s">
        <v>130</v>
      </c>
      <c r="N25" t="s">
        <v>162</v>
      </c>
      <c r="O25">
        <v>6</v>
      </c>
      <c r="P25">
        <v>7.1999999999999995E-2</v>
      </c>
      <c r="Q25" t="s">
        <v>96</v>
      </c>
      <c r="R25">
        <v>0.45</v>
      </c>
      <c r="S25">
        <v>0</v>
      </c>
      <c r="T25">
        <v>3</v>
      </c>
      <c r="U25">
        <v>1.4999999999999999E-2</v>
      </c>
      <c r="V25">
        <v>62</v>
      </c>
      <c r="W25">
        <v>5</v>
      </c>
      <c r="X25" t="s">
        <v>79</v>
      </c>
      <c r="Y25">
        <v>0.03</v>
      </c>
      <c r="AA25" t="s">
        <v>50</v>
      </c>
      <c r="AB25" t="s">
        <v>43</v>
      </c>
      <c r="AC25">
        <v>14</v>
      </c>
      <c r="AD25">
        <v>0.03</v>
      </c>
      <c r="AE25">
        <v>6</v>
      </c>
      <c r="AF25">
        <v>1.2</v>
      </c>
      <c r="AG25">
        <v>0.8</v>
      </c>
      <c r="AH25" t="s">
        <v>86</v>
      </c>
      <c r="AJ25">
        <v>0</v>
      </c>
      <c r="AK25" t="b">
        <v>0</v>
      </c>
      <c r="AL25" t="s">
        <v>128</v>
      </c>
      <c r="AM25" t="s">
        <v>174</v>
      </c>
      <c r="AN25">
        <v>7.0000000000000007E-2</v>
      </c>
      <c r="AO25">
        <v>7.7200000000000005E-2</v>
      </c>
      <c r="AP25" s="3">
        <v>0.12</v>
      </c>
      <c r="AQ25" s="9">
        <v>2.5000000000000001E-2</v>
      </c>
      <c r="AR25" t="s">
        <v>32</v>
      </c>
      <c r="AS25" t="s">
        <v>32</v>
      </c>
      <c r="AT25">
        <v>0.623</v>
      </c>
      <c r="AU25">
        <v>0.57999999999999996</v>
      </c>
      <c r="AX25" t="b">
        <v>1</v>
      </c>
      <c r="AY25" t="b">
        <v>1</v>
      </c>
      <c r="AZ25" t="b">
        <v>1</v>
      </c>
      <c r="BA25">
        <v>0</v>
      </c>
      <c r="BB25" t="s">
        <v>4</v>
      </c>
      <c r="BC25" t="b">
        <v>1</v>
      </c>
      <c r="BD25" s="35" t="b">
        <v>1</v>
      </c>
    </row>
    <row r="26" spans="1:56" x14ac:dyDescent="0.25">
      <c r="AP26" s="3"/>
      <c r="AQ26" s="9"/>
      <c r="BD26" s="35"/>
    </row>
    <row r="27" spans="1:56" x14ac:dyDescent="0.25">
      <c r="AP27" s="3"/>
      <c r="AQ27" s="9"/>
      <c r="BD27" s="35"/>
    </row>
    <row r="28" spans="1:56" x14ac:dyDescent="0.25">
      <c r="A28" s="43" t="s">
        <v>178</v>
      </c>
      <c r="C28" t="b">
        <v>1</v>
      </c>
      <c r="D28" t="s">
        <v>138</v>
      </c>
      <c r="F28" t="b">
        <v>0</v>
      </c>
      <c r="G28">
        <v>0.3</v>
      </c>
      <c r="H28" t="s">
        <v>110</v>
      </c>
      <c r="I28" t="s">
        <v>107</v>
      </c>
      <c r="J28" t="b">
        <v>0</v>
      </c>
      <c r="K28" t="b">
        <v>1</v>
      </c>
      <c r="L28" t="b">
        <v>0</v>
      </c>
      <c r="M28" t="s">
        <v>130</v>
      </c>
      <c r="N28" t="s">
        <v>162</v>
      </c>
      <c r="O28">
        <v>6</v>
      </c>
      <c r="P28">
        <v>7.1999999999999995E-2</v>
      </c>
      <c r="Q28" t="s">
        <v>96</v>
      </c>
      <c r="R28">
        <v>0.45</v>
      </c>
      <c r="S28">
        <v>0</v>
      </c>
      <c r="T28">
        <v>3</v>
      </c>
      <c r="U28">
        <v>1.4999999999999999E-2</v>
      </c>
      <c r="V28">
        <v>62</v>
      </c>
      <c r="W28">
        <v>5</v>
      </c>
      <c r="X28" t="s">
        <v>79</v>
      </c>
      <c r="Y28">
        <v>0.03</v>
      </c>
      <c r="AA28" t="s">
        <v>50</v>
      </c>
      <c r="AB28" t="s">
        <v>43</v>
      </c>
      <c r="AC28">
        <v>14</v>
      </c>
      <c r="AD28">
        <v>0.03</v>
      </c>
      <c r="AE28">
        <v>6</v>
      </c>
      <c r="AF28">
        <v>1.2</v>
      </c>
      <c r="AG28">
        <v>0.8</v>
      </c>
      <c r="AH28" t="s">
        <v>86</v>
      </c>
      <c r="AJ28">
        <v>0</v>
      </c>
      <c r="AK28" t="b">
        <v>0</v>
      </c>
      <c r="AL28" t="s">
        <v>128</v>
      </c>
      <c r="AM28" t="s">
        <v>175</v>
      </c>
      <c r="AN28">
        <v>7.0000000000000007E-2</v>
      </c>
      <c r="AO28">
        <v>7.7200000000000005E-2</v>
      </c>
      <c r="AP28" s="3">
        <v>0.12</v>
      </c>
      <c r="AQ28" s="9">
        <v>2.5000000000000001E-2</v>
      </c>
      <c r="AR28" t="s">
        <v>32</v>
      </c>
      <c r="AS28" t="s">
        <v>32</v>
      </c>
      <c r="AT28">
        <v>0.623</v>
      </c>
      <c r="AU28">
        <v>0.57999999999999996</v>
      </c>
      <c r="AX28" t="b">
        <v>1</v>
      </c>
      <c r="AY28" t="b">
        <v>1</v>
      </c>
      <c r="AZ28" t="b">
        <v>1</v>
      </c>
      <c r="BA28">
        <v>0</v>
      </c>
      <c r="BB28" t="s">
        <v>4</v>
      </c>
      <c r="BC28" t="b">
        <v>1</v>
      </c>
      <c r="BD28" s="35" t="b">
        <v>1</v>
      </c>
    </row>
    <row r="29" spans="1:56" x14ac:dyDescent="0.25">
      <c r="A29" s="43" t="s">
        <v>179</v>
      </c>
      <c r="C29" t="b">
        <v>1</v>
      </c>
      <c r="D29" t="s">
        <v>161</v>
      </c>
      <c r="F29" t="b">
        <v>0</v>
      </c>
      <c r="G29">
        <v>0.3</v>
      </c>
      <c r="H29" t="s">
        <v>110</v>
      </c>
      <c r="I29" t="s">
        <v>107</v>
      </c>
      <c r="J29" t="b">
        <v>0</v>
      </c>
      <c r="K29" t="b">
        <v>1</v>
      </c>
      <c r="L29" t="b">
        <v>1</v>
      </c>
      <c r="M29" t="s">
        <v>130</v>
      </c>
      <c r="N29" t="s">
        <v>162</v>
      </c>
      <c r="O29">
        <v>6</v>
      </c>
      <c r="P29">
        <v>7.1999999999999995E-2</v>
      </c>
      <c r="Q29" t="s">
        <v>96</v>
      </c>
      <c r="R29">
        <v>0.45</v>
      </c>
      <c r="S29">
        <v>0</v>
      </c>
      <c r="T29">
        <v>3</v>
      </c>
      <c r="U29">
        <v>1.4999999999999999E-2</v>
      </c>
      <c r="V29">
        <v>62</v>
      </c>
      <c r="W29">
        <v>5</v>
      </c>
      <c r="X29" t="s">
        <v>79</v>
      </c>
      <c r="Y29">
        <v>0.03</v>
      </c>
      <c r="AA29" t="s">
        <v>50</v>
      </c>
      <c r="AB29" t="s">
        <v>43</v>
      </c>
      <c r="AC29">
        <v>14</v>
      </c>
      <c r="AD29">
        <v>0.03</v>
      </c>
      <c r="AE29">
        <v>6</v>
      </c>
      <c r="AF29">
        <v>1.2</v>
      </c>
      <c r="AG29">
        <v>0.8</v>
      </c>
      <c r="AH29" t="s">
        <v>86</v>
      </c>
      <c r="AJ29">
        <v>0</v>
      </c>
      <c r="AK29" t="b">
        <v>0</v>
      </c>
      <c r="AL29" t="s">
        <v>128</v>
      </c>
      <c r="AM29" t="s">
        <v>175</v>
      </c>
      <c r="AN29">
        <v>7.0000000000000007E-2</v>
      </c>
      <c r="AO29">
        <v>7.7200000000000005E-2</v>
      </c>
      <c r="AP29" s="3">
        <v>0.12</v>
      </c>
      <c r="AQ29" s="9">
        <v>2.5000000000000001E-2</v>
      </c>
      <c r="AR29" t="s">
        <v>32</v>
      </c>
      <c r="AS29" t="s">
        <v>32</v>
      </c>
      <c r="AT29">
        <v>0.623</v>
      </c>
      <c r="AU29">
        <v>0.57999999999999996</v>
      </c>
      <c r="AX29" t="b">
        <v>1</v>
      </c>
      <c r="AY29" t="b">
        <v>1</v>
      </c>
      <c r="AZ29" t="b">
        <v>1</v>
      </c>
      <c r="BA29">
        <v>0</v>
      </c>
      <c r="BB29" t="s">
        <v>4</v>
      </c>
      <c r="BC29" t="b">
        <v>1</v>
      </c>
      <c r="BD29" s="35" t="b">
        <v>1</v>
      </c>
    </row>
    <row r="30" spans="1:56" x14ac:dyDescent="0.25">
      <c r="AP30" s="3"/>
      <c r="AQ30" s="9"/>
      <c r="BD30" s="35"/>
    </row>
    <row r="31" spans="1:56" x14ac:dyDescent="0.25">
      <c r="AP31" s="3"/>
      <c r="AQ31" s="3"/>
    </row>
    <row r="32" spans="1:56" x14ac:dyDescent="0.25">
      <c r="A32" s="41" t="s">
        <v>103</v>
      </c>
      <c r="C32" t="b">
        <v>1</v>
      </c>
      <c r="D32" t="s">
        <v>21</v>
      </c>
      <c r="F32" t="b">
        <v>0</v>
      </c>
      <c r="G32">
        <v>0.3</v>
      </c>
      <c r="H32" t="s">
        <v>110</v>
      </c>
      <c r="I32" t="s">
        <v>112</v>
      </c>
      <c r="J32" t="b">
        <v>1</v>
      </c>
      <c r="K32" t="b">
        <v>1</v>
      </c>
      <c r="L32" t="b">
        <v>1</v>
      </c>
      <c r="M32" t="s">
        <v>130</v>
      </c>
      <c r="N32" t="s">
        <v>162</v>
      </c>
      <c r="O32">
        <v>6</v>
      </c>
      <c r="P32">
        <v>7.1999999999999995E-2</v>
      </c>
      <c r="Q32" t="s">
        <v>96</v>
      </c>
      <c r="R32">
        <v>0.45</v>
      </c>
      <c r="S32">
        <v>0</v>
      </c>
      <c r="T32">
        <v>3</v>
      </c>
      <c r="U32">
        <v>1.4999999999999999E-2</v>
      </c>
      <c r="V32">
        <v>62</v>
      </c>
      <c r="W32">
        <v>5</v>
      </c>
      <c r="X32" t="s">
        <v>79</v>
      </c>
      <c r="Y32">
        <v>0.03</v>
      </c>
      <c r="AA32" t="s">
        <v>50</v>
      </c>
      <c r="AB32" t="s">
        <v>43</v>
      </c>
      <c r="AC32">
        <v>14</v>
      </c>
      <c r="AD32">
        <v>0.03</v>
      </c>
      <c r="AE32">
        <v>6</v>
      </c>
      <c r="AF32">
        <v>1.2</v>
      </c>
      <c r="AG32">
        <v>0.8</v>
      </c>
      <c r="AH32" t="s">
        <v>86</v>
      </c>
      <c r="AJ32">
        <v>0</v>
      </c>
      <c r="AK32" t="b">
        <v>0</v>
      </c>
      <c r="AL32" t="s">
        <v>128</v>
      </c>
      <c r="AM32" t="s">
        <v>21</v>
      </c>
      <c r="AN32">
        <v>7.0000000000000007E-2</v>
      </c>
      <c r="AO32">
        <v>7.7200000000000005E-2</v>
      </c>
      <c r="AP32" s="3">
        <v>0.12</v>
      </c>
      <c r="AQ32" s="9">
        <v>2.5000000000000001E-2</v>
      </c>
      <c r="AR32" t="s">
        <v>32</v>
      </c>
      <c r="AS32" t="s">
        <v>32</v>
      </c>
      <c r="AT32">
        <v>0.623</v>
      </c>
      <c r="AU32">
        <v>0.57999999999999996</v>
      </c>
      <c r="AX32" t="b">
        <v>1</v>
      </c>
      <c r="AY32" t="b">
        <v>1</v>
      </c>
      <c r="AZ32" t="b">
        <v>1</v>
      </c>
      <c r="BA32">
        <v>0</v>
      </c>
      <c r="BB32" t="s">
        <v>4</v>
      </c>
      <c r="BC32" t="b">
        <v>1</v>
      </c>
      <c r="BD32" s="35" t="b">
        <v>1</v>
      </c>
    </row>
    <row r="33" spans="1:56" x14ac:dyDescent="0.25">
      <c r="A33" s="41" t="s">
        <v>104</v>
      </c>
      <c r="C33" t="b">
        <v>1</v>
      </c>
      <c r="D33" t="s">
        <v>21</v>
      </c>
      <c r="F33" t="b">
        <v>0</v>
      </c>
      <c r="G33">
        <v>0.3</v>
      </c>
      <c r="H33" t="s">
        <v>110</v>
      </c>
      <c r="I33" t="s">
        <v>113</v>
      </c>
      <c r="J33" t="b">
        <v>1</v>
      </c>
      <c r="K33" t="b">
        <v>1</v>
      </c>
      <c r="L33" t="b">
        <v>1</v>
      </c>
      <c r="M33" t="s">
        <v>130</v>
      </c>
      <c r="N33" t="s">
        <v>162</v>
      </c>
      <c r="O33">
        <v>6</v>
      </c>
      <c r="P33">
        <v>7.1999999999999995E-2</v>
      </c>
      <c r="Q33" t="s">
        <v>96</v>
      </c>
      <c r="R33">
        <v>0.45</v>
      </c>
      <c r="S33">
        <v>0</v>
      </c>
      <c r="T33">
        <v>3</v>
      </c>
      <c r="U33">
        <v>1.4999999999999999E-2</v>
      </c>
      <c r="V33">
        <v>62</v>
      </c>
      <c r="W33">
        <v>5</v>
      </c>
      <c r="X33" t="s">
        <v>79</v>
      </c>
      <c r="Y33">
        <v>0.03</v>
      </c>
      <c r="AA33" t="s">
        <v>50</v>
      </c>
      <c r="AB33" t="s">
        <v>43</v>
      </c>
      <c r="AC33">
        <v>14</v>
      </c>
      <c r="AD33">
        <v>0.03</v>
      </c>
      <c r="AE33">
        <v>6</v>
      </c>
      <c r="AF33">
        <v>1.2</v>
      </c>
      <c r="AG33">
        <v>0.8</v>
      </c>
      <c r="AH33" t="s">
        <v>86</v>
      </c>
      <c r="AJ33">
        <v>0</v>
      </c>
      <c r="AK33" t="b">
        <v>0</v>
      </c>
      <c r="AL33" t="s">
        <v>128</v>
      </c>
      <c r="AM33" t="s">
        <v>21</v>
      </c>
      <c r="AN33">
        <v>7.0000000000000007E-2</v>
      </c>
      <c r="AO33">
        <v>7.7200000000000005E-2</v>
      </c>
      <c r="AP33" s="3">
        <v>0.12</v>
      </c>
      <c r="AQ33" s="9">
        <v>2.5000000000000001E-2</v>
      </c>
      <c r="AR33" t="s">
        <v>32</v>
      </c>
      <c r="AS33" t="s">
        <v>32</v>
      </c>
      <c r="AT33">
        <v>0.623</v>
      </c>
      <c r="AU33">
        <v>0.57999999999999996</v>
      </c>
      <c r="AX33" t="b">
        <v>1</v>
      </c>
      <c r="AY33" t="b">
        <v>1</v>
      </c>
      <c r="AZ33" t="b">
        <v>1</v>
      </c>
      <c r="BA33">
        <v>0</v>
      </c>
      <c r="BB33" t="s">
        <v>4</v>
      </c>
      <c r="BC33" t="b">
        <v>1</v>
      </c>
      <c r="BD33" s="35" t="b">
        <v>1</v>
      </c>
    </row>
    <row r="34" spans="1:56" x14ac:dyDescent="0.25">
      <c r="A34" s="42"/>
    </row>
    <row r="35" spans="1:56" x14ac:dyDescent="0.25">
      <c r="A35" s="41" t="s">
        <v>105</v>
      </c>
      <c r="C35" t="b">
        <v>1</v>
      </c>
      <c r="D35" t="s">
        <v>21</v>
      </c>
      <c r="F35" t="b">
        <v>0</v>
      </c>
      <c r="G35">
        <v>0.3</v>
      </c>
      <c r="H35" t="s">
        <v>114</v>
      </c>
      <c r="I35" t="s">
        <v>107</v>
      </c>
      <c r="J35" t="b">
        <v>1</v>
      </c>
      <c r="K35" t="b">
        <v>1</v>
      </c>
      <c r="L35" t="b">
        <v>1</v>
      </c>
      <c r="M35" t="s">
        <v>130</v>
      </c>
      <c r="N35" t="s">
        <v>162</v>
      </c>
      <c r="O35">
        <v>6</v>
      </c>
      <c r="P35">
        <v>7.1999999999999995E-2</v>
      </c>
      <c r="Q35" t="s">
        <v>96</v>
      </c>
      <c r="R35">
        <v>0.45</v>
      </c>
      <c r="S35">
        <v>0</v>
      </c>
      <c r="T35">
        <v>3</v>
      </c>
      <c r="U35">
        <v>1.4999999999999999E-2</v>
      </c>
      <c r="V35">
        <v>62</v>
      </c>
      <c r="W35">
        <v>5</v>
      </c>
      <c r="X35" t="s">
        <v>79</v>
      </c>
      <c r="Y35">
        <v>0.03</v>
      </c>
      <c r="AA35" t="s">
        <v>50</v>
      </c>
      <c r="AB35" t="s">
        <v>43</v>
      </c>
      <c r="AC35">
        <v>14</v>
      </c>
      <c r="AD35">
        <v>0.03</v>
      </c>
      <c r="AE35">
        <v>6</v>
      </c>
      <c r="AF35">
        <v>1.2</v>
      </c>
      <c r="AG35">
        <v>0.8</v>
      </c>
      <c r="AH35" t="s">
        <v>86</v>
      </c>
      <c r="AJ35">
        <v>0</v>
      </c>
      <c r="AK35" t="b">
        <v>0</v>
      </c>
      <c r="AL35" t="s">
        <v>128</v>
      </c>
      <c r="AM35" t="s">
        <v>21</v>
      </c>
      <c r="AN35">
        <v>7.0000000000000007E-2</v>
      </c>
      <c r="AO35">
        <v>7.7200000000000005E-2</v>
      </c>
      <c r="AP35" s="3">
        <v>0.12</v>
      </c>
      <c r="AQ35" s="9">
        <v>2.5000000000000001E-2</v>
      </c>
      <c r="AR35" t="s">
        <v>32</v>
      </c>
      <c r="AS35" t="s">
        <v>32</v>
      </c>
      <c r="AT35">
        <v>0.623</v>
      </c>
      <c r="AU35">
        <v>0.57999999999999996</v>
      </c>
      <c r="AX35" t="b">
        <v>1</v>
      </c>
      <c r="AY35" t="b">
        <v>1</v>
      </c>
      <c r="AZ35" t="b">
        <v>1</v>
      </c>
      <c r="BA35">
        <v>0</v>
      </c>
      <c r="BB35" t="s">
        <v>4</v>
      </c>
      <c r="BC35" t="b">
        <v>1</v>
      </c>
      <c r="BD35" s="35" t="b">
        <v>1</v>
      </c>
    </row>
    <row r="36" spans="1:56" x14ac:dyDescent="0.25">
      <c r="A36" s="41" t="s">
        <v>106</v>
      </c>
      <c r="C36" t="b">
        <v>1</v>
      </c>
      <c r="D36" t="s">
        <v>21</v>
      </c>
      <c r="F36" t="b">
        <v>0</v>
      </c>
      <c r="G36">
        <v>0.3</v>
      </c>
      <c r="H36" t="s">
        <v>115</v>
      </c>
      <c r="I36" t="s">
        <v>107</v>
      </c>
      <c r="J36" t="b">
        <v>1</v>
      </c>
      <c r="K36" t="b">
        <v>1</v>
      </c>
      <c r="L36" t="b">
        <v>1</v>
      </c>
      <c r="M36" t="s">
        <v>130</v>
      </c>
      <c r="N36" t="s">
        <v>162</v>
      </c>
      <c r="O36">
        <v>6</v>
      </c>
      <c r="P36">
        <v>7.1999999999999995E-2</v>
      </c>
      <c r="Q36" t="s">
        <v>96</v>
      </c>
      <c r="R36">
        <v>0.45</v>
      </c>
      <c r="S36">
        <v>0</v>
      </c>
      <c r="T36">
        <v>3</v>
      </c>
      <c r="U36">
        <v>1.4999999999999999E-2</v>
      </c>
      <c r="V36">
        <v>62</v>
      </c>
      <c r="W36">
        <v>5</v>
      </c>
      <c r="X36" t="s">
        <v>79</v>
      </c>
      <c r="Y36">
        <v>0.03</v>
      </c>
      <c r="AA36" t="s">
        <v>50</v>
      </c>
      <c r="AB36" t="s">
        <v>43</v>
      </c>
      <c r="AC36">
        <v>14</v>
      </c>
      <c r="AD36">
        <v>0.03</v>
      </c>
      <c r="AE36">
        <v>6</v>
      </c>
      <c r="AF36">
        <v>1.2</v>
      </c>
      <c r="AG36">
        <v>0.8</v>
      </c>
      <c r="AH36" t="s">
        <v>86</v>
      </c>
      <c r="AJ36">
        <v>0</v>
      </c>
      <c r="AK36" t="b">
        <v>0</v>
      </c>
      <c r="AL36" t="s">
        <v>128</v>
      </c>
      <c r="AM36" t="s">
        <v>21</v>
      </c>
      <c r="AN36">
        <v>7.0000000000000007E-2</v>
      </c>
      <c r="AO36">
        <v>7.7200000000000005E-2</v>
      </c>
      <c r="AP36" s="3">
        <v>0.12</v>
      </c>
      <c r="AQ36" s="9">
        <v>2.5000000000000001E-2</v>
      </c>
      <c r="AR36" t="s">
        <v>32</v>
      </c>
      <c r="AS36" t="s">
        <v>32</v>
      </c>
      <c r="AT36">
        <v>0.623</v>
      </c>
      <c r="AU36">
        <v>0.57999999999999996</v>
      </c>
      <c r="AX36" t="b">
        <v>1</v>
      </c>
      <c r="AY36" t="b">
        <v>1</v>
      </c>
      <c r="AZ36" t="b">
        <v>1</v>
      </c>
      <c r="BA36">
        <v>0</v>
      </c>
      <c r="BB36" t="s">
        <v>4</v>
      </c>
      <c r="BC36" t="b">
        <v>1</v>
      </c>
      <c r="BD36" s="35" t="b">
        <v>1</v>
      </c>
    </row>
    <row r="39" spans="1:56" x14ac:dyDescent="0.25">
      <c r="A39" s="39" t="s">
        <v>135</v>
      </c>
      <c r="C39" t="b">
        <v>0</v>
      </c>
      <c r="D39" t="s">
        <v>139</v>
      </c>
      <c r="F39" t="b">
        <v>0</v>
      </c>
      <c r="G39">
        <v>0.3</v>
      </c>
      <c r="H39" t="s">
        <v>110</v>
      </c>
      <c r="I39" t="s">
        <v>107</v>
      </c>
      <c r="J39" t="b">
        <v>0</v>
      </c>
      <c r="K39" t="b">
        <v>0</v>
      </c>
      <c r="L39" t="b">
        <v>1</v>
      </c>
      <c r="M39" t="s">
        <v>130</v>
      </c>
      <c r="N39" t="s">
        <v>136</v>
      </c>
      <c r="O39">
        <v>6</v>
      </c>
      <c r="P39">
        <v>7.1999999999999995E-2</v>
      </c>
      <c r="Q39" t="s">
        <v>96</v>
      </c>
      <c r="R39">
        <v>0.45</v>
      </c>
      <c r="S39">
        <v>0</v>
      </c>
      <c r="T39">
        <v>3</v>
      </c>
      <c r="U39">
        <v>1.4999999999999999E-2</v>
      </c>
      <c r="V39">
        <v>62</v>
      </c>
      <c r="W39">
        <v>5</v>
      </c>
      <c r="X39" t="s">
        <v>79</v>
      </c>
      <c r="Y39">
        <v>0.03</v>
      </c>
      <c r="AA39" t="s">
        <v>50</v>
      </c>
      <c r="AB39" t="s">
        <v>43</v>
      </c>
      <c r="AC39">
        <v>14</v>
      </c>
      <c r="AD39">
        <v>0.03</v>
      </c>
      <c r="AE39">
        <v>6</v>
      </c>
      <c r="AF39">
        <v>1.2</v>
      </c>
      <c r="AG39">
        <v>0.8</v>
      </c>
      <c r="AH39" t="s">
        <v>86</v>
      </c>
      <c r="AJ39">
        <v>0</v>
      </c>
      <c r="AK39" t="b">
        <v>0</v>
      </c>
      <c r="AL39" t="s">
        <v>128</v>
      </c>
      <c r="AM39" t="s">
        <v>21</v>
      </c>
      <c r="AN39">
        <v>7.0000000000000007E-2</v>
      </c>
      <c r="AO39">
        <v>7.7200000000000005E-2</v>
      </c>
      <c r="AP39" s="3">
        <v>0.12</v>
      </c>
      <c r="AQ39" s="9">
        <v>2.5000000000000001E-2</v>
      </c>
      <c r="AR39" t="s">
        <v>32</v>
      </c>
      <c r="AS39" t="s">
        <v>32</v>
      </c>
      <c r="AT39">
        <v>0.623</v>
      </c>
      <c r="AU39">
        <v>0.57999999999999996</v>
      </c>
      <c r="AX39" t="b">
        <v>1</v>
      </c>
      <c r="AY39" t="b">
        <v>1</v>
      </c>
      <c r="AZ39" t="b">
        <v>1</v>
      </c>
      <c r="BA39">
        <v>0</v>
      </c>
      <c r="BB39" t="s">
        <v>4</v>
      </c>
      <c r="BC39" t="b">
        <v>1</v>
      </c>
      <c r="BD39" s="35" t="b">
        <v>1</v>
      </c>
    </row>
    <row r="40" spans="1:56" x14ac:dyDescent="0.25">
      <c r="A40" s="39" t="s">
        <v>165</v>
      </c>
      <c r="C40" t="b">
        <v>1</v>
      </c>
      <c r="D40" t="s">
        <v>139</v>
      </c>
      <c r="F40" t="b">
        <v>0</v>
      </c>
      <c r="G40">
        <v>0.3</v>
      </c>
      <c r="H40" t="s">
        <v>110</v>
      </c>
      <c r="I40" t="s">
        <v>107</v>
      </c>
      <c r="J40" t="b">
        <v>0</v>
      </c>
      <c r="K40" t="b">
        <v>1</v>
      </c>
      <c r="L40" t="b">
        <v>1</v>
      </c>
      <c r="M40" t="s">
        <v>130</v>
      </c>
      <c r="N40" t="s">
        <v>136</v>
      </c>
      <c r="O40">
        <v>6</v>
      </c>
      <c r="P40">
        <v>7.1999999999999995E-2</v>
      </c>
      <c r="Q40" t="s">
        <v>96</v>
      </c>
      <c r="R40">
        <v>0.45</v>
      </c>
      <c r="S40">
        <v>0</v>
      </c>
      <c r="T40">
        <v>3</v>
      </c>
      <c r="U40">
        <v>1.4999999999999999E-2</v>
      </c>
      <c r="V40">
        <v>62</v>
      </c>
      <c r="W40">
        <v>5</v>
      </c>
      <c r="X40" t="s">
        <v>79</v>
      </c>
      <c r="Y40">
        <v>0.03</v>
      </c>
      <c r="AA40" t="s">
        <v>50</v>
      </c>
      <c r="AB40" t="s">
        <v>43</v>
      </c>
      <c r="AC40">
        <v>14</v>
      </c>
      <c r="AD40">
        <v>0.03</v>
      </c>
      <c r="AE40">
        <v>6</v>
      </c>
      <c r="AF40">
        <v>1.2</v>
      </c>
      <c r="AG40">
        <v>0.8</v>
      </c>
      <c r="AH40" t="s">
        <v>86</v>
      </c>
      <c r="AJ40">
        <v>0</v>
      </c>
      <c r="AK40" t="b">
        <v>0</v>
      </c>
      <c r="AL40" t="s">
        <v>128</v>
      </c>
      <c r="AM40" t="s">
        <v>21</v>
      </c>
      <c r="AN40">
        <v>7.0000000000000007E-2</v>
      </c>
      <c r="AO40">
        <v>7.7200000000000005E-2</v>
      </c>
      <c r="AP40" s="3">
        <v>0.12</v>
      </c>
      <c r="AQ40" s="9">
        <v>2.5000000000000001E-2</v>
      </c>
      <c r="AR40" t="s">
        <v>32</v>
      </c>
      <c r="AS40" t="s">
        <v>32</v>
      </c>
      <c r="AT40">
        <v>0.623</v>
      </c>
      <c r="AU40">
        <v>0.57999999999999996</v>
      </c>
      <c r="AX40" t="b">
        <v>1</v>
      </c>
      <c r="AY40" t="b">
        <v>1</v>
      </c>
      <c r="AZ40" t="b">
        <v>1</v>
      </c>
      <c r="BA40">
        <v>0</v>
      </c>
      <c r="BB40" t="s">
        <v>4</v>
      </c>
      <c r="BC40" t="b">
        <v>1</v>
      </c>
      <c r="BD40" s="35" t="b">
        <v>1</v>
      </c>
    </row>
    <row r="41" spans="1:56" x14ac:dyDescent="0.25">
      <c r="A41" s="39" t="s">
        <v>134</v>
      </c>
      <c r="C41" t="b">
        <v>0</v>
      </c>
      <c r="D41" t="s">
        <v>140</v>
      </c>
      <c r="F41" t="b">
        <v>0</v>
      </c>
      <c r="G41">
        <v>0.3</v>
      </c>
      <c r="H41" t="s">
        <v>110</v>
      </c>
      <c r="I41" t="s">
        <v>107</v>
      </c>
      <c r="J41" t="b">
        <v>0</v>
      </c>
      <c r="K41" t="b">
        <v>0</v>
      </c>
      <c r="L41" t="b">
        <v>1</v>
      </c>
      <c r="M41" t="s">
        <v>133</v>
      </c>
      <c r="N41" t="s">
        <v>136</v>
      </c>
      <c r="O41">
        <v>6</v>
      </c>
      <c r="P41">
        <v>7.1999999999999995E-2</v>
      </c>
      <c r="Q41" t="s">
        <v>96</v>
      </c>
      <c r="R41">
        <v>0.45</v>
      </c>
      <c r="S41">
        <v>0</v>
      </c>
      <c r="T41">
        <v>3</v>
      </c>
      <c r="U41">
        <v>1.4999999999999999E-2</v>
      </c>
      <c r="V41">
        <v>62</v>
      </c>
      <c r="W41">
        <v>5</v>
      </c>
      <c r="X41" t="s">
        <v>79</v>
      </c>
      <c r="Y41">
        <v>0.03</v>
      </c>
      <c r="AA41" t="s">
        <v>50</v>
      </c>
      <c r="AB41" t="s">
        <v>43</v>
      </c>
      <c r="AC41">
        <v>14</v>
      </c>
      <c r="AD41">
        <v>0.03</v>
      </c>
      <c r="AE41">
        <v>6</v>
      </c>
      <c r="AF41">
        <v>1.2</v>
      </c>
      <c r="AG41">
        <v>0.8</v>
      </c>
      <c r="AH41" t="s">
        <v>86</v>
      </c>
      <c r="AJ41">
        <v>0</v>
      </c>
      <c r="AK41" t="b">
        <v>0</v>
      </c>
      <c r="AL41" t="s">
        <v>128</v>
      </c>
      <c r="AM41" t="s">
        <v>21</v>
      </c>
      <c r="AN41">
        <v>7.0000000000000007E-2</v>
      </c>
      <c r="AO41">
        <v>7.7200000000000005E-2</v>
      </c>
      <c r="AP41" s="3">
        <v>0.12</v>
      </c>
      <c r="AQ41" s="9">
        <v>2.5000000000000001E-2</v>
      </c>
      <c r="AR41" t="s">
        <v>32</v>
      </c>
      <c r="AS41" t="s">
        <v>32</v>
      </c>
      <c r="AT41">
        <v>0.623</v>
      </c>
      <c r="AU41">
        <v>0.57999999999999996</v>
      </c>
      <c r="AX41" t="b">
        <v>1</v>
      </c>
      <c r="AY41" t="b">
        <v>1</v>
      </c>
      <c r="AZ41" t="b">
        <v>1</v>
      </c>
      <c r="BA41">
        <v>0</v>
      </c>
      <c r="BB41" t="s">
        <v>4</v>
      </c>
      <c r="BC41" t="b">
        <v>1</v>
      </c>
      <c r="BD41" s="35" t="b">
        <v>1</v>
      </c>
    </row>
  </sheetData>
  <dataValidations count="2">
    <dataValidation type="list" allowBlank="1" showInputMessage="1" showErrorMessage="1" sqref="AY35:AZ36 L35:L36 F39:F41 AY39:AZ41 K39:L41 K28:K36 L28:L33 K5:L30 AY5:AZ33 F5:F36" xr:uid="{00000000-0002-0000-0000-000000000000}">
      <formula1>"TRUE, FALSE"</formula1>
    </dataValidation>
    <dataValidation type="list" allowBlank="1" showInputMessage="1" showErrorMessage="1" sqref="AL35:AL36 AL39:AL41 AL5:AL33" xr:uid="{00000000-0002-0000-0000-000001000000}">
      <formula1>"simple, internal"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M6" sqref="M6"/>
    </sheetView>
  </sheetViews>
  <sheetFormatPr defaultRowHeight="15" x14ac:dyDescent="0.25"/>
  <cols>
    <col min="2" max="2" width="10.85546875" customWidth="1"/>
    <col min="10" max="10" width="11.7109375" customWidth="1"/>
  </cols>
  <sheetData>
    <row r="3" spans="1:10" x14ac:dyDescent="0.25">
      <c r="A3" t="s">
        <v>65</v>
      </c>
      <c r="B3" s="2" t="s">
        <v>1</v>
      </c>
      <c r="C3" s="2" t="s">
        <v>2</v>
      </c>
      <c r="D3" s="2" t="s">
        <v>3</v>
      </c>
      <c r="E3" s="2" t="s">
        <v>68</v>
      </c>
      <c r="F3" s="2" t="s">
        <v>69</v>
      </c>
      <c r="G3" s="2" t="s">
        <v>66</v>
      </c>
      <c r="H3" s="2" t="s">
        <v>67</v>
      </c>
      <c r="I3" s="2" t="s">
        <v>71</v>
      </c>
      <c r="J3" s="2" t="s">
        <v>70</v>
      </c>
    </row>
    <row r="4" spans="1:10" x14ac:dyDescent="0.25">
      <c r="A4">
        <v>2016</v>
      </c>
      <c r="B4">
        <v>2000</v>
      </c>
      <c r="C4">
        <v>33</v>
      </c>
      <c r="D4">
        <v>6</v>
      </c>
      <c r="E4">
        <v>20</v>
      </c>
      <c r="F4">
        <v>68</v>
      </c>
      <c r="G4">
        <v>20</v>
      </c>
      <c r="H4">
        <v>101</v>
      </c>
      <c r="I4">
        <v>55</v>
      </c>
      <c r="J4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"/>
  <sheetViews>
    <sheetView workbookViewId="0">
      <selection activeCell="C36" sqref="C36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23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25</v>
      </c>
      <c r="G1" s="1" t="s">
        <v>15</v>
      </c>
    </row>
    <row r="2" spans="1:7" x14ac:dyDescent="0.25">
      <c r="A2" s="1" t="s">
        <v>21</v>
      </c>
      <c r="B2" s="4">
        <v>0.13</v>
      </c>
      <c r="C2" s="3">
        <v>0</v>
      </c>
      <c r="D2">
        <v>1</v>
      </c>
      <c r="E2" s="4">
        <f>F2</f>
        <v>0.13</v>
      </c>
      <c r="F2" s="13">
        <f t="shared" ref="F2:F5" si="0">B2 - C2^2/2</f>
        <v>0.13</v>
      </c>
      <c r="G2" t="s">
        <v>125</v>
      </c>
    </row>
    <row r="3" spans="1:7" x14ac:dyDescent="0.25">
      <c r="A3" s="1" t="s">
        <v>21</v>
      </c>
      <c r="B3" s="4">
        <v>0.128</v>
      </c>
      <c r="C3" s="3">
        <v>0</v>
      </c>
      <c r="D3">
        <v>1</v>
      </c>
      <c r="E3" s="4">
        <f t="shared" ref="E3:E5" si="1">F3</f>
        <v>0.128</v>
      </c>
      <c r="F3" s="13">
        <f t="shared" si="0"/>
        <v>0.128</v>
      </c>
      <c r="G3" t="s">
        <v>126</v>
      </c>
    </row>
    <row r="4" spans="1:7" x14ac:dyDescent="0.25">
      <c r="A4" s="1" t="s">
        <v>21</v>
      </c>
      <c r="B4" s="4">
        <v>0.02</v>
      </c>
      <c r="C4" s="3">
        <v>0</v>
      </c>
      <c r="D4">
        <v>1</v>
      </c>
      <c r="E4" s="4">
        <f t="shared" si="1"/>
        <v>0.02</v>
      </c>
      <c r="F4" s="13">
        <f t="shared" si="0"/>
        <v>0.02</v>
      </c>
      <c r="G4" t="s">
        <v>127</v>
      </c>
    </row>
    <row r="5" spans="1:7" x14ac:dyDescent="0.25">
      <c r="A5" s="1" t="s">
        <v>21</v>
      </c>
      <c r="B5" s="4">
        <v>7.7200000000000005E-2</v>
      </c>
      <c r="C5" s="3">
        <v>0.12</v>
      </c>
      <c r="D5">
        <v>30</v>
      </c>
      <c r="E5" s="4">
        <f t="shared" si="1"/>
        <v>7.0000000000000007E-2</v>
      </c>
      <c r="F5" s="13">
        <f t="shared" si="0"/>
        <v>7.0000000000000007E-2</v>
      </c>
      <c r="G5" t="s">
        <v>155</v>
      </c>
    </row>
    <row r="6" spans="1:7" x14ac:dyDescent="0.25">
      <c r="A6" s="1" t="s">
        <v>151</v>
      </c>
      <c r="B6" s="4">
        <v>0.13</v>
      </c>
      <c r="C6" s="3">
        <v>0</v>
      </c>
      <c r="D6">
        <v>1</v>
      </c>
      <c r="E6" s="4">
        <f>F6</f>
        <v>0.13</v>
      </c>
      <c r="F6" s="13">
        <f t="shared" ref="F6:F9" si="2">B6 - C6^2/2</f>
        <v>0.13</v>
      </c>
      <c r="G6" t="s">
        <v>125</v>
      </c>
    </row>
    <row r="7" spans="1:7" x14ac:dyDescent="0.25">
      <c r="A7" s="1" t="s">
        <v>151</v>
      </c>
      <c r="B7" s="4">
        <v>0.128</v>
      </c>
      <c r="C7" s="3">
        <v>0</v>
      </c>
      <c r="D7">
        <v>1</v>
      </c>
      <c r="E7" s="4">
        <f t="shared" ref="E7:E9" si="3">F7</f>
        <v>0.128</v>
      </c>
      <c r="F7" s="13">
        <f t="shared" si="2"/>
        <v>0.128</v>
      </c>
      <c r="G7" t="s">
        <v>126</v>
      </c>
    </row>
    <row r="8" spans="1:7" x14ac:dyDescent="0.25">
      <c r="A8" s="1" t="s">
        <v>151</v>
      </c>
      <c r="B8" s="4">
        <v>0.02</v>
      </c>
      <c r="C8" s="3">
        <v>0</v>
      </c>
      <c r="D8">
        <v>1</v>
      </c>
      <c r="E8" s="4">
        <f t="shared" si="3"/>
        <v>0.02</v>
      </c>
      <c r="F8" s="13">
        <f t="shared" si="2"/>
        <v>0.02</v>
      </c>
      <c r="G8" t="s">
        <v>127</v>
      </c>
    </row>
    <row r="9" spans="1:7" x14ac:dyDescent="0.25">
      <c r="A9" s="1" t="s">
        <v>151</v>
      </c>
      <c r="B9" s="4">
        <v>5.7200000000000001E-2</v>
      </c>
      <c r="C9" s="3">
        <v>0.12</v>
      </c>
      <c r="D9">
        <v>10</v>
      </c>
      <c r="E9" s="4">
        <f t="shared" si="3"/>
        <v>0.05</v>
      </c>
      <c r="F9" s="13">
        <f t="shared" si="2"/>
        <v>0.05</v>
      </c>
      <c r="G9" t="s">
        <v>152</v>
      </c>
    </row>
    <row r="10" spans="1:7" x14ac:dyDescent="0.25">
      <c r="A10" s="1" t="s">
        <v>151</v>
      </c>
      <c r="B10" s="4">
        <v>7.22E-2</v>
      </c>
      <c r="C10" s="3">
        <v>0.12</v>
      </c>
      <c r="D10">
        <v>5</v>
      </c>
      <c r="E10" s="4">
        <f t="shared" ref="E10" si="4">F10</f>
        <v>6.5000000000000002E-2</v>
      </c>
      <c r="F10" s="13">
        <f t="shared" ref="F10" si="5">B10 - C10^2/2</f>
        <v>6.5000000000000002E-2</v>
      </c>
      <c r="G10" t="s">
        <v>153</v>
      </c>
    </row>
    <row r="11" spans="1:7" x14ac:dyDescent="0.25">
      <c r="A11" s="1" t="s">
        <v>151</v>
      </c>
      <c r="B11" s="4">
        <v>7.7200000000000005E-2</v>
      </c>
      <c r="C11" s="3">
        <v>0.12</v>
      </c>
      <c r="D11">
        <v>15</v>
      </c>
      <c r="E11" s="4">
        <f t="shared" ref="E11" si="6">F11</f>
        <v>7.0000000000000007E-2</v>
      </c>
      <c r="F11" s="13">
        <f t="shared" ref="F11:F20" si="7">B11 - C11^2/2</f>
        <v>7.0000000000000007E-2</v>
      </c>
      <c r="G11" t="s">
        <v>156</v>
      </c>
    </row>
    <row r="12" spans="1:7" x14ac:dyDescent="0.25">
      <c r="A12" s="1" t="s">
        <v>154</v>
      </c>
      <c r="B12" s="4">
        <v>0.13</v>
      </c>
      <c r="C12" s="3">
        <v>0</v>
      </c>
      <c r="D12">
        <v>1</v>
      </c>
      <c r="E12" s="4">
        <f>F12</f>
        <v>0.13</v>
      </c>
      <c r="F12" s="13">
        <f t="shared" si="7"/>
        <v>0.13</v>
      </c>
      <c r="G12" t="s">
        <v>125</v>
      </c>
    </row>
    <row r="13" spans="1:7" x14ac:dyDescent="0.25">
      <c r="A13" s="1" t="s">
        <v>154</v>
      </c>
      <c r="B13" s="4">
        <v>0.128</v>
      </c>
      <c r="C13" s="3">
        <v>0</v>
      </c>
      <c r="D13">
        <v>1</v>
      </c>
      <c r="E13" s="4">
        <f t="shared" ref="E13:E16" si="8">F13</f>
        <v>0.128</v>
      </c>
      <c r="F13" s="13">
        <f t="shared" si="7"/>
        <v>0.128</v>
      </c>
      <c r="G13" t="s">
        <v>126</v>
      </c>
    </row>
    <row r="14" spans="1:7" x14ac:dyDescent="0.25">
      <c r="A14" s="1" t="s">
        <v>154</v>
      </c>
      <c r="B14" s="4">
        <v>0.02</v>
      </c>
      <c r="C14" s="3">
        <v>0</v>
      </c>
      <c r="D14">
        <v>1</v>
      </c>
      <c r="E14" s="4">
        <f t="shared" si="8"/>
        <v>0.02</v>
      </c>
      <c r="F14" s="13">
        <f t="shared" si="7"/>
        <v>0.02</v>
      </c>
      <c r="G14" t="s">
        <v>127</v>
      </c>
    </row>
    <row r="15" spans="1:7" x14ac:dyDescent="0.25">
      <c r="A15" s="1" t="s">
        <v>154</v>
      </c>
      <c r="B15" s="4">
        <v>5.7200000000000001E-2</v>
      </c>
      <c r="C15" s="3">
        <v>0.12</v>
      </c>
      <c r="D15">
        <v>10</v>
      </c>
      <c r="E15" s="4">
        <f t="shared" si="8"/>
        <v>0.05</v>
      </c>
      <c r="F15" s="13">
        <f t="shared" si="7"/>
        <v>0.05</v>
      </c>
      <c r="G15" t="s">
        <v>152</v>
      </c>
    </row>
    <row r="16" spans="1:7" x14ac:dyDescent="0.25">
      <c r="A16" s="1" t="s">
        <v>154</v>
      </c>
      <c r="B16" s="4">
        <v>7.22E-2</v>
      </c>
      <c r="C16" s="3">
        <v>0.12</v>
      </c>
      <c r="D16">
        <v>20</v>
      </c>
      <c r="E16" s="4">
        <f t="shared" si="8"/>
        <v>6.5000000000000002E-2</v>
      </c>
      <c r="F16" s="13">
        <f t="shared" si="7"/>
        <v>6.5000000000000002E-2</v>
      </c>
      <c r="G16" t="s">
        <v>157</v>
      </c>
    </row>
    <row r="17" spans="1:7" x14ac:dyDescent="0.25">
      <c r="A17" s="1" t="s">
        <v>174</v>
      </c>
      <c r="B17" s="4">
        <v>0.13</v>
      </c>
      <c r="C17" s="3">
        <v>0</v>
      </c>
      <c r="D17">
        <v>1</v>
      </c>
      <c r="E17" s="4">
        <f>F17</f>
        <v>0.13</v>
      </c>
      <c r="F17" s="13">
        <f t="shared" si="7"/>
        <v>0.13</v>
      </c>
      <c r="G17" t="s">
        <v>125</v>
      </c>
    </row>
    <row r="18" spans="1:7" x14ac:dyDescent="0.25">
      <c r="A18" s="1" t="s">
        <v>174</v>
      </c>
      <c r="B18" s="4">
        <v>0.128</v>
      </c>
      <c r="C18" s="3">
        <v>0</v>
      </c>
      <c r="D18">
        <v>1</v>
      </c>
      <c r="E18" s="4">
        <f t="shared" ref="E18:E20" si="9">F18</f>
        <v>0.128</v>
      </c>
      <c r="F18" s="13">
        <f t="shared" si="7"/>
        <v>0.128</v>
      </c>
      <c r="G18" t="s">
        <v>126</v>
      </c>
    </row>
    <row r="19" spans="1:7" x14ac:dyDescent="0.25">
      <c r="A19" s="1" t="s">
        <v>174</v>
      </c>
      <c r="B19" s="4">
        <v>0.02</v>
      </c>
      <c r="C19" s="3">
        <v>0</v>
      </c>
      <c r="D19">
        <v>1</v>
      </c>
      <c r="E19" s="4">
        <f t="shared" si="9"/>
        <v>0.02</v>
      </c>
      <c r="F19" s="13">
        <f t="shared" si="7"/>
        <v>0.02</v>
      </c>
      <c r="G19" t="s">
        <v>127</v>
      </c>
    </row>
    <row r="20" spans="1:7" x14ac:dyDescent="0.25">
      <c r="A20" s="1" t="s">
        <v>174</v>
      </c>
      <c r="B20" s="4">
        <v>-0.24</v>
      </c>
      <c r="C20" s="3">
        <v>0</v>
      </c>
      <c r="D20">
        <v>1</v>
      </c>
      <c r="E20" s="4">
        <f t="shared" si="9"/>
        <v>-0.24</v>
      </c>
      <c r="F20" s="13">
        <f t="shared" si="7"/>
        <v>-0.24</v>
      </c>
      <c r="G20" t="s">
        <v>170</v>
      </c>
    </row>
    <row r="21" spans="1:7" x14ac:dyDescent="0.25">
      <c r="A21" s="1" t="s">
        <v>174</v>
      </c>
      <c r="B21" s="4">
        <v>0.12</v>
      </c>
      <c r="C21" s="3">
        <v>0</v>
      </c>
      <c r="D21">
        <v>1</v>
      </c>
      <c r="E21" s="4">
        <f t="shared" ref="E21:E24" si="10">F21</f>
        <v>0.12</v>
      </c>
      <c r="F21" s="13">
        <f t="shared" ref="F21:F28" si="11">B21 - C21^2/2</f>
        <v>0.12</v>
      </c>
      <c r="G21" t="s">
        <v>171</v>
      </c>
    </row>
    <row r="22" spans="1:7" x14ac:dyDescent="0.25">
      <c r="A22" s="1" t="s">
        <v>174</v>
      </c>
      <c r="B22" s="4">
        <v>0.13</v>
      </c>
      <c r="C22" s="3">
        <v>0</v>
      </c>
      <c r="D22">
        <v>1</v>
      </c>
      <c r="E22" s="4">
        <f t="shared" si="10"/>
        <v>0.13</v>
      </c>
      <c r="F22" s="13">
        <f t="shared" si="11"/>
        <v>0.13</v>
      </c>
      <c r="G22" t="s">
        <v>172</v>
      </c>
    </row>
    <row r="23" spans="1:7" x14ac:dyDescent="0.25">
      <c r="A23" s="1" t="s">
        <v>174</v>
      </c>
      <c r="B23" s="4">
        <v>0.11</v>
      </c>
      <c r="C23" s="3">
        <v>0</v>
      </c>
      <c r="D23">
        <v>1</v>
      </c>
      <c r="E23" s="4">
        <f t="shared" si="10"/>
        <v>0.11</v>
      </c>
      <c r="F23" s="13">
        <f t="shared" si="11"/>
        <v>0.11</v>
      </c>
      <c r="G23" t="s">
        <v>173</v>
      </c>
    </row>
    <row r="24" spans="1:7" x14ac:dyDescent="0.25">
      <c r="A24" s="1" t="s">
        <v>174</v>
      </c>
      <c r="B24" s="4">
        <v>0.05</v>
      </c>
      <c r="C24" s="3">
        <v>0</v>
      </c>
      <c r="D24">
        <v>26</v>
      </c>
      <c r="E24" s="4">
        <f t="shared" si="10"/>
        <v>0.05</v>
      </c>
      <c r="F24" s="13">
        <f t="shared" si="11"/>
        <v>0.05</v>
      </c>
      <c r="G24" t="s">
        <v>157</v>
      </c>
    </row>
    <row r="25" spans="1:7" x14ac:dyDescent="0.25">
      <c r="A25" s="1" t="s">
        <v>175</v>
      </c>
      <c r="B25" s="4">
        <v>0.13</v>
      </c>
      <c r="C25" s="3">
        <v>0</v>
      </c>
      <c r="D25">
        <v>1</v>
      </c>
      <c r="E25" s="4">
        <f>F25</f>
        <v>0.13</v>
      </c>
      <c r="F25" s="13">
        <f t="shared" si="11"/>
        <v>0.13</v>
      </c>
      <c r="G25" t="s">
        <v>125</v>
      </c>
    </row>
    <row r="26" spans="1:7" x14ac:dyDescent="0.25">
      <c r="A26" s="1" t="s">
        <v>175</v>
      </c>
      <c r="B26" s="4">
        <v>0.128</v>
      </c>
      <c r="C26" s="3">
        <v>0</v>
      </c>
      <c r="D26">
        <v>1</v>
      </c>
      <c r="E26" s="4">
        <f t="shared" ref="E26:E32" si="12">F26</f>
        <v>0.128</v>
      </c>
      <c r="F26" s="13">
        <f t="shared" si="11"/>
        <v>0.128</v>
      </c>
      <c r="G26" t="s">
        <v>126</v>
      </c>
    </row>
    <row r="27" spans="1:7" x14ac:dyDescent="0.25">
      <c r="A27" s="1" t="s">
        <v>175</v>
      </c>
      <c r="B27" s="4">
        <v>0.02</v>
      </c>
      <c r="C27" s="3">
        <v>0</v>
      </c>
      <c r="D27">
        <v>1</v>
      </c>
      <c r="E27" s="4">
        <f t="shared" si="12"/>
        <v>0.02</v>
      </c>
      <c r="F27" s="13">
        <f t="shared" si="11"/>
        <v>0.02</v>
      </c>
      <c r="G27" t="s">
        <v>127</v>
      </c>
    </row>
    <row r="28" spans="1:7" x14ac:dyDescent="0.25">
      <c r="A28" s="1" t="s">
        <v>175</v>
      </c>
      <c r="B28" s="4">
        <v>-0.24</v>
      </c>
      <c r="C28" s="3">
        <v>0</v>
      </c>
      <c r="D28">
        <v>1</v>
      </c>
      <c r="E28" s="4">
        <f t="shared" si="12"/>
        <v>-0.24</v>
      </c>
      <c r="F28" s="13">
        <f t="shared" si="11"/>
        <v>-0.24</v>
      </c>
      <c r="G28" t="s">
        <v>170</v>
      </c>
    </row>
    <row r="29" spans="1:7" x14ac:dyDescent="0.25">
      <c r="A29" s="1" t="s">
        <v>175</v>
      </c>
      <c r="B29" s="4">
        <v>0.12</v>
      </c>
      <c r="C29" s="3">
        <v>0</v>
      </c>
      <c r="D29">
        <v>1</v>
      </c>
      <c r="E29" s="4">
        <f t="shared" si="12"/>
        <v>0.12</v>
      </c>
      <c r="F29" s="13">
        <f t="shared" ref="F29:F32" si="13">B29 - C29^2/2</f>
        <v>0.12</v>
      </c>
      <c r="G29" t="s">
        <v>171</v>
      </c>
    </row>
    <row r="30" spans="1:7" x14ac:dyDescent="0.25">
      <c r="A30" s="1" t="s">
        <v>175</v>
      </c>
      <c r="B30" s="4">
        <v>0.13</v>
      </c>
      <c r="C30" s="3">
        <v>0</v>
      </c>
      <c r="D30">
        <v>1</v>
      </c>
      <c r="E30" s="4">
        <f t="shared" si="12"/>
        <v>0.13</v>
      </c>
      <c r="F30" s="13">
        <f t="shared" si="13"/>
        <v>0.13</v>
      </c>
      <c r="G30" t="s">
        <v>172</v>
      </c>
    </row>
    <row r="31" spans="1:7" x14ac:dyDescent="0.25">
      <c r="A31" s="1" t="s">
        <v>175</v>
      </c>
      <c r="B31" s="4">
        <v>0.11</v>
      </c>
      <c r="C31" s="3">
        <v>0</v>
      </c>
      <c r="D31">
        <v>1</v>
      </c>
      <c r="E31" s="4">
        <f t="shared" si="12"/>
        <v>0.11</v>
      </c>
      <c r="F31" s="13">
        <f t="shared" si="13"/>
        <v>0.11</v>
      </c>
      <c r="G31" t="s">
        <v>173</v>
      </c>
    </row>
    <row r="32" spans="1:7" x14ac:dyDescent="0.25">
      <c r="A32" s="1" t="s">
        <v>175</v>
      </c>
      <c r="B32" s="4">
        <v>7.0000000000000007E-2</v>
      </c>
      <c r="C32" s="3">
        <v>0</v>
      </c>
      <c r="D32">
        <v>26</v>
      </c>
      <c r="E32" s="4">
        <f t="shared" si="12"/>
        <v>7.0000000000000007E-2</v>
      </c>
      <c r="F32" s="13">
        <f t="shared" si="13"/>
        <v>7.0000000000000007E-2</v>
      </c>
      <c r="G32" t="s">
        <v>157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J40"/>
  <sheetViews>
    <sheetView topLeftCell="B7" workbookViewId="0">
      <selection activeCell="E34" sqref="E34"/>
    </sheetView>
  </sheetViews>
  <sheetFormatPr defaultRowHeight="15" x14ac:dyDescent="0.25"/>
  <cols>
    <col min="2" max="6" width="15.42578125" customWidth="1"/>
    <col min="7" max="7" width="18.28515625" customWidth="1"/>
    <col min="8" max="9" width="12" bestFit="1" customWidth="1"/>
  </cols>
  <sheetData>
    <row r="4" spans="2:7" x14ac:dyDescent="0.25">
      <c r="B4" s="5" t="s">
        <v>44</v>
      </c>
      <c r="C4" s="5"/>
      <c r="D4" s="5" t="s">
        <v>57</v>
      </c>
      <c r="E4" s="5"/>
      <c r="F4" t="s">
        <v>58</v>
      </c>
    </row>
    <row r="5" spans="2:7" ht="15.75" thickBot="1" x14ac:dyDescent="0.3">
      <c r="B5" s="5"/>
      <c r="C5" s="5"/>
      <c r="D5" s="5"/>
      <c r="E5" s="5"/>
      <c r="F5" s="40" t="s">
        <v>59</v>
      </c>
      <c r="G5" s="40"/>
    </row>
    <row r="6" spans="2:7" ht="15.75" thickBot="1" x14ac:dyDescent="0.3">
      <c r="B6" s="6"/>
      <c r="C6" s="6" t="s">
        <v>63</v>
      </c>
      <c r="D6" s="6" t="s">
        <v>39</v>
      </c>
      <c r="E6" s="6" t="s">
        <v>33</v>
      </c>
      <c r="F6" s="6" t="s">
        <v>39</v>
      </c>
      <c r="G6" s="6" t="s">
        <v>33</v>
      </c>
    </row>
    <row r="7" spans="2:7" ht="15.75" thickBot="1" x14ac:dyDescent="0.3">
      <c r="B7" s="10" t="s">
        <v>34</v>
      </c>
      <c r="C7" s="11">
        <v>40.130000000000003</v>
      </c>
      <c r="D7">
        <v>34.4</v>
      </c>
      <c r="E7" s="12">
        <f>D7/C7</f>
        <v>0.85721405432344866</v>
      </c>
      <c r="F7" s="11">
        <v>41.59</v>
      </c>
      <c r="G7" s="12">
        <f>F7/C7</f>
        <v>1.0363817592823323</v>
      </c>
    </row>
    <row r="8" spans="2:7" ht="15.75" thickBot="1" x14ac:dyDescent="0.3">
      <c r="B8" s="10" t="s">
        <v>53</v>
      </c>
      <c r="C8" s="11">
        <v>11.58</v>
      </c>
      <c r="D8" s="11">
        <v>8.69</v>
      </c>
      <c r="E8" s="12">
        <f>D8/C8</f>
        <v>0.75043177892918822</v>
      </c>
      <c r="F8" s="11">
        <v>11.47</v>
      </c>
      <c r="G8" s="12">
        <f>F8/C8</f>
        <v>0.99050086355785838</v>
      </c>
    </row>
    <row r="9" spans="2:7" ht="15.75" thickBot="1" x14ac:dyDescent="0.3">
      <c r="B9" s="10" t="s">
        <v>36</v>
      </c>
      <c r="C9" s="11">
        <f>C7-C8</f>
        <v>28.550000000000004</v>
      </c>
      <c r="D9" s="11">
        <v>25.73</v>
      </c>
      <c r="E9" s="12">
        <f>D9/C9</f>
        <v>0.90122591943957953</v>
      </c>
      <c r="F9" s="11">
        <v>30.12</v>
      </c>
      <c r="G9" s="12">
        <f>F9/C9</f>
        <v>1.0549912434325743</v>
      </c>
    </row>
    <row r="10" spans="2:7" ht="45.75" thickBot="1" x14ac:dyDescent="0.3">
      <c r="B10" s="10" t="s">
        <v>60</v>
      </c>
      <c r="C10" s="11">
        <v>42.24</v>
      </c>
      <c r="D10" s="11">
        <v>48.16</v>
      </c>
      <c r="E10" s="12">
        <f>D10/C10</f>
        <v>1.1401515151515149</v>
      </c>
      <c r="F10" s="11">
        <v>46.15</v>
      </c>
      <c r="G10" s="12">
        <f>F10/C10</f>
        <v>1.0925662878787878</v>
      </c>
    </row>
    <row r="11" spans="2:7" ht="30.75" thickBot="1" x14ac:dyDescent="0.3">
      <c r="B11" s="10" t="s">
        <v>52</v>
      </c>
      <c r="C11" s="11">
        <v>3.76</v>
      </c>
      <c r="D11" s="11">
        <v>3.8</v>
      </c>
      <c r="E11" s="12">
        <f>D11/C11</f>
        <v>1.0106382978723405</v>
      </c>
      <c r="F11" s="11">
        <v>3.8</v>
      </c>
      <c r="G11" s="12">
        <f>F11/C11</f>
        <v>1.0106382978723405</v>
      </c>
    </row>
    <row r="12" spans="2:7" ht="15.75" thickBot="1" x14ac:dyDescent="0.3">
      <c r="B12" s="10"/>
      <c r="C12" s="11"/>
      <c r="D12" s="11"/>
      <c r="E12" s="12"/>
      <c r="F12" s="11"/>
      <c r="G12" s="12"/>
    </row>
    <row r="13" spans="2:7" ht="15.75" thickBot="1" x14ac:dyDescent="0.3">
      <c r="B13" s="5"/>
      <c r="C13" s="5"/>
      <c r="D13" s="11"/>
      <c r="E13" s="5"/>
      <c r="F13" s="5"/>
      <c r="G13" s="5"/>
    </row>
    <row r="14" spans="2:7" ht="15.75" thickBot="1" x14ac:dyDescent="0.3">
      <c r="B14" s="10" t="s">
        <v>35</v>
      </c>
      <c r="C14" s="11">
        <f>SUM(C9,C10,C11)</f>
        <v>74.550000000000011</v>
      </c>
      <c r="D14" s="11">
        <f>SUM(D9,D10,D11)</f>
        <v>77.69</v>
      </c>
      <c r="E14" s="12">
        <f>D14/C14</f>
        <v>1.0421193829644533</v>
      </c>
      <c r="F14" s="11">
        <v>76.12</v>
      </c>
      <c r="G14" s="12">
        <f>F14/C14</f>
        <v>1.0210596914822265</v>
      </c>
    </row>
    <row r="15" spans="2:7" ht="15.75" thickBot="1" x14ac:dyDescent="0.3">
      <c r="B15" s="6"/>
      <c r="C15" s="6"/>
      <c r="D15" s="11"/>
      <c r="E15" s="7"/>
      <c r="F15" s="6"/>
      <c r="G15" s="7"/>
    </row>
    <row r="16" spans="2:7" ht="15.75" thickBot="1" x14ac:dyDescent="0.3">
      <c r="B16" s="11" t="s">
        <v>37</v>
      </c>
      <c r="C16" s="11">
        <v>67.38</v>
      </c>
      <c r="D16" s="6"/>
      <c r="E16" s="12">
        <f>D16/C16</f>
        <v>0</v>
      </c>
      <c r="F16" s="11"/>
      <c r="G16" s="12">
        <f>F16/C16</f>
        <v>0</v>
      </c>
    </row>
    <row r="17" spans="2:7" ht="15.75" thickBot="1" x14ac:dyDescent="0.3">
      <c r="B17" s="11" t="s">
        <v>38</v>
      </c>
      <c r="C17" s="11">
        <v>64.25</v>
      </c>
      <c r="D17" s="11"/>
      <c r="E17" s="12">
        <f>D17/C17</f>
        <v>0</v>
      </c>
      <c r="F17" s="11"/>
      <c r="G17" s="12">
        <f>F17/C17</f>
        <v>0</v>
      </c>
    </row>
    <row r="18" spans="2:7" ht="15.75" thickBot="1" x14ac:dyDescent="0.3">
      <c r="B18" s="10" t="s">
        <v>49</v>
      </c>
      <c r="C18" s="11">
        <f>C14-C16</f>
        <v>7.1700000000000159</v>
      </c>
      <c r="D18" s="11"/>
      <c r="E18" s="12">
        <f>D18/C18</f>
        <v>0</v>
      </c>
      <c r="F18" s="11"/>
      <c r="G18" s="12">
        <f>F18/C18</f>
        <v>0</v>
      </c>
    </row>
    <row r="19" spans="2:7" ht="15.75" thickBot="1" x14ac:dyDescent="0.3">
      <c r="B19" s="10"/>
      <c r="C19" s="11"/>
      <c r="D19" s="11"/>
      <c r="E19" s="12"/>
      <c r="F19" s="11"/>
      <c r="G19" s="12"/>
    </row>
    <row r="20" spans="2:7" ht="15.75" thickBot="1" x14ac:dyDescent="0.3">
      <c r="B20" s="5"/>
      <c r="C20" s="5"/>
      <c r="D20" s="11"/>
      <c r="E20" s="5"/>
      <c r="F20" s="5"/>
      <c r="G20" s="5"/>
    </row>
    <row r="21" spans="2:7" ht="15.75" thickBot="1" x14ac:dyDescent="0.3">
      <c r="B21" s="8" t="s">
        <v>46</v>
      </c>
      <c r="C21" s="14">
        <f>11.582186/111.581756</f>
        <v>0.10379999755515588</v>
      </c>
      <c r="D21" s="14">
        <v>7.6999999999999999E-2</v>
      </c>
      <c r="E21" s="12">
        <f>D21/C21</f>
        <v>0.74181119280937113</v>
      </c>
      <c r="F21" s="14">
        <v>9.5699999999999993E-2</v>
      </c>
      <c r="G21" s="12">
        <f>F21/C21</f>
        <v>0.92196533963450411</v>
      </c>
    </row>
    <row r="22" spans="2:7" ht="15.75" thickBot="1" x14ac:dyDescent="0.3">
      <c r="B22" s="6" t="s">
        <v>45</v>
      </c>
      <c r="C22" s="6">
        <v>1.07</v>
      </c>
      <c r="D22" s="6">
        <v>1.1499999999999999</v>
      </c>
      <c r="E22" s="12">
        <f>D22/C22</f>
        <v>1.0747663551401867</v>
      </c>
      <c r="F22" s="6">
        <v>1.135</v>
      </c>
      <c r="G22" s="12">
        <f>F22/C22</f>
        <v>1.0607476635514017</v>
      </c>
    </row>
    <row r="23" spans="2:7" ht="15.75" thickBot="1" x14ac:dyDescent="0.3">
      <c r="B23" s="6" t="s">
        <v>48</v>
      </c>
      <c r="C23" s="14">
        <v>7.4999999999999997E-2</v>
      </c>
      <c r="D23" s="15">
        <v>8.5900000000000004E-2</v>
      </c>
      <c r="E23" s="12">
        <f>D23/C23</f>
        <v>1.1453333333333335</v>
      </c>
      <c r="F23" s="6"/>
      <c r="G23" s="12">
        <f>F23/C23</f>
        <v>0</v>
      </c>
    </row>
    <row r="24" spans="2:7" ht="15.75" thickBot="1" x14ac:dyDescent="0.3">
      <c r="B24" s="8" t="s">
        <v>47</v>
      </c>
      <c r="C24" s="6">
        <v>6</v>
      </c>
      <c r="D24" s="6">
        <v>6</v>
      </c>
      <c r="E24" s="12">
        <f>D24/C24</f>
        <v>1</v>
      </c>
      <c r="F24" s="6"/>
      <c r="G24" s="12">
        <f>F24/C24</f>
        <v>0</v>
      </c>
    </row>
    <row r="25" spans="2:7" ht="15.75" thickBot="1" x14ac:dyDescent="0.3">
      <c r="B25" s="8"/>
      <c r="C25" s="6"/>
      <c r="D25" s="6"/>
      <c r="E25" s="7"/>
      <c r="F25" s="6"/>
      <c r="G25" s="7"/>
    </row>
    <row r="26" spans="2:7" ht="15.75" thickBot="1" x14ac:dyDescent="0.3">
      <c r="B26" s="10" t="s">
        <v>61</v>
      </c>
      <c r="C26" s="11">
        <v>4.343</v>
      </c>
      <c r="D26" s="6">
        <v>4.32</v>
      </c>
      <c r="E26" s="12">
        <f>D26/C26</f>
        <v>0.99470412157494825</v>
      </c>
      <c r="F26" s="11">
        <v>4.34</v>
      </c>
      <c r="G26" s="12">
        <f>F26/C26</f>
        <v>0.9993092332489063</v>
      </c>
    </row>
    <row r="27" spans="2:7" ht="30.75" thickBot="1" x14ac:dyDescent="0.3">
      <c r="B27" s="6" t="s">
        <v>54</v>
      </c>
      <c r="C27" s="6">
        <v>13.5</v>
      </c>
      <c r="D27" s="11"/>
      <c r="E27" s="12">
        <f>D27/C27</f>
        <v>0</v>
      </c>
      <c r="F27" s="6">
        <v>13.49</v>
      </c>
      <c r="G27" s="12">
        <f>F27/C27</f>
        <v>0.99925925925925929</v>
      </c>
    </row>
    <row r="28" spans="2:7" ht="30.75" thickBot="1" x14ac:dyDescent="0.3">
      <c r="B28" s="6" t="s">
        <v>55</v>
      </c>
      <c r="C28" s="6">
        <v>14.28</v>
      </c>
      <c r="D28" s="6"/>
      <c r="E28" s="12">
        <f>D28/C28</f>
        <v>0</v>
      </c>
      <c r="F28" s="6"/>
      <c r="G28" s="12">
        <f>F28/C28</f>
        <v>0</v>
      </c>
    </row>
    <row r="29" spans="2:7" ht="15.75" thickBot="1" x14ac:dyDescent="0.3">
      <c r="B29" s="5" t="s">
        <v>56</v>
      </c>
      <c r="C29" s="5"/>
      <c r="D29" s="6"/>
      <c r="E29" s="5"/>
      <c r="F29" s="5"/>
      <c r="G29" s="5"/>
    </row>
    <row r="30" spans="2:7" x14ac:dyDescent="0.25">
      <c r="B30" s="5"/>
      <c r="C30" s="5"/>
      <c r="D30" s="5"/>
      <c r="E30" s="5"/>
    </row>
    <row r="31" spans="2:7" x14ac:dyDescent="0.25">
      <c r="B31" s="5"/>
      <c r="C31" s="5"/>
      <c r="D31" s="5"/>
      <c r="E31" s="5"/>
    </row>
    <row r="32" spans="2:7" x14ac:dyDescent="0.25">
      <c r="C32" s="5"/>
      <c r="D32" s="5"/>
      <c r="E32" s="5"/>
    </row>
    <row r="33" spans="2:10" x14ac:dyDescent="0.25">
      <c r="B33">
        <f>C16-C17</f>
        <v>3.1299999999999955</v>
      </c>
      <c r="C33" s="5"/>
      <c r="D33" s="5"/>
      <c r="E33" s="5"/>
    </row>
    <row r="34" spans="2:10" x14ac:dyDescent="0.25">
      <c r="C34" s="5"/>
      <c r="D34" s="5"/>
      <c r="E34" s="5"/>
    </row>
    <row r="35" spans="2:10" x14ac:dyDescent="0.25">
      <c r="C35" s="5"/>
      <c r="D35" s="5"/>
      <c r="E35" s="5"/>
    </row>
    <row r="39" spans="2:10" x14ac:dyDescent="0.25">
      <c r="C39">
        <f>303/579</f>
        <v>0.52331606217616577</v>
      </c>
      <c r="H39">
        <v>67376892466</v>
      </c>
      <c r="I39">
        <v>74547855025</v>
      </c>
      <c r="J39">
        <f>H39/I39</f>
        <v>0.90380725834975151</v>
      </c>
    </row>
    <row r="40" spans="2:10" x14ac:dyDescent="0.25">
      <c r="H40">
        <v>64246523614</v>
      </c>
      <c r="I40">
        <v>74547855025</v>
      </c>
      <c r="J40">
        <f>H40/I40</f>
        <v>0.86181585764546287</v>
      </c>
    </row>
  </sheetData>
  <mergeCells count="1">
    <mergeCell ref="F5:G5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FDDF8-106A-47EA-BD4C-5B4A1371B873}">
  <dimension ref="B2:I6"/>
  <sheetViews>
    <sheetView workbookViewId="0">
      <selection activeCell="F17" sqref="F17"/>
    </sheetView>
  </sheetViews>
  <sheetFormatPr defaultRowHeight="15" x14ac:dyDescent="0.25"/>
  <cols>
    <col min="2" max="2" width="14.28515625" customWidth="1"/>
    <col min="3" max="3" width="20.28515625" customWidth="1"/>
    <col min="4" max="4" width="21.42578125" customWidth="1"/>
    <col min="5" max="5" width="15.42578125" customWidth="1"/>
    <col min="6" max="6" width="12.85546875" customWidth="1"/>
  </cols>
  <sheetData>
    <row r="2" spans="2:9" x14ac:dyDescent="0.25">
      <c r="B2" t="s">
        <v>117</v>
      </c>
    </row>
    <row r="3" spans="2:9" x14ac:dyDescent="0.25">
      <c r="C3" t="s">
        <v>120</v>
      </c>
      <c r="D3" t="s">
        <v>121</v>
      </c>
      <c r="E3" t="s">
        <v>123</v>
      </c>
      <c r="F3" t="s">
        <v>122</v>
      </c>
      <c r="G3" t="s">
        <v>124</v>
      </c>
    </row>
    <row r="4" spans="2:9" x14ac:dyDescent="0.25">
      <c r="B4" t="s">
        <v>118</v>
      </c>
      <c r="C4" s="36">
        <v>70000777</v>
      </c>
      <c r="D4" s="36">
        <v>43629545</v>
      </c>
      <c r="G4">
        <v>20292733</v>
      </c>
      <c r="I4" s="38">
        <f>G4/D4</f>
        <v>0.46511447689862456</v>
      </c>
    </row>
    <row r="5" spans="2:9" x14ac:dyDescent="0.25">
      <c r="B5" t="s">
        <v>119</v>
      </c>
      <c r="C5" s="36">
        <v>73323430</v>
      </c>
      <c r="D5" s="36">
        <v>50095723</v>
      </c>
      <c r="G5">
        <v>22004183</v>
      </c>
    </row>
    <row r="6" spans="2:9" x14ac:dyDescent="0.25">
      <c r="C6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params</vt:lpstr>
      <vt:lpstr>GlobalParams</vt:lpstr>
      <vt:lpstr>returns</vt:lpstr>
      <vt:lpstr>Calibration_2016</vt:lpstr>
      <vt:lpstr>DetectiveWork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2019-03-13T02:52:10Z</dcterms:modified>
</cp:coreProperties>
</file>